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hidePivotFieldList="1" defaultThemeVersion="166925"/>
  <xr:revisionPtr revIDLastSave="0" documentId="8_{BA8F2A80-2ACC-48F8-844C-7F00F00CFE36}" xr6:coauthVersionLast="47" xr6:coauthVersionMax="47" xr10:uidLastSave="{00000000-0000-0000-0000-000000000000}"/>
  <bookViews>
    <workbookView xWindow="-108" yWindow="-108" windowWidth="23256" windowHeight="12576" tabRatio="875" xr2:uid="{3557FAE5-9ACA-4059-AD5D-382BA60B8363}"/>
  </bookViews>
  <sheets>
    <sheet name="Overview" sheetId="1" r:id="rId1"/>
    <sheet name="Summary" sheetId="2" r:id="rId2"/>
    <sheet name="Summary per year" sheetId="32" r:id="rId3"/>
    <sheet name="Reference emissions" sheetId="3" r:id="rId4"/>
    <sheet name="Project emissions" sheetId="4" r:id="rId5"/>
    <sheet name="Process Diagram" sheetId="14" r:id="rId6"/>
    <sheet name="Ref Conversion Factors" sheetId="15" r:id="rId7"/>
    <sheet name="Proj Conversion Factors" sheetId="16" r:id="rId8"/>
    <sheet name="Assumptions" sheetId="19" r:id="rId9"/>
    <sheet name="Net carbon removals" sheetId="30" r:id="rId10"/>
    <sheet name="Other GHG emission avoidance" sheetId="28" r:id="rId11"/>
    <sheet name="Additional ren. electricity" sheetId="38" r:id="rId12"/>
    <sheet name="CC credit_Overview" sheetId="34" r:id="rId13"/>
    <sheet name="CC credit_calculation" sheetId="35" r:id="rId14"/>
    <sheet name="CC credit_Conversion factors" sheetId="36" r:id="rId15"/>
    <sheet name="CC credit_Assumptions" sheetId="37" r:id="rId16"/>
    <sheet name="Checklist" sheetId="23" r:id="rId17"/>
    <sheet name="Example GHG" sheetId="33" r:id="rId18"/>
    <sheet name="Reporting table" sheetId="31" r:id="rId19"/>
    <sheet name="History of changes table" sheetId="26" r:id="rId20"/>
  </sheets>
  <externalReferences>
    <externalReference r:id="rId21"/>
    <externalReference r:id="rId22"/>
  </externalReferences>
  <definedNames>
    <definedName name="_ftn1" localSheetId="13">'CC credit_calculation'!#REF!</definedName>
    <definedName name="_ftn1" localSheetId="4">'Project emissions'!#REF!</definedName>
    <definedName name="_ftnref1" localSheetId="13">'CC credit_calculation'!#REF!</definedName>
    <definedName name="_ftnref1" localSheetId="4">'Project emissions'!#REF!</definedName>
    <definedName name="_Hlk38524627" localSheetId="1">Summary!#REF!</definedName>
    <definedName name="_Hlk38524890" localSheetId="3">'Reference emissions'!#REF!</definedName>
    <definedName name="_Hlk40273186" localSheetId="1">Summary!$F$7</definedName>
    <definedName name="_Toc56497302" localSheetId="16">Checklist!#REF!</definedName>
    <definedName name="_Toc56497303" localSheetId="16">Checklist!#REF!</definedName>
    <definedName name="_Toc56497304" localSheetId="16">Checklist!#REF!</definedName>
    <definedName name="_Toc56497314" localSheetId="16">Checklist!#REF!</definedName>
    <definedName name="_Toc56497316" localSheetId="16">Checklist!#REF!</definedName>
    <definedName name="Fatores_Categoria">OFFSET([1]Fatores!$E$1,0,0,COUNTA([1]Fatores!$E:$E))</definedName>
    <definedName name="Fatores_Nome">OFFSET([1]Fatores!$F$1,0,0,COUNTA([1]Fatores!$F:$F))</definedName>
    <definedName name="Fatores_TipoFonte">OFFSET([1]Fatores!$C$1,0,0,COUNTA([1]Fatores!$C:$C))</definedName>
    <definedName name="Fatores_Unidade1">OFFSET([1]Fatores!$I$1,0,0,COUNTA([1]Fatores!$I:$I))</definedName>
    <definedName name="Fatores_Unidade2">OFFSET([1]Fatores!$J$1,0,0,COUNTA([1]Fatores!$J:$J))</definedName>
    <definedName name="Fatores_Valor">OFFSET([1]Fatores!$G$1,0,0,COUNTA([1]Fatores!$G:$G))</definedName>
    <definedName name="MyList">'CC credit_Overview'!$A$41</definedName>
    <definedName name="Option_A_0_B_1">[2]About!$B$87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35" l="1"/>
  <c r="A32" i="4" l="1"/>
  <c r="AI30" i="4" l="1"/>
  <c r="O22" i="35" l="1"/>
  <c r="D38" i="16" l="1"/>
  <c r="S30" i="4"/>
  <c r="R22" i="35" l="1"/>
  <c r="S22" i="35"/>
  <c r="T22" i="35"/>
  <c r="U22" i="35"/>
  <c r="V22" i="35"/>
  <c r="W22" i="35"/>
  <c r="X22" i="35"/>
  <c r="Y22" i="35"/>
  <c r="Z22" i="35"/>
  <c r="AA22" i="35"/>
  <c r="R23" i="35"/>
  <c r="S23" i="35"/>
  <c r="T23" i="35"/>
  <c r="U23" i="35"/>
  <c r="V23" i="35"/>
  <c r="W23" i="35"/>
  <c r="X23" i="35"/>
  <c r="Y23" i="35"/>
  <c r="Z23" i="35"/>
  <c r="AA23" i="35"/>
  <c r="O24" i="35"/>
  <c r="R24" i="35"/>
  <c r="S24" i="35"/>
  <c r="T24" i="35"/>
  <c r="U24" i="35"/>
  <c r="V24" i="35"/>
  <c r="W24" i="35"/>
  <c r="X24" i="35"/>
  <c r="Y24" i="35"/>
  <c r="Z24" i="35"/>
  <c r="AA24" i="35"/>
  <c r="O25" i="35"/>
  <c r="R25" i="35"/>
  <c r="S25" i="35"/>
  <c r="T25" i="35"/>
  <c r="U25" i="35"/>
  <c r="V25" i="35"/>
  <c r="W25" i="35"/>
  <c r="X25" i="35"/>
  <c r="Y25" i="35"/>
  <c r="Z25" i="35"/>
  <c r="AA25" i="35"/>
  <c r="O26" i="35"/>
  <c r="R26" i="35"/>
  <c r="S26" i="35"/>
  <c r="T26" i="35"/>
  <c r="U26" i="35"/>
  <c r="V26" i="35"/>
  <c r="W26" i="35"/>
  <c r="X26" i="35"/>
  <c r="Y26" i="35"/>
  <c r="Z26" i="35"/>
  <c r="AA26" i="35"/>
  <c r="O27" i="35"/>
  <c r="O28" i="35"/>
  <c r="O29" i="35"/>
  <c r="O30" i="35"/>
  <c r="O31" i="35"/>
  <c r="O32" i="35"/>
  <c r="E33" i="35"/>
  <c r="F33" i="35"/>
  <c r="G33" i="35"/>
  <c r="H33" i="35"/>
  <c r="I33" i="35"/>
  <c r="J33" i="35"/>
  <c r="K33" i="35"/>
  <c r="L33" i="35"/>
  <c r="M33" i="35"/>
  <c r="N33" i="35"/>
  <c r="Q33" i="35"/>
  <c r="E34" i="35"/>
  <c r="F34" i="35"/>
  <c r="G34" i="35"/>
  <c r="H34" i="35"/>
  <c r="I34" i="35"/>
  <c r="J34" i="35"/>
  <c r="K34" i="35"/>
  <c r="L34" i="35"/>
  <c r="M34" i="35"/>
  <c r="N34" i="35"/>
  <c r="Q34" i="35"/>
  <c r="E35" i="35"/>
  <c r="F35" i="35"/>
  <c r="G35" i="35"/>
  <c r="H35" i="35"/>
  <c r="I35" i="35"/>
  <c r="J35" i="35"/>
  <c r="K35" i="35"/>
  <c r="L35" i="35"/>
  <c r="M35" i="35"/>
  <c r="N35" i="35"/>
  <c r="Q35" i="35"/>
  <c r="AB26" i="35" l="1"/>
  <c r="AB25" i="35"/>
  <c r="AB24" i="35"/>
  <c r="AB22" i="35"/>
  <c r="Z34" i="35"/>
  <c r="S35" i="35"/>
  <c r="U33" i="35"/>
  <c r="T33" i="35"/>
  <c r="T35" i="35"/>
  <c r="AA35" i="35"/>
  <c r="O33" i="35"/>
  <c r="W35" i="35"/>
  <c r="V35" i="35"/>
  <c r="R33" i="35"/>
  <c r="Z35" i="35"/>
  <c r="O34" i="35"/>
  <c r="B10" i="35"/>
  <c r="Y33" i="35"/>
  <c r="AB23" i="35"/>
  <c r="B7" i="35" s="1"/>
  <c r="X33" i="35"/>
  <c r="O35" i="35"/>
  <c r="S34" i="35"/>
  <c r="R35" i="35"/>
  <c r="B9" i="35"/>
  <c r="V34" i="35"/>
  <c r="R34" i="35"/>
  <c r="U34" i="35"/>
  <c r="X34" i="35"/>
  <c r="T34" i="35"/>
  <c r="AA33" i="35"/>
  <c r="W33" i="35"/>
  <c r="S33" i="35"/>
  <c r="B8" i="35"/>
  <c r="Y34" i="35"/>
  <c r="Y35" i="35"/>
  <c r="U35" i="35"/>
  <c r="X35" i="35"/>
  <c r="AA34" i="35"/>
  <c r="W34" i="35"/>
  <c r="Z33" i="35"/>
  <c r="Z20" i="35" s="1"/>
  <c r="AG32" i="4" s="1"/>
  <c r="AG21" i="4" s="1"/>
  <c r="V33" i="35"/>
  <c r="Z18" i="3"/>
  <c r="AA18" i="3"/>
  <c r="AB18" i="3"/>
  <c r="AC18" i="3"/>
  <c r="AD18" i="3"/>
  <c r="AE18" i="3"/>
  <c r="AF18" i="3"/>
  <c r="AG18" i="3"/>
  <c r="AH18" i="3"/>
  <c r="Y18" i="3"/>
  <c r="U20" i="35" l="1"/>
  <c r="AB32" i="4" s="1"/>
  <c r="AB21" i="4" s="1"/>
  <c r="AB34" i="35"/>
  <c r="AB35" i="35"/>
  <c r="R20" i="35"/>
  <c r="Y32" i="4" s="1"/>
  <c r="Y21" i="4" s="1"/>
  <c r="AB33" i="35"/>
  <c r="AB20" i="35"/>
  <c r="V20" i="35"/>
  <c r="AC32" i="4" s="1"/>
  <c r="AC21" i="4" s="1"/>
  <c r="X20" i="35"/>
  <c r="AE32" i="4" s="1"/>
  <c r="AE21" i="4" s="1"/>
  <c r="S20" i="35"/>
  <c r="Z32" i="4" s="1"/>
  <c r="Z21" i="4" s="1"/>
  <c r="W20" i="35"/>
  <c r="AD32" i="4" s="1"/>
  <c r="AD21" i="4" s="1"/>
  <c r="Y20" i="35"/>
  <c r="AF32" i="4" s="1"/>
  <c r="AF21" i="4" s="1"/>
  <c r="T20" i="35"/>
  <c r="AA32" i="4" s="1"/>
  <c r="AA21" i="4" s="1"/>
  <c r="AA20" i="35"/>
  <c r="AH32" i="4" s="1"/>
  <c r="AH21" i="4" s="1"/>
  <c r="B6" i="35"/>
  <c r="B13" i="35"/>
  <c r="B11" i="35"/>
  <c r="B12" i="35"/>
  <c r="L20" i="32"/>
  <c r="K20" i="32"/>
  <c r="J20" i="32"/>
  <c r="I20" i="32"/>
  <c r="H20" i="32"/>
  <c r="G20" i="32"/>
  <c r="F20" i="32"/>
  <c r="E20" i="32"/>
  <c r="D20" i="32"/>
  <c r="C20" i="32"/>
  <c r="B14" i="35" l="1"/>
  <c r="AI32" i="4"/>
  <c r="B9" i="4" s="1"/>
  <c r="L7" i="32"/>
  <c r="E7" i="32"/>
  <c r="F7" i="32"/>
  <c r="C7" i="32"/>
  <c r="S47" i="4"/>
  <c r="S48" i="4"/>
  <c r="S43" i="4"/>
  <c r="S44" i="4"/>
  <c r="S46" i="4"/>
  <c r="S42" i="4"/>
  <c r="S39" i="4"/>
  <c r="S40" i="4"/>
  <c r="S38" i="4"/>
  <c r="S35" i="4"/>
  <c r="S36" i="4"/>
  <c r="S34" i="4"/>
  <c r="S28" i="4"/>
  <c r="S29" i="4"/>
  <c r="S27" i="4"/>
  <c r="S24" i="4"/>
  <c r="S25" i="4"/>
  <c r="S23" i="4"/>
  <c r="L19" i="32"/>
  <c r="K19" i="32"/>
  <c r="J19" i="32"/>
  <c r="I19" i="32"/>
  <c r="H19" i="32"/>
  <c r="G19" i="32"/>
  <c r="F19" i="32"/>
  <c r="E19" i="32"/>
  <c r="D19" i="32"/>
  <c r="C19" i="32"/>
  <c r="B18" i="32"/>
  <c r="B17" i="32"/>
  <c r="B20" i="32" s="1"/>
  <c r="AI47" i="4"/>
  <c r="AI48" i="4"/>
  <c r="AI46" i="4"/>
  <c r="B13" i="4" s="1"/>
  <c r="AI44" i="4"/>
  <c r="AI43" i="4"/>
  <c r="AI42" i="4"/>
  <c r="B10" i="4" s="1"/>
  <c r="AI40" i="4"/>
  <c r="AI39" i="4"/>
  <c r="AI38" i="4"/>
  <c r="B12" i="4" s="1"/>
  <c r="AI36" i="4"/>
  <c r="AI35" i="4"/>
  <c r="AI34" i="4"/>
  <c r="B11" i="4" s="1"/>
  <c r="AI29" i="4"/>
  <c r="AI28" i="4"/>
  <c r="AI27" i="4"/>
  <c r="B8" i="4" s="1"/>
  <c r="C35" i="2" s="1"/>
  <c r="AI25" i="4"/>
  <c r="AI24" i="4"/>
  <c r="AI23" i="4"/>
  <c r="K7" i="32"/>
  <c r="J7" i="32"/>
  <c r="I7" i="32"/>
  <c r="H7" i="32"/>
  <c r="G7" i="32"/>
  <c r="D7" i="32"/>
  <c r="AI37" i="3"/>
  <c r="AI38" i="3"/>
  <c r="AI33" i="3"/>
  <c r="AI34" i="3"/>
  <c r="AI29" i="3"/>
  <c r="AI30" i="3"/>
  <c r="AI25" i="3"/>
  <c r="AI26" i="3"/>
  <c r="AI36" i="3"/>
  <c r="B10" i="3" s="1"/>
  <c r="AI32" i="3"/>
  <c r="B9" i="3" s="1"/>
  <c r="AI28" i="3"/>
  <c r="B8" i="3" s="1"/>
  <c r="AI24" i="3"/>
  <c r="B7" i="3" s="1"/>
  <c r="AI21" i="3"/>
  <c r="AI22" i="3"/>
  <c r="AI20" i="3"/>
  <c r="B6" i="3" s="1"/>
  <c r="B7" i="4" l="1"/>
  <c r="AI21" i="4"/>
  <c r="B34" i="2"/>
  <c r="B38" i="2"/>
  <c r="B39" i="2"/>
  <c r="C36" i="2"/>
  <c r="C34" i="2"/>
  <c r="C38" i="2"/>
  <c r="C39" i="2"/>
  <c r="C37" i="2"/>
  <c r="B35" i="2"/>
  <c r="B36" i="2"/>
  <c r="AI18" i="3"/>
  <c r="B19" i="32"/>
  <c r="B7" i="32"/>
  <c r="B14" i="4" l="1"/>
  <c r="B12" i="30" s="1"/>
  <c r="D35" i="2"/>
  <c r="B11" i="3"/>
  <c r="B15" i="30" s="1"/>
  <c r="D6" i="32"/>
  <c r="D9" i="32" s="1"/>
  <c r="E6" i="32"/>
  <c r="E9" i="32" s="1"/>
  <c r="F6" i="32"/>
  <c r="G6" i="32"/>
  <c r="G9" i="32" s="1"/>
  <c r="H6" i="32"/>
  <c r="H9" i="32" s="1"/>
  <c r="I6" i="32"/>
  <c r="I9" i="32" s="1"/>
  <c r="J6" i="32"/>
  <c r="J9" i="32" s="1"/>
  <c r="K6" i="32"/>
  <c r="K9" i="32" s="1"/>
  <c r="L6" i="32"/>
  <c r="L9" i="32" s="1"/>
  <c r="C6" i="32"/>
  <c r="S37" i="3"/>
  <c r="S38" i="3"/>
  <c r="S33" i="3"/>
  <c r="S34" i="3"/>
  <c r="S32" i="3"/>
  <c r="S36" i="3"/>
  <c r="S29" i="3"/>
  <c r="S30" i="3"/>
  <c r="S28" i="3"/>
  <c r="S25" i="3"/>
  <c r="S26" i="3"/>
  <c r="S24" i="3"/>
  <c r="S21" i="3"/>
  <c r="S22" i="3"/>
  <c r="S20" i="3"/>
  <c r="B14" i="30" l="1"/>
  <c r="B13" i="30"/>
  <c r="C19" i="2"/>
  <c r="E19" i="2"/>
  <c r="L8" i="32"/>
  <c r="L27" i="32" s="1"/>
  <c r="G8" i="32"/>
  <c r="G27" i="32" s="1"/>
  <c r="F8" i="32"/>
  <c r="F27" i="32" s="1"/>
  <c r="J8" i="32"/>
  <c r="J27" i="32" s="1"/>
  <c r="E8" i="32"/>
  <c r="E27" i="32" s="1"/>
  <c r="K8" i="32"/>
  <c r="K27" i="32" s="1"/>
  <c r="I8" i="32"/>
  <c r="I27" i="32" s="1"/>
  <c r="D8" i="32"/>
  <c r="D27" i="32" s="1"/>
  <c r="H8" i="32"/>
  <c r="H27" i="32" s="1"/>
  <c r="C8" i="32"/>
  <c r="C27" i="32" s="1"/>
  <c r="B6" i="32"/>
  <c r="F9" i="32" l="1"/>
  <c r="C9" i="32"/>
  <c r="B8" i="32"/>
  <c r="B27" i="32" s="1"/>
  <c r="B9" i="32" l="1"/>
  <c r="D38" i="2"/>
  <c r="D47" i="16" l="1"/>
  <c r="D46" i="16"/>
  <c r="D45" i="16"/>
  <c r="D44" i="16"/>
  <c r="D43" i="16"/>
  <c r="D42" i="16"/>
  <c r="D41" i="16"/>
  <c r="D40" i="16"/>
  <c r="D39" i="16"/>
  <c r="D37" i="16"/>
  <c r="D36" i="16"/>
  <c r="D35" i="16"/>
  <c r="D34" i="16"/>
  <c r="D33" i="16"/>
  <c r="D32" i="16"/>
  <c r="D31" i="16"/>
  <c r="D30" i="16"/>
  <c r="D29" i="16"/>
  <c r="D28" i="16"/>
  <c r="D27" i="16"/>
  <c r="D26" i="16"/>
  <c r="D25" i="16"/>
  <c r="D24" i="16"/>
  <c r="D23" i="16"/>
  <c r="D22" i="16"/>
  <c r="D21" i="16"/>
  <c r="D20" i="16"/>
  <c r="C48" i="2" l="1"/>
  <c r="C47" i="2"/>
  <c r="D39" i="2"/>
  <c r="D37" i="2"/>
  <c r="D36" i="2"/>
  <c r="D34" i="2"/>
  <c r="C40" i="2"/>
  <c r="B40" i="2"/>
  <c r="E26" i="2"/>
  <c r="A19" i="2"/>
  <c r="C26" i="2" l="1"/>
  <c r="C45" i="2"/>
  <c r="D40" i="2"/>
  <c r="A26" i="2" l="1"/>
  <c r="C46" i="2" s="1"/>
</calcChain>
</file>

<file path=xl/sharedStrings.xml><?xml version="1.0" encoding="utf-8"?>
<sst xmlns="http://schemas.openxmlformats.org/spreadsheetml/2006/main" count="3695" uniqueCount="832">
  <si>
    <t>Introduction to the calculation tool</t>
  </si>
  <si>
    <t xml:space="preserve">This tool aims at supporting the calculation of GHG emission avoidance from projects in energy intensive industries under the Innovation Fund, including carbon capture and utilisation (CCU), biofuels and substitute products.
The absolute GHG emission avoidance of a project applying for the IF is calculated by comparing a scenario including the proposed project, with a reference scenario without the project.
The reference scenario includes the alternative process(es) that provide the same or equivalent function(s) as the project’s principal product(s) in the absence of the project.
Emissions sources and sinks should be divided into “boxes”, corresponding to “inputs”, “processes”, "combustion", “change to in-use”, “end of life” and “non-principal products”. The absolute change in emissions attributed to the project, ∆GHG_abs is the sum of the change in its component parts over 10 years of time (each of which may be positive or negative) according to the diagram in the "Process diagram" tab of this template.
In most cases, several of these components will be identical for the project and reference scenarios, and so their change in emissions can be simply set to zero when calculating the absolute emission avoidance. All emissions in the reference scenario must however be considered when assessing the relative emissions avoidance. 
In some cases, the applicant may have to choose which emission box to include a given emissions source or sink within. For example, an applicant may have a choice to either expand the system boundary to include the production of a utilised material within the “process(es)” box or to treat that material as a major “input”.
Successful projects will be required to maintain records of measurements, quality assurance and quality control procedures and calculations used in the development of data reported, along with copies of reported data and forms submitted. 
</t>
  </si>
  <si>
    <t>For further detailed information on how to do the calculation and on all conditions linked to the application and grant award, please refer to the call text and the methodology for GHG emission avoidance. This tool is provided only as support. In case of divergence of the information or formulas between this tool and the call text and the methodology, the latter texts take precedence.</t>
  </si>
  <si>
    <t>Using the spreadsheet</t>
  </si>
  <si>
    <t>The cells are color-coded to guide the user. Captions are on the sheets where data entry is required.</t>
  </si>
  <si>
    <t>Colour code</t>
  </si>
  <si>
    <t>Enter data</t>
  </si>
  <si>
    <t>Calculated data</t>
  </si>
  <si>
    <t>Select an option</t>
  </si>
  <si>
    <t>Please provide additional information</t>
  </si>
  <si>
    <t>No data entry required</t>
  </si>
  <si>
    <t>Structure</t>
  </si>
  <si>
    <t>The spreadsheet is divided into tabs according to its contents and purposes</t>
  </si>
  <si>
    <t>Overview</t>
  </si>
  <si>
    <t>Provides an overview of the spreadsheet for monitoring and reporting GHG avoided during the project's operation</t>
  </si>
  <si>
    <t>Summary</t>
  </si>
  <si>
    <t>Presents a compilation of the absolute and relative greenhouse gas emissions avoidance, as well as general project information</t>
  </si>
  <si>
    <t>Summary per year</t>
  </si>
  <si>
    <t>Presents a compilation of the absolute and relative greenhouse gas emissions avoidance on a yearly basis, as well as the difference between the reported and the estimated values.</t>
  </si>
  <si>
    <t>Reference emissions</t>
  </si>
  <si>
    <t>Contains data and calculation of greenhouse gas emissions related to the reference scenario, and data traceability information</t>
  </si>
  <si>
    <t>Project emissions</t>
  </si>
  <si>
    <t>Contains data and calculation of greenhouse gas emissions related to the project activity, and data traceability information</t>
  </si>
  <si>
    <t>Process diagram</t>
  </si>
  <si>
    <t>Illustrates the inputs and outputs in both “project” and “reference” scenarios.</t>
  </si>
  <si>
    <t>Ref.  and Proj.Conversion factors</t>
  </si>
  <si>
    <t>Provides conversion and emission factors that can be adopted in the calculations. Applicants may adopt different values to those proposed, as long as supported with the adequate evidence and monitoring plan.</t>
  </si>
  <si>
    <t/>
  </si>
  <si>
    <t>Assumptions</t>
  </si>
  <si>
    <t>Contains all the qualitative and quantitative assumptions adopted by the applicant in support of their submission.</t>
  </si>
  <si>
    <t>Checklist</t>
  </si>
  <si>
    <t>Provides a list of questions to support applicants to perform a self-assessment of the quality of their application, based on how many of the best practices for GHG accounting have they followed.</t>
  </si>
  <si>
    <t>Example GHG</t>
  </si>
  <si>
    <t>Illustrate the application of the methodology for hypothetical examples.</t>
  </si>
  <si>
    <t>Net carbon removals</t>
  </si>
  <si>
    <t>Provides a structure for calculating and/or consolidating information related to the bonus point for net carbon removals.</t>
  </si>
  <si>
    <t>Other GHG emission avoidance</t>
  </si>
  <si>
    <t>Substantial GHG emissions savings from emission sources that are excluded from the project boundaries can be claimed by the applicants here. Contributes to the evaluation of the bonus point for 'other GHG emission avoidance'</t>
  </si>
  <si>
    <t>Additional renewable electricity</t>
  </si>
  <si>
    <t>Provides an structure for calculating and/or consolidating information related to the bonus point for 'commitment to use electricity from additional renewable sources'.</t>
  </si>
  <si>
    <t xml:space="preserve">Reporting table </t>
  </si>
  <si>
    <t>To be filled only at the time of monitoring and reporting. Contains the description and explanation of the deviations between the absolute GHG emission avoidance measured and reported during the first 10 years of operation, and the estimated absolute GHG emission avoidance potential.</t>
  </si>
  <si>
    <t>Definitions</t>
  </si>
  <si>
    <r>
      <t>Ref</t>
    </r>
    <r>
      <rPr>
        <vertAlign val="subscript"/>
        <sz val="11"/>
        <color rgb="FF000000"/>
        <rFont val="Arial"/>
        <family val="2"/>
      </rPr>
      <t>inputs</t>
    </r>
  </si>
  <si>
    <r>
      <t>Emissions in the reference scenario associated with the use of inputs produced outside the project boundary. Note that EU ETS product benchmarks may not include the embedded emissions from inputs, and so these should be considered in addition to the Ref</t>
    </r>
    <r>
      <rPr>
        <vertAlign val="subscript"/>
        <sz val="11"/>
        <color rgb="FF000000"/>
        <rFont val="Arial"/>
        <family val="2"/>
      </rPr>
      <t>processes</t>
    </r>
    <r>
      <rPr>
        <sz val="11"/>
        <color rgb="FF000000"/>
        <rFont val="Arial"/>
        <family val="2"/>
      </rPr>
      <t xml:space="preserve"> emissions from the EU ETS benchmark value itself. </t>
    </r>
  </si>
  <si>
    <r>
      <t>Ref</t>
    </r>
    <r>
      <rPr>
        <vertAlign val="subscript"/>
        <sz val="11"/>
        <color rgb="FF000000"/>
        <rFont val="Arial"/>
        <family val="2"/>
      </rPr>
      <t>processes</t>
    </r>
  </si>
  <si>
    <t xml:space="preserve">Emissions in the reference scenario associated with processes required to provide the same principal product(s) as is(are) produced by the project. As detailed in the IF EII GHG methodology this may be based on an EU ETS benchmark value, a fossil fuel comparator or a natural-gas based default reference value. Where those options are not applicable this will reflect a reference system proposed by the applicant, which may include several processes. </t>
  </si>
  <si>
    <r>
      <t>Ref</t>
    </r>
    <r>
      <rPr>
        <vertAlign val="subscript"/>
        <sz val="11"/>
        <color rgb="FF000000"/>
        <rFont val="Arial"/>
        <family val="2"/>
      </rPr>
      <t>combustion</t>
    </r>
  </si>
  <si>
    <t>Emissions in the reference scenario from combustion of principal products (such as novel transport fuels, fuel additives, solid fuels and natural gas substitutes should be included in the “combustion (principal products)” box.</t>
  </si>
  <si>
    <r>
      <t>Ref</t>
    </r>
    <r>
      <rPr>
        <vertAlign val="subscript"/>
        <sz val="11"/>
        <color rgb="FF000000"/>
        <rFont val="Arial"/>
        <family val="2"/>
      </rPr>
      <t>EoL</t>
    </r>
  </si>
  <si>
    <t xml:space="preserve">Where carbon is incorporated into principal products and is not released through combustion of those products as fuels, CO2 emissions from eventual carbon release should be included in the “end-of-life” box on a stoichiometric basis.  If there are other significant changes in expected end of life emissions associated with the project, other end of life emissions in the reference scenario may also be included here (if there is no expected change in other end of life emissions they need not be considered). </t>
  </si>
  <si>
    <r>
      <t>Ref</t>
    </r>
    <r>
      <rPr>
        <vertAlign val="subscript"/>
        <sz val="11"/>
        <color rgb="FF000000"/>
        <rFont val="Arial"/>
        <family val="2"/>
      </rPr>
      <t>non-principal</t>
    </r>
  </si>
  <si>
    <t xml:space="preserve">Where the project involves production of non-principal products not produced in the reference scenario, the additional emissions to add those non-principal products to the reference (based on the input data hierarchy) should be included here. </t>
  </si>
  <si>
    <r>
      <t>Proj</t>
    </r>
    <r>
      <rPr>
        <vertAlign val="subscript"/>
        <sz val="11"/>
        <color rgb="FF000000"/>
        <rFont val="Arial"/>
        <family val="2"/>
      </rPr>
      <t>inputs</t>
    </r>
  </si>
  <si>
    <t xml:space="preserve">Emissions in the project scenario associated with the use of inputs produced outside the project boundary. </t>
  </si>
  <si>
    <r>
      <t>Proj</t>
    </r>
    <r>
      <rPr>
        <vertAlign val="subscript"/>
        <sz val="11"/>
        <color rgb="FF000000"/>
        <rFont val="Arial"/>
        <family val="2"/>
      </rPr>
      <t>processes</t>
    </r>
  </si>
  <si>
    <t xml:space="preserve">Emissions in the project scenario associated with processes required to provide the principal product(s). </t>
  </si>
  <si>
    <r>
      <rPr>
        <sz val="11"/>
        <color rgb="FF000000"/>
        <rFont val="Arial"/>
        <family val="2"/>
      </rPr>
      <t>Proj</t>
    </r>
    <r>
      <rPr>
        <vertAlign val="subscript"/>
        <sz val="11"/>
        <color rgb="FF000000"/>
        <rFont val="Arial"/>
        <family val="2"/>
      </rPr>
      <t>combustion</t>
    </r>
  </si>
  <si>
    <t>Emissions in the project from combustion of principal products (such as novel transport fuels, fuel additives, solid fuels and natural gas substitutes should be included in the “combustion (principal products)” box.</t>
  </si>
  <si>
    <r>
      <t>Proj</t>
    </r>
    <r>
      <rPr>
        <vertAlign val="subscript"/>
        <sz val="11"/>
        <color rgb="FF000000"/>
        <rFont val="Arial"/>
        <family val="2"/>
      </rPr>
      <t>changeuse</t>
    </r>
  </si>
  <si>
    <t xml:space="preserve">Where a project is associated with savings in use of the principal product (for instance reductions in nitrous oxide emissions in-use for innovative fertilisers) then the change to in-use emissions for the project scenario should be included here - otherwise it is not necessary to include in-use emissions (in-use combustion emissions are counted in the combustion box). </t>
  </si>
  <si>
    <r>
      <t>Proj</t>
    </r>
    <r>
      <rPr>
        <vertAlign val="subscript"/>
        <sz val="11"/>
        <color rgb="FF000000"/>
        <rFont val="Arial"/>
        <family val="2"/>
      </rPr>
      <t>EoL</t>
    </r>
  </si>
  <si>
    <t xml:space="preserve">Where carbon is incorporated into principal products and is not released through combustion of those products as fuels, CO2 emissions from eventual carbon release should be included in the “end-of-life” box on a stoichiometric basis.  If there are other significant changes in expected end of life emissions associated with the project, other end of life emissions in the project scenario may also be included here (if there is no expected change in other end of life emissions they need not be considered). </t>
  </si>
  <si>
    <r>
      <t>Proj</t>
    </r>
    <r>
      <rPr>
        <vertAlign val="subscript"/>
        <sz val="11"/>
        <color rgb="FF000000"/>
        <rFont val="Arial"/>
        <family val="2"/>
      </rPr>
      <t>non-principal</t>
    </r>
  </si>
  <si>
    <t xml:space="preserve">Where the reference involves production of non-principal products not produced in the project scenario, the additional emissions to add those non-principal products to the project scenario (based on the input data hierarchy) should be included here. </t>
  </si>
  <si>
    <t>EII Sectors and Products</t>
  </si>
  <si>
    <t>Sector</t>
  </si>
  <si>
    <t>Products</t>
  </si>
  <si>
    <t>Refineries</t>
  </si>
  <si>
    <t>Fuels (incl. e-fuels), biofuels</t>
  </si>
  <si>
    <t>Iron &amp; Steel</t>
  </si>
  <si>
    <t>Coke</t>
  </si>
  <si>
    <t>Iron ore</t>
  </si>
  <si>
    <t>Iron</t>
  </si>
  <si>
    <t>Steel</t>
  </si>
  <si>
    <t>Cast ferrous metals products</t>
  </si>
  <si>
    <t>Other ferrous metal products or substitute products</t>
  </si>
  <si>
    <t>Non-ferrous metals</t>
  </si>
  <si>
    <t>Aluminium</t>
  </si>
  <si>
    <t>Precious metals</t>
  </si>
  <si>
    <t>Copper</t>
  </si>
  <si>
    <t>Other non-ferrous metal</t>
  </si>
  <si>
    <t>Cast non-ferrous metal products</t>
  </si>
  <si>
    <t>Cement &amp; Lime</t>
  </si>
  <si>
    <t>Cement</t>
  </si>
  <si>
    <t>Other cement or lime products or substitute products</t>
  </si>
  <si>
    <t>Glass, ceramics &amp; construction material</t>
  </si>
  <si>
    <t>Flat glass</t>
  </si>
  <si>
    <t>Container glass</t>
  </si>
  <si>
    <t>Glass fibres</t>
  </si>
  <si>
    <t>Other glass products</t>
  </si>
  <si>
    <t>Tiles, plates, refractory products</t>
  </si>
  <si>
    <t>Bricks</t>
  </si>
  <si>
    <t>Houseware, sanitary ware</t>
  </si>
  <si>
    <t>Other ceramic products</t>
  </si>
  <si>
    <t>Mineral wool</t>
  </si>
  <si>
    <t>Gypsum and gypsum products</t>
  </si>
  <si>
    <t>Other construction materials or substitute products</t>
  </si>
  <si>
    <t>Pulp &amp; paper</t>
  </si>
  <si>
    <t>Chemical pulp</t>
  </si>
  <si>
    <t>Mechanical pulp</t>
  </si>
  <si>
    <t>Paper and paperboard</t>
  </si>
  <si>
    <t>Sanitary and tissue paper</t>
  </si>
  <si>
    <t>Other paper products or substitute products</t>
  </si>
  <si>
    <t>Chemicals</t>
  </si>
  <si>
    <t>Organic basic chemicals</t>
  </si>
  <si>
    <t>Inorganic basic chemicals</t>
  </si>
  <si>
    <t>Nitrogen compounds</t>
  </si>
  <si>
    <t>Plastics in primary forms</t>
  </si>
  <si>
    <t>Synthetic rubber</t>
  </si>
  <si>
    <t xml:space="preserve">Other chemical products or substitute products (incl. bio-based products) </t>
  </si>
  <si>
    <t>Hydrogen</t>
  </si>
  <si>
    <t>Other</t>
  </si>
  <si>
    <t>Heat (incl. bio-heat)</t>
  </si>
  <si>
    <t>General information</t>
  </si>
  <si>
    <t>Comment</t>
  </si>
  <si>
    <t>Start of operations</t>
  </si>
  <si>
    <t>Principal product(s)</t>
  </si>
  <si>
    <t xml:space="preserve">The principal product(s) should reflect the main aim and innovation of the project: is the project e.g. designed to principally save emissions in the steel industry, or to make alternative transport fuel (as a by-product of steelmaking)? The applicant will need to choose the sector to which at least one of the ‘principal product(s)’ belongs and claim the absolute GHG emission avoidance from the project in this sector. Please list all principal products within the chosen sector before any other principal products. </t>
  </si>
  <si>
    <t>Non-principal products</t>
  </si>
  <si>
    <t>Function of principal product(s)</t>
  </si>
  <si>
    <t>The concept of “functions” is added, because some new products may not be identical to existing ones, but provide the same functions. Thus, for example, if a new process produces a stronger plastic that enables bottles to be made twice as thin, the throughput of the reference plastic-producing process must be double that in the project scenario.</t>
  </si>
  <si>
    <t>Reference product(s) substituted by principal product(s), if different</t>
  </si>
  <si>
    <t xml:space="preserve">Where a product performs the same function as a conventional product to which it is not identical (e.g. hydrogen suppl;ied for fuel cells replacing petroleum fuels) please identify the substituted reference products here. </t>
  </si>
  <si>
    <t>Technology</t>
  </si>
  <si>
    <t>Estimated annual production</t>
  </si>
  <si>
    <t>[Please specify unit]</t>
  </si>
  <si>
    <t>Absolute GHG Emissions Avoidance</t>
  </si>
  <si>
    <t>Net absolute GHG emissions avoided due to operation of the project during the first 10 years of operation, in tCO2e.</t>
  </si>
  <si>
    <t>Accumulated GHG emission avoidance</t>
  </si>
  <si>
    <t>=</t>
  </si>
  <si>
    <t>-</t>
  </si>
  <si>
    <r>
      <t>∆GHG</t>
    </r>
    <r>
      <rPr>
        <vertAlign val="subscript"/>
        <sz val="11"/>
        <color rgb="FF000000"/>
        <rFont val="Arial"/>
        <family val="2"/>
      </rPr>
      <t>abs</t>
    </r>
  </si>
  <si>
    <t>Ref</t>
  </si>
  <si>
    <t>Proj</t>
  </si>
  <si>
    <t>Note: For industrial projects with multiple products, "Ref" is the GHG emissions in the reference case that are attributed to all products.</t>
  </si>
  <si>
    <t>Relative GHG Emissions Avoidance</t>
  </si>
  <si>
    <t>Relative GHG emissions avoided due to operation of the project during the first 10 years of operation, in percent.</t>
  </si>
  <si>
    <t>÷</t>
  </si>
  <si>
    <t xml:space="preserve">Reference emissions </t>
  </si>
  <si>
    <r>
      <t>∆GHG</t>
    </r>
    <r>
      <rPr>
        <vertAlign val="subscript"/>
        <sz val="11"/>
        <color rgb="FF000000"/>
        <rFont val="Arial"/>
        <family val="2"/>
      </rPr>
      <t>rel</t>
    </r>
  </si>
  <si>
    <r>
      <rPr>
        <sz val="11"/>
        <color theme="1"/>
        <rFont val="Arial"/>
        <family val="2"/>
      </rPr>
      <t>Ref</t>
    </r>
    <r>
      <rPr>
        <vertAlign val="subscript"/>
        <sz val="14"/>
        <color theme="1"/>
        <rFont val="Calibri"/>
        <family val="2"/>
        <scheme val="minor"/>
      </rPr>
      <t xml:space="preserve">  </t>
    </r>
  </si>
  <si>
    <t xml:space="preserve">Note: For projects that consist only of CCS based on a direct air capture unit or a carbon capture unit added to an existing bioenergy plant the relative emission reduction shall be set to 200% (see section 2.2.4.8 of the guidance). </t>
  </si>
  <si>
    <t>Absolute GHG emissions by scenario and step of the process</t>
  </si>
  <si>
    <t>Reference and project GHG emissions by step of the production process during the first 10 years of operation, in tCO2e.</t>
  </si>
  <si>
    <t>Step</t>
  </si>
  <si>
    <t>Variation</t>
  </si>
  <si>
    <r>
      <t>tCO</t>
    </r>
    <r>
      <rPr>
        <vertAlign val="subscript"/>
        <sz val="11"/>
        <color rgb="FFFFFFFF"/>
        <rFont val="Arial"/>
        <family val="2"/>
      </rPr>
      <t>2</t>
    </r>
    <r>
      <rPr>
        <sz val="11"/>
        <color rgb="FFFFFFFF"/>
        <rFont val="Arial"/>
        <family val="2"/>
      </rPr>
      <t>e</t>
    </r>
  </si>
  <si>
    <t>Input</t>
  </si>
  <si>
    <t>Process</t>
  </si>
  <si>
    <t>Combustion</t>
  </si>
  <si>
    <t>Change to in-use</t>
  </si>
  <si>
    <t>End-of-life</t>
  </si>
  <si>
    <t>Total</t>
  </si>
  <si>
    <t>Summary of GHG indicators related to the project</t>
  </si>
  <si>
    <t>Key indicators</t>
  </si>
  <si>
    <t>Description</t>
  </si>
  <si>
    <t>Value</t>
  </si>
  <si>
    <t>Data unit</t>
  </si>
  <si>
    <t>Absolute GHG emission avoidance</t>
  </si>
  <si>
    <t>Net absolute GHG emissions avoided thanks to operation of the project during the first 10 years of operation</t>
  </si>
  <si>
    <r>
      <t>tCO</t>
    </r>
    <r>
      <rPr>
        <vertAlign val="subscript"/>
        <sz val="10"/>
        <rFont val="Arial"/>
        <family val="2"/>
      </rPr>
      <t>2</t>
    </r>
    <r>
      <rPr>
        <sz val="10"/>
        <rFont val="Arial"/>
        <family val="2"/>
      </rPr>
      <t>e</t>
    </r>
  </si>
  <si>
    <t>[Application Form B]</t>
  </si>
  <si>
    <t>Relative GHG emission avoidance</t>
  </si>
  <si>
    <t>Relative GHG emissions avoided due to operation of the project during the first 10 years of operation</t>
  </si>
  <si>
    <t>%</t>
  </si>
  <si>
    <t>Emissions in reference scenario</t>
  </si>
  <si>
    <t>GHG emissions that would occur in the absence of the project during the first 10 years of operation</t>
  </si>
  <si>
    <t>[Application Form C]</t>
  </si>
  <si>
    <t>Emissions in project scenario</t>
  </si>
  <si>
    <t>GHG emissions associated with the project activity and site during the first 10 years of operation</t>
  </si>
  <si>
    <t>Average GHG emissions intensity of the installations to produce a unit quantity of principal product in the reference scenario, or EU ETS benchmarks, where applicable</t>
  </si>
  <si>
    <t>Principal product 1</t>
  </si>
  <si>
    <t> </t>
  </si>
  <si>
    <r>
      <t>tCO</t>
    </r>
    <r>
      <rPr>
        <vertAlign val="subscript"/>
        <sz val="10"/>
        <rFont val="Arial"/>
        <family val="2"/>
      </rPr>
      <t>2</t>
    </r>
    <r>
      <rPr>
        <sz val="10"/>
        <rFont val="Arial"/>
        <family val="2"/>
      </rPr>
      <t xml:space="preserve">e / unit quantity of principal product 1 </t>
    </r>
    <r>
      <rPr>
        <i/>
        <sz val="10"/>
        <color rgb="FFA6A6A6"/>
        <rFont val="Arial"/>
        <family val="2"/>
      </rPr>
      <t>[Please replace with adequate unit]</t>
    </r>
  </si>
  <si>
    <r>
      <t xml:space="preserve">[Optional Reporting]. </t>
    </r>
    <r>
      <rPr>
        <i/>
        <sz val="10"/>
        <color rgb="FFA6A6A6"/>
        <rFont val="Arial"/>
        <family val="2"/>
      </rPr>
      <t>Please add or exclude rows, as needed.</t>
    </r>
  </si>
  <si>
    <t>Principal product 2</t>
  </si>
  <si>
    <r>
      <t>tCO</t>
    </r>
    <r>
      <rPr>
        <vertAlign val="subscript"/>
        <sz val="10"/>
        <rFont val="Arial"/>
        <family val="2"/>
      </rPr>
      <t>2</t>
    </r>
    <r>
      <rPr>
        <sz val="10"/>
        <rFont val="Arial"/>
        <family val="2"/>
      </rPr>
      <t xml:space="preserve">e / unit quantity of principal product 2 </t>
    </r>
    <r>
      <rPr>
        <i/>
        <sz val="10"/>
        <color rgb="FFA6A6A6"/>
        <rFont val="Arial"/>
        <family val="2"/>
      </rPr>
      <t>[Please replace with adequate unit]</t>
    </r>
  </si>
  <si>
    <t>Principal product 3</t>
  </si>
  <si>
    <r>
      <t>tCO</t>
    </r>
    <r>
      <rPr>
        <vertAlign val="subscript"/>
        <sz val="10"/>
        <rFont val="Arial"/>
        <family val="2"/>
      </rPr>
      <t>2</t>
    </r>
    <r>
      <rPr>
        <sz val="10"/>
        <rFont val="Arial"/>
        <family val="2"/>
      </rPr>
      <t>e / unit quantity of principal product 3</t>
    </r>
    <r>
      <rPr>
        <i/>
        <sz val="10"/>
        <color rgb="FFA6A6A6"/>
        <rFont val="Arial"/>
        <family val="2"/>
      </rPr>
      <t xml:space="preserve"> [Please replace with adequate unit]</t>
    </r>
  </si>
  <si>
    <t>Average GHG emissions intensity of the installations to produce  a unit quantity of the principal product in the project scenario</t>
  </si>
  <si>
    <t>Estimated GHG emissions</t>
  </si>
  <si>
    <t>Estimated values for the reference and project GHG emissions and net absolute GHG emissions avoided during the first 10 year of operation, in tCO2e.</t>
  </si>
  <si>
    <t>The relative GHG emission avoidance is expressed in percent.</t>
  </si>
  <si>
    <t>TOT</t>
  </si>
  <si>
    <t>Year 1</t>
  </si>
  <si>
    <t>Year 2</t>
  </si>
  <si>
    <t>Year 3</t>
  </si>
  <si>
    <t>Year 4</t>
  </si>
  <si>
    <t>Year 5</t>
  </si>
  <si>
    <t>Year 6</t>
  </si>
  <si>
    <t>Year 7</t>
  </si>
  <si>
    <t>Year 8</t>
  </si>
  <si>
    <t>Year 9</t>
  </si>
  <si>
    <t>Year 10</t>
  </si>
  <si>
    <r>
      <t>Ref</t>
    </r>
    <r>
      <rPr>
        <vertAlign val="subscript"/>
        <sz val="11"/>
        <color rgb="FF000000"/>
        <rFont val="Arial"/>
        <family val="2"/>
      </rPr>
      <t>year, estimated</t>
    </r>
  </si>
  <si>
    <r>
      <t>Proj</t>
    </r>
    <r>
      <rPr>
        <vertAlign val="subscript"/>
        <sz val="11"/>
        <color rgb="FF000000"/>
        <rFont val="Arial"/>
        <family val="2"/>
      </rPr>
      <t>year, estimated</t>
    </r>
  </si>
  <si>
    <r>
      <t>∆GHG</t>
    </r>
    <r>
      <rPr>
        <vertAlign val="subscript"/>
        <sz val="11"/>
        <color rgb="FF000000"/>
        <rFont val="Arial"/>
        <family val="2"/>
      </rPr>
      <t>abs, estimated</t>
    </r>
  </si>
  <si>
    <r>
      <t>∆GHG</t>
    </r>
    <r>
      <rPr>
        <vertAlign val="subscript"/>
        <sz val="11"/>
        <color rgb="FF000000"/>
        <rFont val="Arial"/>
        <family val="2"/>
      </rPr>
      <t>rel, estimated</t>
    </r>
  </si>
  <si>
    <t>Reported GHG emissions</t>
  </si>
  <si>
    <t>Measured and reported values for the reference and project GHG emissions and net absolute GHG emissions avoided during the first 10 year of operation, in tCO2e.</t>
  </si>
  <si>
    <t>The table below should not be modified at the time of application, it will be filled only at the time of monitoring and reporting</t>
  </si>
  <si>
    <r>
      <t>Ref</t>
    </r>
    <r>
      <rPr>
        <vertAlign val="subscript"/>
        <sz val="11"/>
        <color rgb="FF000000"/>
        <rFont val="Arial"/>
        <family val="2"/>
      </rPr>
      <t>year, reported</t>
    </r>
  </si>
  <si>
    <r>
      <t>Proj</t>
    </r>
    <r>
      <rPr>
        <vertAlign val="subscript"/>
        <sz val="11"/>
        <color rgb="FF000000"/>
        <rFont val="Arial"/>
        <family val="2"/>
      </rPr>
      <t>year, reported</t>
    </r>
  </si>
  <si>
    <r>
      <t>∆GHG</t>
    </r>
    <r>
      <rPr>
        <vertAlign val="subscript"/>
        <sz val="11"/>
        <color rgb="FF000000"/>
        <rFont val="Arial"/>
        <family val="2"/>
      </rPr>
      <t>abs, reported</t>
    </r>
  </si>
  <si>
    <r>
      <t>∆GHG</t>
    </r>
    <r>
      <rPr>
        <vertAlign val="subscript"/>
        <sz val="11"/>
        <color rgb="FF000000"/>
        <rFont val="Arial"/>
        <family val="2"/>
      </rPr>
      <t>rel, reported</t>
    </r>
  </si>
  <si>
    <t>Comparison between estimated and reported GHG emission avoidance</t>
  </si>
  <si>
    <t>Ratio between the absolute GHG emission avoidance measured and reported during the first 10 years of operation, and the estimated absolute GHG emission avoidance potential, expressed in percent.</t>
  </si>
  <si>
    <r>
      <t>∆GHG</t>
    </r>
    <r>
      <rPr>
        <vertAlign val="subscript"/>
        <sz val="11"/>
        <color rgb="FF000000"/>
        <rFont val="Arial"/>
        <family val="2"/>
      </rPr>
      <t xml:space="preserve">abs, reported </t>
    </r>
    <r>
      <rPr>
        <sz val="11"/>
        <color rgb="FF000000"/>
        <rFont val="Arial"/>
        <family val="2"/>
      </rPr>
      <t>/ ∆GHG</t>
    </r>
    <r>
      <rPr>
        <vertAlign val="subscript"/>
        <sz val="11"/>
        <color rgb="FF000000"/>
        <rFont val="Arial"/>
        <family val="2"/>
      </rPr>
      <t>abs, estimated</t>
    </r>
  </si>
  <si>
    <t xml:space="preserve">This summary table uses the sumif function to add emissions from rows with each label. This requires the row labels below to exactly match the row labels used here. </t>
  </si>
  <si>
    <t xml:space="preserve">If adding, removing or moving rows applicants should check that the total emissions for each label are still correctly summed. </t>
  </si>
  <si>
    <t>Row Labels</t>
  </si>
  <si>
    <t>Sum of t CO2e</t>
  </si>
  <si>
    <r>
      <t>Ref</t>
    </r>
    <r>
      <rPr>
        <vertAlign val="subscript"/>
        <sz val="11"/>
        <color theme="1"/>
        <rFont val="Arial"/>
        <family val="2"/>
      </rPr>
      <t>inputs</t>
    </r>
  </si>
  <si>
    <r>
      <t>Ref</t>
    </r>
    <r>
      <rPr>
        <vertAlign val="subscript"/>
        <sz val="11"/>
        <color theme="1"/>
        <rFont val="Arial"/>
        <family val="2"/>
      </rPr>
      <t>processes</t>
    </r>
  </si>
  <si>
    <r>
      <t>Ref</t>
    </r>
    <r>
      <rPr>
        <vertAlign val="subscript"/>
        <sz val="11"/>
        <color theme="1"/>
        <rFont val="Arial"/>
        <family val="2"/>
      </rPr>
      <t>combustion</t>
    </r>
  </si>
  <si>
    <r>
      <t>Ref</t>
    </r>
    <r>
      <rPr>
        <vertAlign val="subscript"/>
        <sz val="11"/>
        <color theme="1"/>
        <rFont val="Arial"/>
        <family val="2"/>
      </rPr>
      <t>EoL</t>
    </r>
  </si>
  <si>
    <r>
      <t>Ref</t>
    </r>
    <r>
      <rPr>
        <vertAlign val="subscript"/>
        <sz val="11"/>
        <color theme="1"/>
        <rFont val="Arial"/>
        <family val="2"/>
      </rPr>
      <t>non-principal</t>
    </r>
  </si>
  <si>
    <t>Grand Total</t>
  </si>
  <si>
    <t>Reference emissions calculation</t>
  </si>
  <si>
    <t xml:space="preserve">Note: for many projects the reference emissions for processes will be based on an EU ETS benchmark, fossil fuel comparator or other natural-gas-based fossil fuel default (e.g. methane, methanol). In these cases there is no need to further disaggregate process emissions, and often there will be no emissions in the inputs, products, combustion or end of life boxes. Note though that there may still be input emissions to include in the case where the reference is based on an EU ETS benchmark. </t>
  </si>
  <si>
    <t>Projected operational data</t>
  </si>
  <si>
    <t>GHG emissions due to production in the reference scenario</t>
  </si>
  <si>
    <r>
      <t xml:space="preserve">Data traceability
</t>
    </r>
    <r>
      <rPr>
        <b/>
        <sz val="8"/>
        <color rgb="FFFFFFFF"/>
        <rFont val="Arial"/>
        <family val="2"/>
      </rPr>
      <t>Provide a brief description of your monitoring plan. It may include procedures for data collection procedures (information on how the parameters are measured/calculated, aggregated, recorded, calculated, checked/reviewed and reported), as well as roles and responsibilities. You may include diagrams showing all relevant monitoring points.</t>
    </r>
  </si>
  <si>
    <t>Source</t>
  </si>
  <si>
    <t>Plant / Unit</t>
  </si>
  <si>
    <t>Output</t>
  </si>
  <si>
    <t xml:space="preserve">Parameter monitored </t>
  </si>
  <si>
    <t>Description of parameter</t>
  </si>
  <si>
    <t>Comments about data</t>
  </si>
  <si>
    <t>Type of data</t>
  </si>
  <si>
    <t>Unit / t product</t>
  </si>
  <si>
    <t>t CO2e / [unit]</t>
  </si>
  <si>
    <t>Year 1 (t CO2e)</t>
  </si>
  <si>
    <t>Year 2 (t CO2e)</t>
  </si>
  <si>
    <t>Year 3 (t CO2e)</t>
  </si>
  <si>
    <t>Year 4 (t CO2e)</t>
  </si>
  <si>
    <t>Year 5 (t CO2e)</t>
  </si>
  <si>
    <t>Year 6 (t CO2e)</t>
  </si>
  <si>
    <t>Year 7 (t CO2e)</t>
  </si>
  <si>
    <t>Year 8 (t CO2e)</t>
  </si>
  <si>
    <t>Year 9 (t CO2e)</t>
  </si>
  <si>
    <t>Year 10 (t CO2e)</t>
  </si>
  <si>
    <t>t CO2e</t>
  </si>
  <si>
    <t>Comments about Ref scenario</t>
  </si>
  <si>
    <t>Area / Department for collection and archiving</t>
  </si>
  <si>
    <t>Data source</t>
  </si>
  <si>
    <r>
      <rPr>
        <sz val="10"/>
        <color rgb="FFFFFFFF"/>
        <rFont val="Arial"/>
        <family val="2"/>
      </rPr>
      <t xml:space="preserve"> If applicable</t>
    </r>
    <r>
      <rPr>
        <b/>
        <sz val="10"/>
        <color rgb="FFFFFFFF"/>
        <rFont val="Arial"/>
        <family val="2"/>
      </rPr>
      <t>, equipment used for monitoring, including details on accuracy and calibration</t>
    </r>
  </si>
  <si>
    <t>Monitoring frequency</t>
  </si>
  <si>
    <t>QA/QC Procedures</t>
  </si>
  <si>
    <t xml:space="preserve">Additional description of the monitoring system </t>
  </si>
  <si>
    <t>Reliability</t>
  </si>
  <si>
    <t>Total reference emissions per year</t>
  </si>
  <si>
    <r>
      <t>Ref</t>
    </r>
    <r>
      <rPr>
        <vertAlign val="subscript"/>
        <sz val="11"/>
        <color rgb="FF000000"/>
        <rFont val="Arial"/>
        <family val="2"/>
      </rPr>
      <t>year</t>
    </r>
  </si>
  <si>
    <t>`</t>
  </si>
  <si>
    <t>Please verify that the horizontal sum per year and the vertical sum per contribution yield the same result as the grand total in the pivot table</t>
  </si>
  <si>
    <r>
      <t xml:space="preserve">Inputs </t>
    </r>
    <r>
      <rPr>
        <i/>
        <sz val="11"/>
        <color rgb="FFFFFFFF"/>
        <rFont val="Arial"/>
        <family val="2"/>
      </rPr>
      <t>[add rows and column, as needed]</t>
    </r>
  </si>
  <si>
    <t>[Link to the appropriate conversion factors from tab "Ref Conversion Factors"]</t>
  </si>
  <si>
    <r>
      <t xml:space="preserve">Processes </t>
    </r>
    <r>
      <rPr>
        <i/>
        <sz val="11"/>
        <color rgb="FFFFFFFF"/>
        <rFont val="Arial"/>
        <family val="2"/>
      </rPr>
      <t>[add rows and column, as needed]</t>
    </r>
  </si>
  <si>
    <r>
      <t xml:space="preserve">Combustion </t>
    </r>
    <r>
      <rPr>
        <i/>
        <sz val="11"/>
        <color rgb="FFFFFFFF"/>
        <rFont val="Arial"/>
        <family val="2"/>
      </rPr>
      <t>[add rows and column, as needed]</t>
    </r>
  </si>
  <si>
    <r>
      <t xml:space="preserve">End-Of-Life </t>
    </r>
    <r>
      <rPr>
        <i/>
        <sz val="11"/>
        <color rgb="FFFFFFFF"/>
        <rFont val="Arial"/>
        <family val="2"/>
      </rPr>
      <t>[add rows and column, as needed]</t>
    </r>
  </si>
  <si>
    <r>
      <t xml:space="preserve">Non-principal products </t>
    </r>
    <r>
      <rPr>
        <i/>
        <sz val="11"/>
        <color rgb="FFFFFFFF"/>
        <rFont val="Arial"/>
        <family val="2"/>
      </rPr>
      <t>[add rows and column, as needed]</t>
    </r>
  </si>
  <si>
    <r>
      <t>Note that the CC</t>
    </r>
    <r>
      <rPr>
        <vertAlign val="subscript"/>
        <sz val="10"/>
        <color theme="0" tint="-0.34998626667073579"/>
        <rFont val="Arial"/>
        <family val="2"/>
      </rPr>
      <t>credit</t>
    </r>
    <r>
      <rPr>
        <sz val="10"/>
        <color theme="0" tint="-0.34998626667073579"/>
        <rFont val="Arial"/>
        <family val="2"/>
      </rPr>
      <t xml:space="preserve"> term is considered part of the process emissions in the methodology, but is presented as a separate line here for ease of reference. On the Summary sheet it is included in process emissions.  </t>
    </r>
  </si>
  <si>
    <r>
      <t>Proj</t>
    </r>
    <r>
      <rPr>
        <vertAlign val="subscript"/>
        <sz val="11"/>
        <color theme="1"/>
        <rFont val="Arial"/>
        <family val="2"/>
      </rPr>
      <t>inputs</t>
    </r>
  </si>
  <si>
    <r>
      <t>Proj</t>
    </r>
    <r>
      <rPr>
        <vertAlign val="subscript"/>
        <sz val="11"/>
        <color theme="1"/>
        <rFont val="Arial"/>
        <family val="2"/>
      </rPr>
      <t>processes</t>
    </r>
  </si>
  <si>
    <r>
      <t>CC</t>
    </r>
    <r>
      <rPr>
        <vertAlign val="subscript"/>
        <sz val="11"/>
        <color theme="1"/>
        <rFont val="Arial"/>
        <family val="2"/>
      </rPr>
      <t>credit</t>
    </r>
  </si>
  <si>
    <r>
      <t>Proj</t>
    </r>
    <r>
      <rPr>
        <vertAlign val="subscript"/>
        <sz val="11"/>
        <color theme="1"/>
        <rFont val="Arial"/>
        <family val="2"/>
      </rPr>
      <t>EoL</t>
    </r>
  </si>
  <si>
    <r>
      <t>Proj</t>
    </r>
    <r>
      <rPr>
        <vertAlign val="subscript"/>
        <sz val="11"/>
        <color theme="1"/>
        <rFont val="Arial"/>
        <family val="2"/>
      </rPr>
      <t>combustion</t>
    </r>
  </si>
  <si>
    <r>
      <t>Proj</t>
    </r>
    <r>
      <rPr>
        <vertAlign val="subscript"/>
        <sz val="11"/>
        <color theme="1"/>
        <rFont val="Arial"/>
        <family val="2"/>
      </rPr>
      <t>changeuse</t>
    </r>
  </si>
  <si>
    <r>
      <t>Proj</t>
    </r>
    <r>
      <rPr>
        <vertAlign val="subscript"/>
        <sz val="11"/>
        <color theme="1"/>
        <rFont val="Arial"/>
        <family val="2"/>
      </rPr>
      <t>non-principal</t>
    </r>
  </si>
  <si>
    <t>Project emissions calculation</t>
  </si>
  <si>
    <t>GHG emissions due to production in the project scenario</t>
  </si>
  <si>
    <t>Input (processes only)</t>
  </si>
  <si>
    <t>Output (processes only)</t>
  </si>
  <si>
    <t>Comments about Proj scenario</t>
  </si>
  <si>
    <t>Area / Department responsible for collection and archiving</t>
  </si>
  <si>
    <t>Brief description</t>
  </si>
  <si>
    <t>Total project emissions per year</t>
  </si>
  <si>
    <r>
      <t>Proj</t>
    </r>
    <r>
      <rPr>
        <vertAlign val="subscript"/>
        <sz val="11"/>
        <color rgb="FF000000"/>
        <rFont val="Arial"/>
        <family val="2"/>
      </rPr>
      <t>year</t>
    </r>
  </si>
  <si>
    <t>[Link to the appropriate conversion factor from tab "Proj Conversion Factors"]</t>
  </si>
  <si>
    <t>Timed operation credit</t>
  </si>
  <si>
    <t>Carbon capture credit (where applicable)</t>
  </si>
  <si>
    <r>
      <t>Combustion</t>
    </r>
    <r>
      <rPr>
        <i/>
        <sz val="11"/>
        <color rgb="FFFFFFFF"/>
        <rFont val="Arial"/>
        <family val="2"/>
      </rPr>
      <t xml:space="preserve"> [add rows and column, as needed]</t>
    </r>
  </si>
  <si>
    <r>
      <t>Proj</t>
    </r>
    <r>
      <rPr>
        <vertAlign val="subscript"/>
        <sz val="11"/>
        <color rgb="FF000000"/>
        <rFont val="Arial"/>
        <family val="2"/>
      </rPr>
      <t>combustion</t>
    </r>
  </si>
  <si>
    <r>
      <t xml:space="preserve">Change to in-use </t>
    </r>
    <r>
      <rPr>
        <i/>
        <sz val="11"/>
        <color rgb="FFFFFFFF"/>
        <rFont val="Arial"/>
        <family val="2"/>
      </rPr>
      <t>[add rows and column, as needed]</t>
    </r>
  </si>
  <si>
    <r>
      <t xml:space="preserve">Non principal products </t>
    </r>
    <r>
      <rPr>
        <i/>
        <sz val="11"/>
        <color rgb="FFFFFFFF"/>
        <rFont val="Arial"/>
        <family val="2"/>
      </rPr>
      <t>[add rows and column, as needed]</t>
    </r>
  </si>
  <si>
    <t>Please insert:</t>
  </si>
  <si>
    <t>Process diagram(s) for the “project” and “reference” scenarios, using the template below, indicating all the sub-processes, inputs, and products that will be changed by the project, either in terms of technology or output (“activity level”), and where possible include quantities of the material and energy flows.</t>
  </si>
  <si>
    <t>GHG emission factors, and other conversion factors for calculation of reference emissions</t>
  </si>
  <si>
    <r>
      <t>Data traceability,</t>
    </r>
    <r>
      <rPr>
        <sz val="10"/>
        <color rgb="FFFFFFFF"/>
        <rFont val="Arial"/>
        <family val="2"/>
      </rPr>
      <t xml:space="preserve"> for alternative or supplementary data</t>
    </r>
  </si>
  <si>
    <t>Fuel / Feedstock / Product</t>
  </si>
  <si>
    <t>Proposed value</t>
  </si>
  <si>
    <t>Source of data</t>
  </si>
  <si>
    <t>Assumption / Comment</t>
  </si>
  <si>
    <t>Area / Department responsible</t>
  </si>
  <si>
    <t>Default factors</t>
  </si>
  <si>
    <t>ETS Product benchmarks</t>
  </si>
  <si>
    <t>Coke-oven coke (obtained from the carbonisation of coking coal, at high temperature) or gas-works coke (by-product of gas-works plants) expressed as tons of dry coke. Lignite coke is not covered by this benchmark</t>
  </si>
  <si>
    <t>tCO2e / t</t>
  </si>
  <si>
    <t>Commission Implementing Regulation (EU) 2021/447 of 12 March 2021 determining revised benchmark values for free allocation of emission allowances for the period from 2021 to 2025 pursuant to Article 10a(2) of Directive 2003/87/EC of the European Parliament and of the Council.</t>
  </si>
  <si>
    <t>All processes directly or indirectly linked to the process units coke ovens, H2S/NH3 incineration, coal preheating (defreezing), coke gas extractor, desulphurisation unit, distillation unit, steam generation plant, pressure control in batteries, biological water treatment, miscellaneous heating of by-products and hydrogen separator are included. Coke oven gas cleaning is included</t>
  </si>
  <si>
    <t>Agglomerated iron-bearing product containing iron ore fines, fluxes and ironcontaining recycling materials with the chemical and physical properties such as the level of basicity, mechanical strength and permeability required to deliver iron and necessary flux materials into iron ore reduction processes</t>
  </si>
  <si>
    <t>Sintered ore</t>
  </si>
  <si>
    <t>All processes directly or indirectly linked to the process units sinter strand, ignition, feedstock preparation units, hot screening unit, sinter cooling unit, cold screening unit and steam generation unit are included</t>
  </si>
  <si>
    <t>Liquid iron saturated with carbon for further processing</t>
  </si>
  <si>
    <t>Hot metal</t>
  </si>
  <si>
    <t>All processes directly or indirectly linked to the process units blast furnace, hot metal treatment units, blast furnace blowers, blast furnace hot stoves, basic oxygen furnace, secondary metallurgy units, vacuum ladles, casting units (including cutting), slag treatment unit, burden preparation, BF gas treatment unit, dedusting units, scrap pre-heating, coal drying for PCI, vessels preheating stands, casting ingots preheating stands, compressed air production, dust treatment unit (briquetting), sludge treatment unit (briquetting), steam injection in BF unit, steam generation plant, converter BOF gas cooling and miscellaneous are included</t>
  </si>
  <si>
    <t>Anodes for aluminium electrolysis use consisting of petrol coke, pitch and normally recycled anodes, which are formed to shape specifically intended for a particular smelter and baked in anode baking ovens to a temperature of around 1 150 °C</t>
  </si>
  <si>
    <t>Pre-bake anode</t>
  </si>
  <si>
    <t>All processes directly or indirectly linked to the production of pre-bake anodes are included</t>
  </si>
  <si>
    <t>unwrought non-alloy liquid aluminium from electrolysis</t>
  </si>
  <si>
    <t>All processes directly or indirectly linked to the production step electrolysis are included</t>
  </si>
  <si>
    <t>Grey cement clinker as total clinker produced</t>
  </si>
  <si>
    <t>Grey cement clinker</t>
  </si>
  <si>
    <t>All processes directly or indirectly linked to the production of grey cement clinker are included</t>
  </si>
  <si>
    <t>White cement clinker for use as main binding component in the formulation of materials such as joint filers, ceramic tile adhesives, insulation, and anchorage mortars, industrial floor mortars, ready mixed plaster, repair mortars, and water-tight coatings with maximum average contents of 0,4 mass-% Fe2O3, 0,003 mass-% Cr2O3 and 0,03 mass-% Mn2O3</t>
  </si>
  <si>
    <t>White cement clinker</t>
  </si>
  <si>
    <t>All processes directly or indirectly linked to the production of white cement clinker are included</t>
  </si>
  <si>
    <t>Quicklime: calcium oxide (CaO) produced by the decarbonation of limestone (CaCO3) as ‘standard pure’ lime with a free CaO content of 94,5 %. Lime produced and consumed in the same installation for purification processes is not covered by this product benchmark</t>
  </si>
  <si>
    <t>Lime</t>
  </si>
  <si>
    <t>All processes directly or indirectly linked to the production of lime are included</t>
  </si>
  <si>
    <t>Dolime or calcined dolomite as mixture of calcium and magnesium oxides produced by the decarbonation of dolomite (CaCO3.MgCO3) with a residual CO2 exceeding 0,25 %, a free MgO content between 25 % and 40 % and a bulk density of the commercial product below 3,05 g/cm3. Dolime shall be expressed as ‘standard pure dolime’ quality with a free CaO content of 57,4 % and a free MgO content of 38,0 %</t>
  </si>
  <si>
    <t>Dolime</t>
  </si>
  <si>
    <t>All processes directly or indirectly linked to the production of dolime are included</t>
  </si>
  <si>
    <t>Mixture of calcium and magnesium oxides used solely for the production of refractory bricks and other refractory products with a minimum bulk density of 3,05 g/cm3</t>
  </si>
  <si>
    <t>Sintered dolime</t>
  </si>
  <si>
    <t>All processes directly or indirectly linked to the production of sintered dolime are included</t>
  </si>
  <si>
    <t>Float/ground/polish glass (as tons of glass exiting the lehr)</t>
  </si>
  <si>
    <t>Float glass</t>
  </si>
  <si>
    <t>All processes directly or indirectly linked to the production steps melter, refiner, working end, bath and lehr are included</t>
  </si>
  <si>
    <t>Bottles of colourless glass of a nominal capacity &lt; 2,5 litres, for beverages and foodstuffs (excluding bottles covered with leather or composition leather; infant’s feeding bottles) except extra-white flint products with an iron oxide content expressed as percent Fe2O3 by weight lower than 0,03 % and colour coordinates of L in the range 100 to 87, of a in the range 0 to – 5 and of b in the range 0 to 3 (using the CIELAB advocated by the Commission internationale d’éclairage) expressed as tons of packed product</t>
  </si>
  <si>
    <t>Bottles and jars of colourless glass</t>
  </si>
  <si>
    <t>All processes directly or indirectly linked to the production steps materials handling, melting, forming, downstream processing, packaging and ancillary processes are included</t>
  </si>
  <si>
    <t>Bottles of coloured glass of a nominal capacity &lt; 2,5 litres, for beverages and foodstuffs (excluding bottles covered with leather or composition leather; infant’s feeding bottles) expressed as tons of packed product</t>
  </si>
  <si>
    <t>Bottles and jars of coloured glass</t>
  </si>
  <si>
    <t>Melted glass for the production of continuous filament glass fibre products namely chopped strands, rovings, yarns and staple glass fibre and mats (expressed as tons of melted glass exiting the foreheath). Mineral wool products for thermal, acoustic and fire insulation are not included</t>
  </si>
  <si>
    <t>Continuous filament glass fibre products</t>
  </si>
  <si>
    <t>All processes directly or indirectly linked to the production processes glass melting in the furnaces and glass refining in the foreheaths are included. Downstream processes to convert the fibres into sellable products are not included in this product benchmark</t>
  </si>
  <si>
    <t>Facing bricks with a density &gt; 1 000 kg/m3 used for masonry based on EN 771-1, excluding pavers, clinker bricks and blue braised facing bricks</t>
  </si>
  <si>
    <t>Facing bricks</t>
  </si>
  <si>
    <t>All processes directly or indirectly linked to the production processes raw material preparation, component mixing, forming and shaping of ware, drying of ware, firing of ware, product finishing and flue gas cleaning are included</t>
  </si>
  <si>
    <t>Clay bricks used for flooring according to EN 1344</t>
  </si>
  <si>
    <t>Pavers</t>
  </si>
  <si>
    <t>Clay roofing tiles as defined in EN 1304:2005 excluding blue braised roof tiles and accessories</t>
  </si>
  <si>
    <t>Roof tiles</t>
  </si>
  <si>
    <t>Spray-dried powder for the production of dry-pressed wall and floor tiles in tonnes of powder produced</t>
  </si>
  <si>
    <t>Spray-dried powder</t>
  </si>
  <si>
    <t>All processes directly or indirectly linked to the production of spray-dried powder are included</t>
  </si>
  <si>
    <t>Plasters consisting of calcined gypsum or calcium sulphate (including for use in building, for use in dressing woven fabrics or surfacing paper, for use in dentistry, for use in land remediation), in tonnes of stucco. Alpha plaster is not covered by this product benchmark</t>
  </si>
  <si>
    <t>Plaster</t>
  </si>
  <si>
    <t>All processes directly or indirectly linked to the production steps milling, drying and calcining are included</t>
  </si>
  <si>
    <t>Dried secondary gypsum (synthetic gypsum produced as a recycled by-product of the power industry or recycled material from construction waste and demolition) expressed as tons of product</t>
  </si>
  <si>
    <t>Dried secondary gypsum</t>
  </si>
  <si>
    <t>All processes directly or indirectly linked to the drying of secondary gypsum are included</t>
  </si>
  <si>
    <t>Short fibre kraft pulp is a wood pulp produced by the sulphate chemical process using cooking liquor, characterised by fibre lengths of 1-1,5 mm, which is mainly used for products which require specific smoothness and bulk, as tissue and printing paper, expressed as net saleable production in Adt (Air Dried Tonnes)</t>
  </si>
  <si>
    <t>Short fibre kraft pulp</t>
  </si>
  <si>
    <t>All processes which are part of the pulp production process (in particular the pulp mill, recovery boiler, pulp drying section and lime kiln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</si>
  <si>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Long fibre kraft pulp is a wood pulp produced by the sulphate chemical process using cooking liquor, characterised by fibre lengths of 3-3,5 mm, which is mainly used for products for which strength is important, as packaging paper, expressed as net saleable production in Adt (Air Dried Tonnes)</t>
  </si>
  <si>
    <t>Long fibre kraft pulp</t>
  </si>
  <si>
    <t>All processes which are part of the pulp production process (in particular the pulp mill, recovery boiler, pulp drying section and lime kiln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 (precipitated calcium carbonate) production, treatment of odorous gases, and district heating are not included</t>
  </si>
  <si>
    <t>Sulphite pulp produced by a specific pulp making process, e.g. pulp produced by cooking wood chips in a pressure vessel in the presence of bisulphite liquor expressed as net saleable production in Adt. Sulphite pulp can be either bleached or unbleached. Mechanical pulp grades: TMP (thermomechanical pulp) and groundwood as net saleable production in Adt. Mechanical pulp can be either bleached or unbleached. Not covered by this group are the smaller subgroups of semichemical pulp CTMP — chemithermomechanical pulp and dissolving pulp</t>
  </si>
  <si>
    <t>Sulphite pulp, thermomechanical and mechanical pulp</t>
  </si>
  <si>
    <t>Pulps of fibres derived from recovered (waste and scrap) paper or paperboard or of other fibrous cellulosic material expressed as net saleable production in Adt</t>
  </si>
  <si>
    <t>Recovered paper pulp</t>
  </si>
  <si>
    <t>All processes which are part of the production of pulp from recovered paper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</si>
  <si>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Specific paper grade (in rolls or sheets) expressed as net saleable production in Adt used for printing newspapers produced from groundwood and/or mechanical pulp or recycled fibres or any percentage of combinations of these two. Weights usually range from 40 to 52 g/m2 but can be as high as 65 g/m2. Newsprint is machine-finished or slightly calendered, white or slightly coloured and is used in reels for letterpress, offset or flexoprinting</t>
  </si>
  <si>
    <t>Newsprint</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</si>
  <si>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</si>
  <si>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Uncoated fine paper, covering both uncoated mechanical and uncoated woodfree expressed as net saleable production in Adt: 1. Uncoated woodfree papers suitable for printing or other graphic purposes made from a variety of mainly virgin fibre furnishes, with variable levels of mineral filler and a range of finishing processes. This grade includes most office papers, such as business forms, copier, computer, stationery and book papers. 2. Uncoated mechanical papers cover the specific paper grades made from mechanical pulp, used for packaging or graphic purposes/magazines</t>
  </si>
  <si>
    <t>Uncoated fine paper</t>
  </si>
  <si>
    <t>Coated fine paper covering both coated mechanical and coated woodfree papers expressed as net saleable production in Adt: 1. Coated woodfree papers made of fibres produced mainly by a chemical pulping process which are coated in process for different applications and are also known as coated freesheet. This group focuses mainly on publication papers. 2. Coated mechanical papers made from mechanical pulp, used for graphic purposes/magazines. The group is also known as coated groundwood</t>
  </si>
  <si>
    <t>Coated fine paper</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</si>
  <si>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t>
  </si>
  <si>
    <t>Tissue papers expressed as net saleable production of parent reel cover a wide range of tissue and other hygienic papers for use in households or commercial and industrial premises such as toilet paper and facial tissues, kitchen towels, hand towels and industrial wipes, the manufacture of baby nappies, sanitary towels, etc. TAD — Through Air Dried Tissue is not part of this group</t>
  </si>
  <si>
    <t>Tissue</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</si>
  <si>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 The conversion of parent reel weight to finished products is not part of this product benchmark</t>
  </si>
  <si>
    <t>Testliner and fluting expressed as net saleable production in Adt: 1. Testliner covers types of paperboard that meet specific tests adopted by the packaging industry to qualify for use as the outer facing layer for corrugated board, from which shipping containers are made. Testliner is made primarily from fibres obtained from recycled fibres. 2. Fluting refers to the centre segment of corrugated shipping containers, being faced with linerboard (testliner/kraftliner) on both sides. Fluting covers mainly papers made from recycled fibre but this group also holds paperboard that is made from chemical and semi-chemical pulp</t>
  </si>
  <si>
    <t>Testliner and fluting</t>
  </si>
  <si>
    <t>This benchmark covers a wide range of uncoated products (expressed as net saleable production in Adt) which may be single or multiply. Uncoated carton board is mainly used for packaging applications which the main needed characteristic is strength and stiffness, and for which the commercial aspects as information carrier are of a second order of importance. Carton board is made from virgin and/or recovered fibres, has good folding properties, stiffness and scoring ability. It is mainly used in cartons for consumer products such as frozen food, cosmetics and for liquid containers; also known as solid board, folding box board, boxboard or carrier board or core board</t>
  </si>
  <si>
    <t>Uncoated carton board</t>
  </si>
  <si>
    <t>This benchmark covers a wide range of coated products (expressed as net saleable production in Adt) which may be single or multiply. Coated carton board is mainly used for commercial applications that need to bring commercial information printed on the packaging to the shelf in the store in applications such as food, pharma, cosmetics, and other. Carton board is made from virgin and/or recovered fibres, and has good folding properties, stiffness and scoring ability. It is mainly used in cartons for consumer products such as frozen food, cosmetics and for liquid containers; also known as solid board, folding box board, boxboard or carrier board or core board</t>
  </si>
  <si>
    <t>Coated carton board</t>
  </si>
  <si>
    <t>Nitric acid (HNO3), to be recorded in tons HNO3 (100 %)</t>
  </si>
  <si>
    <t>Nitric acid</t>
  </si>
  <si>
    <t>All processes directly or indirectly linked to the production of the benchmarked product as well as the N2O destruction process are included except the production of ammonia</t>
  </si>
  <si>
    <t>Adipic acid to be recorded in tons of dry purified adipic acid stored in silos or packed in (big)bag</t>
  </si>
  <si>
    <t>Adipic acid</t>
  </si>
  <si>
    <t>All processes directly or indirectly linked to the production of the benchmarked product as well as the N2O destruction process are included</t>
  </si>
  <si>
    <t>Vinyl chloride (chloroethylene)</t>
  </si>
  <si>
    <t>Vinyl chloride monomer (VCM)</t>
  </si>
  <si>
    <t>All processes directly or indirectly linked to the production steps direct chlorination, oxychlorination and EDC cracking to VCM are included</t>
  </si>
  <si>
    <t>Sum of phenol, acetone and the by-product alpha-methyl styrene as total production</t>
  </si>
  <si>
    <t>Phenol/ acetone</t>
  </si>
  <si>
    <t>All processes directly or indirectly linked to the production of phenol and acetone are included, in particular air compression, hydroperoxidation, cumene recovery from spent air, concentration and cleavage, production fractionation and purification, tar cracking, acetophenone recovery and purification, AMS recovery for export, AMS hydrogenation for ISB recycle, initial waste water purification (first waste water stripper), cooling water generation (e.g. cooling towers), cooling water utilisation (circulation pumps), flare and incinerators (even if physically located OSB) as well as any support fuel consumption</t>
  </si>
  <si>
    <t>Polyvinyl chloride; not mixed with any other substances consisting of PVC particles with a mean size between 50 and 200 μm</t>
  </si>
  <si>
    <t>S-PVC</t>
  </si>
  <si>
    <t>All processes directly or indirectly linked to the production of S-PVC are included except the production of VCM</t>
  </si>
  <si>
    <t>Polyvinyl chloride; not mixed with any other substances consisting of PVC particles with a mean size between 0,1 and 3 μm</t>
  </si>
  <si>
    <t>E-PVC</t>
  </si>
  <si>
    <t>All processes directly or indirectly linked to the production of E-PVC are included except the production of VCM</t>
  </si>
  <si>
    <t>Disodium carbonate as total gross production except dense soda ash obtained as byproduct in a caprolactam production network</t>
  </si>
  <si>
    <t>Soda ash</t>
  </si>
  <si>
    <t>All processes directly or indirectly linked to the process units brine purification, limestone calcination and milk of lime production, absorption of ammonia, precipitation of NaHCO3, filtration or Separation of NaHCO3 crystals from mother liquor, decomposition of NaHCO3 to Na2CO3, recovery of ammonia and densification or production of dense soda ash are included</t>
  </si>
  <si>
    <t>Mix of refinery products with more than 40 % light products (motor spirit (gasoline) including aviation spirit, spirit type (gasoline type) jet fuel, other light petroleum oils/light preparations, kerosene including kerosene type jet fuel, gas oils) expressed as CO2 weighted tonne (CWT)</t>
  </si>
  <si>
    <t>Refinery products</t>
  </si>
  <si>
    <t>All processes of a refinery matching the definition of one of the CWT process units as well as ancillary non-process facilities operating inside the refinery fence-line such as tankage, blending, effluent treatment, etc. are included. For the determination of indirect emissions, the total electricity consumption within the system boundaries shall be considered</t>
  </si>
  <si>
    <t>Steel containing less than 8 % metallic alloying elements and tramp elements to such levels limiting the use to those applications where no high surface quality and processability is required</t>
  </si>
  <si>
    <t>EAF carbon steel</t>
  </si>
  <si>
    <t>All processes directly or indirectly linked to the process units electric arc furnace, secondary metallurgy, casting and cutting, post-combustion unit, dedusting unit, vessels heating stands, casting ingots preheating stands, scrap drying and scrap preheating are included. For the determination of indirect emissions, the total electricity consumption within the system boundaries shall be considered</t>
  </si>
  <si>
    <t>Steel containing 8 % or more metallic alloying elements or where high surface quality and processability is required</t>
  </si>
  <si>
    <t>EAF high alloy steel</t>
  </si>
  <si>
    <t>All processes directly or indirectly linked to the process units electric arc furnace, secondary metallurgy, casting and cutting, post-combustion unit, dedusting unit, vessels heating stands, casting ingots preheating stands, slow cooling pit, scrap drying and scrap preheating are included. The process units FeCr converter and cryogenic storage of industrial gases are not included. For the determination of indirect emissions, the total electricity consumption within the system boundaries shall be considered</t>
  </si>
  <si>
    <t>Casted iron expressed as tons of liquid iron ready alloyed, skinned, and ready for casting</t>
  </si>
  <si>
    <t>Iron casting</t>
  </si>
  <si>
    <t>All processes directly or indirectly linked to the process steps melting shop, casting shop, core shop and finishing are included. For the determination of indirect emissions, only the electricity consumption of melting processes within the system boundaries shall be considered</t>
  </si>
  <si>
    <t>Mineral wool insulation products for thermal, acoustic and fire applications manufactured using glass, rock or slag</t>
  </si>
  <si>
    <t>All processes directly or indirectly linked to the production steps melting, fibreising and injection of binders, curing and drying and forming are included. For the determination of indirect emissions, the total electricity consumption within the system boundaries shall be considered</t>
  </si>
  <si>
    <t>The benchmark covers boards, sheets, panels, tiles, similar articles of plaster/compositions based on plaster, (not) faced/reinforced with paper/paperboard only, excluding articles agglomerated with plaster, ornamented (in tonnes of stucco). High-density gypsum fibreboards not covered by this product benchmark</t>
  </si>
  <si>
    <t>Plasterboarder</t>
  </si>
  <si>
    <t>All processes directly or indirectly linked to the production steps milling, drying, calcining and board drying are included. For the determination of indirect emissions, only the electricity consumption of heat pumps applied in the drying step shall be considered</t>
  </si>
  <si>
    <t>Furnace carbon black. Gas- and lamp black products are not covered by this benchmark</t>
  </si>
  <si>
    <t>Carbon black</t>
  </si>
  <si>
    <t>All processes directly or indirectly linked to the production of furnace carbon black as well as finishing, packaging and flaring are included. For the determination of indirect emissions, the total electricity consumption within the system boundaries shall be considered</t>
  </si>
  <si>
    <t>Ammonia (NH3), to be recorded in tons produced</t>
  </si>
  <si>
    <t>Ammonia</t>
  </si>
  <si>
    <t>All processes directly or indirectly linked to the production of the ammonia and the intermediate product hydrogen are included. For the determination of indirect emissions, the total electricity consumption within the system boundaries shall be considered</t>
  </si>
  <si>
    <t>Mix of high value chemicals (HVC) expressed as total mass of acetylene, ethylene, propylene, butadiene, benzene and hydrogen excluding HVC from supplemental feed (hydrogen, ethylene, other HVC) with an ethylene content in the total product mix of at least 30 mass-percent and a content of HVC, fuel gas, butenes and liquid hydrocarbons of together at least 50 mass-percent of the total product mix</t>
  </si>
  <si>
    <t>Steam cracking</t>
  </si>
  <si>
    <t>All processes directly or indirectly linked to the production of high value chemicals as purified product or intermediate product with concentrated content of the respective HVC in the lowest tradable form (raw C4, unhydrogenated pygas) are included except C4 extraction (butadiene plant), C4-hydrogenation, hydrotreating of pyrolysis gasoline and aromatics extraction and logistics/storage for daily operation. For the determination of indirect emissions, the total electricity consumption within the system boundaries shall be considered</t>
  </si>
  <si>
    <t>Mix of aromatics expressed as CO2 weighted tonne (CWT)</t>
  </si>
  <si>
    <t>Aromatics</t>
  </si>
  <si>
    <t>All processes directly or indirectly linked to the aromatics sub-units pygas hydrotreater, benzene/toluene/xylene (BTX) extraction, TDP, HDA, xylene isomerisation, P-xylene units, cumene production and Cyclo-hexane production are included. For the determination of indirect emissions, the total electricity consumption within the system boundaries shall be considered</t>
  </si>
  <si>
    <t>Styrene monomer (vinyl benzene, CAS number: 100- 42-5)</t>
  </si>
  <si>
    <t>Styrene</t>
  </si>
  <si>
    <t>All processes directly or indirectly linked to the production of styrene as well as the intermediate product ethylbenzene (with the amount used as feed for the styrene production) are included. For the determination of indirect emissions, the total electricity consumption within the system boundaries shall be considered</t>
  </si>
  <si>
    <t>Pure hydrogen and mixtures of  hydrogen and carbon monoxide having a hydrogen content ≥ 60 % mole fraction of total contained hydrogen plus carbon monoxide based on the aggregation of all hydrogen- and carbonmonoxide-containing product streams exported from the sub-installation concerned expressed as 100 % hydrogen</t>
  </si>
  <si>
    <t>All relevant process elements directly or indirectly linked to the production of hydrogen and the separation of hydrogen and carbon monoxide are included. These elements lie between: (a) the point(s) of entry of hydrocarbon feedstock(s) and, if separate, fuel(s); (b) the points of exit of all product streams containing hydrogen and/or carbon monoxide; (c) the point(s) of entry or exit of import or export heat. For the determination of indirect emissions, the total electricity consumption within the system boundaries shall be considered</t>
  </si>
  <si>
    <t>Mixtures of hydrogen and carbon monoxide having a hydrogen content &lt; 60 % mole fraction of total contained hydrogen plus carbon monoxide based on the aggregation of all hydrogen- and carbon-monoxide-containing product streams exported from the sub-installation concerned referred to 47 volume-percent hydrogen</t>
  </si>
  <si>
    <t>Synthesis gas</t>
  </si>
  <si>
    <t>All relevant process elements directly or indirectly linked to the production of syngas and the separation of hydrogen and carbon monoxide are included. These elements lie between: (a) the point(s) of entry of hydrocarbon feedstock(s) and, if separate, fuel(s); (b) the points of exit of all product streams containing hydrogen1 and/or carbon monoxide1; (c) the point(s) of entry or exit of import or export heat. For the determination of indirect emissions, the total electricity consumption within the system boundaries shall be considered</t>
  </si>
  <si>
    <t>The ethylene oxide/ethylene glycol benchmark covers the products ethylene oxide (EO, high purity), monoethylene glycol (MEG, standard grade + fibre grade (high purity)), diethylene glycol (DEG), triethylene glycol (TEG). The total amount of products is expressed in terms of EOequivalents (EOE), which are defined as the amount of EO (in mass) that is embedded in one mass unit of the specific glycol</t>
  </si>
  <si>
    <t>Ethylene oxide/ ethylene
glycols</t>
  </si>
  <si>
    <t>All processes directly or indirectly linked to the process units EO production, EO purification and glycol section are included. The total electricity consumption (and the related indirect emissions) within the system boundaries is covered by this product benchmark</t>
  </si>
  <si>
    <t>[not specified]</t>
  </si>
  <si>
    <t>Heat</t>
  </si>
  <si>
    <t>tCO2e / TJ</t>
  </si>
  <si>
    <t>GHG emission factor</t>
  </si>
  <si>
    <t>Production / Use</t>
  </si>
  <si>
    <t>Electricity</t>
  </si>
  <si>
    <r>
      <t>tCO</t>
    </r>
    <r>
      <rPr>
        <vertAlign val="subscript"/>
        <sz val="10"/>
        <color theme="1"/>
        <rFont val="Arial"/>
        <family val="2"/>
      </rPr>
      <t>2</t>
    </r>
    <r>
      <rPr>
        <sz val="10"/>
        <color theme="1"/>
        <rFont val="Arial"/>
        <family val="2"/>
      </rPr>
      <t>e / MWh</t>
    </r>
  </si>
  <si>
    <t>EUCO3232.5 scenario on Member States</t>
  </si>
  <si>
    <t>Base year 2050. Combustion only. EU average mix</t>
  </si>
  <si>
    <t>Natural-gas-based fossil default</t>
  </si>
  <si>
    <t>Natural gas</t>
  </si>
  <si>
    <r>
      <t>tCO</t>
    </r>
    <r>
      <rPr>
        <vertAlign val="subscript"/>
        <sz val="10"/>
        <rFont val="Arial"/>
        <family val="2"/>
      </rPr>
      <t>2</t>
    </r>
    <r>
      <rPr>
        <sz val="10"/>
        <rFont val="Arial"/>
        <family val="2"/>
      </rPr>
      <t xml:space="preserve"> / MWh</t>
    </r>
  </si>
  <si>
    <t xml:space="preserve">COMMISSION DELEGATED REGULATION (EU) 2018/2066 of 19 December 2018, annex VI </t>
  </si>
  <si>
    <t xml:space="preserve">56.15 tCO2/TJ times 0.0036 TJ/MWh. </t>
  </si>
  <si>
    <t>gCO2e/MJ</t>
  </si>
  <si>
    <t>Methanol</t>
  </si>
  <si>
    <t>IF GHG emission methodology</t>
  </si>
  <si>
    <t>Fossil fuel comparator</t>
  </si>
  <si>
    <t>Diesel</t>
  </si>
  <si>
    <t>Substituted fossil transport fuel</t>
  </si>
  <si>
    <t>Gasoline</t>
  </si>
  <si>
    <t>LPG</t>
  </si>
  <si>
    <t>Aviation kerosene</t>
  </si>
  <si>
    <t>Aviation gasoline</t>
  </si>
  <si>
    <t>Marine fuel (including gas oil and fuel oil)</t>
  </si>
  <si>
    <t>Synthetic crude</t>
  </si>
  <si>
    <t>Alternative factors</t>
  </si>
  <si>
    <t>Primary Data</t>
  </si>
  <si>
    <t>GHG emission factors, and other conversion factors for calculation of project emissions</t>
  </si>
  <si>
    <t>Area / Department</t>
  </si>
  <si>
    <t>Default values</t>
  </si>
  <si>
    <t>Combustion emissions for fossil fuel used in processes or as inputs</t>
  </si>
  <si>
    <t>Crude Oil</t>
  </si>
  <si>
    <t>2006 IPCC Guidelines for National Greenhouse Gas Inventories</t>
  </si>
  <si>
    <t>Jet Kerosene</t>
  </si>
  <si>
    <t>Gas/Diesel Oil</t>
  </si>
  <si>
    <t>Residual Fuel Oil</t>
  </si>
  <si>
    <t>Other Kerosene</t>
  </si>
  <si>
    <t>Liquefied Petroleum Gases</t>
  </si>
  <si>
    <t>Naphtha</t>
  </si>
  <si>
    <t>Petroleum Coke</t>
  </si>
  <si>
    <t>Anthracite</t>
  </si>
  <si>
    <t>Coking Coal</t>
  </si>
  <si>
    <t>Other Bituminous Coal</t>
  </si>
  <si>
    <t>Sub-Bituminous Coal</t>
  </si>
  <si>
    <t>Lignite</t>
  </si>
  <si>
    <t>Coke Oven Coke and Lignite Coke</t>
  </si>
  <si>
    <t>Combustion emissions for heat used as input in processes</t>
  </si>
  <si>
    <t>Heat (as input)</t>
  </si>
  <si>
    <t>Emissions assessed based on a natural gas boiler with 90% LHV efficiency</t>
  </si>
  <si>
    <t xml:space="preserve">Embedded emissions for input </t>
  </si>
  <si>
    <t>N fertilizer</t>
  </si>
  <si>
    <t>gCO2-eq/kg</t>
  </si>
  <si>
    <t>Definition of input data to assess GHG default emissions from biofuels in EU legislation</t>
  </si>
  <si>
    <r>
      <rPr>
        <b/>
        <sz val="10"/>
        <color rgb="FFFF0000"/>
        <rFont val="Arial"/>
        <family val="2"/>
      </rPr>
      <t xml:space="preserve">Original values have been diminished by 15% </t>
    </r>
    <r>
      <rPr>
        <sz val="10"/>
        <rFont val="Arial"/>
        <family val="2"/>
      </rPr>
      <t>to deduct emissions from the extraction and transport of crude oil, NG etc., as well as transport and distribution of the final fuel that are comprised in REDII but are not accounted for in EU ETS</t>
    </r>
  </si>
  <si>
    <t>P2O5 fertilizer</t>
  </si>
  <si>
    <t>K2O fertilizer</t>
  </si>
  <si>
    <t>Aglime (as CaO)</t>
  </si>
  <si>
    <t>Pesticides</t>
  </si>
  <si>
    <t>CaO as process chemical</t>
  </si>
  <si>
    <t>HCl</t>
  </si>
  <si>
    <t>Na2CO3</t>
  </si>
  <si>
    <t>NaCl</t>
  </si>
  <si>
    <t>NaOH</t>
  </si>
  <si>
    <t>H2SO4</t>
  </si>
  <si>
    <t>H3PO4</t>
  </si>
  <si>
    <t>Cyclohexane</t>
  </si>
  <si>
    <t>Lubricants</t>
  </si>
  <si>
    <t>Alpha-amylase</t>
  </si>
  <si>
    <t>Gluco-amylase</t>
  </si>
  <si>
    <t>Na(CH3O)</t>
  </si>
  <si>
    <t xml:space="preserve">Embedded plus stoichiometric combustion emissions for input </t>
  </si>
  <si>
    <t>n-hexane</t>
  </si>
  <si>
    <r>
      <rPr>
        <b/>
        <sz val="10"/>
        <color rgb="FFFF0000"/>
        <rFont val="Arial"/>
        <family val="2"/>
      </rPr>
      <t>Supply part of original values has been diminished by 15%</t>
    </r>
    <r>
      <rPr>
        <sz val="10"/>
        <color rgb="FF000000"/>
        <rFont val="Arial"/>
        <family val="2"/>
      </rPr>
      <t xml:space="preserve"> to deduct emissions from the extraction and transport of crude oil, NG etc., as well as transport and distribution of the final fuel that are comprised in REDII but are not accounted for in EU ETS</t>
    </r>
  </si>
  <si>
    <t>KOH</t>
  </si>
  <si>
    <t>N2</t>
  </si>
  <si>
    <t>(NH4)2SO4</t>
  </si>
  <si>
    <t>KH2PO4</t>
  </si>
  <si>
    <t>MgSO4</t>
  </si>
  <si>
    <t>CaCl2</t>
  </si>
  <si>
    <t>Antifoam</t>
  </si>
  <si>
    <t>SO2</t>
  </si>
  <si>
    <t>DAP</t>
  </si>
  <si>
    <t>Net Calorific Value</t>
  </si>
  <si>
    <t xml:space="preserve">Fuels- gases </t>
  </si>
  <si>
    <t>Methane</t>
  </si>
  <si>
    <t>MJ/kg</t>
  </si>
  <si>
    <t>BioGrace Excel Tool V4 for Compliance</t>
  </si>
  <si>
    <t>LHV</t>
  </si>
  <si>
    <t>Residues (feedstock or input)</t>
  </si>
  <si>
    <t>Manure</t>
  </si>
  <si>
    <t>Fuels- liquids (also conversion inputs)</t>
  </si>
  <si>
    <t>HFO</t>
  </si>
  <si>
    <t>HFO for maritime transport</t>
  </si>
  <si>
    <t>Ethanol</t>
  </si>
  <si>
    <t>FAME</t>
  </si>
  <si>
    <t>Syn diesel (BtL)</t>
  </si>
  <si>
    <t>HVO</t>
  </si>
  <si>
    <t>PVO</t>
  </si>
  <si>
    <t>Fuels / feedstock / co-products - solids</t>
  </si>
  <si>
    <t>Hard coal</t>
  </si>
  <si>
    <t>Corn</t>
  </si>
  <si>
    <t>FFB</t>
  </si>
  <si>
    <t>Rapeseed</t>
  </si>
  <si>
    <t>Soybeans</t>
  </si>
  <si>
    <t>Sugar beet</t>
  </si>
  <si>
    <t>Sugar cane</t>
  </si>
  <si>
    <t>Sunflowerseed</t>
  </si>
  <si>
    <t>Wheat</t>
  </si>
  <si>
    <t>Waste vegetable / animal oil</t>
  </si>
  <si>
    <t>BioOil (co-product FAME from waste oil)</t>
  </si>
  <si>
    <t>Crude vegetable oil</t>
  </si>
  <si>
    <t>DDGS (10 wt% moisture)</t>
  </si>
  <si>
    <t>Glycerol</t>
  </si>
  <si>
    <t>Palm kernel meal</t>
  </si>
  <si>
    <t>Palm oil</t>
  </si>
  <si>
    <t>Rapeseed meal</t>
  </si>
  <si>
    <t>Refined vegetable oil</t>
  </si>
  <si>
    <t>Soybean oil</t>
  </si>
  <si>
    <t>Sugar beet pulp</t>
  </si>
  <si>
    <t>Sugar beet slops</t>
  </si>
  <si>
    <t>Wheat straw</t>
  </si>
  <si>
    <t xml:space="preserve">Conversion inputs </t>
  </si>
  <si>
    <t>n-Hexane</t>
  </si>
  <si>
    <t>Density</t>
  </si>
  <si>
    <r>
      <t>kg/m</t>
    </r>
    <r>
      <rPr>
        <vertAlign val="superscript"/>
        <sz val="10"/>
        <rFont val="Verdana"/>
        <family val="2"/>
      </rPr>
      <t>3</t>
    </r>
  </si>
  <si>
    <t>Default capex assumption for manufacturing projects</t>
  </si>
  <si>
    <t>Default capex assumption for electrolyser installations</t>
  </si>
  <si>
    <t>Alkaline electrolyser</t>
  </si>
  <si>
    <t>€/kW</t>
  </si>
  <si>
    <t>Strategic Research and Innovation Agenda 2021-2027, Clean Hydrogen Joint Undertaking, Annex to GB decision no. CleanHydrogen-GB-2022-01</t>
  </si>
  <si>
    <t>PEM electrolyser</t>
  </si>
  <si>
    <t>Strategic Research and Innovation Agenda 2021-2027, Clean Hydrogen Joint Undertaking, Annex to GB decision no. CleanHydrogen-GB-2022-00</t>
  </si>
  <si>
    <t>Solid oxide electrolyser</t>
  </si>
  <si>
    <t>Anion exchange electrolyser</t>
  </si>
  <si>
    <t>Strategic Research and Innovation Agenda 2021-2027, Clean Hydrogen Joint Undertaking, Annex to GB decision no. CleanHydrogen-GB-2022-02</t>
  </si>
  <si>
    <t>Default load hours for manufacturing projects</t>
  </si>
  <si>
    <t>Default load hours assumption for electrolyser installations</t>
  </si>
  <si>
    <t>All electrolysers</t>
  </si>
  <si>
    <t>Hours per year</t>
  </si>
  <si>
    <t>Commission Staff Working Document Implementing the Repower EU Action Plan: Investment Needs, Hydrogen Accelerator and Achieving the Bio-Methane Targets</t>
  </si>
  <si>
    <t>Default price assumption for manufacturing projects</t>
  </si>
  <si>
    <t>Default cost of full fuel cell unit for commercial freight vehicles</t>
  </si>
  <si>
    <t>Fuel cells for commercial vehicles</t>
  </si>
  <si>
    <t xml:space="preserve">Fuel Cell and Hydrogen Joint Undertaking, Roland Berger, Fuel Cell Hydrogen Trucks, December 2020. </t>
  </si>
  <si>
    <t>Default capex assumption for stationary fuel cells</t>
  </si>
  <si>
    <t>Stationary SOFC system (CHP), &lt; 5 kW</t>
  </si>
  <si>
    <t>Clean Hydrogen Joint Undertaking Strategic Research and Innovation Agenda 2021-2027.</t>
  </si>
  <si>
    <t>Stationary SOFC system (CHP), 5-50 kW</t>
  </si>
  <si>
    <t>Stationary SOFC system (CHP), 51-500 kW</t>
  </si>
  <si>
    <t>Stationary PEMFC system (power generation), &lt; 5 kW</t>
  </si>
  <si>
    <t>Stationary PEMFC system (power generation), 5-50 kW</t>
  </si>
  <si>
    <t>Stationary PEMFC system (power generation), 51-500 kW</t>
  </si>
  <si>
    <t>Default utilisation for manufacturing projects</t>
  </si>
  <si>
    <t>Default annual distance travelled per vehicle assumption for fuel cell manufacturing projects</t>
  </si>
  <si>
    <t>Passenger fuel cell vehicle annual distance driven</t>
  </si>
  <si>
    <t xml:space="preserve">km per year </t>
  </si>
  <si>
    <t>ACEA Vehicles in use, Europe 2022</t>
  </si>
  <si>
    <t xml:space="preserve">Commercial freight fuel cell vehicle annual distance driven </t>
  </si>
  <si>
    <t>Total project emissions (tCO2e):</t>
  </si>
  <si>
    <t>Total project emissions excluding timed operation and non-principal products (tCO2e):</t>
  </si>
  <si>
    <t>Total project emissions excluding timed operation (tCO2e):</t>
  </si>
  <si>
    <t>Adjusted relative GHG emission avoidance:</t>
  </si>
  <si>
    <t>Other GHG savings from emissions sources not comprised within the boundaries of the Innovation Fund methodology</t>
  </si>
  <si>
    <t xml:space="preserve">Other GHG Savings </t>
  </si>
  <si>
    <t xml:space="preserve">                    -  </t>
  </si>
  <si>
    <t>Estimated GHG emissions in the reference scenario</t>
  </si>
  <si>
    <t>Estimated GHG emissions in the project scenario</t>
  </si>
  <si>
    <t>GHG Savings</t>
  </si>
  <si>
    <t>Data traceability</t>
  </si>
  <si>
    <t>GHG Emission Source</t>
  </si>
  <si>
    <r>
      <t xml:space="preserve"> If applicable,</t>
    </r>
    <r>
      <rPr>
        <b/>
        <sz val="10"/>
        <color rgb="FFFFFFFF"/>
        <rFont val="Arial"/>
        <family val="2"/>
      </rPr>
      <t xml:space="preserve"> equipment used for monitoring, including details on accuracy and calibration</t>
    </r>
  </si>
  <si>
    <t>[add or exclude rows and columns, as needed]</t>
  </si>
  <si>
    <t>Please complete</t>
  </si>
  <si>
    <t>Applicants are expected to provide detailed, complete and transparent documentation of the parameters used in the calculations and data sources.</t>
  </si>
  <si>
    <t>This tab is reserved for the documentation of the methods, activity data,  processes, systems, assumptions and criteria for definition of boundaries (if applicable), reference years (for estimates), quantification methods, emission factors, conversion factors and any other parameters used in the completion of this application. Bibliographical data shall also be properly referenced, if used. A transparent documentation of such assumptions is crucial to ensure the quality and credibility of the projected operation data. If information is not credible, or fails to be effectively communicated, it will not have value. Therefore, it is the applicants' interest to  ensure the quality of these components at every level of their application.</t>
  </si>
  <si>
    <r>
      <rPr>
        <i/>
        <sz val="11"/>
        <rFont val="Arial"/>
        <family val="2"/>
      </rPr>
      <t xml:space="preserve">Transparency relates to the degree to which information on the processes, procedures, assumptions, and limitations of the GHG </t>
    </r>
    <r>
      <rPr>
        <sz val="11"/>
        <rFont val="Arial"/>
        <family val="2"/>
      </rPr>
      <t>quantification</t>
    </r>
    <r>
      <rPr>
        <i/>
        <sz val="11"/>
        <rFont val="Arial"/>
        <family val="2"/>
      </rPr>
      <t xml:space="preserve"> are disclosed in a clear, factual, neutral, and understandable manner based on clear documentation and archives (i.e., an audit trail). Information needs to be recorded, compiled, and analysed in a way that enables internal reviewers and external verifiers to attest to its credibility. Specific exclusions or inclusions need to be clearly identified and justified, assumptions disclosed, and appropriate references provided for the methodologies applied and the data sources used. The information should be sufficient to enable a third party to derive the same results if provided with the same source data</t>
    </r>
    <r>
      <rPr>
        <sz val="11"/>
        <rFont val="Arial"/>
        <family val="2"/>
      </rPr>
      <t xml:space="preserve">.  (GHG Accounting Protocol)
</t>
    </r>
    <r>
      <rPr>
        <b/>
        <sz val="11"/>
        <color rgb="FFFF0000"/>
        <rFont val="Calibri"/>
        <family val="2"/>
        <scheme val="minor"/>
      </rPr>
      <t/>
    </r>
  </si>
  <si>
    <t>Quantitative assumptions</t>
  </si>
  <si>
    <t>Data / Assumption</t>
  </si>
  <si>
    <t>Basis or source of the assumption</t>
  </si>
  <si>
    <r>
      <t xml:space="preserve">Hyperlink to the original source, </t>
    </r>
    <r>
      <rPr>
        <sz val="10"/>
        <color rgb="FFFFFFFF"/>
        <rFont val="Arial"/>
        <family val="2"/>
      </rPr>
      <t>if applicable</t>
    </r>
  </si>
  <si>
    <t>Example: Hydrogen consumption for iron oxide reduction</t>
  </si>
  <si>
    <t>Cubic metre (STP) per tonne of hot briquetted iron</t>
  </si>
  <si>
    <t xml:space="preserve">Consumption of hydrogen (including energy losses) for direct reduction of iron oxide. </t>
  </si>
  <si>
    <t>ArcelorMittal via Rechberger et al. (2020)</t>
  </si>
  <si>
    <t>https://onlinelibrary.wiley.com/doi/abs/10.1002/srin.202000110</t>
  </si>
  <si>
    <t xml:space="preserve">The project team believe that the reported hydrogen consumption for the ArcelorMittal plant referenced in this study is a reasonable basis to assess expected hydrogen consumption for the project, which has a similar plant configuration. </t>
  </si>
  <si>
    <t>Qualitative assumptions</t>
  </si>
  <si>
    <t>Example: no non-fuel hydrocarbon products after upgrading FT waxes</t>
  </si>
  <si>
    <t>For the fuel synthesis process described, it is assumed that 100% of the output is upgraded to transport fuels (gasoline, diesel, jet fuel) with no production of other potential FT products (lubes, solvents etc.)</t>
  </si>
  <si>
    <t xml:space="preserve">Based on business plan and experience of other projects. </t>
  </si>
  <si>
    <t xml:space="preserve">There are a number of options for upgrading FT waxes from the reactor. The project plan anticipates that transport fuels provide the preferred market for the upgraded product, and therefore that 100% of the FT waxes should be upgraded to transport fuels. </t>
  </si>
  <si>
    <t>The following checklist aims at helping the applicants for the submission of their projects to Large Scale Call of the Innovation Fund.
The document has been built based on the experience gathered from previous calls, the common mistakes identified as well as the best practices followed by applicants. It is strongly suggested to use this checklist.
This tab is reserved for applicants to self-assess whether they are following the best practices in calculating and presenting GHG emission avoidance in order to eliminate possible mistakes.</t>
  </si>
  <si>
    <t>Checklist for self-assessment of accordance with best practices</t>
  </si>
  <si>
    <t>Yes / No / NA</t>
  </si>
  <si>
    <t>Alignment with the methodology</t>
  </si>
  <si>
    <t>Have the GHG calculations been submitted in an excel sheet that mirrors the GHG methodology, using the same terminology for GHG emission sources and activities within the scope of the given sector? (Please note that an excel template now exists also for energy intensive industries.) Any deviations are explained clearly and justified.</t>
  </si>
  <si>
    <t>Have ONLY emissions inside the scope of the IF GHG avoidance criteria been considered for the final emissions calculation? (GHG savings that could be claimed under Net carbon removals and other GHG savings should be indicated separately, see next point.)</t>
  </si>
  <si>
    <t>In case the project presents benefits which are out of the scope of the IF GHG emission avoidance criterion, has an excel-based calculation of these additional benefits with respect to GHG emission avoidance been provided? Does the calculation of the additional GHG emission avoidance follow the logic of the IF GHG emission avoidance methodology? Have you presented the additional calculations in the separate tabs 'Other GHG emission avoidance' and "net carbon removals"? Have you referred to the excel file/tabs, when presenting the additional benefits under "Net carbon removals, other GHG savings" in Application Form B?</t>
  </si>
  <si>
    <t>Have sufficient data and explanations to fully explain the project, its boundaries and its interactions with other installations been provided? Have the data used and methods adopted to estimate the GHG emissions and emission factors been documented in a transparent manner, creating a clear verification trail? Have you provided information sources and hyperlinks to the original reference in the application files?</t>
  </si>
  <si>
    <t>Have the principal product(s) and the reference products they substitute been identified? Do the principal product(s) represent the main objective of the project? Are the principal product(s) all in the same sector?</t>
  </si>
  <si>
    <t xml:space="preserve">In case an EU ETS benchmark is used, are these values up to date? The EU ETS benchmarks have been updated in Implementing Regulation determining revised benchmark values for free allocation of emission allowances for the period from 2021 to 2025 pursuant to Article 10a(2) of Directive 2003/87/EC of the European Parliament and of the Council. </t>
  </si>
  <si>
    <t>Transparency of the calculation</t>
  </si>
  <si>
    <t>Have each adopted assumption been disaggregated in the excel sheet (i.e. in easily verifiable units) and with their rationale (i.e. the basis of the calculation) properly referenced and/or any data sources used?</t>
  </si>
  <si>
    <t>Robustness of data</t>
  </si>
  <si>
    <t>Have projected operational data been backed by robust evidence or, if estimated/extrapolated, linked to the assumptions table? Are the conversions sufficiently visible so they can be easily reviewed and the robustness of the assumptions checked? Are the characteristics of the proposed plant credible and in line with basic engineering principles, e.g. heat and mass balance? Where assumptions have been applied for operational characteristics and KPIs used, have these been selected in a conservative yet accurate manner, i.e. to avoid under/over estimation?</t>
  </si>
  <si>
    <t>Robustness of the calculation</t>
  </si>
  <si>
    <t>Have any double-counted emissions or avoidance/reduction been adequately disregarded from the calculations?</t>
  </si>
  <si>
    <t>In case the relative emissions avoidance exceeded 100%, have you checked whether ONLY the GHG emissions attributed to the chosen “principal products” been considered in the reference emissions in your calculation (see question #7 for additional information)?</t>
  </si>
  <si>
    <t>Consistency of the application</t>
  </si>
  <si>
    <t>Have absolute and relative emissions for the full 10 years of operation and, in the case of EII projects, the EU ETS benchmark used (if applicable) been objectively and visibly declared in the Application Form B? Are these values declared also consistent with the values indicated in the excel sheet? (E.g.: Absolute GHG emission avoidance potential for the project is XXX million tons CO2 for the first 10 years of operation).</t>
  </si>
  <si>
    <t>Clarity of the presentation</t>
  </si>
  <si>
    <t xml:space="preserve">For energy intensive industries, has the process diagram in figure 2.1 of the methodology (Annex C) been properly filled in? Have any “zero” values inserted in any of the fields been properly justified? </t>
  </si>
  <si>
    <t>For energy intensive industries, has the applicant considered the emissions in all steps (inputs - processes - products - use - eol) for the calculation of relative emission avoidance? (When there is no change in emissions in a step, these can be disregarded for the absolute emission avoidance calculation but have to be considered in the relative emission avoidance)</t>
  </si>
  <si>
    <t>Sustainability requirements</t>
  </si>
  <si>
    <t>For projects using feedstock of biogenic origin: have sufficient assurance that the biomass supplied will meet the sustainability requirements of the recast Renewable Energy Directive (RED II) and that will originate from feedstock with a low risk of causing indirect land-use change been provided?</t>
  </si>
  <si>
    <t>You can find examples related to Energy-Intensive Industries at the following address:</t>
  </si>
  <si>
    <t>https://cinea.ec.europa.eu/innovation-fund/tools-and-guidance_en</t>
  </si>
  <si>
    <t>REPORTING TABLE</t>
  </si>
  <si>
    <t>Version</t>
  </si>
  <si>
    <t>Date</t>
  </si>
  <si>
    <t>Description and explanation</t>
  </si>
  <si>
    <t>Reporting, year Y</t>
  </si>
  <si>
    <t>xx.xx.yyyy</t>
  </si>
  <si>
    <r>
      <rPr>
        <b/>
        <sz val="11"/>
        <color rgb="FFFF0000"/>
        <rFont val="Calibri"/>
        <family val="2"/>
      </rPr>
      <t>To be filled only at the time of monitoring and reporting.</t>
    </r>
    <r>
      <rPr>
        <b/>
        <i/>
        <sz val="11"/>
        <color rgb="FFFF0000"/>
        <rFont val="Calibri"/>
        <family val="2"/>
      </rPr>
      <t xml:space="preserve">
</t>
    </r>
    <r>
      <rPr>
        <sz val="11"/>
        <rFont val="Calibri"/>
        <family val="2"/>
      </rPr>
      <t>This table will be used to describe and explain deviations between the absolute GHG emission avoidance measured and reported during the first 10 years of operation, and the estimated absolute GHG emission avoidance potential.</t>
    </r>
  </si>
  <si>
    <t>Tool to support the calculation of CCS/U credit under the Innovation Fund</t>
  </si>
  <si>
    <t>For further detailed information on how to do the calculation and on all conditions linked to the application and grant award, please refer to the call text and its annexes. This tool is provided only as support. In case of divergence of the information or formulas between here and the call text and its annexes, the call text and annexes takes precedence.</t>
  </si>
  <si>
    <t>This section of the spreadsheet is divided into tabs according to its contents and purposes</t>
  </si>
  <si>
    <t>CC credit calculation</t>
  </si>
  <si>
    <t>Contains data and calculation of greenhouse gas emissions related to projects with an element of carbon capture, and data traceability information.</t>
  </si>
  <si>
    <t>CC credit Conversion factors</t>
  </si>
  <si>
    <t>Provides all the conversion and emission factors used in the calculations performed in this tool. Applicants may adopt different values to those proposed, as long as supported with the adequate evidence and monitoring plan.</t>
  </si>
  <si>
    <t>CC credit Assumptions</t>
  </si>
  <si>
    <t>CC credit Example GHG</t>
  </si>
  <si>
    <t>Illustrates the application of the methodology for a hypothetical example.</t>
  </si>
  <si>
    <r>
      <t>CC</t>
    </r>
    <r>
      <rPr>
        <vertAlign val="subscript"/>
        <sz val="10"/>
        <color theme="1"/>
        <rFont val="Arial"/>
        <family val="2"/>
      </rPr>
      <t>credit</t>
    </r>
  </si>
  <si>
    <t>Emission credit (negative emission term) that may be included in the project scenario. </t>
  </si>
  <si>
    <r>
      <t>CC</t>
    </r>
    <r>
      <rPr>
        <vertAlign val="subscript"/>
        <sz val="10"/>
        <color rgb="FF000000"/>
        <rFont val="Arial"/>
        <family val="2"/>
      </rPr>
      <t>storage,y</t>
    </r>
  </si>
  <si>
    <r>
      <t>Amount of CO</t>
    </r>
    <r>
      <rPr>
        <vertAlign val="subscript"/>
        <sz val="10"/>
        <color theme="1"/>
        <rFont val="Arial"/>
        <family val="2"/>
      </rPr>
      <t>2</t>
    </r>
    <r>
      <rPr>
        <sz val="10"/>
        <color theme="1"/>
        <rFont val="Arial"/>
        <family val="2"/>
      </rPr>
      <t xml:space="preserve"> that is injected for permanent storage in year y, in tonnes CO2, determined in accordance with Commission Implementing Regulation (EU) 2018/2066 on the monitoring and reporting of greenhouse gas emissions pursuant to Directive 2003/87/EC of the European Parliament and of the Council and amending Commission Regulation (EU) No 601/2012, especially Articles 40 to 46 and Article 49 and Annex IV, Section 21. This excludes any CO2 expected to be lost to fugitive emissions, leakage or venting between the point of capture and the point of permanent storage</t>
    </r>
  </si>
  <si>
    <r>
      <t>CC</t>
    </r>
    <r>
      <rPr>
        <vertAlign val="subscript"/>
        <sz val="10"/>
        <color rgb="FF000000"/>
        <rFont val="Arial"/>
        <family val="2"/>
      </rPr>
      <t>use,y</t>
    </r>
  </si>
  <si>
    <r>
      <t>Amount of CO</t>
    </r>
    <r>
      <rPr>
        <vertAlign val="subscript"/>
        <sz val="10"/>
        <rFont val="Arial"/>
        <family val="2"/>
      </rPr>
      <t>2</t>
    </r>
    <r>
      <rPr>
        <sz val="10"/>
        <rFont val="Arial"/>
        <family val="2"/>
      </rPr>
      <t xml:space="preserve"> that is incorporated into products in year y, in tonnes CO2e. This amount may be calculated as 44/12 multiplied by the mass of carbon atoms from captured CO2 incorporated in the products. This excludes any CO2 lost to fugitive emissions or venting between the point of capture and the point of permanent storage.  </t>
    </r>
  </si>
  <si>
    <r>
      <t>CC</t>
    </r>
    <r>
      <rPr>
        <vertAlign val="subscript"/>
        <sz val="10"/>
        <color rgb="FF000000"/>
        <rFont val="Arial"/>
        <family val="2"/>
      </rPr>
      <t>capture,y</t>
    </r>
  </si>
  <si>
    <r>
      <t>GHG emissions from CO</t>
    </r>
    <r>
      <rPr>
        <vertAlign val="subscript"/>
        <sz val="10"/>
        <color theme="1"/>
        <rFont val="Arial"/>
        <family val="2"/>
      </rPr>
      <t>2</t>
    </r>
    <r>
      <rPr>
        <sz val="10"/>
        <color theme="1"/>
        <rFont val="Arial"/>
        <family val="2"/>
      </rPr>
      <t xml:space="preserve"> capture activities for the purposes of transport and geological storage in a storage site permitted under Directive 2009/31/EC or for incorporation in a product in year y, in tonnes CO2e. This includes emissions from fuel and input material use for compression and liquefaction of the CO2. It shall be calculated according to Regulation (EU) 2018/2066, Annex IV, Section 21. If the CO2 is bought off the industrial gas market (and therefore in liquid form) from a producer who does not provide data, the estimated emissions for the capture and transport must be included by the project applicant based on appropriate referenced sources.</t>
    </r>
  </si>
  <si>
    <r>
      <t>CC</t>
    </r>
    <r>
      <rPr>
        <vertAlign val="subscript"/>
        <sz val="10"/>
        <color rgb="FF000000"/>
        <rFont val="Arial"/>
        <family val="2"/>
      </rPr>
      <t>injection</t>
    </r>
  </si>
  <si>
    <r>
      <t>GHG emissions from geological storage of CO</t>
    </r>
    <r>
      <rPr>
        <vertAlign val="subscript"/>
        <sz val="10"/>
        <color theme="1"/>
        <rFont val="Arial"/>
        <family val="2"/>
      </rPr>
      <t>2</t>
    </r>
    <r>
      <rPr>
        <sz val="10"/>
        <color theme="1"/>
        <rFont val="Arial"/>
        <family val="2"/>
      </rPr>
      <t xml:space="preserve"> in a storage site permitted under Directive 2009/31/EC in year y, in tonnes CO2e. This includes emissions from fuel use by associated booster stations and other combustion activities including on-site power plants; venting from injection or enhanced hydrocarbon recovery operations; fugitive emissions from injection; breakthrough CO2 from enhanced hydrocarbon recovery operations; and leakages. It shall be calculated according to Regulation (EU) 2018/2066, Annex IV, Section 23.</t>
    </r>
  </si>
  <si>
    <r>
      <t>CC</t>
    </r>
    <r>
      <rPr>
        <vertAlign val="subscript"/>
        <sz val="10"/>
        <color rgb="FF000000"/>
        <rFont val="Arial"/>
        <family val="2"/>
      </rPr>
      <t>EHR,y</t>
    </r>
  </si>
  <si>
    <r>
      <t>For projects in which CO</t>
    </r>
    <r>
      <rPr>
        <vertAlign val="subscript"/>
        <sz val="10"/>
        <color theme="1"/>
        <rFont val="Arial"/>
        <family val="2"/>
      </rPr>
      <t>2</t>
    </r>
    <r>
      <rPr>
        <sz val="10"/>
        <color theme="1"/>
        <rFont val="Arial"/>
        <family val="2"/>
      </rPr>
      <t xml:space="preserve"> injection and storage is associated with enhanced hydrocarbon recovery, emissions consistent with stoichiometric combustion of the associated fraction of the produced hydrocarbons. This is to be calculated as  
CCEHR,y = (CCstorage,y / EHRstorage,y) * HCy * %Cy * 44/12, where EHRstorage,y is the total amount of CO2 stored at the EHR location in year y, HCy is the total mass of hydrocarbons in tonnes produced at the EHR location in year y, and %Cy is the carbon fraction in the produced hydrocarbons.</t>
    </r>
  </si>
  <si>
    <r>
      <t>CC</t>
    </r>
    <r>
      <rPr>
        <vertAlign val="subscript"/>
        <sz val="10"/>
        <color rgb="FF000000"/>
        <rFont val="Arial"/>
        <family val="2"/>
      </rPr>
      <t>pipeline,y</t>
    </r>
  </si>
  <si>
    <r>
      <t>GHG emissions from transport of CO</t>
    </r>
    <r>
      <rPr>
        <vertAlign val="subscript"/>
        <sz val="10"/>
        <color theme="1"/>
        <rFont val="Arial"/>
        <family val="2"/>
      </rPr>
      <t>2</t>
    </r>
    <r>
      <rPr>
        <sz val="10"/>
        <color theme="1"/>
        <rFont val="Arial"/>
        <family val="2"/>
      </rPr>
      <t xml:space="preserve"> by pipelines for the purpose of geological storage in a storage site permitted under Directive 2009/31/EC in year y, in tonnes CO2e. This includes emissions from combustion and other processes at installations functionally connected to the transport network including booster stations. It shall be calculated according to Regulation (EU) 2018/2066, Annex IV, Section 22. </t>
    </r>
  </si>
  <si>
    <r>
      <t>CC</t>
    </r>
    <r>
      <rPr>
        <vertAlign val="subscript"/>
        <sz val="10"/>
        <color rgb="FF000000"/>
        <rFont val="Arial"/>
        <family val="2"/>
      </rPr>
      <t>transport,y</t>
    </r>
  </si>
  <si>
    <r>
      <t>GHG emissions due to the transportation of CO</t>
    </r>
    <r>
      <rPr>
        <vertAlign val="subscript"/>
        <sz val="10"/>
        <color theme="1"/>
        <rFont val="Arial"/>
        <family val="2"/>
      </rPr>
      <t>2</t>
    </r>
    <r>
      <rPr>
        <sz val="10"/>
        <color theme="1"/>
        <rFont val="Arial"/>
        <family val="2"/>
      </rPr>
      <t xml:space="preserve"> in tank trucks, rail or other road modals and in sea tankers or other maritime modals, in year y, to be calculated based on distance travelled, type of modal and load according to Equation [3.2] and sub equations, in tonnes CO2e. This methodology assumes the transportation of the CO2 will be done through heavy goods vehicle (HGV) when via road, and by sea tankers for maritime journeys. For projects submitted to the InnovFund in a small scale call: emissions due to transportation by road, rail and maritime modals can be disregarded from the calculation of the GHG emissions avoidance, if the total distance travelled between the point of capture and the point of storage is less than 5,000 kilometres. </t>
    </r>
  </si>
  <si>
    <r>
      <t>CC</t>
    </r>
    <r>
      <rPr>
        <vertAlign val="subscript"/>
        <sz val="10"/>
        <color rgb="FF000000"/>
        <rFont val="Arial"/>
        <family val="2"/>
      </rPr>
      <t>transport,rail,y</t>
    </r>
  </si>
  <si>
    <r>
      <t>GHG emissions due to the transportation of CO</t>
    </r>
    <r>
      <rPr>
        <vertAlign val="subscript"/>
        <sz val="10"/>
        <color theme="1"/>
        <rFont val="Arial"/>
        <family val="2"/>
      </rPr>
      <t>2</t>
    </r>
    <r>
      <rPr>
        <sz val="10"/>
        <color theme="1"/>
        <rFont val="Arial"/>
        <family val="2"/>
      </rPr>
      <t xml:space="preserve"> by rail, in year y, in tonnes CO2e. </t>
    </r>
  </si>
  <si>
    <r>
      <t>CC</t>
    </r>
    <r>
      <rPr>
        <vertAlign val="subscript"/>
        <sz val="10"/>
        <color rgb="FF000000"/>
        <rFont val="Arial"/>
        <family val="2"/>
      </rPr>
      <t>transport,road,y</t>
    </r>
  </si>
  <si>
    <r>
      <t>GHG emissions due to the transportation of CO</t>
    </r>
    <r>
      <rPr>
        <vertAlign val="subscript"/>
        <sz val="10"/>
        <color theme="1"/>
        <rFont val="Arial"/>
        <family val="2"/>
      </rPr>
      <t>2</t>
    </r>
    <r>
      <rPr>
        <sz val="10"/>
        <color theme="1"/>
        <rFont val="Arial"/>
        <family val="2"/>
      </rPr>
      <t xml:space="preserve"> in tank trucks or other road modals, in year y, in tonnes CO2e. </t>
    </r>
  </si>
  <si>
    <r>
      <t>CC</t>
    </r>
    <r>
      <rPr>
        <vertAlign val="subscript"/>
        <sz val="10"/>
        <color rgb="FF000000"/>
        <rFont val="Arial"/>
        <family val="2"/>
      </rPr>
      <t>transport,maritime,y</t>
    </r>
  </si>
  <si>
    <r>
      <t>GHG emissions due to the transportation of CO</t>
    </r>
    <r>
      <rPr>
        <vertAlign val="subscript"/>
        <sz val="10"/>
        <color theme="1"/>
        <rFont val="Arial"/>
        <family val="2"/>
      </rPr>
      <t>2</t>
    </r>
    <r>
      <rPr>
        <sz val="10"/>
        <color theme="1"/>
        <rFont val="Arial"/>
        <family val="2"/>
      </rPr>
      <t xml:space="preserve"> in sea tankers or other maritime modals, in year y, in tonnes CO2e.</t>
    </r>
  </si>
  <si>
    <r>
      <t>CC</t>
    </r>
    <r>
      <rPr>
        <vertAlign val="subscript"/>
        <sz val="11"/>
        <color theme="1"/>
        <rFont val="Calibri"/>
        <family val="2"/>
        <scheme val="minor"/>
      </rPr>
      <t>use,y</t>
    </r>
  </si>
  <si>
    <r>
      <t>CC</t>
    </r>
    <r>
      <rPr>
        <vertAlign val="subscript"/>
        <sz val="11"/>
        <color theme="1"/>
        <rFont val="Calibri"/>
        <family val="2"/>
        <scheme val="minor"/>
      </rPr>
      <t>storage,y</t>
    </r>
  </si>
  <si>
    <r>
      <t>CC</t>
    </r>
    <r>
      <rPr>
        <vertAlign val="subscript"/>
        <sz val="11"/>
        <color theme="1"/>
        <rFont val="Calibri"/>
        <family val="2"/>
        <scheme val="minor"/>
      </rPr>
      <t>capture,y</t>
    </r>
  </si>
  <si>
    <r>
      <t>CC</t>
    </r>
    <r>
      <rPr>
        <vertAlign val="subscript"/>
        <sz val="11"/>
        <color theme="1"/>
        <rFont val="Calibri"/>
        <family val="2"/>
        <scheme val="minor"/>
      </rPr>
      <t>pipeline,y</t>
    </r>
  </si>
  <si>
    <r>
      <t>CC</t>
    </r>
    <r>
      <rPr>
        <vertAlign val="subscript"/>
        <sz val="11"/>
        <color theme="1"/>
        <rFont val="Calibri"/>
        <family val="2"/>
        <scheme val="minor"/>
      </rPr>
      <t>injection,y</t>
    </r>
  </si>
  <si>
    <r>
      <t>CC</t>
    </r>
    <r>
      <rPr>
        <vertAlign val="subscript"/>
        <sz val="11"/>
        <color theme="1"/>
        <rFont val="Calibri"/>
        <family val="2"/>
        <scheme val="minor"/>
      </rPr>
      <t>transport,road,y</t>
    </r>
  </si>
  <si>
    <r>
      <t>CC</t>
    </r>
    <r>
      <rPr>
        <vertAlign val="subscript"/>
        <sz val="11"/>
        <color theme="1"/>
        <rFont val="Calibri"/>
        <family val="2"/>
        <scheme val="minor"/>
      </rPr>
      <t>transport,maritime,y</t>
    </r>
  </si>
  <si>
    <r>
      <t>CC</t>
    </r>
    <r>
      <rPr>
        <vertAlign val="subscript"/>
        <sz val="11"/>
        <color theme="1"/>
        <rFont val="Calibri"/>
        <family val="2"/>
        <scheme val="minor"/>
      </rPr>
      <t>transport,rail,y</t>
    </r>
  </si>
  <si>
    <t>GHG Emissions</t>
  </si>
  <si>
    <t xml:space="preserve">Data traceability </t>
  </si>
  <si>
    <t>Provide a brief description of your monitoring plan. It may include procedures for data collection procedures (information on how the parameters are measured/calculated, aggregated, recorded, calculated, checked/reviewed and reported), as well as roles and responsibilities. You may include diagrams showing all relevant monitoring points.</t>
  </si>
  <si>
    <t>Unit</t>
  </si>
  <si>
    <t>Comments</t>
  </si>
  <si>
    <r>
      <t>t CO</t>
    </r>
    <r>
      <rPr>
        <b/>
        <vertAlign val="subscript"/>
        <sz val="10"/>
        <color rgb="FFFFFFFF"/>
        <rFont val="Arial"/>
        <family val="2"/>
      </rPr>
      <t>2</t>
    </r>
    <r>
      <rPr>
        <b/>
        <sz val="10"/>
        <color rgb="FFFFFFFF"/>
        <rFont val="Arial"/>
        <family val="2"/>
      </rPr>
      <t>e / [unit]</t>
    </r>
  </si>
  <si>
    <r>
      <t>Year 1 (t CO</t>
    </r>
    <r>
      <rPr>
        <b/>
        <vertAlign val="subscript"/>
        <sz val="10"/>
        <color rgb="FFFFFFFF"/>
        <rFont val="Arial"/>
        <family val="2"/>
      </rPr>
      <t>2</t>
    </r>
    <r>
      <rPr>
        <b/>
        <sz val="10"/>
        <color rgb="FFFFFFFF"/>
        <rFont val="Arial"/>
        <family val="2"/>
      </rPr>
      <t>e)</t>
    </r>
  </si>
  <si>
    <r>
      <t>Year 2 (t CO</t>
    </r>
    <r>
      <rPr>
        <b/>
        <vertAlign val="subscript"/>
        <sz val="10"/>
        <color rgb="FFFFFFFF"/>
        <rFont val="Arial"/>
        <family val="2"/>
      </rPr>
      <t>2</t>
    </r>
    <r>
      <rPr>
        <b/>
        <sz val="10"/>
        <color rgb="FFFFFFFF"/>
        <rFont val="Arial"/>
        <family val="2"/>
      </rPr>
      <t>e)</t>
    </r>
  </si>
  <si>
    <r>
      <t>Year 3 (t CO</t>
    </r>
    <r>
      <rPr>
        <b/>
        <vertAlign val="subscript"/>
        <sz val="10"/>
        <color rgb="FFFFFFFF"/>
        <rFont val="Arial"/>
        <family val="2"/>
      </rPr>
      <t>2</t>
    </r>
    <r>
      <rPr>
        <b/>
        <sz val="10"/>
        <color rgb="FFFFFFFF"/>
        <rFont val="Arial"/>
        <family val="2"/>
      </rPr>
      <t>e)</t>
    </r>
  </si>
  <si>
    <r>
      <t>Year 4 (t CO</t>
    </r>
    <r>
      <rPr>
        <b/>
        <vertAlign val="subscript"/>
        <sz val="10"/>
        <color rgb="FFFFFFFF"/>
        <rFont val="Arial"/>
        <family val="2"/>
      </rPr>
      <t>2</t>
    </r>
    <r>
      <rPr>
        <b/>
        <sz val="10"/>
        <color rgb="FFFFFFFF"/>
        <rFont val="Arial"/>
        <family val="2"/>
      </rPr>
      <t>e)</t>
    </r>
  </si>
  <si>
    <r>
      <t>Year 5 (t CO</t>
    </r>
    <r>
      <rPr>
        <b/>
        <vertAlign val="subscript"/>
        <sz val="10"/>
        <color rgb="FFFFFFFF"/>
        <rFont val="Arial"/>
        <family val="2"/>
      </rPr>
      <t>2</t>
    </r>
    <r>
      <rPr>
        <b/>
        <sz val="10"/>
        <color rgb="FFFFFFFF"/>
        <rFont val="Arial"/>
        <family val="2"/>
      </rPr>
      <t>e)</t>
    </r>
  </si>
  <si>
    <r>
      <t>Year 6 (t CO</t>
    </r>
    <r>
      <rPr>
        <b/>
        <vertAlign val="subscript"/>
        <sz val="10"/>
        <color rgb="FFFFFFFF"/>
        <rFont val="Arial"/>
        <family val="2"/>
      </rPr>
      <t>2</t>
    </r>
    <r>
      <rPr>
        <b/>
        <sz val="10"/>
        <color rgb="FFFFFFFF"/>
        <rFont val="Arial"/>
        <family val="2"/>
      </rPr>
      <t>e)</t>
    </r>
  </si>
  <si>
    <r>
      <t>Year 7 (t CO</t>
    </r>
    <r>
      <rPr>
        <b/>
        <vertAlign val="subscript"/>
        <sz val="10"/>
        <color rgb="FFFFFFFF"/>
        <rFont val="Arial"/>
        <family val="2"/>
      </rPr>
      <t>2</t>
    </r>
    <r>
      <rPr>
        <b/>
        <sz val="10"/>
        <color rgb="FFFFFFFF"/>
        <rFont val="Arial"/>
        <family val="2"/>
      </rPr>
      <t>e)</t>
    </r>
  </si>
  <si>
    <r>
      <t>Year 8 (t CO</t>
    </r>
    <r>
      <rPr>
        <b/>
        <vertAlign val="subscript"/>
        <sz val="10"/>
        <color rgb="FFFFFFFF"/>
        <rFont val="Arial"/>
        <family val="2"/>
      </rPr>
      <t>2</t>
    </r>
    <r>
      <rPr>
        <b/>
        <sz val="10"/>
        <color rgb="FFFFFFFF"/>
        <rFont val="Arial"/>
        <family val="2"/>
      </rPr>
      <t>e)</t>
    </r>
  </si>
  <si>
    <r>
      <t>Year 9 (t CO</t>
    </r>
    <r>
      <rPr>
        <b/>
        <vertAlign val="subscript"/>
        <sz val="10"/>
        <color rgb="FFFFFFFF"/>
        <rFont val="Arial"/>
        <family val="2"/>
      </rPr>
      <t>2</t>
    </r>
    <r>
      <rPr>
        <b/>
        <sz val="10"/>
        <color rgb="FFFFFFFF"/>
        <rFont val="Arial"/>
        <family val="2"/>
      </rPr>
      <t>e)</t>
    </r>
  </si>
  <si>
    <r>
      <t>Year 10 (t CO</t>
    </r>
    <r>
      <rPr>
        <b/>
        <vertAlign val="subscript"/>
        <sz val="10"/>
        <color rgb="FFFFFFFF"/>
        <rFont val="Arial"/>
        <family val="2"/>
      </rPr>
      <t>2</t>
    </r>
    <r>
      <rPr>
        <b/>
        <sz val="10"/>
        <color rgb="FFFFFFFF"/>
        <rFont val="Arial"/>
        <family val="2"/>
      </rPr>
      <t>e)</t>
    </r>
  </si>
  <si>
    <r>
      <t>t CO</t>
    </r>
    <r>
      <rPr>
        <b/>
        <vertAlign val="subscript"/>
        <sz val="10"/>
        <color rgb="FFFFFFFF"/>
        <rFont val="Arial"/>
        <family val="2"/>
      </rPr>
      <t>2</t>
    </r>
    <r>
      <rPr>
        <b/>
        <sz val="10"/>
        <color rgb="FFFFFFFF"/>
        <rFont val="Arial"/>
        <family val="2"/>
      </rPr>
      <t>e</t>
    </r>
  </si>
  <si>
    <r>
      <rPr>
        <sz val="10"/>
        <color rgb="FFFFFFFF"/>
        <rFont val="Arial"/>
        <family val="2"/>
      </rPr>
      <t xml:space="preserve"> If applicable,</t>
    </r>
    <r>
      <rPr>
        <b/>
        <sz val="10"/>
        <color rgb="FFFFFFFF"/>
        <rFont val="Arial"/>
        <family val="2"/>
      </rPr>
      <t xml:space="preserve"> equipment used for monitoring, including details on accuracy and calibration</t>
    </r>
  </si>
  <si>
    <t>Total emission credit per year</t>
  </si>
  <si>
    <r>
      <rPr>
        <sz val="11"/>
        <color rgb="FF000000"/>
        <rFont val="Arial"/>
        <family val="2"/>
      </rPr>
      <t>CC</t>
    </r>
    <r>
      <rPr>
        <vertAlign val="subscript"/>
        <sz val="11"/>
        <color rgb="FF000000"/>
        <rFont val="Arial"/>
        <family val="2"/>
      </rPr>
      <t>credit</t>
    </r>
  </si>
  <si>
    <r>
      <rPr>
        <sz val="10"/>
        <color rgb="FF000000"/>
        <rFont val="Arial"/>
        <family val="2"/>
      </rPr>
      <t>CC</t>
    </r>
    <r>
      <rPr>
        <vertAlign val="subscript"/>
        <sz val="10"/>
        <color rgb="FF000000"/>
        <rFont val="Arial"/>
        <family val="2"/>
      </rPr>
      <t>use,y</t>
    </r>
  </si>
  <si>
    <r>
      <t>CO</t>
    </r>
    <r>
      <rPr>
        <vertAlign val="subscript"/>
        <sz val="10"/>
        <color rgb="FF000000"/>
        <rFont val="Arial"/>
        <family val="2"/>
      </rPr>
      <t>2</t>
    </r>
    <r>
      <rPr>
        <sz val="10"/>
        <color rgb="FF000000"/>
        <rFont val="Arial"/>
        <family val="2"/>
      </rPr>
      <t xml:space="preserve"> incorporated into the final product</t>
    </r>
  </si>
  <si>
    <r>
      <t>Amount of CO</t>
    </r>
    <r>
      <rPr>
        <vertAlign val="subscript"/>
        <sz val="10"/>
        <color rgb="FF000000"/>
        <rFont val="Arial"/>
        <family val="2"/>
      </rPr>
      <t>2</t>
    </r>
    <r>
      <rPr>
        <sz val="10"/>
        <color rgb="FF000000"/>
        <rFont val="Arial"/>
        <family val="2"/>
      </rPr>
      <t xml:space="preserve"> that is incorporated into products. This amount may be calculated as 44/12 multiplied by the mass of carbon atoms from captured CO</t>
    </r>
    <r>
      <rPr>
        <vertAlign val="subscript"/>
        <sz val="10"/>
        <color rgb="FF000000"/>
        <rFont val="Arial"/>
        <family val="2"/>
      </rPr>
      <t>2</t>
    </r>
    <r>
      <rPr>
        <sz val="10"/>
        <color rgb="FF000000"/>
        <rFont val="Arial"/>
        <family val="2"/>
      </rPr>
      <t xml:space="preserve"> incorporated in the products. </t>
    </r>
  </si>
  <si>
    <r>
      <t>t CO</t>
    </r>
    <r>
      <rPr>
        <vertAlign val="subscript"/>
        <sz val="10"/>
        <color rgb="FF000000"/>
        <rFont val="Arial"/>
        <family val="2"/>
      </rPr>
      <t>2</t>
    </r>
  </si>
  <si>
    <r>
      <rPr>
        <sz val="10"/>
        <color rgb="FF000000"/>
        <rFont val="Arial"/>
        <family val="2"/>
      </rPr>
      <t>CC</t>
    </r>
    <r>
      <rPr>
        <vertAlign val="subscript"/>
        <sz val="10"/>
        <color rgb="FF000000"/>
        <rFont val="Arial"/>
        <family val="2"/>
      </rPr>
      <t>storage,y</t>
    </r>
  </si>
  <si>
    <r>
      <t>CO</t>
    </r>
    <r>
      <rPr>
        <vertAlign val="subscript"/>
        <sz val="10"/>
        <color rgb="FF000000"/>
        <rFont val="Arial"/>
        <family val="2"/>
      </rPr>
      <t>2</t>
    </r>
    <r>
      <rPr>
        <sz val="10"/>
        <color rgb="FF000000"/>
        <rFont val="Arial"/>
        <family val="2"/>
      </rPr>
      <t xml:space="preserve"> permanently stored</t>
    </r>
  </si>
  <si>
    <r>
      <t>Amount of CO</t>
    </r>
    <r>
      <rPr>
        <vertAlign val="subscript"/>
        <sz val="10"/>
        <color rgb="FF000000"/>
        <rFont val="Arial"/>
        <family val="2"/>
      </rPr>
      <t>2</t>
    </r>
    <r>
      <rPr>
        <sz val="10"/>
        <color rgb="FF000000"/>
        <rFont val="Arial"/>
        <family val="2"/>
      </rPr>
      <t xml:space="preserve"> that is injected for permanent storage in year y</t>
    </r>
  </si>
  <si>
    <t xml:space="preserve">Determined in accordance with Commission Implementing Regulation (EU) 2018/2066 on the monitoring and reporting of greenhouse gas emissions pursuant to Directive 2003/87/EC of the European Parliament and of the Council and amending Commission </t>
  </si>
  <si>
    <r>
      <rPr>
        <sz val="10"/>
        <color rgb="FF000000"/>
        <rFont val="Arial"/>
        <family val="2"/>
      </rPr>
      <t>CC</t>
    </r>
    <r>
      <rPr>
        <vertAlign val="subscript"/>
        <sz val="10"/>
        <color rgb="FF000000"/>
        <rFont val="Arial"/>
        <family val="2"/>
      </rPr>
      <t>capture,y</t>
    </r>
  </si>
  <si>
    <t>Various</t>
  </si>
  <si>
    <t>Emissions from capture activities. See Regulation (EU) 2018/2066, Annex IV, Section 21.</t>
  </si>
  <si>
    <r>
      <rPr>
        <sz val="10"/>
        <color rgb="FF000000"/>
        <rFont val="Arial"/>
        <family val="2"/>
      </rPr>
      <t>CC</t>
    </r>
    <r>
      <rPr>
        <vertAlign val="subscript"/>
        <sz val="10"/>
        <color rgb="FF000000"/>
        <rFont val="Arial"/>
        <family val="2"/>
      </rPr>
      <t>pipeline,y</t>
    </r>
  </si>
  <si>
    <t>Emissions from pipelien transport of CO2. See Regulation (EU) 2018/2066, Annex IV, Section 22.</t>
  </si>
  <si>
    <r>
      <t>CC</t>
    </r>
    <r>
      <rPr>
        <vertAlign val="subscript"/>
        <sz val="10"/>
        <color rgb="FF000000"/>
        <rFont val="Arial"/>
        <family val="2"/>
      </rPr>
      <t>injection,y</t>
    </r>
  </si>
  <si>
    <t>See Regulation (EU) 2018/2066, Annex IV, Section 23.</t>
  </si>
  <si>
    <r>
      <t>K</t>
    </r>
    <r>
      <rPr>
        <vertAlign val="subscript"/>
        <sz val="10"/>
        <color rgb="FF000000"/>
        <rFont val="Arial"/>
        <family val="2"/>
      </rPr>
      <t>road,L</t>
    </r>
  </si>
  <si>
    <r>
      <t>K</t>
    </r>
    <r>
      <rPr>
        <vertAlign val="subscript"/>
        <sz val="10"/>
        <color rgb="FF000000"/>
        <rFont val="Arial"/>
        <family val="2"/>
      </rPr>
      <t>road</t>
    </r>
  </si>
  <si>
    <t xml:space="preserve">Total distance travelled by road vehicles </t>
  </si>
  <si>
    <t>km</t>
  </si>
  <si>
    <t>Equals to distance of one-way trip * number of trips</t>
  </si>
  <si>
    <r>
      <rPr>
        <sz val="10"/>
        <color rgb="FF000000"/>
        <rFont val="Arial"/>
        <family val="2"/>
      </rPr>
      <t>K</t>
    </r>
    <r>
      <rPr>
        <vertAlign val="subscript"/>
        <sz val="10"/>
        <color rgb="FF000000"/>
        <rFont val="Arial"/>
        <family val="2"/>
      </rPr>
      <t>maritime,L</t>
    </r>
  </si>
  <si>
    <r>
      <t>K</t>
    </r>
    <r>
      <rPr>
        <vertAlign val="subscript"/>
        <sz val="10"/>
        <color rgb="FF000000"/>
        <rFont val="Arial"/>
        <family val="2"/>
      </rPr>
      <t>maritime</t>
    </r>
  </si>
  <si>
    <t>Total distance travelled by maritime transportation</t>
  </si>
  <si>
    <r>
      <t>K</t>
    </r>
    <r>
      <rPr>
        <vertAlign val="subscript"/>
        <sz val="10"/>
        <color rgb="FF000000"/>
        <rFont val="Arial"/>
        <family val="2"/>
      </rPr>
      <t>rail,L</t>
    </r>
  </si>
  <si>
    <r>
      <t>K</t>
    </r>
    <r>
      <rPr>
        <vertAlign val="subscript"/>
        <sz val="10"/>
        <color rgb="FF000000"/>
        <rFont val="Arial"/>
        <family val="2"/>
      </rPr>
      <t>rail</t>
    </r>
  </si>
  <si>
    <t xml:space="preserve">Total distance travelled by rail </t>
  </si>
  <si>
    <r>
      <rPr>
        <sz val="11"/>
        <color theme="1"/>
        <rFont val="Calibri"/>
        <family val="2"/>
        <scheme val="minor"/>
      </rPr>
      <t>CO</t>
    </r>
    <r>
      <rPr>
        <vertAlign val="subscript"/>
        <sz val="11"/>
        <color theme="1"/>
        <rFont val="Calibri"/>
        <family val="2"/>
        <scheme val="minor"/>
      </rPr>
      <t>2road,L</t>
    </r>
  </si>
  <si>
    <r>
      <t>CO</t>
    </r>
    <r>
      <rPr>
        <vertAlign val="subscript"/>
        <sz val="10"/>
        <color rgb="FF000000"/>
        <rFont val="Arial"/>
        <family val="2"/>
      </rPr>
      <t>2</t>
    </r>
    <r>
      <rPr>
        <vertAlign val="subscript"/>
        <sz val="10"/>
        <color theme="1"/>
        <rFont val="Arial"/>
        <family val="2"/>
      </rPr>
      <t>transported_road</t>
    </r>
  </si>
  <si>
    <r>
      <t>Amount of CO</t>
    </r>
    <r>
      <rPr>
        <vertAlign val="subscript"/>
        <sz val="10"/>
        <color rgb="FF000000"/>
        <rFont val="Arial"/>
        <family val="2"/>
      </rPr>
      <t>2</t>
    </r>
    <r>
      <rPr>
        <sz val="10"/>
        <color rgb="FF000000"/>
        <rFont val="Arial"/>
        <family val="2"/>
      </rPr>
      <t xml:space="preserve"> transported by road vehicles</t>
    </r>
  </si>
  <si>
    <r>
      <rPr>
        <sz val="10"/>
        <color rgb="FF000000"/>
        <rFont val="Arial"/>
        <family val="2"/>
      </rPr>
      <t>CO</t>
    </r>
    <r>
      <rPr>
        <vertAlign val="subscript"/>
        <sz val="10"/>
        <color rgb="FF000000"/>
        <rFont val="Arial"/>
        <family val="2"/>
      </rPr>
      <t>2maritime,L</t>
    </r>
  </si>
  <si>
    <r>
      <t>CO</t>
    </r>
    <r>
      <rPr>
        <vertAlign val="subscript"/>
        <sz val="10"/>
        <color rgb="FF000000"/>
        <rFont val="Arial"/>
        <family val="2"/>
      </rPr>
      <t>2</t>
    </r>
    <r>
      <rPr>
        <vertAlign val="subscript"/>
        <sz val="10"/>
        <color theme="1"/>
        <rFont val="Arial"/>
        <family val="2"/>
      </rPr>
      <t>transported_maritime</t>
    </r>
  </si>
  <si>
    <r>
      <t>Amount of CO</t>
    </r>
    <r>
      <rPr>
        <vertAlign val="subscript"/>
        <sz val="10"/>
        <color rgb="FF000000"/>
        <rFont val="Arial"/>
        <family val="2"/>
      </rPr>
      <t>2</t>
    </r>
    <r>
      <rPr>
        <sz val="10"/>
        <color rgb="FF000000"/>
        <rFont val="Arial"/>
        <family val="2"/>
      </rPr>
      <t xml:space="preserve"> transported by maritime transportation</t>
    </r>
  </si>
  <si>
    <r>
      <rPr>
        <sz val="10"/>
        <color rgb="FF000000"/>
        <rFont val="Arial"/>
        <family val="2"/>
      </rPr>
      <t>CO</t>
    </r>
    <r>
      <rPr>
        <vertAlign val="subscript"/>
        <sz val="10"/>
        <color rgb="FF000000"/>
        <rFont val="Arial"/>
        <family val="2"/>
      </rPr>
      <t>2rail,L</t>
    </r>
  </si>
  <si>
    <r>
      <t>CO</t>
    </r>
    <r>
      <rPr>
        <vertAlign val="subscript"/>
        <sz val="10"/>
        <color rgb="FF000000"/>
        <rFont val="Arial"/>
        <family val="2"/>
      </rPr>
      <t>2</t>
    </r>
    <r>
      <rPr>
        <vertAlign val="subscript"/>
        <sz val="10"/>
        <color theme="1"/>
        <rFont val="Arial"/>
        <family val="2"/>
      </rPr>
      <t>transported_rail</t>
    </r>
  </si>
  <si>
    <r>
      <t>Amount of CO</t>
    </r>
    <r>
      <rPr>
        <vertAlign val="subscript"/>
        <sz val="10"/>
        <color rgb="FF000000"/>
        <rFont val="Arial"/>
        <family val="2"/>
      </rPr>
      <t>2</t>
    </r>
    <r>
      <rPr>
        <sz val="10"/>
        <color rgb="FF000000"/>
        <rFont val="Arial"/>
        <family val="2"/>
      </rPr>
      <t xml:space="preserve"> transported by rail</t>
    </r>
  </si>
  <si>
    <r>
      <rPr>
        <sz val="10"/>
        <color rgb="FF000000"/>
        <rFont val="Arial"/>
        <family val="2"/>
      </rPr>
      <t>CC</t>
    </r>
    <r>
      <rPr>
        <vertAlign val="subscript"/>
        <sz val="10"/>
        <color rgb="FF000000"/>
        <rFont val="Arial"/>
        <family val="2"/>
      </rPr>
      <t>transport,road,y</t>
    </r>
  </si>
  <si>
    <r>
      <t>K * CO</t>
    </r>
    <r>
      <rPr>
        <vertAlign val="subscript"/>
        <sz val="10"/>
        <color rgb="FF000000"/>
        <rFont val="Arial"/>
        <family val="2"/>
      </rPr>
      <t>2</t>
    </r>
  </si>
  <si>
    <t>[See above]</t>
  </si>
  <si>
    <r>
      <t>t CO</t>
    </r>
    <r>
      <rPr>
        <vertAlign val="subscript"/>
        <sz val="10"/>
        <color rgb="FF000000"/>
        <rFont val="Arial"/>
        <family val="2"/>
      </rPr>
      <t xml:space="preserve">2 </t>
    </r>
    <r>
      <rPr>
        <sz val="10"/>
        <color rgb="FF000000"/>
        <rFont val="Arial"/>
        <family val="2"/>
      </rPr>
      <t xml:space="preserve">* km </t>
    </r>
  </si>
  <si>
    <r>
      <rPr>
        <sz val="10"/>
        <color rgb="FF000000"/>
        <rFont val="Arial"/>
        <family val="2"/>
      </rPr>
      <t>CC</t>
    </r>
    <r>
      <rPr>
        <vertAlign val="subscript"/>
        <sz val="10"/>
        <color rgb="FF000000"/>
        <rFont val="Arial"/>
        <family val="2"/>
      </rPr>
      <t>transport,maritime,y</t>
    </r>
  </si>
  <si>
    <r>
      <rPr>
        <sz val="10"/>
        <color rgb="FF000000"/>
        <rFont val="Arial"/>
        <family val="2"/>
      </rPr>
      <t>CC</t>
    </r>
    <r>
      <rPr>
        <vertAlign val="subscript"/>
        <sz val="10"/>
        <color rgb="FF000000"/>
        <rFont val="Arial"/>
        <family val="2"/>
      </rPr>
      <t>transport,rail,y</t>
    </r>
  </si>
  <si>
    <t>Data / Parameter</t>
  </si>
  <si>
    <r>
      <t>EF</t>
    </r>
    <r>
      <rPr>
        <vertAlign val="subscript"/>
        <sz val="10"/>
        <color theme="1"/>
        <rFont val="Arial"/>
        <family val="2"/>
      </rPr>
      <t>road</t>
    </r>
  </si>
  <si>
    <r>
      <t>kg CO</t>
    </r>
    <r>
      <rPr>
        <vertAlign val="subscript"/>
        <sz val="10"/>
        <color theme="1"/>
        <rFont val="Arial"/>
        <family val="2"/>
      </rPr>
      <t>2</t>
    </r>
    <r>
      <rPr>
        <sz val="10"/>
        <color theme="1"/>
        <rFont val="Arial"/>
        <family val="2"/>
      </rPr>
      <t>e / tonne.km</t>
    </r>
  </si>
  <si>
    <t>Emission factor for liquid CO2 transport by heavy truck.</t>
  </si>
  <si>
    <t xml:space="preserve"> JRC own calculation agreeing with that of M.L. Perez et al. Low Carbon Economy, 2012, 3, 21-33. http://dx.doi.org/10.4236/lce.2012.31004</t>
  </si>
  <si>
    <t>40 tonne articulated truck carrying 20m3 pressurized cryotank. Includes return trip.</t>
  </si>
  <si>
    <r>
      <t>EF</t>
    </r>
    <r>
      <rPr>
        <vertAlign val="subscript"/>
        <sz val="10"/>
        <color theme="1"/>
        <rFont val="Arial"/>
        <family val="2"/>
      </rPr>
      <t>rail</t>
    </r>
  </si>
  <si>
    <t>Emission factors for freight by maritime modals</t>
  </si>
  <si>
    <r>
      <t xml:space="preserve">M.L. Perez et al. </t>
    </r>
    <r>
      <rPr>
        <i/>
        <sz val="10"/>
        <color theme="1"/>
        <rFont val="Arial"/>
        <family val="2"/>
      </rPr>
      <t>Low Carbon Economy, 2012, 3, 21-33. http://dx.doi.org/10.4236/lce.2012.31004</t>
    </r>
  </si>
  <si>
    <t>Transport in liquid form. Includes necessary boil-off</t>
  </si>
  <si>
    <r>
      <t>EF</t>
    </r>
    <r>
      <rPr>
        <vertAlign val="subscript"/>
        <sz val="10"/>
        <color theme="1"/>
        <rFont val="Arial"/>
        <family val="2"/>
      </rPr>
      <t>maritime</t>
    </r>
  </si>
  <si>
    <t>IPCC special report on Carbon Capture and Storage, chapter 4. https://www.ipcc.ch/site/assets/uploads/2018/03/srccs_chapter4-1.pdf</t>
  </si>
  <si>
    <r>
      <t>Lower end of IPCC range, Includes fuel combustion and boil-off of CO</t>
    </r>
    <r>
      <rPr>
        <vertAlign val="subscript"/>
        <sz val="10"/>
        <rFont val="Arial"/>
        <family val="2"/>
      </rPr>
      <t>2</t>
    </r>
    <r>
      <rPr>
        <sz val="10"/>
        <rFont val="Arial"/>
        <family val="2"/>
      </rPr>
      <t>.</t>
    </r>
  </si>
  <si>
    <t>This tab is reserved for the documentation of the methods, activity data,  processes, systems, assumptions and criteria for definition of boundaries (if applicable), reference years (for estimates), quantification methods, emission factors, conversion factors and any other parameters used in the completion of this application. Bibliographical data shall also be properly referenced, if used. A transparent documentation of such assumptions is crucial to ensure the quality and credibility of the projected operation data. If information is not credible, or fails to be effectively communicated, it will not have value. Therefore, it is the applicants' interest to ensure the quality of these components at every level of their application.</t>
  </si>
  <si>
    <t>Brief description of the monitoring plan</t>
  </si>
  <si>
    <t>Example: Share of organic waste in the MSW incinerated in project</t>
  </si>
  <si>
    <t>Solid waste composition</t>
  </si>
  <si>
    <t>Conservative assumption by the applicant to avoid possible overestimation of GHG emission avoidance claims</t>
  </si>
  <si>
    <t xml:space="preserve">Example: No demand for offshore service vessels </t>
  </si>
  <si>
    <t>No demand for offshore service vessels as O&amp;M will be performed using drones</t>
  </si>
  <si>
    <t>Based on project planning, and best practices in year 2020.</t>
  </si>
  <si>
    <t>Project Planning_O&amp;M</t>
  </si>
  <si>
    <t>HISTORY OF CHANGES</t>
  </si>
  <si>
    <t>Publication date</t>
  </si>
  <si>
    <t>Changes</t>
  </si>
  <si>
    <t>v1.0</t>
  </si>
  <si>
    <t>26.10.2021</t>
  </si>
  <si>
    <t>Initial version</t>
  </si>
  <si>
    <t>v1.1</t>
  </si>
  <si>
    <t>7.02.2022</t>
  </si>
  <si>
    <t>Tab 'Other GHG emission avoidance' correct the reference that such emissions are counted under the “Quality of the calculation, net carbon removals, other GHG savings” sub-criterion.</t>
  </si>
  <si>
    <t>v2.0</t>
  </si>
  <si>
    <t>15.03.2022</t>
  </si>
  <si>
    <t>LSC and SSC merged</t>
  </si>
  <si>
    <t>v3.0</t>
  </si>
  <si>
    <t>03.11.2022</t>
  </si>
  <si>
    <t>CC credit' tabs inserted, change of pivot tables to sumifs functions, deletion of 'scalability' tab, rename and update of 'degree of innovation' tab to 'additional renewable electricity', update of 'net carbon removals' and 'other GHG avoidance' tabs</t>
  </si>
  <si>
    <t>v4.0</t>
  </si>
  <si>
    <t>03.02.2023</t>
  </si>
  <si>
    <t xml:space="preserve">Correction in row 22 in "CC credit_calculation" tab to include CCstorage and CCuse, deletion of extra space after "Timed operation credit" in C27 of Project Emission sheet, which is breaking a formula in cell B12 of "Net carbon removals", addition of a dropdown menu in cell C27 of "project emissions" for timed operation credit, formula correction in CCcredit_calculation cell AB20, formula extension in Project emissions cells B6:B12, revised grand total for summary table in CC credit sheet to match sign convention in row 20, revised the sign convention in Column AB of the CC credit calculator sheet, Added missing sum term in cell O23 of CC credit calculator, Added the CC credit term to the "Process" row of the "Absolute GHG emissions by scenario and step of the process" table of the summary sheet so that this correctly reflects overall process emissions, Project emissions, corrected annual sum in row 21 to include all rows down to 49. </t>
  </si>
  <si>
    <t>v5.0</t>
  </si>
  <si>
    <t>Update of Conversion Factors data; addition of emission factor for heat used as input in Ref Conversion Factors.</t>
  </si>
  <si>
    <t>Please provide the detailed calculations below (Note: keep the traceability if values from other tabs are used and, if new values are used, provide an explanation).</t>
  </si>
  <si>
    <t>23.11.2023</t>
  </si>
  <si>
    <r>
      <t>This tool aims at supporting the calculation of the credit (negative emissions) for projects with Carbon Capture and Storage (CCS) or Carbon Capture and Use (CCU) elements. Projects with CCS elements are characterised by the capture of exhaust gases from point sources in large industrial processes, power generation or directly from ambient air, followed by a separation and compression of the CO</t>
    </r>
    <r>
      <rPr>
        <vertAlign val="subscript"/>
        <sz val="10"/>
        <rFont val="Arial"/>
        <family val="2"/>
      </rPr>
      <t>2</t>
    </r>
    <r>
      <rPr>
        <sz val="10"/>
        <rFont val="Arial"/>
        <family val="2"/>
      </rPr>
      <t>, which will then be transported by road tankers, ships, rail and/or pipelines to a suitable storage site where it will be injected and permanently stored in a storage site permitted under Directive 2009/31/EC, such as depleted oil and gas reservoirs, un-mineable coal beds, saline aquifers, or basalts. CCU is characterised by the capture of CO</t>
    </r>
    <r>
      <rPr>
        <vertAlign val="subscript"/>
        <sz val="10"/>
        <rFont val="Arial"/>
        <family val="2"/>
      </rPr>
      <t>2</t>
    </r>
    <r>
      <rPr>
        <sz val="10"/>
        <rFont val="Arial"/>
        <family val="2"/>
      </rPr>
      <t xml:space="preserve"> in exhaust gases from point sources in industrial processes or power generation, or directly from ambient air, followed by a separation of that CO</t>
    </r>
    <r>
      <rPr>
        <vertAlign val="subscript"/>
        <sz val="10"/>
        <rFont val="Arial"/>
        <family val="2"/>
      </rPr>
      <t>2</t>
    </r>
    <r>
      <rPr>
        <sz val="10"/>
        <rFont val="Arial"/>
        <family val="2"/>
      </rPr>
      <t xml:space="preserve"> and incorporation of that CO</t>
    </r>
    <r>
      <rPr>
        <vertAlign val="subscript"/>
        <sz val="10"/>
        <rFont val="Arial"/>
        <family val="2"/>
      </rPr>
      <t>2</t>
    </r>
    <r>
      <rPr>
        <sz val="10"/>
        <rFont val="Arial"/>
        <family val="2"/>
      </rPr>
      <t xml:space="preserve"> into a product by means of chemical reaction.
Project emissions from the CO</t>
    </r>
    <r>
      <rPr>
        <vertAlign val="subscript"/>
        <sz val="10"/>
        <rFont val="Arial"/>
        <family val="2"/>
      </rPr>
      <t>2</t>
    </r>
    <r>
      <rPr>
        <sz val="10"/>
        <rFont val="Arial"/>
        <family val="2"/>
      </rPr>
      <t xml:space="preserve"> capture activity using direct air capture (DAC), pre-, post-, oxyfuel or chemical looping combustion techniques, the injection in the geological storage site and the transport network of CO</t>
    </r>
    <r>
      <rPr>
        <vertAlign val="subscript"/>
        <sz val="10"/>
        <rFont val="Arial"/>
        <family val="2"/>
      </rPr>
      <t>2</t>
    </r>
    <r>
      <rPr>
        <sz val="10"/>
        <rFont val="Arial"/>
        <family val="2"/>
      </rPr>
      <t xml:space="preserve"> by pipelines shall be quantified according to Article 21, 22 and 23 of Annex IV of Commission Implementing Regulation (EU) 2018/2066 of 19 December 2018. 
Project emissions due to transportation by road and maritime modals shall be quantified based on distance travelled data, type of modal and load. </t>
    </r>
    <r>
      <rPr>
        <b/>
        <sz val="10"/>
        <rFont val="Arial"/>
        <family val="2"/>
      </rPr>
      <t>For projects submitted to the IF in a small scale call, project emissions due to transportation by road, rail and maritime modals can be disregarded from the calculation of the GHG emissions avoidance, if the total distance between the point of capture and the point of storage is inferior to 5,000 kilometres.</t>
    </r>
    <r>
      <rPr>
        <sz val="10"/>
        <rFont val="Arial"/>
        <family val="2"/>
      </rPr>
      <t>This methodology assumes the transportation of the CO</t>
    </r>
    <r>
      <rPr>
        <vertAlign val="subscript"/>
        <sz val="10"/>
        <rFont val="Arial"/>
        <family val="2"/>
      </rPr>
      <t>2</t>
    </r>
    <r>
      <rPr>
        <sz val="10"/>
        <rFont val="Arial"/>
        <family val="2"/>
      </rPr>
      <t xml:space="preserve"> will be done through heavy goods vehicle (HGV) when via road, and by sea tankers in the maritime journeys.
Applications for such projects can be submitted by any stakeholder in the CCS supply chain, i.e. by the legal entity hosting the capture installation, or by legal entities providing transport services or injection infrastructure. If the full CCS supply chain is not part of the application, the applicant should demonstrate the provision of the remaining services in the CCS supply chain by third parties.
Successful projects will be required to maintain records of measurements, quality assurance and quality control procedures and calculations used in the development of data reported, along with copies of reported data and forms submitted.                                            </t>
    </r>
    <r>
      <rPr>
        <b/>
        <sz val="10"/>
        <rFont val="Arial"/>
        <family val="2"/>
      </rPr>
      <t xml:space="preserve">
An EII project that has a CCS/CCU element capturing and storing some or all of its own process emissions should integrate the CCS/CCU components into the EII calculation. The full amount of CO</t>
    </r>
    <r>
      <rPr>
        <b/>
        <vertAlign val="subscript"/>
        <sz val="10"/>
        <rFont val="Arial"/>
        <family val="2"/>
      </rPr>
      <t>2</t>
    </r>
    <r>
      <rPr>
        <b/>
        <sz val="10"/>
        <rFont val="Arial"/>
        <family val="2"/>
      </rPr>
      <t xml:space="preserve"> generated by the project should be included in the “processes” box of the EII GHG calculation as a positive emission term and the credit of the CO</t>
    </r>
    <r>
      <rPr>
        <b/>
        <vertAlign val="subscript"/>
        <sz val="10"/>
        <rFont val="Arial"/>
        <family val="2"/>
      </rPr>
      <t>2</t>
    </r>
    <r>
      <rPr>
        <b/>
        <sz val="10"/>
        <rFont val="Arial"/>
        <family val="2"/>
      </rPr>
      <t xml:space="preserve"> captured, calculated according to the methodology in section 3 (CCS), shall be included in the “processes” box as a negative emission term.  
A project focusing on transport and/or storage should apply under category “EII” and sector “other” but  calculate the emission avoidance according only to section 3 (CCS). Similarly, projects in which CO</t>
    </r>
    <r>
      <rPr>
        <b/>
        <vertAlign val="subscript"/>
        <sz val="10"/>
        <rFont val="Arial"/>
        <family val="2"/>
      </rPr>
      <t>2</t>
    </r>
    <r>
      <rPr>
        <b/>
        <sz val="10"/>
        <rFont val="Arial"/>
        <family val="2"/>
      </rPr>
      <t xml:space="preserve"> capture equipment is added to existing plants without changing their products should apply under the sector where they are capturing the CO</t>
    </r>
    <r>
      <rPr>
        <b/>
        <vertAlign val="subscript"/>
        <sz val="10"/>
        <rFont val="Arial"/>
        <family val="2"/>
      </rPr>
      <t>2</t>
    </r>
    <r>
      <rPr>
        <b/>
        <sz val="10"/>
        <rFont val="Arial"/>
        <family val="2"/>
      </rPr>
      <t xml:space="preserve">  from but calculate the emission avoidance according to only section 3 (CCS).</t>
    </r>
  </si>
  <si>
    <r>
      <t xml:space="preserve">The methodology for the GHG emission avoidance criterion was structured with the intention of capturing the most common and/or representative emission sources in the eligible sectors. Should applicants wish to claim for substantial GHG emissions savings from emission sources that are excluded from the project boundaries, they may provide a separate calculation of these potential emission savings. These shall not be added to the calculation of Absolute and Relative GHG Emissions Avoidance.  Please list and estimate below avoided emissions from any of the following GHG emissions sources, if they are not already covered within the scope of the IF methodology (See section "1.1.4 GHG emissions that are generally excluded" in the "Methodology for GHG Emission Avoidance Calculation").
</t>
    </r>
    <r>
      <rPr>
        <b/>
        <sz val="10"/>
        <color rgb="FF000000"/>
        <rFont val="Arial"/>
        <family val="2"/>
      </rPr>
      <t>Other GHG emission avoidance is considered under the bonus points (please check the call text)</t>
    </r>
  </si>
  <si>
    <t>Grand Total over 10 years</t>
  </si>
  <si>
    <r>
      <t xml:space="preserve">Projects with substantial potential for net carbon removals need to provide here </t>
    </r>
    <r>
      <rPr>
        <b/>
        <sz val="10"/>
        <color rgb="FF000000"/>
        <rFont val="Arial"/>
        <family val="2"/>
      </rPr>
      <t>detailed, credible and robust calculations</t>
    </r>
    <r>
      <rPr>
        <sz val="10"/>
        <color rgb="FF000000"/>
        <rFont val="Arial"/>
        <family val="2"/>
      </rPr>
      <t xml:space="preserve">. The following general rules should be followed:
     • In net carbon removal projects the total project emissions should be negative.
     • For EII projects, negative emissions can only be claimed </t>
    </r>
    <r>
      <rPr>
        <b/>
        <sz val="10"/>
        <color rgb="FF000000"/>
        <rFont val="Arial"/>
        <family val="2"/>
      </rPr>
      <t>excluding any credit for timed operation</t>
    </r>
    <r>
      <rPr>
        <sz val="10"/>
        <color rgb="FF000000"/>
        <rFont val="Arial"/>
        <family val="2"/>
      </rPr>
      <t xml:space="preserve">.
     • EII projects with non-principal products: it is allowed to count the credit in the non-principal products box to offset positive emissions, but </t>
    </r>
    <r>
      <rPr>
        <b/>
        <sz val="10"/>
        <color rgb="FF000000"/>
        <rFont val="Arial"/>
        <family val="2"/>
      </rPr>
      <t>non-principal products are not allowed to be the only source of negative emissions in the project</t>
    </r>
    <r>
      <rPr>
        <sz val="10"/>
        <color rgb="FF000000"/>
        <rFont val="Arial"/>
        <family val="2"/>
      </rPr>
      <t xml:space="preserve"> (i.e. to count as net carbon removals it is mandatory to have other negative emission term as well).  
     • The adjusted relative GHG emissions avoidance is calculated based on the project emissions excluding any timed operation credit. 
     • The 30th row of the </t>
    </r>
    <r>
      <rPr>
        <i/>
        <sz val="10"/>
        <color rgb="FF000000"/>
        <rFont val="Arial"/>
        <family val="2"/>
      </rPr>
      <t>Project emissions</t>
    </r>
    <r>
      <rPr>
        <sz val="10"/>
        <color rgb="FF000000"/>
        <rFont val="Arial"/>
        <family val="2"/>
      </rPr>
      <t xml:space="preserve"> tab of this template is labelled "Timed operation credit". Providing this row is used to record any timed operation credit given in the processes box of the project scenario then the adjusted relative emissions avoidance score is automatically calculated below. Applicants should check this calculation before submitting.
</t>
    </r>
    <r>
      <rPr>
        <b/>
        <sz val="10"/>
        <color rgb="FF000000"/>
        <rFont val="Arial"/>
        <family val="2"/>
      </rPr>
      <t>The potential for net carbon removals is considered under the bonus points (please check the call text)</t>
    </r>
  </si>
  <si>
    <t>Commitment to use electricity from additional renewable sources</t>
  </si>
  <si>
    <t>[Insert text or calculations here]</t>
  </si>
  <si>
    <r>
      <t xml:space="preserve">If your project includes the use of electricity from the grid, please explain here whether you are using additional electricity of renewable origin. In this case, please list any actions for the procurement of additional renewable electricity for the operation of the project, such as:
(i) Electricity supplied by a direct connection to a dedicated renewable source, not connected to the grid; no additional electricity taken from grid;
Commitment to use electricity from additional renewable sources is considered under the bonus points (please check the call text)
(ii) Wind electricity delivered by the grid, that would otherwise be curtailed;
(iii) Hydroelectricity that has insufficient demand in the region and will probably be insufficiently connected to the rest of the grid even in 2030 to allow all of it to be used;
(iv) Renewable electricity supplied under a Power Purchase Agreement (PPA) with an additional renewable installation. The power (MW) used at any time under the PPA should not exceed the power that is being generated by the renewable energy installation(s). The grid connection between producer and user of the electricity does not pass a zone of grid congestion for electricity passing in the same direction as attested by the grid operator. 
</t>
    </r>
    <r>
      <rPr>
        <b/>
        <sz val="11"/>
        <color theme="1"/>
        <rFont val="Arial"/>
        <family val="2"/>
      </rPr>
      <t xml:space="preserve">If your project includes feeding electricity into the grid, explain here  the relationship with the electricity market, in particular how to match the demand of electricity from the grid. </t>
    </r>
  </si>
  <si>
    <t>Tool to support the calculation of GHG emission avoidance from low-carbon projects in energy intensive industry (EII) under the Innovation Fund  (v5.1 | 19.02.2024)</t>
  </si>
  <si>
    <t>Other non-ferrous metal products or substitute products</t>
  </si>
  <si>
    <t>Cement clinker</t>
  </si>
  <si>
    <t xml:space="preserve">Manufacturing of components for energy intensive industries </t>
  </si>
  <si>
    <t>Electrolysers and their components</t>
  </si>
  <si>
    <t>Vehicle fuel-cells and their components</t>
  </si>
  <si>
    <t>Recycling of materials for production of electrolysers and their components</t>
  </si>
  <si>
    <t>Recycling of materials for production of vehicle fuel-cells and their components</t>
  </si>
  <si>
    <t>Dispatchable electricity (incl. bio-electricity)</t>
  </si>
  <si>
    <t>v5.1</t>
  </si>
  <si>
    <t>19.02.2024</t>
  </si>
  <si>
    <t>Sector dropdown in "Summary" tab updated to include Road Transport and Buildings. Principal product dropdown reviewed for alignment with Table 1.1 of the GHG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</si>
</sst>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2]\ * #,##0.00_ ;_ [$€-2]\ * \-#,##0.00_ ;_ [$€-2]\ * &quot;-&quot;??_ "/>
    <numFmt numFmtId="166" formatCode="_-* #,##0.0_-;\-* #,##0.0_-;_-* &quot;-&quot;??_-;_-@_-"/>
    <numFmt numFmtId="167" formatCode="0.000"/>
    <numFmt numFmtId="168" formatCode="_ [$€-2]\ * #,##0.000000000000_ ;_ [$€-2]\ * \-#,##0.000000000000_ ;_ [$€-2]\ * &quot;-&quot;??_ "/>
    <numFmt numFmtId="169" formatCode="_-* #,##0.000_-;\-* #,##0.000_-;_-* &quot;-&quot;??_-;_-@_-"/>
    <numFmt numFmtId="170" formatCode="0.0%"/>
    <numFmt numFmtId="171" formatCode="#,##0_ ;\-#,##0\ "/>
  </numFmts>
  <fonts count="7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Helvetica"/>
    </font>
    <font>
      <sz val="10"/>
      <color theme="1"/>
      <name val="Arial"/>
      <family val="2"/>
    </font>
    <font>
      <b/>
      <sz val="10"/>
      <color rgb="FFFFFFFF"/>
      <name val="Arial"/>
      <family val="2"/>
    </font>
    <font>
      <sz val="10"/>
      <color rgb="FF000000"/>
      <name val="Arial"/>
      <family val="2"/>
    </font>
    <font>
      <vertAlign val="subscript"/>
      <sz val="10"/>
      <color theme="1"/>
      <name val="Arial"/>
      <family val="2"/>
    </font>
    <font>
      <sz val="8"/>
      <name val="Calibri"/>
      <family val="2"/>
      <scheme val="minor"/>
    </font>
    <font>
      <u/>
      <sz val="10"/>
      <color theme="10"/>
      <name val="Arial"/>
      <family val="2"/>
    </font>
    <font>
      <b/>
      <sz val="8"/>
      <color rgb="FFFFFFFF"/>
      <name val="Arial"/>
      <family val="2"/>
    </font>
    <font>
      <sz val="8"/>
      <name val="Arial"/>
      <family val="2"/>
    </font>
    <font>
      <b/>
      <sz val="11"/>
      <color theme="1"/>
      <name val="Arial"/>
      <family val="2"/>
    </font>
    <font>
      <sz val="11"/>
      <color theme="1"/>
      <name val="Arial"/>
      <family val="2"/>
    </font>
    <font>
      <b/>
      <sz val="20"/>
      <color theme="1"/>
      <name val="Arial"/>
      <family val="2"/>
    </font>
    <font>
      <sz val="10"/>
      <color rgb="FFFFFFFF"/>
      <name val="Arial"/>
      <family val="2"/>
    </font>
    <font>
      <vertAlign val="subscript"/>
      <sz val="10"/>
      <name val="Arial"/>
      <family val="2"/>
    </font>
    <font>
      <vertAlign val="superscript"/>
      <sz val="10"/>
      <name val="Verdana"/>
      <family val="2"/>
    </font>
    <font>
      <b/>
      <sz val="11"/>
      <color rgb="FFFFFFFF"/>
      <name val="Arial"/>
      <family val="2"/>
    </font>
    <font>
      <sz val="11"/>
      <color rgb="FF000000"/>
      <name val="Arial"/>
      <family val="2"/>
    </font>
    <font>
      <sz val="11"/>
      <color rgb="FF000000"/>
      <name val="Verdana"/>
      <family val="2"/>
    </font>
    <font>
      <sz val="11"/>
      <name val="Arial"/>
      <family val="2"/>
    </font>
    <font>
      <vertAlign val="subscript"/>
      <sz val="11"/>
      <color rgb="FF000000"/>
      <name val="Arial"/>
      <family val="2"/>
    </font>
    <font>
      <i/>
      <sz val="11"/>
      <color rgb="FFFFFFFF"/>
      <name val="Arial"/>
      <family val="2"/>
    </font>
    <font>
      <b/>
      <sz val="11"/>
      <name val="Arial"/>
      <family val="2"/>
    </font>
    <font>
      <sz val="11"/>
      <color rgb="FFFFFFFF"/>
      <name val="Arial"/>
      <family val="2"/>
    </font>
    <font>
      <b/>
      <sz val="10"/>
      <color rgb="FFFF0000"/>
      <name val="Arial"/>
      <family val="2"/>
    </font>
    <font>
      <b/>
      <sz val="11"/>
      <color rgb="FFFF0000"/>
      <name val="Arial"/>
      <family val="2"/>
    </font>
    <font>
      <b/>
      <sz val="10"/>
      <name val="Arial"/>
      <family val="2"/>
    </font>
    <font>
      <vertAlign val="subscript"/>
      <sz val="14"/>
      <color theme="1"/>
      <name val="Calibri"/>
      <family val="2"/>
      <scheme val="minor"/>
    </font>
    <font>
      <i/>
      <sz val="11"/>
      <name val="Arial"/>
      <family val="2"/>
    </font>
    <font>
      <b/>
      <sz val="11"/>
      <color rgb="FFFF0000"/>
      <name val="Calibri"/>
      <family val="2"/>
      <scheme val="minor"/>
    </font>
    <font>
      <sz val="11"/>
      <name val="Calibri"/>
      <family val="2"/>
      <scheme val="minor"/>
    </font>
    <font>
      <i/>
      <sz val="10"/>
      <color theme="6" tint="-0.499984740745262"/>
      <name val="Arial"/>
      <family val="2"/>
    </font>
    <font>
      <i/>
      <sz val="11"/>
      <color theme="6" tint="-0.499984740745262"/>
      <name val="Calibri"/>
      <family val="2"/>
      <scheme val="minor"/>
    </font>
    <font>
      <sz val="9"/>
      <color theme="1"/>
      <name val="Arial"/>
      <family val="2"/>
    </font>
    <font>
      <sz val="11"/>
      <color theme="3" tint="-0.499984740745262"/>
      <name val="Arial"/>
      <family val="2"/>
    </font>
    <font>
      <sz val="12"/>
      <color theme="1"/>
      <name val="Courier New"/>
      <family val="3"/>
    </font>
    <font>
      <b/>
      <sz val="10"/>
      <color theme="1"/>
      <name val="Arial"/>
      <family val="2"/>
    </font>
    <font>
      <i/>
      <sz val="10"/>
      <color theme="1"/>
      <name val="Arial"/>
      <family val="2"/>
    </font>
    <font>
      <i/>
      <sz val="10"/>
      <name val="Arial"/>
      <family val="2"/>
    </font>
    <font>
      <i/>
      <sz val="10"/>
      <color rgb="FFA6A6A6"/>
      <name val="Arial"/>
      <family val="2"/>
    </font>
    <font>
      <i/>
      <sz val="9"/>
      <name val="Arial"/>
      <family val="2"/>
    </font>
    <font>
      <b/>
      <sz val="10"/>
      <name val="Verdana"/>
      <family val="2"/>
    </font>
    <font>
      <b/>
      <sz val="9"/>
      <name val="Verdana"/>
      <family val="2"/>
    </font>
    <font>
      <sz val="9"/>
      <name val="Verdana"/>
      <family val="2"/>
    </font>
    <font>
      <b/>
      <i/>
      <sz val="10"/>
      <name val="Arial"/>
      <family val="2"/>
    </font>
    <font>
      <sz val="10"/>
      <color rgb="FFA6A6A6"/>
      <name val="Arial"/>
      <family val="2"/>
    </font>
    <font>
      <sz val="10"/>
      <color theme="1"/>
      <name val="Calibri"/>
      <family val="2"/>
      <scheme val="minor"/>
    </font>
    <font>
      <vertAlign val="subscript"/>
      <sz val="10"/>
      <color rgb="FF000000"/>
      <name val="Arial"/>
      <family val="2"/>
    </font>
    <font>
      <b/>
      <i/>
      <sz val="11"/>
      <color rgb="FFFF0000"/>
      <name val="Calibri"/>
      <family val="2"/>
    </font>
    <font>
      <sz val="11"/>
      <color rgb="FF000000"/>
      <name val="Calibri"/>
      <family val="2"/>
    </font>
    <font>
      <i/>
      <sz val="11"/>
      <color theme="1"/>
      <name val="Arial"/>
      <family val="2"/>
    </font>
    <font>
      <b/>
      <i/>
      <sz val="11"/>
      <color rgb="FFFF0000"/>
      <name val="Arial"/>
      <family val="2"/>
    </font>
    <font>
      <b/>
      <sz val="11"/>
      <color rgb="FFFF0000"/>
      <name val="Calibri"/>
      <family val="2"/>
    </font>
    <font>
      <sz val="11"/>
      <name val="Calibri"/>
      <family val="2"/>
    </font>
    <font>
      <vertAlign val="subscript"/>
      <sz val="11"/>
      <color theme="1"/>
      <name val="Calibri"/>
      <family val="2"/>
      <scheme val="minor"/>
    </font>
    <font>
      <b/>
      <vertAlign val="subscript"/>
      <sz val="10"/>
      <color rgb="FFFFFFFF"/>
      <name val="Arial"/>
      <family val="2"/>
    </font>
    <font>
      <sz val="8"/>
      <color rgb="FFFFFFFF"/>
      <name val="Arial"/>
      <family val="2"/>
    </font>
    <font>
      <sz val="10"/>
      <color theme="0" tint="-0.34998626667073579"/>
      <name val="Arial"/>
      <family val="2"/>
    </font>
    <font>
      <vertAlign val="subscript"/>
      <sz val="11"/>
      <color theme="1"/>
      <name val="Arial"/>
      <family val="2"/>
    </font>
    <font>
      <b/>
      <sz val="11"/>
      <color theme="0"/>
      <name val="Arial"/>
      <family val="2"/>
    </font>
    <font>
      <b/>
      <sz val="11"/>
      <color rgb="FF000000"/>
      <name val="Arial"/>
      <family val="2"/>
    </font>
    <font>
      <b/>
      <sz val="11"/>
      <color theme="1"/>
      <name val="Calibri"/>
      <family val="2"/>
      <scheme val="minor"/>
    </font>
    <font>
      <b/>
      <sz val="11"/>
      <name val="Calibri"/>
      <family val="2"/>
      <scheme val="minor"/>
    </font>
    <font>
      <b/>
      <sz val="11"/>
      <color theme="0"/>
      <name val="Calibri"/>
      <family val="2"/>
      <scheme val="minor"/>
    </font>
    <font>
      <vertAlign val="subscript"/>
      <sz val="11"/>
      <color rgb="FFFFFFFF"/>
      <name val="Arial"/>
      <family val="2"/>
    </font>
    <font>
      <vertAlign val="subscript"/>
      <sz val="10"/>
      <color theme="0" tint="-0.34998626667073579"/>
      <name val="Arial"/>
      <family val="2"/>
    </font>
    <font>
      <b/>
      <vertAlign val="subscript"/>
      <sz val="10"/>
      <name val="Arial"/>
      <family val="2"/>
    </font>
    <font>
      <b/>
      <sz val="10"/>
      <color rgb="FF000000"/>
      <name val="Arial"/>
      <family val="2"/>
    </font>
    <font>
      <i/>
      <sz val="10"/>
      <color rgb="FF000000"/>
      <name val="Arial"/>
      <family val="2"/>
    </font>
    <font>
      <b/>
      <i/>
      <sz val="11"/>
      <color theme="1"/>
      <name val="Arial"/>
      <family val="2"/>
    </font>
    <font>
      <b/>
      <i/>
      <sz val="11"/>
      <color theme="1"/>
      <name val="Calibri"/>
      <family val="2"/>
      <scheme val="minor"/>
    </font>
  </fonts>
  <fills count="3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00538B"/>
        <bgColor indexed="64"/>
      </patternFill>
    </fill>
    <fill>
      <patternFill patternType="solid">
        <fgColor rgb="FFFFFFFF"/>
        <bgColor indexed="64"/>
      </patternFill>
    </fill>
    <fill>
      <patternFill patternType="solid">
        <fgColor theme="0" tint="-0.499984740745262"/>
        <bgColor indexed="64"/>
      </patternFill>
    </fill>
    <fill>
      <patternFill patternType="solid">
        <fgColor rgb="FF555759"/>
        <bgColor indexed="64"/>
      </patternFill>
    </fill>
    <fill>
      <patternFill patternType="solid">
        <fgColor rgb="FFEDFFC4"/>
        <bgColor indexed="64"/>
      </patternFill>
    </fill>
    <fill>
      <patternFill patternType="solid">
        <fgColor theme="0" tint="-0.249977111117893"/>
        <bgColor indexed="64"/>
      </patternFill>
    </fill>
    <fill>
      <patternFill patternType="solid">
        <fgColor theme="4" tint="-0.499984740745262"/>
        <bgColor theme="4" tint="-0.499984740745262"/>
      </patternFill>
    </fill>
    <fill>
      <patternFill patternType="solid">
        <fgColor theme="4" tint="0.59999389629810485"/>
        <bgColor theme="4" tint="0.59999389629810485"/>
      </patternFill>
    </fill>
    <fill>
      <patternFill patternType="solid">
        <fgColor rgb="FFFFFFFF"/>
        <bgColor rgb="FF000000"/>
      </patternFill>
    </fill>
    <fill>
      <patternFill patternType="solid">
        <fgColor rgb="FFBDD7EE"/>
        <bgColor rgb="FF000000"/>
      </patternFill>
    </fill>
    <fill>
      <patternFill patternType="solid">
        <fgColor rgb="FFD9D9D9"/>
        <bgColor rgb="FF000000"/>
      </patternFill>
    </fill>
    <fill>
      <patternFill patternType="solid">
        <fgColor theme="9" tint="0.79998168889431442"/>
        <bgColor indexed="64"/>
      </patternFill>
    </fill>
    <fill>
      <patternFill patternType="solid">
        <fgColor rgb="FF203764"/>
        <bgColor rgb="FF203764"/>
      </patternFill>
    </fill>
    <fill>
      <patternFill patternType="solid">
        <fgColor rgb="FFB4C6E7"/>
        <bgColor rgb="FFB4C6E7"/>
      </patternFill>
    </fill>
    <fill>
      <patternFill patternType="solid">
        <fgColor rgb="FF00538B"/>
        <bgColor rgb="FF000000"/>
      </patternFill>
    </fill>
    <fill>
      <patternFill patternType="solid">
        <fgColor rgb="FFBFBFBF"/>
        <bgColor rgb="FF000000"/>
      </patternFill>
    </fill>
    <fill>
      <patternFill patternType="solid">
        <fgColor rgb="FFFFE699"/>
        <bgColor rgb="FF000000"/>
      </patternFill>
    </fill>
    <fill>
      <patternFill patternType="solid">
        <fgColor rgb="FFC6E0B4"/>
        <bgColor rgb="FF000000"/>
      </patternFill>
    </fill>
    <fill>
      <patternFill patternType="solid">
        <fgColor rgb="FFBFBFBF"/>
        <bgColor indexed="64"/>
      </patternFill>
    </fill>
    <fill>
      <patternFill patternType="lightUp">
        <fgColor theme="2" tint="-0.749961851863155"/>
        <bgColor theme="0" tint="-0.24994659260841701"/>
      </patternFill>
    </fill>
    <fill>
      <patternFill patternType="solid">
        <fgColor theme="0"/>
        <bgColor rgb="FF000000"/>
      </patternFill>
    </fill>
    <fill>
      <patternFill patternType="solid">
        <fgColor theme="2"/>
        <bgColor indexed="64"/>
      </patternFill>
    </fill>
    <fill>
      <patternFill patternType="solid">
        <fgColor theme="6" tint="0.79998168889431442"/>
        <bgColor indexed="64"/>
      </patternFill>
    </fill>
    <fill>
      <patternFill patternType="solid">
        <fgColor theme="0"/>
        <bgColor theme="4" tint="-0.499984740745262"/>
      </patternFill>
    </fill>
    <fill>
      <patternFill patternType="solid">
        <fgColor theme="9" tint="0.59999389629810485"/>
        <bgColor theme="4" tint="0.59999389629810485"/>
      </patternFill>
    </fill>
  </fills>
  <borders count="60">
    <border>
      <left/>
      <right/>
      <top/>
      <bottom/>
      <diagonal/>
    </border>
    <border>
      <left/>
      <right/>
      <top/>
      <bottom style="thin">
        <color indexed="64"/>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top/>
      <bottom style="medium">
        <color theme="0" tint="-0.249977111117893"/>
      </bottom>
      <diagonal/>
    </border>
    <border>
      <left/>
      <right style="medium">
        <color rgb="FFD8E0E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rgb="FFD8E0E3"/>
      </left>
      <right/>
      <top/>
      <bottom style="medium">
        <color theme="0" tint="-0.249977111117893"/>
      </bottom>
      <diagonal/>
    </border>
    <border>
      <left/>
      <right/>
      <top/>
      <bottom style="medium">
        <color rgb="FF95D600"/>
      </bottom>
      <diagonal/>
    </border>
    <border>
      <left style="hair">
        <color rgb="FFBBBCBD"/>
      </left>
      <right style="hair">
        <color rgb="FFBBBCBD"/>
      </right>
      <top style="hair">
        <color rgb="FFBBBCBD"/>
      </top>
      <bottom style="hair">
        <color rgb="FFBBBCBD"/>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medium">
        <color theme="0" tint="-0.24997711111789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theme="0" tint="-0.249977111117893"/>
      </left>
      <right style="thin">
        <color theme="0" tint="-0.34998626667073579"/>
      </right>
      <top style="medium">
        <color theme="0" tint="-0.249977111117893"/>
      </top>
      <bottom style="medium">
        <color theme="0" tint="-0.249977111117893"/>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4"/>
      </bottom>
      <diagonal/>
    </border>
    <border>
      <left/>
      <right/>
      <top style="thin">
        <color theme="4" tint="0.79998168889431442"/>
      </top>
      <bottom style="thin">
        <color theme="4" tint="0.7999816888943144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249977111117893"/>
      </left>
      <right/>
      <top/>
      <bottom/>
      <diagonal/>
    </border>
    <border>
      <left/>
      <right/>
      <top/>
      <bottom style="thin">
        <color rgb="FF4472C4"/>
      </bottom>
      <diagonal/>
    </border>
    <border>
      <left/>
      <right/>
      <top style="thin">
        <color rgb="FFD9E1F2"/>
      </top>
      <bottom style="thin">
        <color rgb="FFD9E1F2"/>
      </bottom>
      <diagonal/>
    </border>
    <border>
      <left/>
      <right style="medium">
        <color rgb="FFD8E0E3"/>
      </right>
      <top/>
      <bottom style="medium">
        <color rgb="FFBFBFBF"/>
      </bottom>
      <diagonal/>
    </border>
    <border>
      <left/>
      <right/>
      <top/>
      <bottom style="medium">
        <color rgb="FFBFBFBF"/>
      </bottom>
      <diagonal/>
    </border>
    <border>
      <left style="medium">
        <color rgb="FFD8E0E3"/>
      </left>
      <right/>
      <top/>
      <bottom style="medium">
        <color rgb="FFBFBFBF"/>
      </bottom>
      <diagonal/>
    </border>
    <border>
      <left style="medium">
        <color rgb="FFBFBFBF"/>
      </left>
      <right/>
      <top/>
      <bottom style="medium">
        <color rgb="FFBFBFB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rgb="FFD8E0E3"/>
      </right>
      <top/>
      <bottom style="medium">
        <color rgb="FFD8E0E3"/>
      </bottom>
      <diagonal/>
    </border>
    <border>
      <left style="medium">
        <color rgb="FFD8E0E3"/>
      </left>
      <right/>
      <top/>
      <bottom/>
      <diagonal/>
    </border>
    <border>
      <left/>
      <right style="medium">
        <color theme="0" tint="-0.249977111117893"/>
      </right>
      <top style="medium">
        <color theme="0" tint="-0.249977111117893"/>
      </top>
      <bottom/>
      <diagonal/>
    </border>
    <border>
      <left/>
      <right/>
      <top style="medium">
        <color theme="0" tint="-0.249977111117893"/>
      </top>
      <bottom/>
      <diagonal/>
    </border>
    <border>
      <left style="medium">
        <color theme="0" tint="-0.249977111117893"/>
      </left>
      <right/>
      <top style="medium">
        <color theme="0" tint="-0.249977111117893"/>
      </top>
      <bottom/>
      <diagonal/>
    </border>
    <border>
      <left/>
      <right style="medium">
        <color theme="0" tint="-0.249977111117893"/>
      </right>
      <top/>
      <bottom/>
      <diagonal/>
    </border>
    <border>
      <left/>
      <right/>
      <top style="thin">
        <color theme="4" tint="0.79998168889431442"/>
      </top>
      <bottom/>
      <diagonal/>
    </border>
    <border>
      <left/>
      <right/>
      <top style="thin">
        <color theme="0"/>
      </top>
      <bottom/>
      <diagonal/>
    </border>
    <border>
      <left/>
      <right/>
      <top style="thin">
        <color rgb="FFD9E1F2"/>
      </top>
      <bottom/>
      <diagonal/>
    </border>
    <border>
      <left/>
      <right/>
      <top style="thin">
        <color rgb="FF4472C4"/>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style="thin">
        <color rgb="FF000000"/>
      </left>
      <right style="thin">
        <color rgb="FF000000"/>
      </right>
      <top style="thin">
        <color rgb="FF000000"/>
      </top>
      <bottom/>
      <diagonal/>
    </border>
    <border>
      <left/>
      <right style="thin">
        <color indexed="64"/>
      </right>
      <top/>
      <bottom/>
      <diagonal/>
    </border>
  </borders>
  <cellStyleXfs count="1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5" fontId="3" fillId="0" borderId="0"/>
    <xf numFmtId="0" fontId="4" fillId="0" borderId="0"/>
    <xf numFmtId="0" fontId="4" fillId="0" borderId="0"/>
    <xf numFmtId="165" fontId="1" fillId="0" borderId="0"/>
    <xf numFmtId="168" fontId="1" fillId="0" borderId="0"/>
    <xf numFmtId="43" fontId="1" fillId="0" borderId="0" applyFont="0" applyFill="0" applyBorder="0" applyAlignment="0" applyProtection="0"/>
    <xf numFmtId="0" fontId="11" fillId="11" borderId="11" applyNumberFormat="0">
      <alignment vertical="center" wrapText="1"/>
    </xf>
    <xf numFmtId="0" fontId="12" fillId="12" borderId="12" applyNumberFormat="0" applyAlignment="0"/>
    <xf numFmtId="43" fontId="1" fillId="0" borderId="0" applyFont="0" applyFill="0" applyBorder="0" applyAlignment="0" applyProtection="0"/>
    <xf numFmtId="0" fontId="22" fillId="27" borderId="2">
      <alignment vertical="center"/>
    </xf>
    <xf numFmtId="0" fontId="3" fillId="27" borderId="2">
      <alignment vertical="center"/>
    </xf>
  </cellStyleXfs>
  <cellXfs count="416">
    <xf numFmtId="0" fontId="0" fillId="0" borderId="0" xfId="0"/>
    <xf numFmtId="0" fontId="5" fillId="2" borderId="0" xfId="0" applyFont="1" applyFill="1"/>
    <xf numFmtId="0" fontId="3" fillId="0" borderId="2" xfId="0" applyFont="1" applyBorder="1" applyAlignment="1">
      <alignment vertical="center"/>
    </xf>
    <xf numFmtId="0" fontId="3" fillId="6" borderId="2" xfId="4" applyFill="1" applyBorder="1" applyAlignment="1">
      <alignment vertical="center"/>
    </xf>
    <xf numFmtId="0" fontId="7" fillId="5" borderId="2" xfId="0" applyFont="1" applyFill="1" applyBorder="1" applyAlignment="1">
      <alignment horizontal="left" vertical="top" wrapText="1"/>
    </xf>
    <xf numFmtId="0" fontId="7" fillId="10" borderId="2" xfId="0" applyFont="1" applyFill="1" applyBorder="1" applyAlignment="1">
      <alignment horizontal="left" vertical="top" wrapText="1"/>
    </xf>
    <xf numFmtId="0" fontId="13" fillId="2" borderId="0" xfId="0" applyFont="1" applyFill="1"/>
    <xf numFmtId="0" fontId="14"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xf>
    <xf numFmtId="43" fontId="7" fillId="3" borderId="2" xfId="12" applyFont="1" applyFill="1" applyBorder="1" applyAlignment="1">
      <alignment vertical="center" wrapText="1"/>
    </xf>
    <xf numFmtId="0" fontId="6" fillId="8" borderId="5" xfId="0" applyFont="1" applyFill="1" applyBorder="1" applyAlignment="1">
      <alignment vertical="top" wrapText="1"/>
    </xf>
    <xf numFmtId="0" fontId="6" fillId="8" borderId="8" xfId="0" applyFont="1" applyFill="1" applyBorder="1" applyAlignment="1">
      <alignment vertical="top" wrapText="1"/>
    </xf>
    <xf numFmtId="0" fontId="6" fillId="8" borderId="9" xfId="0" applyFont="1" applyFill="1" applyBorder="1" applyAlignment="1">
      <alignment vertical="top" wrapText="1"/>
    </xf>
    <xf numFmtId="0" fontId="6" fillId="8" borderId="3" xfId="0" applyFont="1" applyFill="1" applyBorder="1" applyAlignment="1">
      <alignment vertical="center" wrapText="1"/>
    </xf>
    <xf numFmtId="0" fontId="6" fillId="8" borderId="7" xfId="0" applyFont="1" applyFill="1" applyBorder="1" applyAlignment="1">
      <alignment vertical="center" wrapText="1"/>
    </xf>
    <xf numFmtId="0" fontId="7" fillId="3" borderId="2" xfId="0" applyFont="1" applyFill="1" applyBorder="1" applyAlignment="1">
      <alignment vertical="center"/>
    </xf>
    <xf numFmtId="0" fontId="10" fillId="0" borderId="2" xfId="2" applyFont="1" applyBorder="1" applyAlignment="1">
      <alignment vertical="center"/>
    </xf>
    <xf numFmtId="0" fontId="6" fillId="8" borderId="3" xfId="0" applyFont="1" applyFill="1" applyBorder="1" applyAlignment="1">
      <alignment vertical="center"/>
    </xf>
    <xf numFmtId="0" fontId="6" fillId="8" borderId="2" xfId="0" applyFont="1" applyFill="1" applyBorder="1" applyAlignment="1">
      <alignment horizontal="center" vertical="center"/>
    </xf>
    <xf numFmtId="0" fontId="3" fillId="6" borderId="2" xfId="4" quotePrefix="1" applyFill="1" applyBorder="1" applyAlignment="1">
      <alignment vertical="center" wrapText="1"/>
    </xf>
    <xf numFmtId="0" fontId="6" fillId="8" borderId="2" xfId="0" applyFont="1" applyFill="1" applyBorder="1" applyAlignment="1">
      <alignment vertical="center"/>
    </xf>
    <xf numFmtId="0" fontId="3" fillId="6" borderId="2" xfId="4" quotePrefix="1" applyFill="1" applyBorder="1" applyAlignment="1">
      <alignment vertical="center"/>
    </xf>
    <xf numFmtId="169" fontId="7" fillId="3" borderId="2" xfId="12" applyNumberFormat="1" applyFont="1" applyFill="1" applyBorder="1" applyAlignment="1">
      <alignment vertical="center" wrapText="1"/>
    </xf>
    <xf numFmtId="0" fontId="3" fillId="6" borderId="2" xfId="4" quotePrefix="1" applyFill="1" applyBorder="1" applyAlignment="1">
      <alignment horizontal="left" vertical="top"/>
    </xf>
    <xf numFmtId="0" fontId="3" fillId="6" borderId="2" xfId="4" quotePrefix="1" applyFill="1" applyBorder="1" applyAlignment="1">
      <alignment vertical="top"/>
    </xf>
    <xf numFmtId="0" fontId="7" fillId="10" borderId="2" xfId="0" quotePrefix="1" applyFont="1" applyFill="1" applyBorder="1" applyAlignment="1">
      <alignment horizontal="left" vertical="top" wrapText="1"/>
    </xf>
    <xf numFmtId="0" fontId="19" fillId="13" borderId="2" xfId="0" applyFont="1" applyFill="1" applyBorder="1" applyAlignment="1">
      <alignment horizontal="center" vertical="center" wrapText="1"/>
    </xf>
    <xf numFmtId="0" fontId="14" fillId="2" borderId="1" xfId="0" applyFont="1" applyFill="1" applyBorder="1"/>
    <xf numFmtId="0" fontId="14" fillId="2" borderId="0" xfId="0" applyFont="1" applyFill="1" applyAlignment="1">
      <alignment horizontal="center"/>
    </xf>
    <xf numFmtId="0" fontId="20" fillId="6" borderId="2" xfId="0" applyFont="1" applyFill="1" applyBorder="1" applyAlignment="1">
      <alignment vertical="center" wrapText="1"/>
    </xf>
    <xf numFmtId="0" fontId="21" fillId="0" borderId="0" xfId="0" applyFont="1" applyAlignment="1">
      <alignment horizontal="justify" vertical="center"/>
    </xf>
    <xf numFmtId="0" fontId="13" fillId="2" borderId="0" xfId="3" applyFont="1" applyFill="1" applyAlignment="1" applyProtection="1">
      <alignment horizontal="left" vertical="center"/>
      <protection locked="0" hidden="1"/>
    </xf>
    <xf numFmtId="0" fontId="22" fillId="2" borderId="0" xfId="3" applyFont="1" applyFill="1" applyAlignment="1" applyProtection="1">
      <alignment horizontal="left" vertical="center"/>
      <protection locked="0" hidden="1"/>
    </xf>
    <xf numFmtId="0" fontId="22" fillId="2" borderId="1" xfId="3" applyFont="1" applyFill="1" applyBorder="1" applyAlignment="1" applyProtection="1">
      <alignment horizontal="left" vertical="center"/>
      <protection locked="0" hidden="1"/>
    </xf>
    <xf numFmtId="0" fontId="22" fillId="2" borderId="0" xfId="3" applyFont="1" applyFill="1" applyAlignment="1">
      <alignment horizontal="left" vertical="center"/>
    </xf>
    <xf numFmtId="0" fontId="19" fillId="8" borderId="2" xfId="0" applyFont="1" applyFill="1" applyBorder="1" applyAlignment="1">
      <alignment horizontal="center" vertical="center" wrapText="1"/>
    </xf>
    <xf numFmtId="0" fontId="20" fillId="3" borderId="2" xfId="0" applyFont="1" applyFill="1" applyBorder="1" applyAlignment="1">
      <alignment vertical="center" wrapText="1"/>
    </xf>
    <xf numFmtId="0" fontId="20" fillId="4" borderId="2" xfId="0" applyFont="1" applyFill="1" applyBorder="1" applyAlignment="1">
      <alignment vertical="center" wrapText="1"/>
    </xf>
    <xf numFmtId="0" fontId="20" fillId="5" borderId="2" xfId="0" applyFont="1" applyFill="1" applyBorder="1" applyAlignment="1">
      <alignment vertical="center" wrapText="1"/>
    </xf>
    <xf numFmtId="0" fontId="22" fillId="6" borderId="2" xfId="4" applyFont="1" applyFill="1" applyBorder="1" applyAlignment="1">
      <alignment vertical="center"/>
    </xf>
    <xf numFmtId="0" fontId="14" fillId="2" borderId="0" xfId="0" quotePrefix="1" applyFont="1" applyFill="1"/>
    <xf numFmtId="0" fontId="20" fillId="9" borderId="2" xfId="0" applyFont="1" applyFill="1" applyBorder="1" applyAlignment="1">
      <alignment vertical="center" wrapText="1"/>
    </xf>
    <xf numFmtId="0" fontId="20" fillId="2" borderId="2" xfId="0" applyFont="1" applyFill="1" applyBorder="1" applyAlignment="1">
      <alignment vertical="center" wrapText="1"/>
    </xf>
    <xf numFmtId="0" fontId="20" fillId="9" borderId="2" xfId="0" applyFont="1" applyFill="1" applyBorder="1" applyAlignment="1">
      <alignment vertical="center"/>
    </xf>
    <xf numFmtId="0" fontId="14" fillId="2" borderId="0" xfId="0" applyFont="1" applyFill="1" applyAlignment="1">
      <alignment vertical="top"/>
    </xf>
    <xf numFmtId="0" fontId="14" fillId="2" borderId="1" xfId="0" applyFont="1" applyFill="1" applyBorder="1" applyAlignment="1">
      <alignment horizontal="left" vertical="top"/>
    </xf>
    <xf numFmtId="0" fontId="14" fillId="2" borderId="0" xfId="0" applyFont="1" applyFill="1" applyAlignment="1">
      <alignment horizontal="left" vertical="top"/>
    </xf>
    <xf numFmtId="0" fontId="14" fillId="2" borderId="0" xfId="0" pivotButton="1" applyFont="1" applyFill="1" applyAlignment="1">
      <alignment horizontal="left" vertical="top"/>
    </xf>
    <xf numFmtId="0" fontId="19" fillId="0" borderId="0" xfId="0" applyFont="1" applyAlignment="1">
      <alignment horizontal="left" vertical="top" wrapText="1"/>
    </xf>
    <xf numFmtId="0" fontId="14" fillId="2" borderId="0" xfId="0" applyFont="1" applyFill="1" applyAlignment="1">
      <alignment horizontal="center" vertical="top"/>
    </xf>
    <xf numFmtId="0" fontId="19" fillId="8" borderId="2" xfId="0" applyFont="1" applyFill="1" applyBorder="1" applyAlignment="1">
      <alignment horizontal="center" vertical="top" wrapText="1"/>
    </xf>
    <xf numFmtId="0" fontId="19" fillId="8" borderId="5" xfId="0" applyFont="1" applyFill="1" applyBorder="1" applyAlignment="1">
      <alignment horizontal="center" vertical="center" wrapText="1"/>
    </xf>
    <xf numFmtId="0" fontId="19" fillId="13" borderId="2" xfId="0" applyFont="1" applyFill="1" applyBorder="1" applyAlignment="1">
      <alignment horizontal="left" vertical="center"/>
    </xf>
    <xf numFmtId="0" fontId="19" fillId="13" borderId="5" xfId="0" applyFont="1" applyFill="1" applyBorder="1" applyAlignment="1">
      <alignment horizontal="center" vertical="center" wrapText="1"/>
    </xf>
    <xf numFmtId="0" fontId="20" fillId="6" borderId="2" xfId="0" applyFont="1" applyFill="1" applyBorder="1" applyAlignment="1">
      <alignment horizontal="left" vertical="top" wrapText="1"/>
    </xf>
    <xf numFmtId="0" fontId="20" fillId="5" borderId="2" xfId="0" applyFont="1" applyFill="1" applyBorder="1" applyAlignment="1">
      <alignment horizontal="left" vertical="top" wrapText="1"/>
    </xf>
    <xf numFmtId="0" fontId="13" fillId="2" borderId="1" xfId="0" applyFont="1" applyFill="1" applyBorder="1" applyAlignment="1">
      <alignment horizontal="left" vertical="top"/>
    </xf>
    <xf numFmtId="166" fontId="14" fillId="2" borderId="0" xfId="0" applyNumberFormat="1" applyFont="1" applyFill="1"/>
    <xf numFmtId="0" fontId="22" fillId="7" borderId="0" xfId="9" applyFont="1" applyFill="1" applyAlignment="1" applyProtection="1">
      <alignment vertical="center"/>
      <protection locked="0"/>
    </xf>
    <xf numFmtId="0" fontId="25" fillId="7" borderId="1" xfId="8" applyFont="1" applyFill="1" applyBorder="1" applyAlignment="1" applyProtection="1">
      <alignment vertical="center"/>
      <protection locked="0"/>
    </xf>
    <xf numFmtId="0" fontId="22" fillId="7" borderId="0" xfId="8" applyFont="1" applyFill="1" applyAlignment="1" applyProtection="1">
      <alignment vertical="center"/>
      <protection locked="0"/>
    </xf>
    <xf numFmtId="0" fontId="22" fillId="0" borderId="2" xfId="0" applyFont="1" applyBorder="1" applyAlignment="1">
      <alignment vertical="center"/>
    </xf>
    <xf numFmtId="0" fontId="22" fillId="3" borderId="2" xfId="0" applyFont="1" applyFill="1" applyBorder="1" applyAlignment="1">
      <alignment horizontal="right" vertical="center"/>
    </xf>
    <xf numFmtId="9" fontId="22" fillId="3" borderId="2" xfId="1" applyFont="1" applyFill="1" applyBorder="1" applyAlignment="1">
      <alignment horizontal="right" vertical="center"/>
    </xf>
    <xf numFmtId="0" fontId="19" fillId="8" borderId="2" xfId="0" applyFont="1" applyFill="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0" fontId="1" fillId="0" borderId="0" xfId="0" applyFont="1"/>
    <xf numFmtId="0" fontId="19" fillId="8" borderId="13" xfId="0" applyFont="1" applyFill="1" applyBorder="1" applyAlignment="1">
      <alignment horizontal="center" vertical="center" wrapText="1"/>
    </xf>
    <xf numFmtId="0" fontId="19" fillId="8" borderId="14" xfId="0" applyFont="1" applyFill="1" applyBorder="1" applyAlignment="1">
      <alignment vertical="center" wrapText="1"/>
    </xf>
    <xf numFmtId="0" fontId="26" fillId="8" borderId="2" xfId="0" applyFont="1" applyFill="1" applyBorder="1" applyAlignment="1">
      <alignment horizontal="center" vertical="center" wrapText="1"/>
    </xf>
    <xf numFmtId="0" fontId="14" fillId="6" borderId="2" xfId="0" applyFont="1" applyFill="1" applyBorder="1" applyAlignment="1">
      <alignment horizontal="right" vertical="center" wrapText="1"/>
    </xf>
    <xf numFmtId="43" fontId="20" fillId="4" borderId="2" xfId="12" applyFont="1" applyFill="1" applyBorder="1" applyAlignment="1">
      <alignment horizontal="center" vertical="center" wrapText="1"/>
    </xf>
    <xf numFmtId="0" fontId="13" fillId="10" borderId="2" xfId="0" applyFont="1" applyFill="1" applyBorder="1" applyAlignment="1">
      <alignment horizontal="center" vertical="center" wrapText="1"/>
    </xf>
    <xf numFmtId="43" fontId="13" fillId="10" borderId="2" xfId="12" applyFont="1" applyFill="1" applyBorder="1" applyAlignment="1">
      <alignment horizontal="center" vertical="center" wrapText="1"/>
    </xf>
    <xf numFmtId="0" fontId="1" fillId="2" borderId="0" xfId="0" applyFont="1" applyFill="1"/>
    <xf numFmtId="0" fontId="0" fillId="2" borderId="0" xfId="0" applyFill="1"/>
    <xf numFmtId="0" fontId="6" fillId="8" borderId="6" xfId="0" applyFont="1" applyFill="1" applyBorder="1" applyAlignment="1">
      <alignment vertical="center"/>
    </xf>
    <xf numFmtId="0" fontId="3" fillId="2" borderId="2" xfId="0" applyFont="1" applyFill="1" applyBorder="1" applyAlignment="1">
      <alignment vertical="center" wrapText="1"/>
    </xf>
    <xf numFmtId="0" fontId="6" fillId="13" borderId="5" xfId="0" applyFont="1" applyFill="1" applyBorder="1" applyAlignment="1">
      <alignment vertical="center" wrapText="1"/>
    </xf>
    <xf numFmtId="0" fontId="6" fillId="13" borderId="8" xfId="0" applyFont="1" applyFill="1" applyBorder="1" applyAlignment="1">
      <alignment vertical="center" wrapText="1"/>
    </xf>
    <xf numFmtId="0" fontId="6" fillId="13" borderId="9" xfId="0" applyFont="1" applyFill="1" applyBorder="1" applyAlignment="1">
      <alignment vertical="center" wrapText="1"/>
    </xf>
    <xf numFmtId="0" fontId="5" fillId="2" borderId="2" xfId="0" applyFont="1" applyFill="1" applyBorder="1" applyAlignment="1">
      <alignment vertical="center"/>
    </xf>
    <xf numFmtId="0" fontId="3" fillId="6" borderId="2" xfId="4" quotePrefix="1" applyFill="1" applyBorder="1" applyAlignment="1">
      <alignment horizontal="left" vertical="top" wrapText="1"/>
    </xf>
    <xf numFmtId="0" fontId="29" fillId="7" borderId="1" xfId="8" applyFont="1" applyFill="1" applyBorder="1" applyAlignment="1" applyProtection="1">
      <alignment vertical="center"/>
      <protection locked="0"/>
    </xf>
    <xf numFmtId="0" fontId="29" fillId="7" borderId="0" xfId="8" applyFont="1" applyFill="1" applyAlignment="1" applyProtection="1">
      <alignment vertical="center"/>
      <protection locked="0"/>
    </xf>
    <xf numFmtId="0" fontId="3" fillId="0" borderId="2" xfId="0" applyFont="1" applyBorder="1" applyAlignment="1">
      <alignment vertical="top" wrapText="1"/>
    </xf>
    <xf numFmtId="0" fontId="3" fillId="0" borderId="9" xfId="0" applyFont="1" applyBorder="1" applyAlignment="1">
      <alignment vertical="center" wrapText="1"/>
    </xf>
    <xf numFmtId="0" fontId="6" fillId="8" borderId="13" xfId="0" applyFont="1" applyFill="1" applyBorder="1" applyAlignment="1">
      <alignment vertical="center" wrapText="1"/>
    </xf>
    <xf numFmtId="0" fontId="3" fillId="0" borderId="17" xfId="0" applyFont="1" applyBorder="1" applyAlignment="1">
      <alignment vertical="top" wrapText="1"/>
    </xf>
    <xf numFmtId="0" fontId="0" fillId="0" borderId="17" xfId="0" applyBorder="1" applyAlignment="1">
      <alignment vertical="center"/>
    </xf>
    <xf numFmtId="0" fontId="28" fillId="2" borderId="0" xfId="0" applyFont="1" applyFill="1"/>
    <xf numFmtId="0" fontId="6" fillId="8" borderId="5" xfId="0" applyFont="1" applyFill="1" applyBorder="1" applyAlignment="1">
      <alignment horizontal="center" vertical="center" wrapText="1"/>
    </xf>
    <xf numFmtId="0" fontId="5" fillId="2" borderId="0" xfId="0" applyFont="1" applyFill="1" applyAlignment="1">
      <alignment horizontal="center"/>
    </xf>
    <xf numFmtId="0" fontId="35" fillId="2" borderId="0" xfId="0" applyFont="1" applyFill="1"/>
    <xf numFmtId="0" fontId="13" fillId="2" borderId="0" xfId="3" applyFont="1" applyFill="1" applyAlignment="1" applyProtection="1">
      <alignment horizontal="left" vertical="top"/>
      <protection locked="0" hidden="1"/>
    </xf>
    <xf numFmtId="0" fontId="14" fillId="2" borderId="0" xfId="0" applyFont="1" applyFill="1" applyAlignment="1">
      <alignment horizontal="center" vertical="center"/>
    </xf>
    <xf numFmtId="0" fontId="13" fillId="2" borderId="1" xfId="3" applyFont="1" applyFill="1" applyBorder="1" applyAlignment="1" applyProtection="1">
      <alignment horizontal="left" vertical="center"/>
      <protection locked="0" hidden="1"/>
    </xf>
    <xf numFmtId="0" fontId="33" fillId="2" borderId="26" xfId="0" applyFont="1" applyFill="1" applyBorder="1" applyAlignment="1">
      <alignment vertical="top"/>
    </xf>
    <xf numFmtId="0" fontId="33" fillId="2" borderId="0" xfId="0" applyFont="1" applyFill="1" applyAlignment="1">
      <alignment vertical="top"/>
    </xf>
    <xf numFmtId="0" fontId="5" fillId="2" borderId="1" xfId="0" applyFont="1" applyFill="1" applyBorder="1" applyAlignment="1">
      <alignment horizontal="left" vertical="top"/>
    </xf>
    <xf numFmtId="0" fontId="6" fillId="8" borderId="2" xfId="0" applyFont="1" applyFill="1" applyBorder="1" applyAlignment="1">
      <alignment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center" vertical="top" wrapText="1"/>
    </xf>
    <xf numFmtId="0" fontId="34" fillId="13" borderId="2" xfId="0" applyFont="1" applyFill="1" applyBorder="1" applyAlignment="1">
      <alignment vertical="center" wrapText="1"/>
    </xf>
    <xf numFmtId="0" fontId="34" fillId="13" borderId="2" xfId="0" applyFont="1" applyFill="1" applyBorder="1" applyAlignment="1">
      <alignment horizontal="left" vertical="top" wrapText="1"/>
    </xf>
    <xf numFmtId="0" fontId="5" fillId="0" borderId="2" xfId="0" applyFont="1" applyBorder="1" applyAlignment="1">
      <alignment vertical="center" wrapText="1"/>
    </xf>
    <xf numFmtId="169" fontId="7" fillId="3" borderId="2" xfId="15" applyNumberFormat="1" applyFont="1" applyFill="1" applyBorder="1" applyAlignment="1">
      <alignment vertical="center" wrapText="1"/>
    </xf>
    <xf numFmtId="0" fontId="3" fillId="0" borderId="2" xfId="0" applyFont="1" applyBorder="1" applyAlignment="1">
      <alignment vertical="center" wrapText="1"/>
    </xf>
    <xf numFmtId="0" fontId="5" fillId="0" borderId="2" xfId="0" applyFont="1" applyBorder="1" applyAlignment="1">
      <alignment vertical="center"/>
    </xf>
    <xf numFmtId="0" fontId="7" fillId="6" borderId="2" xfId="0" applyFont="1" applyFill="1" applyBorder="1" applyAlignment="1">
      <alignment horizontal="left" vertical="top" wrapText="1"/>
    </xf>
    <xf numFmtId="0" fontId="36" fillId="2" borderId="0" xfId="0" applyFont="1" applyFill="1"/>
    <xf numFmtId="0" fontId="2" fillId="13" borderId="2" xfId="2" applyFill="1" applyBorder="1" applyAlignment="1">
      <alignment vertical="center" wrapText="1"/>
    </xf>
    <xf numFmtId="2" fontId="34" fillId="13" borderId="2" xfId="1" applyNumberFormat="1" applyFont="1" applyFill="1" applyBorder="1" applyAlignment="1">
      <alignment vertical="center" wrapText="1"/>
    </xf>
    <xf numFmtId="10" fontId="2" fillId="13" borderId="2" xfId="2" applyNumberFormat="1" applyFill="1" applyBorder="1" applyAlignment="1">
      <alignment vertical="center" wrapText="1"/>
    </xf>
    <xf numFmtId="0" fontId="14" fillId="2" borderId="1" xfId="0" applyFont="1" applyFill="1" applyBorder="1" applyAlignment="1">
      <alignment vertical="top"/>
    </xf>
    <xf numFmtId="0" fontId="26" fillId="8" borderId="16" xfId="0" applyFont="1" applyFill="1" applyBorder="1" applyAlignment="1">
      <alignment horizontal="center" vertical="center" wrapText="1"/>
    </xf>
    <xf numFmtId="0" fontId="26" fillId="8" borderId="16" xfId="0" applyFont="1" applyFill="1" applyBorder="1" applyAlignment="1">
      <alignment vertical="top" wrapText="1"/>
    </xf>
    <xf numFmtId="0" fontId="26" fillId="8" borderId="16"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top"/>
    </xf>
    <xf numFmtId="0" fontId="5" fillId="2"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38" fillId="0" borderId="0" xfId="0" applyFont="1" applyAlignment="1">
      <alignment horizontal="left" vertical="center" indent="9"/>
    </xf>
    <xf numFmtId="0" fontId="39" fillId="2" borderId="1" xfId="3" applyFont="1" applyFill="1" applyBorder="1" applyAlignment="1" applyProtection="1">
      <alignment horizontal="left" vertical="center"/>
      <protection locked="0" hidden="1"/>
    </xf>
    <xf numFmtId="0" fontId="7" fillId="3" borderId="2" xfId="0" applyFont="1" applyFill="1" applyBorder="1" applyAlignment="1">
      <alignment vertical="center" wrapText="1"/>
    </xf>
    <xf numFmtId="0" fontId="7" fillId="5" borderId="2" xfId="0" applyFont="1" applyFill="1" applyBorder="1" applyAlignment="1">
      <alignment vertical="center" wrapText="1"/>
    </xf>
    <xf numFmtId="0" fontId="3" fillId="16" borderId="0" xfId="0" applyFont="1" applyFill="1" applyAlignment="1">
      <alignment wrapText="1"/>
    </xf>
    <xf numFmtId="0" fontId="3" fillId="0" borderId="28" xfId="0" applyFont="1" applyBorder="1" applyAlignment="1">
      <alignment wrapText="1"/>
    </xf>
    <xf numFmtId="0" fontId="3" fillId="18" borderId="28" xfId="0" applyFont="1" applyFill="1" applyBorder="1" applyAlignment="1">
      <alignment wrapText="1"/>
    </xf>
    <xf numFmtId="0" fontId="3" fillId="0" borderId="30" xfId="0" applyFont="1" applyBorder="1" applyAlignment="1">
      <alignment wrapText="1"/>
    </xf>
    <xf numFmtId="0" fontId="3" fillId="18" borderId="30" xfId="0" applyFont="1" applyFill="1" applyBorder="1" applyAlignment="1">
      <alignment wrapText="1"/>
    </xf>
    <xf numFmtId="0" fontId="43" fillId="7" borderId="0" xfId="8" applyFont="1" applyFill="1" applyAlignment="1" applyProtection="1">
      <alignment vertical="center"/>
      <protection locked="0"/>
    </xf>
    <xf numFmtId="0" fontId="14" fillId="2" borderId="1" xfId="0" applyFont="1" applyFill="1" applyBorder="1" applyAlignment="1">
      <alignment horizontal="left" vertical="center"/>
    </xf>
    <xf numFmtId="0" fontId="45" fillId="0" borderId="16" xfId="3" applyFont="1" applyBorder="1" applyAlignment="1">
      <alignment horizontal="center" vertical="center" wrapText="1"/>
    </xf>
    <xf numFmtId="0" fontId="46" fillId="0" borderId="16" xfId="3" applyFont="1" applyBorder="1" applyAlignment="1">
      <alignment horizontal="center" vertical="center" wrapText="1"/>
    </xf>
    <xf numFmtId="0" fontId="7" fillId="9" borderId="2" xfId="0" applyFont="1" applyFill="1" applyBorder="1" applyAlignment="1">
      <alignment vertical="center" wrapText="1"/>
    </xf>
    <xf numFmtId="0" fontId="20" fillId="9" borderId="5" xfId="0" applyFont="1" applyFill="1" applyBorder="1" applyAlignment="1">
      <alignment vertical="center" wrapText="1"/>
    </xf>
    <xf numFmtId="0" fontId="20" fillId="6" borderId="5" xfId="0" applyFont="1" applyFill="1" applyBorder="1" applyAlignment="1">
      <alignment horizontal="left" vertical="top" wrapText="1"/>
    </xf>
    <xf numFmtId="0" fontId="20" fillId="5" borderId="5" xfId="0" applyFont="1" applyFill="1" applyBorder="1" applyAlignment="1">
      <alignment horizontal="left" vertical="top" wrapText="1"/>
    </xf>
    <xf numFmtId="0" fontId="23" fillId="9" borderId="2" xfId="0" applyFont="1" applyFill="1" applyBorder="1" applyAlignment="1">
      <alignment vertical="center" wrapText="1"/>
    </xf>
    <xf numFmtId="0" fontId="20" fillId="16" borderId="0" xfId="0" applyFont="1" applyFill="1"/>
    <xf numFmtId="0" fontId="7" fillId="16" borderId="0" xfId="0" applyFont="1" applyFill="1"/>
    <xf numFmtId="0" fontId="48" fillId="16" borderId="0" xfId="0" applyFont="1" applyFill="1"/>
    <xf numFmtId="0" fontId="6" fillId="20" borderId="37" xfId="0" applyFont="1" applyFill="1" applyBorder="1"/>
    <xf numFmtId="0" fontId="7" fillId="21" borderId="38" xfId="0" applyFont="1" applyFill="1" applyBorder="1"/>
    <xf numFmtId="0" fontId="6" fillId="22" borderId="27" xfId="0" applyFont="1" applyFill="1" applyBorder="1" applyAlignment="1">
      <alignment wrapText="1"/>
    </xf>
    <xf numFmtId="0" fontId="6" fillId="22" borderId="29" xfId="0" applyFont="1" applyFill="1" applyBorder="1" applyAlignment="1">
      <alignment wrapText="1"/>
    </xf>
    <xf numFmtId="0" fontId="6" fillId="22" borderId="42" xfId="0" applyFont="1" applyFill="1" applyBorder="1" applyAlignment="1">
      <alignment wrapText="1"/>
    </xf>
    <xf numFmtId="0" fontId="6" fillId="22" borderId="30" xfId="0" applyFont="1" applyFill="1" applyBorder="1" applyAlignment="1">
      <alignment wrapText="1"/>
    </xf>
    <xf numFmtId="0" fontId="16" fillId="22" borderId="30" xfId="0" applyFont="1" applyFill="1" applyBorder="1" applyAlignment="1">
      <alignment wrapText="1"/>
    </xf>
    <xf numFmtId="0" fontId="41" fillId="23" borderId="29" xfId="0" applyFont="1" applyFill="1" applyBorder="1"/>
    <xf numFmtId="0" fontId="6" fillId="23" borderId="40" xfId="0" applyFont="1" applyFill="1" applyBorder="1" applyAlignment="1">
      <alignment wrapText="1"/>
    </xf>
    <xf numFmtId="0" fontId="6" fillId="23" borderId="42" xfId="0" applyFont="1" applyFill="1" applyBorder="1" applyAlignment="1">
      <alignment wrapText="1"/>
    </xf>
    <xf numFmtId="0" fontId="6" fillId="23" borderId="29" xfId="0" applyFont="1" applyFill="1" applyBorder="1" applyAlignment="1">
      <alignment wrapText="1"/>
    </xf>
    <xf numFmtId="0" fontId="6" fillId="23" borderId="30" xfId="0" applyFont="1" applyFill="1" applyBorder="1" applyAlignment="1">
      <alignment wrapText="1"/>
    </xf>
    <xf numFmtId="0" fontId="7" fillId="16" borderId="29" xfId="0" applyFont="1" applyFill="1" applyBorder="1"/>
    <xf numFmtId="0" fontId="7" fillId="16" borderId="30" xfId="0" applyFont="1" applyFill="1" applyBorder="1"/>
    <xf numFmtId="0" fontId="7" fillId="17" borderId="30" xfId="0" applyFont="1" applyFill="1" applyBorder="1" applyAlignment="1">
      <alignment wrapText="1"/>
    </xf>
    <xf numFmtId="0" fontId="7" fillId="18" borderId="30" xfId="0" applyFont="1" applyFill="1" applyBorder="1" applyAlignment="1">
      <alignment wrapText="1"/>
    </xf>
    <xf numFmtId="0" fontId="7" fillId="24" borderId="30" xfId="0" applyFont="1" applyFill="1" applyBorder="1" applyAlignment="1">
      <alignment wrapText="1"/>
    </xf>
    <xf numFmtId="0" fontId="7" fillId="25" borderId="30" xfId="0" applyFont="1" applyFill="1" applyBorder="1" applyAlignment="1">
      <alignment wrapText="1"/>
    </xf>
    <xf numFmtId="0" fontId="5" fillId="0" borderId="2" xfId="0" applyFont="1" applyBorder="1" applyAlignment="1">
      <alignment horizontal="left" vertical="top" wrapText="1"/>
    </xf>
    <xf numFmtId="0" fontId="5" fillId="0" borderId="2" xfId="0" applyFont="1" applyBorder="1" applyAlignment="1">
      <alignment horizontal="center" vertical="center" wrapText="1"/>
    </xf>
    <xf numFmtId="0" fontId="49" fillId="0" borderId="0" xfId="0" applyFont="1"/>
    <xf numFmtId="0" fontId="27" fillId="2" borderId="0" xfId="3" applyFont="1" applyFill="1" applyAlignment="1" applyProtection="1">
      <alignment horizontal="justify" vertical="center" wrapText="1"/>
      <protection locked="0" hidden="1"/>
    </xf>
    <xf numFmtId="0" fontId="14" fillId="2" borderId="0" xfId="0" applyFont="1" applyFill="1" applyAlignment="1">
      <alignment horizontal="left" wrapText="1"/>
    </xf>
    <xf numFmtId="0" fontId="6" fillId="22" borderId="40" xfId="0" applyFont="1" applyFill="1" applyBorder="1" applyAlignment="1">
      <alignment wrapText="1"/>
    </xf>
    <xf numFmtId="0" fontId="7" fillId="16" borderId="0" xfId="0" applyFont="1" applyFill="1" applyAlignment="1">
      <alignment wrapText="1"/>
    </xf>
    <xf numFmtId="0" fontId="47" fillId="16" borderId="1" xfId="0" applyFont="1" applyFill="1" applyBorder="1"/>
    <xf numFmtId="0" fontId="7" fillId="16" borderId="1" xfId="0" applyFont="1" applyFill="1" applyBorder="1"/>
    <xf numFmtId="0" fontId="14" fillId="0" borderId="0" xfId="0" applyFont="1"/>
    <xf numFmtId="0" fontId="45" fillId="0" borderId="43" xfId="0" applyFont="1" applyBorder="1" applyAlignment="1">
      <alignment wrapText="1"/>
    </xf>
    <xf numFmtId="0" fontId="45" fillId="0" borderId="25" xfId="0" applyFont="1" applyBorder="1" applyAlignment="1">
      <alignment wrapText="1"/>
    </xf>
    <xf numFmtId="0" fontId="52" fillId="0" borderId="0" xfId="0" applyFont="1"/>
    <xf numFmtId="0" fontId="3" fillId="2" borderId="0" xfId="3" applyFill="1" applyAlignment="1" applyProtection="1">
      <alignment horizontal="left" vertical="center" wrapText="1"/>
      <protection locked="0" hidden="1"/>
    </xf>
    <xf numFmtId="0" fontId="5" fillId="2" borderId="2" xfId="0" applyFont="1" applyFill="1" applyBorder="1"/>
    <xf numFmtId="0" fontId="46" fillId="0" borderId="44" xfId="3" applyFont="1" applyBorder="1" applyAlignment="1">
      <alignment horizontal="center" vertical="center" wrapText="1"/>
    </xf>
    <xf numFmtId="0" fontId="19" fillId="13" borderId="0" xfId="0" applyFont="1" applyFill="1" applyAlignment="1">
      <alignment vertical="center" wrapText="1"/>
    </xf>
    <xf numFmtId="0" fontId="19" fillId="13" borderId="5" xfId="0" applyFont="1" applyFill="1" applyBorder="1" applyAlignment="1">
      <alignment vertical="center" wrapText="1"/>
    </xf>
    <xf numFmtId="0" fontId="25" fillId="0" borderId="1" xfId="8" applyFont="1" applyBorder="1" applyAlignment="1" applyProtection="1">
      <alignment vertical="center"/>
      <protection locked="0"/>
    </xf>
    <xf numFmtId="0" fontId="14" fillId="0" borderId="1" xfId="0" applyFont="1" applyBorder="1"/>
    <xf numFmtId="0" fontId="53" fillId="0" borderId="0" xfId="0" applyFont="1"/>
    <xf numFmtId="0" fontId="20" fillId="9" borderId="2" xfId="0" applyFont="1" applyFill="1" applyBorder="1" applyAlignment="1">
      <alignment horizontal="left" vertical="center" wrapText="1"/>
    </xf>
    <xf numFmtId="170" fontId="20" fillId="19" borderId="2" xfId="0" applyNumberFormat="1" applyFont="1" applyFill="1" applyBorder="1" applyAlignment="1">
      <alignment horizontal="center" vertical="center" wrapText="1"/>
    </xf>
    <xf numFmtId="0" fontId="54" fillId="0" borderId="0" xfId="0" applyFont="1"/>
    <xf numFmtId="0" fontId="0" fillId="0" borderId="0" xfId="0" applyAlignment="1">
      <alignment vertical="center"/>
    </xf>
    <xf numFmtId="0" fontId="46" fillId="0" borderId="43" xfId="0" applyFont="1" applyBorder="1" applyAlignment="1">
      <alignment vertical="center" wrapText="1"/>
    </xf>
    <xf numFmtId="0" fontId="46" fillId="0" borderId="25" xfId="0" applyFont="1" applyBorder="1" applyAlignment="1">
      <alignment vertical="center" wrapText="1"/>
    </xf>
    <xf numFmtId="0" fontId="51" fillId="0" borderId="25" xfId="0" applyFont="1" applyBorder="1" applyAlignment="1">
      <alignment vertical="center" wrapText="1"/>
    </xf>
    <xf numFmtId="0" fontId="20" fillId="26" borderId="2" xfId="0" applyFont="1" applyFill="1" applyBorder="1" applyAlignment="1">
      <alignment vertical="center" wrapText="1"/>
    </xf>
    <xf numFmtId="0" fontId="5" fillId="2" borderId="0" xfId="0" applyFont="1" applyFill="1" applyAlignment="1">
      <alignment horizontal="center" vertical="top"/>
    </xf>
    <xf numFmtId="0" fontId="22" fillId="27" borderId="2" xfId="4" applyFont="1" applyFill="1" applyBorder="1" applyAlignment="1">
      <alignment vertical="center"/>
    </xf>
    <xf numFmtId="0" fontId="22" fillId="27" borderId="2" xfId="16">
      <alignment vertical="center"/>
    </xf>
    <xf numFmtId="0" fontId="2" fillId="0" borderId="0" xfId="2"/>
    <xf numFmtId="0" fontId="3" fillId="2" borderId="2" xfId="3" applyFill="1" applyBorder="1" applyAlignment="1" applyProtection="1">
      <alignment horizontal="left" vertical="center" wrapText="1"/>
      <protection locked="0" hidden="1"/>
    </xf>
    <xf numFmtId="0" fontId="3" fillId="2" borderId="2" xfId="6" applyFill="1" applyBorder="1" applyAlignment="1" applyProtection="1">
      <alignment horizontal="left" vertical="center" wrapText="1"/>
      <protection locked="0" hidden="1"/>
    </xf>
    <xf numFmtId="0" fontId="7" fillId="16" borderId="27" xfId="0" applyFont="1" applyFill="1" applyBorder="1" applyAlignment="1">
      <alignment wrapText="1"/>
    </xf>
    <xf numFmtId="0" fontId="3" fillId="16" borderId="28" xfId="0" applyFont="1" applyFill="1" applyBorder="1" applyAlignment="1">
      <alignment wrapText="1"/>
    </xf>
    <xf numFmtId="0" fontId="7" fillId="16" borderId="29" xfId="0" applyFont="1" applyFill="1" applyBorder="1" applyAlignment="1">
      <alignment wrapText="1"/>
    </xf>
    <xf numFmtId="0" fontId="3" fillId="16" borderId="30" xfId="0" applyFont="1" applyFill="1" applyBorder="1" applyAlignment="1">
      <alignment wrapText="1"/>
    </xf>
    <xf numFmtId="0" fontId="3" fillId="28" borderId="30" xfId="0" applyFont="1" applyFill="1" applyBorder="1" applyAlignment="1">
      <alignment wrapText="1"/>
    </xf>
    <xf numFmtId="0" fontId="5" fillId="0" borderId="45" xfId="0" applyFont="1" applyBorder="1" applyAlignment="1">
      <alignment vertical="center" wrapText="1"/>
    </xf>
    <xf numFmtId="0" fontId="7" fillId="2" borderId="45" xfId="0" applyFont="1" applyFill="1" applyBorder="1" applyAlignment="1">
      <alignment vertical="center" wrapText="1"/>
    </xf>
    <xf numFmtId="0" fontId="3" fillId="0" borderId="45" xfId="0" applyFont="1" applyBorder="1" applyAlignment="1">
      <alignment vertical="center" wrapText="1"/>
    </xf>
    <xf numFmtId="0" fontId="5" fillId="0" borderId="0" xfId="0" applyFont="1" applyAlignment="1">
      <alignment vertical="center" wrapText="1"/>
    </xf>
    <xf numFmtId="0" fontId="3" fillId="2" borderId="1" xfId="3" applyFill="1" applyBorder="1" applyAlignment="1" applyProtection="1">
      <alignment horizontal="left" vertical="center"/>
      <protection locked="0" hidden="1"/>
    </xf>
    <xf numFmtId="0" fontId="3" fillId="2" borderId="0" xfId="6" applyFill="1" applyAlignment="1" applyProtection="1">
      <alignment horizontal="left" vertical="center"/>
      <protection locked="0" hidden="1"/>
    </xf>
    <xf numFmtId="0" fontId="5" fillId="2" borderId="0" xfId="0" quotePrefix="1" applyFont="1" applyFill="1"/>
    <xf numFmtId="0" fontId="3" fillId="2" borderId="0" xfId="3" applyFill="1" applyAlignment="1" applyProtection="1">
      <alignment horizontal="left" vertical="center"/>
      <protection locked="0" hidden="1"/>
    </xf>
    <xf numFmtId="0" fontId="39" fillId="2" borderId="0" xfId="3" applyFont="1" applyFill="1" applyAlignment="1" applyProtection="1">
      <alignment horizontal="left" vertical="center"/>
      <protection locked="0" hidden="1"/>
    </xf>
    <xf numFmtId="0" fontId="3" fillId="2" borderId="0" xfId="3" applyFill="1" applyAlignment="1">
      <alignment horizontal="left" vertical="center"/>
    </xf>
    <xf numFmtId="0" fontId="3" fillId="27" borderId="2" xfId="4" applyFill="1" applyBorder="1" applyAlignment="1">
      <alignment vertical="center"/>
    </xf>
    <xf numFmtId="0" fontId="7" fillId="4" borderId="2" xfId="0" applyFont="1" applyFill="1" applyBorder="1" applyAlignment="1">
      <alignment vertical="center" wrapText="1"/>
    </xf>
    <xf numFmtId="0" fontId="5" fillId="2" borderId="0" xfId="0" applyFont="1" applyFill="1" applyAlignment="1">
      <alignment horizontal="left" vertical="top"/>
    </xf>
    <xf numFmtId="167" fontId="7" fillId="10" borderId="2" xfId="0" applyNumberFormat="1" applyFont="1" applyFill="1" applyBorder="1" applyAlignment="1">
      <alignment vertical="center" wrapText="1"/>
    </xf>
    <xf numFmtId="0" fontId="7" fillId="9" borderId="2" xfId="0" applyFont="1" applyFill="1" applyBorder="1" applyAlignment="1">
      <alignment horizontal="center" vertical="center" wrapText="1"/>
    </xf>
    <xf numFmtId="0" fontId="50" fillId="9" borderId="2" xfId="0" applyFont="1" applyFill="1" applyBorder="1" applyAlignment="1">
      <alignment vertical="center" wrapText="1"/>
    </xf>
    <xf numFmtId="0" fontId="57" fillId="9" borderId="2" xfId="0" applyFont="1" applyFill="1" applyBorder="1" applyAlignment="1">
      <alignment vertical="center" wrapText="1"/>
    </xf>
    <xf numFmtId="0" fontId="7" fillId="6" borderId="5" xfId="0" applyFont="1" applyFill="1" applyBorder="1" applyAlignment="1">
      <alignment horizontal="left" vertical="top" wrapText="1"/>
    </xf>
    <xf numFmtId="0" fontId="7" fillId="9" borderId="5" xfId="0" applyFont="1" applyFill="1" applyBorder="1" applyAlignment="1">
      <alignment vertical="center" wrapText="1"/>
    </xf>
    <xf numFmtId="0" fontId="7" fillId="9" borderId="5" xfId="0" applyFont="1" applyFill="1" applyBorder="1" applyAlignment="1">
      <alignment horizontal="center" vertical="center" wrapText="1"/>
    </xf>
    <xf numFmtId="0" fontId="20" fillId="29" borderId="2" xfId="0" applyFont="1" applyFill="1" applyBorder="1" applyAlignment="1">
      <alignment horizontal="left" vertical="top" wrapText="1"/>
    </xf>
    <xf numFmtId="0" fontId="20" fillId="29" borderId="2" xfId="0" applyFont="1" applyFill="1" applyBorder="1" applyAlignment="1">
      <alignment vertical="center" wrapText="1"/>
    </xf>
    <xf numFmtId="0" fontId="3" fillId="27" borderId="2" xfId="17">
      <alignment vertical="center"/>
    </xf>
    <xf numFmtId="0" fontId="6" fillId="8" borderId="13" xfId="0" applyFont="1" applyFill="1" applyBorder="1" applyAlignment="1">
      <alignment horizontal="center" vertical="top" wrapText="1"/>
    </xf>
    <xf numFmtId="0" fontId="6" fillId="0" borderId="0" xfId="0" applyFont="1" applyAlignment="1">
      <alignment horizontal="left" vertical="top" wrapText="1"/>
    </xf>
    <xf numFmtId="0" fontId="5" fillId="2" borderId="0" xfId="0" pivotButton="1" applyFont="1" applyFill="1" applyAlignment="1">
      <alignment horizontal="left" vertical="top"/>
    </xf>
    <xf numFmtId="0" fontId="60" fillId="2" borderId="0" xfId="0" applyFont="1" applyFill="1"/>
    <xf numFmtId="0" fontId="7" fillId="13" borderId="2" xfId="0" applyFont="1" applyFill="1" applyBorder="1" applyAlignment="1">
      <alignment horizontal="left" vertical="top" wrapText="1"/>
    </xf>
    <xf numFmtId="0" fontId="5" fillId="13" borderId="2" xfId="0" applyFont="1" applyFill="1" applyBorder="1" applyAlignment="1">
      <alignment vertical="center" wrapText="1"/>
    </xf>
    <xf numFmtId="0" fontId="7" fillId="13" borderId="2" xfId="0" applyFont="1" applyFill="1" applyBorder="1" applyAlignment="1">
      <alignment vertical="center" wrapText="1"/>
    </xf>
    <xf numFmtId="0" fontId="3" fillId="13" borderId="2" xfId="4" applyFill="1" applyBorder="1" applyAlignment="1">
      <alignment vertical="center" wrapText="1"/>
    </xf>
    <xf numFmtId="0" fontId="10" fillId="13" borderId="2" xfId="2" applyFont="1" applyFill="1" applyBorder="1" applyAlignment="1">
      <alignment vertical="center" wrapText="1"/>
    </xf>
    <xf numFmtId="0" fontId="5" fillId="13" borderId="2" xfId="0" applyFont="1" applyFill="1" applyBorder="1" applyAlignment="1">
      <alignment vertical="center"/>
    </xf>
    <xf numFmtId="0" fontId="7" fillId="10" borderId="2" xfId="0" applyFont="1" applyFill="1" applyBorder="1" applyAlignment="1">
      <alignment vertical="center"/>
    </xf>
    <xf numFmtId="0" fontId="3" fillId="6" borderId="2" xfId="4" applyFill="1" applyBorder="1" applyAlignment="1">
      <alignment vertical="center" wrapText="1"/>
    </xf>
    <xf numFmtId="0" fontId="10" fillId="0" borderId="2" xfId="2" applyFont="1" applyBorder="1" applyAlignment="1">
      <alignment vertical="center" wrapText="1"/>
    </xf>
    <xf numFmtId="10" fontId="2" fillId="13" borderId="2" xfId="2" applyNumberFormat="1" applyFill="1" applyBorder="1" applyAlignment="1">
      <alignment vertical="center"/>
    </xf>
    <xf numFmtId="10" fontId="34" fillId="13" borderId="2" xfId="1" applyNumberFormat="1" applyFont="1" applyFill="1" applyBorder="1" applyAlignment="1">
      <alignment vertical="center" wrapText="1"/>
    </xf>
    <xf numFmtId="0" fontId="62" fillId="14" borderId="20" xfId="0" applyFont="1" applyFill="1" applyBorder="1"/>
    <xf numFmtId="0" fontId="14" fillId="15" borderId="21" xfId="0" applyFont="1" applyFill="1" applyBorder="1" applyAlignment="1">
      <alignment horizontal="left"/>
    </xf>
    <xf numFmtId="166" fontId="14" fillId="15" borderId="21" xfId="0" applyNumberFormat="1" applyFont="1" applyFill="1" applyBorder="1"/>
    <xf numFmtId="0" fontId="62" fillId="14" borderId="51" xfId="0" applyFont="1" applyFill="1" applyBorder="1" applyAlignment="1">
      <alignment horizontal="left"/>
    </xf>
    <xf numFmtId="166" fontId="62" fillId="14" borderId="51" xfId="0" applyNumberFormat="1" applyFont="1" applyFill="1" applyBorder="1"/>
    <xf numFmtId="0" fontId="14" fillId="15" borderId="21" xfId="0" applyFont="1" applyFill="1" applyBorder="1" applyAlignment="1">
      <alignment horizontal="left" vertical="top"/>
    </xf>
    <xf numFmtId="0" fontId="19" fillId="13" borderId="36" xfId="0" applyFont="1" applyFill="1" applyBorder="1" applyAlignment="1">
      <alignment vertical="center"/>
    </xf>
    <xf numFmtId="0" fontId="19" fillId="13" borderId="2" xfId="0" applyFont="1" applyFill="1" applyBorder="1" applyAlignment="1">
      <alignment horizontal="right" vertical="center" wrapText="1"/>
    </xf>
    <xf numFmtId="0" fontId="19" fillId="13" borderId="5" xfId="0" applyFont="1" applyFill="1" applyBorder="1" applyAlignment="1">
      <alignment horizontal="right" vertical="center" wrapText="1"/>
    </xf>
    <xf numFmtId="0" fontId="22" fillId="27" borderId="2" xfId="16" applyAlignment="1">
      <alignment horizontal="right" vertical="center"/>
    </xf>
    <xf numFmtId="0" fontId="19" fillId="13" borderId="0" xfId="0" applyFont="1" applyFill="1" applyAlignment="1">
      <alignment horizontal="right" vertical="center" wrapText="1"/>
    </xf>
    <xf numFmtId="0" fontId="20" fillId="3" borderId="2" xfId="0" applyFont="1" applyFill="1" applyBorder="1" applyAlignment="1">
      <alignment horizontal="right" vertical="center" wrapText="1"/>
    </xf>
    <xf numFmtId="0" fontId="22" fillId="27" borderId="2" xfId="16" applyAlignment="1">
      <alignment horizontal="left" vertical="center"/>
    </xf>
    <xf numFmtId="0" fontId="19" fillId="13" borderId="2"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9" fillId="13"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left" vertical="center"/>
    </xf>
    <xf numFmtId="0" fontId="20" fillId="4" borderId="2" xfId="0" applyFont="1" applyFill="1" applyBorder="1" applyAlignment="1">
      <alignment horizontal="right" vertical="center" wrapText="1"/>
    </xf>
    <xf numFmtId="0" fontId="20" fillId="6" borderId="2"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14" fillId="2" borderId="0" xfId="0" applyFont="1" applyFill="1" applyAlignment="1">
      <alignment horizontal="left" vertical="center"/>
    </xf>
    <xf numFmtId="0" fontId="20" fillId="9" borderId="5"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5" xfId="0" applyFont="1" applyFill="1" applyBorder="1" applyAlignment="1">
      <alignment horizontal="left" vertical="center"/>
    </xf>
    <xf numFmtId="0" fontId="20" fillId="3" borderId="5" xfId="0" applyFont="1" applyFill="1" applyBorder="1" applyAlignment="1">
      <alignment horizontal="left" vertical="center" wrapText="1"/>
    </xf>
    <xf numFmtId="0" fontId="20" fillId="30" borderId="2" xfId="0" applyFont="1" applyFill="1" applyBorder="1" applyAlignment="1">
      <alignment vertical="center" wrapText="1"/>
    </xf>
    <xf numFmtId="0" fontId="63" fillId="30" borderId="2" xfId="0" applyFont="1" applyFill="1" applyBorder="1" applyAlignment="1">
      <alignment horizontal="left" vertical="center" wrapText="1"/>
    </xf>
    <xf numFmtId="0" fontId="14" fillId="30" borderId="2" xfId="0" applyFont="1" applyFill="1" applyBorder="1" applyAlignment="1">
      <alignment horizontal="left" vertical="center" wrapText="1"/>
    </xf>
    <xf numFmtId="0" fontId="14" fillId="30" borderId="2" xfId="0" applyFont="1" applyFill="1" applyBorder="1" applyAlignment="1">
      <alignment horizontal="left" vertical="center"/>
    </xf>
    <xf numFmtId="0" fontId="7" fillId="21" borderId="53" xfId="0" applyFont="1" applyFill="1" applyBorder="1"/>
    <xf numFmtId="0" fontId="7" fillId="21" borderId="52" xfId="0" applyFont="1" applyFill="1" applyBorder="1" applyAlignment="1">
      <alignment wrapText="1"/>
    </xf>
    <xf numFmtId="171" fontId="7" fillId="21" borderId="55" xfId="0" applyNumberFormat="1" applyFont="1" applyFill="1" applyBorder="1"/>
    <xf numFmtId="171" fontId="7" fillId="21" borderId="54" xfId="0" applyNumberFormat="1" applyFont="1" applyFill="1" applyBorder="1"/>
    <xf numFmtId="0" fontId="7" fillId="21" borderId="56" xfId="0" applyFont="1" applyFill="1" applyBorder="1"/>
    <xf numFmtId="0" fontId="28" fillId="2" borderId="0" xfId="0" applyFont="1" applyFill="1" applyAlignment="1">
      <alignment vertical="center"/>
    </xf>
    <xf numFmtId="0" fontId="22" fillId="0" borderId="2" xfId="0" applyFont="1" applyBorder="1" applyAlignment="1">
      <alignment vertical="center" wrapText="1"/>
    </xf>
    <xf numFmtId="0" fontId="64" fillId="0" borderId="0" xfId="0" applyFont="1"/>
    <xf numFmtId="0" fontId="46" fillId="0" borderId="22" xfId="3" applyFont="1" applyBorder="1" applyAlignment="1">
      <alignment horizontal="center" vertical="center" wrapText="1"/>
    </xf>
    <xf numFmtId="0" fontId="46" fillId="0" borderId="58" xfId="3" applyFont="1" applyBorder="1" applyAlignment="1">
      <alignment horizontal="center" vertical="center" wrapText="1"/>
    </xf>
    <xf numFmtId="0" fontId="3" fillId="2" borderId="29" xfId="0" applyFont="1" applyFill="1" applyBorder="1" applyAlignment="1">
      <alignment wrapText="1"/>
    </xf>
    <xf numFmtId="0" fontId="3" fillId="2" borderId="30" xfId="0" applyFont="1" applyFill="1" applyBorder="1" applyAlignment="1">
      <alignment wrapText="1"/>
    </xf>
    <xf numFmtId="0" fontId="66" fillId="14" borderId="20" xfId="0" applyFont="1" applyFill="1" applyBorder="1"/>
    <xf numFmtId="0" fontId="0" fillId="15" borderId="21" xfId="0" applyFill="1" applyBorder="1" applyAlignment="1">
      <alignment horizontal="left"/>
    </xf>
    <xf numFmtId="0" fontId="66" fillId="14" borderId="51" xfId="0" applyFont="1" applyFill="1" applyBorder="1" applyAlignment="1">
      <alignment horizontal="left"/>
    </xf>
    <xf numFmtId="0" fontId="5" fillId="0" borderId="5"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vertical="center"/>
    </xf>
    <xf numFmtId="43" fontId="7" fillId="3" borderId="8" xfId="12" applyFont="1" applyFill="1" applyBorder="1" applyAlignment="1">
      <alignment vertical="center" wrapText="1"/>
    </xf>
    <xf numFmtId="0" fontId="3" fillId="0" borderId="8" xfId="0" applyFont="1" applyBorder="1" applyAlignment="1">
      <alignment vertical="center" wrapText="1"/>
    </xf>
    <xf numFmtId="0" fontId="3" fillId="6" borderId="8" xfId="4" quotePrefix="1" applyFill="1" applyBorder="1" applyAlignment="1">
      <alignment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5" fillId="2" borderId="0" xfId="0" applyFont="1" applyFill="1" applyAlignment="1">
      <alignment wrapText="1"/>
    </xf>
    <xf numFmtId="0" fontId="62" fillId="31" borderId="0" xfId="0" applyFont="1" applyFill="1" applyAlignment="1">
      <alignment horizontal="left"/>
    </xf>
    <xf numFmtId="166" fontId="62" fillId="31" borderId="0" xfId="0" applyNumberFormat="1" applyFont="1" applyFill="1"/>
    <xf numFmtId="171" fontId="7" fillId="10" borderId="2" xfId="0" applyNumberFormat="1" applyFont="1" applyFill="1" applyBorder="1" applyAlignment="1">
      <alignment horizontal="right" vertical="center" wrapText="1"/>
    </xf>
    <xf numFmtId="0" fontId="7" fillId="4" borderId="2" xfId="0" applyFont="1" applyFill="1" applyBorder="1" applyAlignment="1">
      <alignment horizontal="right" vertical="center" wrapText="1"/>
    </xf>
    <xf numFmtId="167" fontId="7" fillId="10" borderId="2" xfId="0" applyNumberFormat="1" applyFont="1" applyFill="1" applyBorder="1" applyAlignment="1">
      <alignment horizontal="right" vertical="center" wrapText="1"/>
    </xf>
    <xf numFmtId="171" fontId="20" fillId="3" borderId="2" xfId="0" applyNumberFormat="1" applyFont="1" applyFill="1" applyBorder="1" applyAlignment="1">
      <alignment horizontal="right" vertical="center" wrapText="1"/>
    </xf>
    <xf numFmtId="171" fontId="20" fillId="3" borderId="5" xfId="0" applyNumberFormat="1" applyFont="1" applyFill="1" applyBorder="1" applyAlignment="1">
      <alignment horizontal="right" vertical="center" wrapText="1"/>
    </xf>
    <xf numFmtId="171" fontId="20" fillId="4" borderId="2" xfId="0" applyNumberFormat="1" applyFont="1" applyFill="1" applyBorder="1" applyAlignment="1">
      <alignment horizontal="right" vertical="center" wrapText="1"/>
    </xf>
    <xf numFmtId="171" fontId="19" fillId="13" borderId="2" xfId="0" applyNumberFormat="1" applyFont="1" applyFill="1" applyBorder="1" applyAlignment="1">
      <alignment horizontal="right" vertical="center" wrapText="1"/>
    </xf>
    <xf numFmtId="171" fontId="19" fillId="13" borderId="5" xfId="0" applyNumberFormat="1" applyFont="1" applyFill="1" applyBorder="1" applyAlignment="1">
      <alignment horizontal="right" vertical="center" wrapText="1"/>
    </xf>
    <xf numFmtId="171" fontId="22" fillId="27" borderId="2" xfId="16" applyNumberFormat="1">
      <alignment vertical="center"/>
    </xf>
    <xf numFmtId="171" fontId="19" fillId="13" borderId="0" xfId="0" applyNumberFormat="1" applyFont="1" applyFill="1" applyAlignment="1">
      <alignment horizontal="right" vertical="center" wrapText="1"/>
    </xf>
    <xf numFmtId="171" fontId="22" fillId="4" borderId="2" xfId="0" applyNumberFormat="1" applyFont="1" applyFill="1" applyBorder="1" applyAlignment="1">
      <alignment horizontal="right" vertical="center" wrapText="1"/>
    </xf>
    <xf numFmtId="171" fontId="7" fillId="4" borderId="5" xfId="0" applyNumberFormat="1" applyFont="1" applyFill="1" applyBorder="1" applyAlignment="1">
      <alignment horizontal="right" vertical="center" wrapText="1"/>
    </xf>
    <xf numFmtId="171" fontId="7" fillId="4" borderId="2" xfId="0" applyNumberFormat="1" applyFont="1" applyFill="1" applyBorder="1" applyAlignment="1">
      <alignment horizontal="right" vertical="center" wrapText="1"/>
    </xf>
    <xf numFmtId="171" fontId="7" fillId="3" borderId="5" xfId="0" applyNumberFormat="1" applyFont="1" applyFill="1" applyBorder="1" applyAlignment="1">
      <alignment horizontal="right" vertical="center" wrapText="1"/>
    </xf>
    <xf numFmtId="171" fontId="7" fillId="3" borderId="2" xfId="0" applyNumberFormat="1" applyFont="1" applyFill="1" applyBorder="1" applyAlignment="1">
      <alignment horizontal="right" vertical="center" wrapText="1"/>
    </xf>
    <xf numFmtId="171" fontId="0" fillId="15" borderId="21" xfId="0" applyNumberFormat="1" applyFill="1" applyBorder="1"/>
    <xf numFmtId="171" fontId="66" fillId="14" borderId="51" xfId="0" applyNumberFormat="1" applyFont="1" applyFill="1" applyBorder="1"/>
    <xf numFmtId="0" fontId="3" fillId="27" borderId="2" xfId="17" applyAlignment="1">
      <alignment horizontal="right" vertical="center"/>
    </xf>
    <xf numFmtId="167" fontId="7" fillId="10" borderId="5" xfId="0" applyNumberFormat="1" applyFont="1" applyFill="1" applyBorder="1" applyAlignment="1">
      <alignment horizontal="right" vertical="center" wrapText="1"/>
    </xf>
    <xf numFmtId="171" fontId="20" fillId="4" borderId="2" xfId="0" applyNumberFormat="1" applyFont="1" applyFill="1" applyBorder="1" applyAlignment="1">
      <alignment horizontal="center" vertical="center" wrapText="1"/>
    </xf>
    <xf numFmtId="171" fontId="14" fillId="4" borderId="2" xfId="0" applyNumberFormat="1" applyFont="1" applyFill="1" applyBorder="1" applyAlignment="1">
      <alignment vertical="center" wrapText="1"/>
    </xf>
    <xf numFmtId="171" fontId="20" fillId="4" borderId="2" xfId="0" applyNumberFormat="1" applyFont="1" applyFill="1" applyBorder="1" applyAlignment="1">
      <alignment vertical="center" wrapText="1"/>
    </xf>
    <xf numFmtId="171" fontId="20" fillId="19" borderId="2" xfId="0" applyNumberFormat="1" applyFont="1" applyFill="1" applyBorder="1" applyAlignment="1">
      <alignment horizontal="center" vertical="center" wrapText="1"/>
    </xf>
    <xf numFmtId="171" fontId="20" fillId="3" borderId="2" xfId="0" applyNumberFormat="1" applyFont="1" applyFill="1" applyBorder="1" applyAlignment="1">
      <alignment vertical="center" wrapText="1"/>
    </xf>
    <xf numFmtId="9" fontId="20" fillId="19" borderId="2" xfId="1" applyFont="1" applyFill="1" applyBorder="1" applyAlignment="1">
      <alignment horizontal="center" vertical="center" wrapText="1"/>
    </xf>
    <xf numFmtId="171" fontId="14" fillId="4" borderId="18" xfId="0" applyNumberFormat="1" applyFont="1" applyFill="1" applyBorder="1" applyAlignment="1">
      <alignment vertical="center"/>
    </xf>
    <xf numFmtId="171" fontId="14" fillId="4" borderId="19" xfId="0" applyNumberFormat="1" applyFont="1" applyFill="1" applyBorder="1" applyAlignment="1">
      <alignment vertical="center"/>
    </xf>
    <xf numFmtId="171" fontId="3" fillId="17" borderId="28" xfId="0" applyNumberFormat="1" applyFont="1" applyFill="1" applyBorder="1" applyAlignment="1">
      <alignment vertical="center" wrapText="1"/>
    </xf>
    <xf numFmtId="171" fontId="3" fillId="17" borderId="30" xfId="0" applyNumberFormat="1" applyFont="1" applyFill="1" applyBorder="1" applyAlignment="1">
      <alignment vertical="center" wrapText="1"/>
    </xf>
    <xf numFmtId="0" fontId="0" fillId="32" borderId="21" xfId="0" applyFill="1" applyBorder="1" applyAlignment="1">
      <alignment horizontal="left"/>
    </xf>
    <xf numFmtId="171" fontId="0" fillId="32" borderId="21" xfId="0" applyNumberFormat="1" applyFill="1" applyBorder="1"/>
    <xf numFmtId="9" fontId="20" fillId="4" borderId="2" xfId="1" applyFont="1" applyFill="1" applyBorder="1" applyAlignment="1">
      <alignment vertical="center" wrapText="1"/>
    </xf>
    <xf numFmtId="9" fontId="14" fillId="4" borderId="19" xfId="1" applyFont="1" applyFill="1" applyBorder="1" applyAlignment="1">
      <alignment vertical="center"/>
    </xf>
    <xf numFmtId="0" fontId="25" fillId="2" borderId="1" xfId="3" applyFont="1" applyFill="1" applyBorder="1" applyAlignment="1" applyProtection="1">
      <alignment horizontal="left" vertical="center"/>
      <protection locked="0" hidden="1"/>
    </xf>
    <xf numFmtId="0" fontId="22" fillId="2" borderId="0" xfId="0" applyFont="1" applyFill="1"/>
    <xf numFmtId="166" fontId="7" fillId="3" borderId="2" xfId="12" applyNumberFormat="1" applyFont="1" applyFill="1" applyBorder="1" applyAlignment="1">
      <alignment vertical="center" wrapText="1"/>
    </xf>
    <xf numFmtId="0" fontId="7" fillId="6" borderId="2" xfId="4" quotePrefix="1" applyFont="1" applyFill="1" applyBorder="1" applyAlignment="1">
      <alignment horizontal="left" vertical="top" wrapText="1"/>
    </xf>
    <xf numFmtId="0" fontId="0" fillId="0" borderId="0" xfId="0" applyFill="1"/>
    <xf numFmtId="0" fontId="65" fillId="0" borderId="0" xfId="0" applyFont="1" applyFill="1"/>
    <xf numFmtId="0" fontId="46" fillId="0" borderId="44" xfId="3" applyFont="1" applyBorder="1" applyAlignment="1">
      <alignment horizontal="left" vertical="center" wrapText="1"/>
    </xf>
    <xf numFmtId="0" fontId="46" fillId="0" borderId="58" xfId="3" applyFont="1" applyBorder="1" applyAlignment="1">
      <alignment horizontal="left" vertical="center" wrapText="1"/>
    </xf>
    <xf numFmtId="0" fontId="52" fillId="0" borderId="16" xfId="0" applyFont="1" applyBorder="1" applyAlignment="1">
      <alignment horizontal="left"/>
    </xf>
    <xf numFmtId="0" fontId="46" fillId="0" borderId="16" xfId="3" quotePrefix="1" applyFont="1" applyBorder="1" applyAlignment="1">
      <alignment horizontal="left" vertical="center" wrapText="1"/>
    </xf>
    <xf numFmtId="0" fontId="7" fillId="0" borderId="0" xfId="0" applyFont="1" applyFill="1"/>
    <xf numFmtId="0" fontId="20" fillId="0" borderId="0" xfId="0" applyFont="1" applyFill="1"/>
    <xf numFmtId="0" fontId="20" fillId="0" borderId="0" xfId="0" applyFont="1" applyFill="1" applyAlignment="1">
      <alignment wrapText="1"/>
    </xf>
    <xf numFmtId="9" fontId="7" fillId="21" borderId="0" xfId="0" applyNumberFormat="1" applyFont="1" applyFill="1" applyAlignment="1">
      <alignment horizontal="right"/>
    </xf>
    <xf numFmtId="0" fontId="0" fillId="0" borderId="57" xfId="0" applyFill="1" applyBorder="1"/>
    <xf numFmtId="0" fontId="73" fillId="0" borderId="0" xfId="0" applyFont="1"/>
    <xf numFmtId="0" fontId="14" fillId="0" borderId="0" xfId="0" applyFont="1" applyFill="1"/>
    <xf numFmtId="0" fontId="5" fillId="19" borderId="22" xfId="0" applyFont="1" applyFill="1" applyBorder="1" applyAlignment="1">
      <alignment vertical="top"/>
    </xf>
    <xf numFmtId="0" fontId="5" fillId="19" borderId="15" xfId="0" applyFont="1" applyFill="1" applyBorder="1" applyAlignment="1">
      <alignment vertical="top"/>
    </xf>
    <xf numFmtId="0" fontId="5" fillId="19" borderId="23" xfId="0" applyFont="1" applyFill="1" applyBorder="1" applyAlignment="1">
      <alignment vertical="top"/>
    </xf>
    <xf numFmtId="0" fontId="5" fillId="19" borderId="26" xfId="0" applyFont="1" applyFill="1" applyBorder="1" applyAlignment="1">
      <alignment vertical="top"/>
    </xf>
    <xf numFmtId="0" fontId="5" fillId="19" borderId="59" xfId="0" applyFont="1" applyFill="1" applyBorder="1" applyAlignment="1">
      <alignment vertical="top"/>
    </xf>
    <xf numFmtId="0" fontId="5" fillId="19" borderId="24" xfId="0" applyFont="1" applyFill="1" applyBorder="1" applyAlignment="1">
      <alignment vertical="top"/>
    </xf>
    <xf numFmtId="0" fontId="5" fillId="19" borderId="1" xfId="0" applyFont="1" applyFill="1" applyBorder="1" applyAlignment="1">
      <alignment vertical="top"/>
    </xf>
    <xf numFmtId="0" fontId="5" fillId="19" borderId="25" xfId="0" applyFont="1" applyFill="1" applyBorder="1" applyAlignment="1">
      <alignment vertical="top"/>
    </xf>
    <xf numFmtId="0" fontId="25" fillId="0" borderId="0" xfId="0" applyFont="1" applyFill="1"/>
    <xf numFmtId="0" fontId="72" fillId="0" borderId="1" xfId="0" applyFont="1" applyBorder="1"/>
    <xf numFmtId="0" fontId="5" fillId="19" borderId="0" xfId="0" applyFont="1" applyFill="1" applyBorder="1" applyAlignment="1">
      <alignment vertical="top"/>
    </xf>
    <xf numFmtId="0" fontId="14" fillId="0" borderId="26" xfId="0" applyFont="1" applyFill="1" applyBorder="1" applyAlignment="1">
      <alignment vertical="top" wrapText="1"/>
    </xf>
    <xf numFmtId="0" fontId="14" fillId="0" borderId="0" xfId="0" applyFont="1" applyFill="1" applyBorder="1" applyAlignment="1">
      <alignment vertical="top" wrapText="1"/>
    </xf>
    <xf numFmtId="0" fontId="46" fillId="0" borderId="16" xfId="3" applyFont="1" applyBorder="1" applyAlignment="1">
      <alignment horizontal="left" vertical="center" wrapText="1"/>
    </xf>
    <xf numFmtId="0" fontId="22" fillId="2" borderId="0" xfId="3" applyFont="1" applyFill="1" applyAlignment="1" applyProtection="1">
      <alignment horizontal="left" vertical="center" wrapText="1"/>
      <protection locked="0" hidden="1"/>
    </xf>
    <xf numFmtId="0" fontId="27" fillId="2" borderId="0" xfId="3" applyFont="1" applyFill="1" applyAlignment="1" applyProtection="1">
      <alignment horizontal="justify" vertical="center" wrapText="1"/>
      <protection locked="0" hidden="1"/>
    </xf>
    <xf numFmtId="0" fontId="3" fillId="0" borderId="31" xfId="0" applyFont="1" applyBorder="1" applyAlignment="1">
      <alignment wrapText="1"/>
    </xf>
    <xf numFmtId="0" fontId="3" fillId="0" borderId="32" xfId="0" applyFont="1" applyBorder="1" applyAlignment="1">
      <alignment wrapText="1"/>
    </xf>
    <xf numFmtId="0" fontId="3" fillId="0" borderId="29" xfId="0" applyFont="1" applyBorder="1" applyAlignment="1">
      <alignment wrapText="1"/>
    </xf>
    <xf numFmtId="0" fontId="19" fillId="8" borderId="3"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0" xfId="0" applyFont="1" applyFill="1" applyAlignment="1">
      <alignment horizontal="center" vertical="center" wrapText="1"/>
    </xf>
    <xf numFmtId="0" fontId="19" fillId="8" borderId="10" xfId="0" applyFont="1" applyFill="1" applyBorder="1" applyAlignment="1">
      <alignment horizontal="center" vertical="center" wrapText="1"/>
    </xf>
    <xf numFmtId="0" fontId="28" fillId="2" borderId="15" xfId="0" applyFont="1" applyFill="1" applyBorder="1" applyAlignment="1">
      <alignment vertical="top" wrapText="1"/>
    </xf>
    <xf numFmtId="0" fontId="19" fillId="8" borderId="6" xfId="0" applyFont="1" applyFill="1" applyBorder="1" applyAlignment="1">
      <alignment horizontal="center" vertical="top" wrapText="1"/>
    </xf>
    <xf numFmtId="0" fontId="19" fillId="8" borderId="3" xfId="0" applyFont="1" applyFill="1" applyBorder="1" applyAlignment="1">
      <alignment horizontal="center" vertical="top" wrapText="1"/>
    </xf>
    <xf numFmtId="0" fontId="19" fillId="8" borderId="7" xfId="0" applyFont="1" applyFill="1" applyBorder="1" applyAlignment="1">
      <alignment horizontal="center" vertical="top" wrapText="1"/>
    </xf>
    <xf numFmtId="0" fontId="19" fillId="8" borderId="6" xfId="0" applyFont="1" applyFill="1" applyBorder="1" applyAlignment="1">
      <alignment horizontal="center" vertical="center" wrapText="1"/>
    </xf>
    <xf numFmtId="0" fontId="14" fillId="2" borderId="0" xfId="0" quotePrefix="1" applyFont="1" applyFill="1" applyAlignment="1">
      <alignment horizontal="left" wrapText="1"/>
    </xf>
    <xf numFmtId="0" fontId="14" fillId="2" borderId="0" xfId="0" applyFont="1" applyFill="1" applyAlignment="1">
      <alignment horizontal="left" wrapText="1"/>
    </xf>
    <xf numFmtId="0" fontId="6" fillId="8" borderId="5" xfId="0" applyFont="1" applyFill="1" applyBorder="1" applyAlignment="1">
      <alignment horizontal="center" vertical="top" wrapText="1"/>
    </xf>
    <xf numFmtId="0" fontId="6" fillId="8" borderId="8" xfId="0" applyFont="1" applyFill="1" applyBorder="1" applyAlignment="1">
      <alignment horizontal="center" vertical="top" wrapText="1"/>
    </xf>
    <xf numFmtId="0" fontId="6" fillId="8" borderId="9" xfId="0" applyFont="1" applyFill="1" applyBorder="1" applyAlignment="1">
      <alignment horizontal="center" vertical="top" wrapText="1"/>
    </xf>
    <xf numFmtId="0" fontId="25" fillId="2" borderId="1" xfId="3" applyFont="1" applyFill="1" applyBorder="1" applyAlignment="1" applyProtection="1">
      <alignment horizontal="left" vertical="center" wrapText="1"/>
      <protection locked="0" hidden="1"/>
    </xf>
    <xf numFmtId="0" fontId="14" fillId="2" borderId="22" xfId="3" applyFont="1" applyFill="1" applyBorder="1" applyAlignment="1" applyProtection="1">
      <alignment horizontal="left" vertical="center" wrapText="1"/>
      <protection locked="0" hidden="1"/>
    </xf>
    <xf numFmtId="0" fontId="14" fillId="2" borderId="15" xfId="3" applyFont="1" applyFill="1" applyBorder="1" applyAlignment="1" applyProtection="1">
      <alignment horizontal="left" vertical="center" wrapText="1"/>
      <protection locked="0" hidden="1"/>
    </xf>
    <xf numFmtId="0" fontId="14" fillId="2" borderId="23" xfId="3" applyFont="1" applyFill="1" applyBorder="1" applyAlignment="1" applyProtection="1">
      <alignment horizontal="left" vertical="center" wrapText="1"/>
      <protection locked="0" hidden="1"/>
    </xf>
    <xf numFmtId="0" fontId="22" fillId="2" borderId="24"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25" xfId="0" applyFont="1" applyFill="1" applyBorder="1" applyAlignment="1">
      <alignment horizontal="left" vertical="top" wrapText="1"/>
    </xf>
    <xf numFmtId="0" fontId="7" fillId="16" borderId="0" xfId="0" applyFont="1" applyFill="1" applyAlignment="1">
      <alignment horizontal="left" vertical="top" wrapText="1"/>
    </xf>
    <xf numFmtId="0" fontId="6" fillId="22" borderId="41" xfId="0" applyFont="1" applyFill="1" applyBorder="1" applyAlignment="1">
      <alignment wrapText="1"/>
    </xf>
    <xf numFmtId="0" fontId="6" fillId="22" borderId="40" xfId="0" applyFont="1" applyFill="1" applyBorder="1" applyAlignment="1">
      <alignment wrapText="1"/>
    </xf>
    <xf numFmtId="0" fontId="47" fillId="16" borderId="1" xfId="0" applyFont="1" applyFill="1" applyBorder="1" applyAlignment="1"/>
    <xf numFmtId="0" fontId="0" fillId="0" borderId="1" xfId="0" applyBorder="1" applyAlignment="1"/>
    <xf numFmtId="0" fontId="6" fillId="22" borderId="39" xfId="0" applyFont="1" applyFill="1" applyBorder="1" applyAlignment="1">
      <alignment wrapText="1"/>
    </xf>
    <xf numFmtId="0" fontId="7" fillId="16" borderId="0"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0" xfId="0" applyFont="1" applyFill="1" applyBorder="1" applyAlignment="1">
      <alignment horizontal="left" vertical="top" wrapText="1"/>
    </xf>
    <xf numFmtId="0" fontId="3" fillId="2" borderId="15" xfId="3" applyFill="1" applyBorder="1" applyAlignment="1" applyProtection="1">
      <alignment horizontal="left" vertical="top" wrapText="1"/>
      <protection locked="0" hidden="1"/>
    </xf>
    <xf numFmtId="0" fontId="6" fillId="8" borderId="46" xfId="0" applyFont="1" applyFill="1" applyBorder="1" applyAlignment="1">
      <alignment horizontal="center" vertical="center" wrapText="1"/>
    </xf>
    <xf numFmtId="0" fontId="6" fillId="8" borderId="0" xfId="0" applyFont="1" applyFill="1" applyAlignment="1">
      <alignment horizontal="center" vertical="center" wrapText="1"/>
    </xf>
    <xf numFmtId="0" fontId="6" fillId="8" borderId="49" xfId="0" applyFont="1" applyFill="1" applyBorder="1" applyAlignment="1">
      <alignment horizontal="center" vertical="top" wrapText="1"/>
    </xf>
    <xf numFmtId="0" fontId="6" fillId="8" borderId="48" xfId="0" applyFont="1" applyFill="1" applyBorder="1" applyAlignment="1">
      <alignment horizontal="center" vertical="top" wrapText="1"/>
    </xf>
    <xf numFmtId="0" fontId="6" fillId="8" borderId="47" xfId="0" applyFont="1" applyFill="1" applyBorder="1" applyAlignment="1">
      <alignment horizontal="center" vertical="top" wrapText="1"/>
    </xf>
    <xf numFmtId="0" fontId="6" fillId="8" borderId="6" xfId="0" applyFont="1" applyFill="1" applyBorder="1" applyAlignment="1">
      <alignment horizontal="center" vertical="top" wrapText="1"/>
    </xf>
    <xf numFmtId="0" fontId="6" fillId="8" borderId="3" xfId="0" applyFont="1" applyFill="1" applyBorder="1" applyAlignment="1">
      <alignment horizontal="center" vertical="top" wrapText="1"/>
    </xf>
    <xf numFmtId="0" fontId="6" fillId="8" borderId="7" xfId="0" applyFont="1" applyFill="1" applyBorder="1" applyAlignment="1">
      <alignment horizontal="center" vertical="top" wrapText="1"/>
    </xf>
    <xf numFmtId="0" fontId="59" fillId="8" borderId="46" xfId="0" applyFont="1" applyFill="1" applyBorder="1" applyAlignment="1">
      <alignment horizontal="center" vertical="top" wrapText="1"/>
    </xf>
    <xf numFmtId="0" fontId="59" fillId="8" borderId="0" xfId="0" applyFont="1" applyFill="1" applyAlignment="1">
      <alignment horizontal="center" vertical="top" wrapText="1"/>
    </xf>
    <xf numFmtId="0" fontId="6" fillId="8" borderId="36" xfId="0" applyFont="1" applyFill="1" applyBorder="1" applyAlignment="1">
      <alignment horizontal="center" vertical="top" wrapText="1"/>
    </xf>
    <xf numFmtId="0" fontId="6" fillId="8" borderId="0" xfId="0" applyFont="1" applyFill="1" applyAlignment="1">
      <alignment horizontal="center" vertical="top" wrapText="1"/>
    </xf>
    <xf numFmtId="0" fontId="6" fillId="8" borderId="50" xfId="0" applyFont="1" applyFill="1" applyBorder="1" applyAlignment="1">
      <alignment horizontal="center" vertical="top" wrapText="1"/>
    </xf>
    <xf numFmtId="0" fontId="37" fillId="2" borderId="16" xfId="0" applyFont="1" applyFill="1" applyBorder="1" applyAlignment="1">
      <alignment horizontal="left" vertical="top" wrapText="1"/>
    </xf>
    <xf numFmtId="0" fontId="37" fillId="2" borderId="16" xfId="0" applyFont="1" applyFill="1" applyBorder="1" applyAlignment="1">
      <alignment horizontal="left" vertical="top"/>
    </xf>
    <xf numFmtId="0" fontId="44" fillId="0" borderId="33"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16" xfId="3" applyFont="1" applyBorder="1" applyAlignment="1">
      <alignment horizontal="center" vertical="center" wrapText="1"/>
    </xf>
  </cellXfs>
  <cellStyles count="18">
    <cellStyle name="Comma" xfId="12" builtinId="3"/>
    <cellStyle name="Comma 2" xfId="15" xr:uid="{00000000-0005-0000-0000-000001000000}"/>
    <cellStyle name="Hyperlink" xfId="2" builtinId="8"/>
    <cellStyle name="N_Calc1" xfId="14" xr:uid="{00000000-0005-0000-0000-000003000000}"/>
    <cellStyle name="N_Table1_Header" xfId="13" xr:uid="{00000000-0005-0000-0000-000004000000}"/>
    <cellStyle name="NoData" xfId="16" xr:uid="{00000000-0005-0000-0000-000005000000}"/>
    <cellStyle name="NoData 2" xfId="17" xr:uid="{00000000-0005-0000-0000-000006000000}"/>
    <cellStyle name="Normal" xfId="0" builtinId="0"/>
    <cellStyle name="Normal 10 2" xfId="10" xr:uid="{00000000-0005-0000-0000-000008000000}"/>
    <cellStyle name="Normal 10 2 2" xfId="11" xr:uid="{00000000-0005-0000-0000-000009000000}"/>
    <cellStyle name="Normal 2" xfId="3" xr:uid="{00000000-0005-0000-0000-00000A000000}"/>
    <cellStyle name="Normal 2 11" xfId="6" xr:uid="{00000000-0005-0000-0000-00000B000000}"/>
    <cellStyle name="Normal 2 2 4" xfId="7" xr:uid="{00000000-0005-0000-0000-00000C000000}"/>
    <cellStyle name="Normal_Book3" xfId="4" xr:uid="{00000000-0005-0000-0000-00000D000000}"/>
    <cellStyle name="Normal_Emissions Barra do Riacho" xfId="8" xr:uid="{00000000-0005-0000-0000-00000E000000}"/>
    <cellStyle name="Normal_Guaíba Data Input Oct 4 2004" xfId="9" xr:uid="{00000000-0005-0000-0000-00000F000000}"/>
    <cellStyle name="Percent" xfId="1" builtinId="5"/>
    <cellStyle name="Separador de milhares 2" xfId="5" xr:uid="{00000000-0005-0000-0000-00001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10</xdr:col>
      <xdr:colOff>187960</xdr:colOff>
      <xdr:row>21</xdr:row>
      <xdr:rowOff>167640</xdr:rowOff>
    </xdr:to>
    <xdr:pic>
      <xdr:nvPicPr>
        <xdr:cNvPr id="6" name="Picture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a:stretch>
          <a:fillRect/>
        </a:stretch>
      </xdr:blipFill>
      <xdr:spPr>
        <a:xfrm>
          <a:off x="276225" y="1352550"/>
          <a:ext cx="5674360" cy="3215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intracomm-collab.ec.europa.eu/Users/laura/Documents/Work/Rio%20Office/Innovation%20Fund_with%20pr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intracomm-collab.ec.europa.eu/Users/laura/Documents/Work/Innovation%20Fund/Phase%202/Small%20Scale/SS%20Tools/Copy%20of%20Copy%20of%20BioGrace-I%20Excel%20tool%20-%20version%204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Abreviações e Definições"/>
      <sheetName val="Sheet1"/>
      <sheetName val="Resumo"/>
      <sheetName val="Informações Gerais"/>
      <sheetName val="Checklist"/>
      <sheetName val="Fontes Estacionárias"/>
      <sheetName val="Fontes Móveis"/>
      <sheetName val="Emissões Fugitivas"/>
      <sheetName val="Gerenciamento de Resíduos"/>
      <sheetName val="Emissões Recuperadas"/>
      <sheetName val="Memo Item"/>
      <sheetName val="Fatores"/>
      <sheetName val="BD"/>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Tipo de Fonte</v>
          </cell>
          <cell r="E1" t="str">
            <v>Categoria</v>
          </cell>
          <cell r="F1" t="str">
            <v>Nome</v>
          </cell>
          <cell r="G1" t="str">
            <v>Valor</v>
          </cell>
          <cell r="I1" t="str">
            <v>Unidade 1
(para frações)</v>
          </cell>
          <cell r="J1" t="str">
            <v>Unidade 2
(para frações)</v>
          </cell>
        </row>
        <row r="2">
          <cell r="C2" t="str">
            <v>N/A</v>
          </cell>
          <cell r="E2" t="str">
            <v>N/A</v>
          </cell>
          <cell r="F2" t="str">
            <v>Galão para Litro</v>
          </cell>
          <cell r="G2">
            <v>3.785412</v>
          </cell>
          <cell r="I2" t="str">
            <v>Galão (EUA)</v>
          </cell>
          <cell r="J2" t="str">
            <v>L</v>
          </cell>
        </row>
        <row r="3">
          <cell r="C3" t="str">
            <v>N/A</v>
          </cell>
          <cell r="E3" t="str">
            <v>N/A</v>
          </cell>
          <cell r="F3" t="str">
            <v xml:space="preserve">Milha para Quilômetro </v>
          </cell>
          <cell r="G3">
            <v>1.0693440000000001</v>
          </cell>
          <cell r="I3" t="str">
            <v>km</v>
          </cell>
          <cell r="J3" t="str">
            <v>mi</v>
          </cell>
        </row>
        <row r="4">
          <cell r="C4" t="str">
            <v>N/A</v>
          </cell>
          <cell r="E4" t="str">
            <v>N/A</v>
          </cell>
          <cell r="F4" t="str">
            <v>Caloria para Joule</v>
          </cell>
          <cell r="G4">
            <v>4.1867999999999999</v>
          </cell>
          <cell r="I4" t="str">
            <v>J</v>
          </cell>
          <cell r="J4" t="str">
            <v>cal</v>
          </cell>
        </row>
        <row r="5">
          <cell r="C5" t="str">
            <v>N/A</v>
          </cell>
          <cell r="E5" t="str">
            <v>Janeiro</v>
          </cell>
          <cell r="F5" t="str">
            <v>R$ para KWh</v>
          </cell>
          <cell r="G5">
            <v>0.48972229</v>
          </cell>
          <cell r="I5" t="str">
            <v>R$</v>
          </cell>
          <cell r="J5" t="str">
            <v>KWh</v>
          </cell>
        </row>
        <row r="6">
          <cell r="C6" t="str">
            <v>N/A</v>
          </cell>
          <cell r="E6" t="str">
            <v>Fevereiro</v>
          </cell>
          <cell r="F6" t="str">
            <v>R$ para KWh</v>
          </cell>
          <cell r="G6">
            <v>0.39864499000000003</v>
          </cell>
          <cell r="I6" t="str">
            <v>R$</v>
          </cell>
          <cell r="J6" t="str">
            <v>KWh</v>
          </cell>
        </row>
        <row r="7">
          <cell r="C7" t="str">
            <v>N/A</v>
          </cell>
          <cell r="E7" t="str">
            <v>Março</v>
          </cell>
          <cell r="F7" t="str">
            <v>R$ para KWh</v>
          </cell>
          <cell r="G7">
            <v>0.40459724999999996</v>
          </cell>
          <cell r="I7" t="str">
            <v>R$</v>
          </cell>
          <cell r="J7" t="str">
            <v>KWh</v>
          </cell>
        </row>
        <row r="8">
          <cell r="C8" t="str">
            <v>N/A</v>
          </cell>
          <cell r="E8" t="str">
            <v>Março</v>
          </cell>
          <cell r="F8" t="str">
            <v>R$ para KWh</v>
          </cell>
          <cell r="G8">
            <v>0.40092148</v>
          </cell>
          <cell r="I8" t="str">
            <v>R$</v>
          </cell>
          <cell r="J8" t="str">
            <v>KWh</v>
          </cell>
        </row>
        <row r="9">
          <cell r="C9" t="str">
            <v>N/A</v>
          </cell>
          <cell r="E9" t="str">
            <v>Maio</v>
          </cell>
          <cell r="F9" t="str">
            <v>R$ para KWh</v>
          </cell>
          <cell r="G9">
            <v>0.44721195000000002</v>
          </cell>
          <cell r="I9" t="str">
            <v>R$</v>
          </cell>
          <cell r="J9" t="str">
            <v>KWh</v>
          </cell>
        </row>
        <row r="10">
          <cell r="C10" t="str">
            <v>N/A</v>
          </cell>
          <cell r="E10" t="str">
            <v>Junho</v>
          </cell>
          <cell r="F10" t="str">
            <v>R$ para KWh</v>
          </cell>
          <cell r="G10">
            <v>0.44491914999999999</v>
          </cell>
          <cell r="I10" t="str">
            <v>R$</v>
          </cell>
          <cell r="J10" t="str">
            <v>KWh</v>
          </cell>
        </row>
        <row r="11">
          <cell r="C11" t="str">
            <v>N/A</v>
          </cell>
          <cell r="E11" t="str">
            <v>Julho</v>
          </cell>
          <cell r="F11" t="str">
            <v>R$ para KWh</v>
          </cell>
          <cell r="G11">
            <v>0.43659701000000001</v>
          </cell>
          <cell r="I11" t="str">
            <v>R$</v>
          </cell>
          <cell r="J11" t="str">
            <v>KWh</v>
          </cell>
        </row>
        <row r="12">
          <cell r="C12" t="str">
            <v>N/A</v>
          </cell>
          <cell r="E12" t="str">
            <v>Agosto</v>
          </cell>
          <cell r="F12" t="str">
            <v>R$ para KWh</v>
          </cell>
          <cell r="G12">
            <v>0.43766973000000003</v>
          </cell>
          <cell r="I12" t="str">
            <v>R$</v>
          </cell>
          <cell r="J12" t="str">
            <v>KWh</v>
          </cell>
        </row>
        <row r="13">
          <cell r="C13" t="str">
            <v>N/A</v>
          </cell>
          <cell r="E13" t="str">
            <v>Setembro</v>
          </cell>
          <cell r="F13" t="str">
            <v>R$ para KWh</v>
          </cell>
          <cell r="G13">
            <v>0.43164136999999997</v>
          </cell>
          <cell r="I13" t="str">
            <v>R$</v>
          </cell>
          <cell r="J13" t="str">
            <v>KWh</v>
          </cell>
        </row>
        <row r="14">
          <cell r="C14" t="str">
            <v>N/A</v>
          </cell>
          <cell r="E14" t="str">
            <v>Outubro</v>
          </cell>
          <cell r="F14" t="str">
            <v>R$ para KWh</v>
          </cell>
          <cell r="G14">
            <v>0.43463465000000001</v>
          </cell>
          <cell r="I14" t="str">
            <v>R$</v>
          </cell>
          <cell r="J14" t="str">
            <v>KWh</v>
          </cell>
        </row>
        <row r="15">
          <cell r="C15" t="str">
            <v>N/A</v>
          </cell>
          <cell r="E15" t="str">
            <v>Novembro</v>
          </cell>
          <cell r="F15" t="str">
            <v>R$ para KWh</v>
          </cell>
          <cell r="G15">
            <v>0.43418857999999999</v>
          </cell>
          <cell r="I15" t="str">
            <v>R$</v>
          </cell>
          <cell r="J15" t="str">
            <v>KWh</v>
          </cell>
        </row>
        <row r="16">
          <cell r="C16" t="str">
            <v>N/A</v>
          </cell>
          <cell r="E16" t="str">
            <v>Dezembro</v>
          </cell>
          <cell r="F16" t="str">
            <v>R$ para KWh</v>
          </cell>
          <cell r="G16">
            <v>0.43564165000000005</v>
          </cell>
          <cell r="I16" t="str">
            <v>R$</v>
          </cell>
          <cell r="J16" t="str">
            <v>KWh</v>
          </cell>
        </row>
        <row r="17">
          <cell r="C17" t="str">
            <v>N/A</v>
          </cell>
          <cell r="E17" t="str">
            <v>N/A</v>
          </cell>
          <cell r="F17" t="str">
            <v>MWh para GJ</v>
          </cell>
          <cell r="G17">
            <v>3.6</v>
          </cell>
          <cell r="I17" t="str">
            <v>GJ</v>
          </cell>
          <cell r="J17" t="str">
            <v>MWh</v>
          </cell>
        </row>
        <row r="18">
          <cell r="C18" t="str">
            <v>N/A</v>
          </cell>
          <cell r="E18" t="str">
            <v>N/A</v>
          </cell>
          <cell r="F18" t="str">
            <v>KWh para GJ</v>
          </cell>
          <cell r="G18">
            <v>3.5999999999999999E-3</v>
          </cell>
          <cell r="I18" t="str">
            <v>GJ</v>
          </cell>
          <cell r="J18" t="str">
            <v>KWh</v>
          </cell>
        </row>
        <row r="19">
          <cell r="C19" t="str">
            <v>N/A</v>
          </cell>
          <cell r="E19" t="str">
            <v>N/A</v>
          </cell>
          <cell r="F19" t="str">
            <v>MJ para GJ</v>
          </cell>
          <cell r="G19">
            <v>1E-3</v>
          </cell>
          <cell r="I19" t="str">
            <v>GJ</v>
          </cell>
          <cell r="J19" t="str">
            <v>MJ</v>
          </cell>
        </row>
        <row r="20">
          <cell r="C20" t="str">
            <v>N/A</v>
          </cell>
          <cell r="E20" t="str">
            <v>N/A</v>
          </cell>
          <cell r="F20" t="str">
            <v>GJ para GJ</v>
          </cell>
          <cell r="G20">
            <v>1</v>
          </cell>
          <cell r="I20" t="str">
            <v>GJ</v>
          </cell>
          <cell r="J20" t="str">
            <v>GJ</v>
          </cell>
        </row>
        <row r="21">
          <cell r="C21" t="str">
            <v>N/A</v>
          </cell>
          <cell r="E21" t="str">
            <v>N/A</v>
          </cell>
          <cell r="F21" t="str">
            <v>Vapor Gerado</v>
          </cell>
          <cell r="G21">
            <v>0</v>
          </cell>
          <cell r="I21" t="str">
            <v>GJ</v>
          </cell>
          <cell r="J21" t="str">
            <v>t</v>
          </cell>
        </row>
        <row r="22">
          <cell r="C22" t="str">
            <v>N/A</v>
          </cell>
          <cell r="E22" t="str">
            <v>N/A</v>
          </cell>
          <cell r="F22" t="str">
            <v>Eletricidade Comprada Janeiro</v>
          </cell>
          <cell r="G22">
            <v>3.5999999999999999E-3</v>
          </cell>
          <cell r="I22" t="str">
            <v>GJ</v>
          </cell>
          <cell r="J22" t="str">
            <v>KWh</v>
          </cell>
        </row>
        <row r="23">
          <cell r="C23" t="str">
            <v>N/A</v>
          </cell>
          <cell r="E23" t="str">
            <v>N/A</v>
          </cell>
          <cell r="F23" t="str">
            <v>Eletricidade Comprada Fevereiro</v>
          </cell>
          <cell r="G23">
            <v>3.5999999999999999E-3</v>
          </cell>
          <cell r="I23" t="str">
            <v>GJ</v>
          </cell>
          <cell r="J23" t="str">
            <v>KWh</v>
          </cell>
        </row>
        <row r="24">
          <cell r="C24" t="str">
            <v>N/A</v>
          </cell>
          <cell r="E24" t="str">
            <v>N/A</v>
          </cell>
          <cell r="F24" t="str">
            <v>Eletricidade Comprada Março</v>
          </cell>
          <cell r="G24">
            <v>3.5999999999999999E-3</v>
          </cell>
          <cell r="I24" t="str">
            <v>GJ</v>
          </cell>
          <cell r="J24" t="str">
            <v>KWh</v>
          </cell>
        </row>
        <row r="25">
          <cell r="C25" t="str">
            <v>N/A</v>
          </cell>
          <cell r="E25" t="str">
            <v>N/A</v>
          </cell>
          <cell r="F25" t="str">
            <v>Eletricidade Comprada Abril</v>
          </cell>
          <cell r="G25">
            <v>3.5999999999999999E-3</v>
          </cell>
          <cell r="I25" t="str">
            <v>GJ</v>
          </cell>
          <cell r="J25" t="str">
            <v>KWh</v>
          </cell>
        </row>
        <row r="26">
          <cell r="C26" t="str">
            <v>N/A</v>
          </cell>
          <cell r="E26" t="str">
            <v>N/A</v>
          </cell>
          <cell r="F26" t="str">
            <v>Eletricidade Comprada Maio</v>
          </cell>
          <cell r="G26">
            <v>3.5999999999999999E-3</v>
          </cell>
          <cell r="I26" t="str">
            <v>GJ</v>
          </cell>
          <cell r="J26" t="str">
            <v>KWh</v>
          </cell>
        </row>
        <row r="27">
          <cell r="C27" t="str">
            <v>N/A</v>
          </cell>
          <cell r="E27" t="str">
            <v>N/A</v>
          </cell>
          <cell r="F27" t="str">
            <v>Eletricidade Comprada Junho</v>
          </cell>
          <cell r="G27">
            <v>3.5999999999999999E-3</v>
          </cell>
          <cell r="I27" t="str">
            <v>GJ</v>
          </cell>
          <cell r="J27" t="str">
            <v>KWh</v>
          </cell>
        </row>
        <row r="28">
          <cell r="C28" t="str">
            <v>N/A</v>
          </cell>
          <cell r="E28" t="str">
            <v>N/A</v>
          </cell>
          <cell r="F28" t="str">
            <v>Eletricidade Comprada Julho</v>
          </cell>
          <cell r="G28">
            <v>3.5999999999999999E-3</v>
          </cell>
          <cell r="I28" t="str">
            <v>GJ</v>
          </cell>
          <cell r="J28" t="str">
            <v>KWh</v>
          </cell>
        </row>
        <row r="29">
          <cell r="C29" t="str">
            <v>N/A</v>
          </cell>
          <cell r="E29" t="str">
            <v>N/A</v>
          </cell>
          <cell r="F29" t="str">
            <v>Eletricidade Comprada Agosto</v>
          </cell>
          <cell r="G29">
            <v>3.5999999999999999E-3</v>
          </cell>
          <cell r="I29" t="str">
            <v>GJ</v>
          </cell>
          <cell r="J29" t="str">
            <v>KWh</v>
          </cell>
        </row>
        <row r="30">
          <cell r="C30" t="str">
            <v>N/A</v>
          </cell>
          <cell r="E30" t="str">
            <v>N/A</v>
          </cell>
          <cell r="F30" t="str">
            <v>Eletricidade Comprada Setembro</v>
          </cell>
          <cell r="G30">
            <v>3.5999999999999999E-3</v>
          </cell>
          <cell r="I30" t="str">
            <v>GJ</v>
          </cell>
          <cell r="J30" t="str">
            <v>KWh</v>
          </cell>
        </row>
        <row r="31">
          <cell r="C31" t="str">
            <v>N/A</v>
          </cell>
          <cell r="E31" t="str">
            <v>N/A</v>
          </cell>
          <cell r="F31" t="str">
            <v>Eletricidade Comprada Outubro</v>
          </cell>
          <cell r="G31">
            <v>3.5999999999999999E-3</v>
          </cell>
          <cell r="I31" t="str">
            <v>GJ</v>
          </cell>
          <cell r="J31" t="str">
            <v>KWh</v>
          </cell>
        </row>
        <row r="32">
          <cell r="C32" t="str">
            <v>N/A</v>
          </cell>
          <cell r="E32" t="str">
            <v>N/A</v>
          </cell>
          <cell r="F32" t="str">
            <v>Eletricidade Comprada Novembro</v>
          </cell>
          <cell r="G32">
            <v>3.5999999999999999E-3</v>
          </cell>
          <cell r="I32" t="str">
            <v>GJ</v>
          </cell>
          <cell r="J32" t="str">
            <v>KWh</v>
          </cell>
        </row>
        <row r="33">
          <cell r="C33" t="str">
            <v>N/A</v>
          </cell>
          <cell r="E33" t="str">
            <v>N/A</v>
          </cell>
          <cell r="F33" t="str">
            <v>Eletricidade Comprada Dezembro</v>
          </cell>
          <cell r="G33">
            <v>3.5999999999999999E-3</v>
          </cell>
          <cell r="I33" t="str">
            <v>GJ</v>
          </cell>
          <cell r="J33" t="str">
            <v>KWh</v>
          </cell>
        </row>
        <row r="34">
          <cell r="C34" t="str">
            <v>N/A</v>
          </cell>
          <cell r="E34" t="str">
            <v>N/A</v>
          </cell>
          <cell r="F34" t="str">
            <v>Eletricidade Comprada Janeiro</v>
          </cell>
          <cell r="G34">
            <v>3.6</v>
          </cell>
          <cell r="I34" t="str">
            <v>GJ</v>
          </cell>
          <cell r="J34" t="str">
            <v>MWh</v>
          </cell>
        </row>
        <row r="35">
          <cell r="C35" t="str">
            <v>N/A</v>
          </cell>
          <cell r="E35" t="str">
            <v>N/A</v>
          </cell>
          <cell r="F35" t="str">
            <v>Eletricidade Comprada Fevereiro</v>
          </cell>
          <cell r="G35">
            <v>3.6</v>
          </cell>
          <cell r="I35" t="str">
            <v>GJ</v>
          </cell>
          <cell r="J35" t="str">
            <v>MWh</v>
          </cell>
        </row>
        <row r="36">
          <cell r="C36" t="str">
            <v>N/A</v>
          </cell>
          <cell r="E36" t="str">
            <v>N/A</v>
          </cell>
          <cell r="F36" t="str">
            <v>Eletricidade Comprada Março</v>
          </cell>
          <cell r="G36">
            <v>3.6</v>
          </cell>
          <cell r="I36" t="str">
            <v>GJ</v>
          </cell>
          <cell r="J36" t="str">
            <v>MWh</v>
          </cell>
        </row>
        <row r="37">
          <cell r="C37" t="str">
            <v>N/A</v>
          </cell>
          <cell r="E37" t="str">
            <v>N/A</v>
          </cell>
          <cell r="F37" t="str">
            <v>Eletricidade Comprada Abril</v>
          </cell>
          <cell r="G37">
            <v>3.6</v>
          </cell>
          <cell r="I37" t="str">
            <v>GJ</v>
          </cell>
          <cell r="J37" t="str">
            <v>MWh</v>
          </cell>
        </row>
        <row r="38">
          <cell r="C38" t="str">
            <v>N/A</v>
          </cell>
          <cell r="E38" t="str">
            <v>N/A</v>
          </cell>
          <cell r="F38" t="str">
            <v>Eletricidade Comprada Maio</v>
          </cell>
          <cell r="G38">
            <v>3.6</v>
          </cell>
          <cell r="I38" t="str">
            <v>GJ</v>
          </cell>
          <cell r="J38" t="str">
            <v>MWh</v>
          </cell>
        </row>
        <row r="39">
          <cell r="C39" t="str">
            <v>N/A</v>
          </cell>
          <cell r="E39" t="str">
            <v>N/A</v>
          </cell>
          <cell r="F39" t="str">
            <v>Eletricidade Comprada Junho</v>
          </cell>
          <cell r="G39">
            <v>3.6</v>
          </cell>
          <cell r="I39" t="str">
            <v>GJ</v>
          </cell>
          <cell r="J39" t="str">
            <v>MWh</v>
          </cell>
        </row>
        <row r="40">
          <cell r="C40" t="str">
            <v>N/A</v>
          </cell>
          <cell r="E40" t="str">
            <v>N/A</v>
          </cell>
          <cell r="F40" t="str">
            <v>Eletricidade Comprada Julho</v>
          </cell>
          <cell r="G40">
            <v>3.6</v>
          </cell>
          <cell r="I40" t="str">
            <v>GJ</v>
          </cell>
          <cell r="J40" t="str">
            <v>MWh</v>
          </cell>
        </row>
        <row r="41">
          <cell r="C41" t="str">
            <v>N/A</v>
          </cell>
          <cell r="E41" t="str">
            <v>N/A</v>
          </cell>
          <cell r="F41" t="str">
            <v>Eletricidade Comprada Agosto</v>
          </cell>
          <cell r="G41">
            <v>3.6</v>
          </cell>
          <cell r="I41" t="str">
            <v>GJ</v>
          </cell>
          <cell r="J41" t="str">
            <v>MWh</v>
          </cell>
        </row>
        <row r="42">
          <cell r="C42" t="str">
            <v>N/A</v>
          </cell>
          <cell r="E42" t="str">
            <v>N/A</v>
          </cell>
          <cell r="F42" t="str">
            <v>Eletricidade Comprada Setembro</v>
          </cell>
          <cell r="G42">
            <v>3.6</v>
          </cell>
          <cell r="I42" t="str">
            <v>GJ</v>
          </cell>
          <cell r="J42" t="str">
            <v>MWh</v>
          </cell>
        </row>
        <row r="43">
          <cell r="C43" t="str">
            <v>N/A</v>
          </cell>
          <cell r="E43" t="str">
            <v>N/A</v>
          </cell>
          <cell r="F43" t="str">
            <v>Eletricidade Comprada Outubro</v>
          </cell>
          <cell r="G43">
            <v>3.6</v>
          </cell>
          <cell r="I43" t="str">
            <v>GJ</v>
          </cell>
          <cell r="J43" t="str">
            <v>MWh</v>
          </cell>
        </row>
        <row r="44">
          <cell r="C44" t="str">
            <v>N/A</v>
          </cell>
          <cell r="E44" t="str">
            <v>N/A</v>
          </cell>
          <cell r="F44" t="str">
            <v>Eletricidade Comprada Novembro</v>
          </cell>
          <cell r="G44">
            <v>3.6</v>
          </cell>
          <cell r="I44" t="str">
            <v>GJ</v>
          </cell>
          <cell r="J44" t="str">
            <v>MWh</v>
          </cell>
        </row>
        <row r="45">
          <cell r="C45" t="str">
            <v>N/A</v>
          </cell>
          <cell r="E45" t="str">
            <v>N/A</v>
          </cell>
          <cell r="F45" t="str">
            <v>Eletricidade Comprada Dezembro</v>
          </cell>
          <cell r="G45">
            <v>3.6</v>
          </cell>
          <cell r="I45" t="str">
            <v>GJ</v>
          </cell>
          <cell r="J45" t="str">
            <v>MWh</v>
          </cell>
        </row>
        <row r="46">
          <cell r="C46" t="str">
            <v>N/A</v>
          </cell>
          <cell r="E46" t="str">
            <v>N/A</v>
          </cell>
          <cell r="F46" t="str">
            <v>Eletricidade Comprada</v>
          </cell>
          <cell r="G46">
            <v>3.6</v>
          </cell>
          <cell r="I46" t="str">
            <v>GJ</v>
          </cell>
          <cell r="J46" t="str">
            <v>MWh</v>
          </cell>
        </row>
        <row r="47">
          <cell r="C47" t="str">
            <v>N/A</v>
          </cell>
          <cell r="E47" t="str">
            <v>N/A</v>
          </cell>
          <cell r="F47" t="str">
            <v>Eletricidade Comprada</v>
          </cell>
          <cell r="G47">
            <v>3.5999999999999999E-3</v>
          </cell>
          <cell r="I47" t="str">
            <v>GJ</v>
          </cell>
          <cell r="J47" t="str">
            <v>KWh</v>
          </cell>
        </row>
        <row r="48">
          <cell r="C48" t="str">
            <v>N/A</v>
          </cell>
          <cell r="E48" t="str">
            <v>N/A</v>
          </cell>
          <cell r="F48" t="str">
            <v>Eletricidade Gerada</v>
          </cell>
          <cell r="I48" t="str">
            <v>GJ</v>
          </cell>
          <cell r="J48" t="str">
            <v>MWh</v>
          </cell>
        </row>
        <row r="49">
          <cell r="C49" t="str">
            <v>N/A</v>
          </cell>
          <cell r="E49" t="str">
            <v>N/A</v>
          </cell>
          <cell r="F49" t="str">
            <v>Eletricidade Gerada</v>
          </cell>
          <cell r="G49">
            <v>0</v>
          </cell>
          <cell r="I49" t="str">
            <v>GJ</v>
          </cell>
          <cell r="J49" t="str">
            <v>KWh</v>
          </cell>
        </row>
        <row r="50">
          <cell r="C50" t="str">
            <v>N/A</v>
          </cell>
          <cell r="E50" t="str">
            <v>N/A</v>
          </cell>
          <cell r="F50" t="str">
            <v>Gás Carbônico</v>
          </cell>
          <cell r="G50">
            <v>44</v>
          </cell>
          <cell r="I50" t="str">
            <v>kg</v>
          </cell>
          <cell r="J50" t="str">
            <v>mol</v>
          </cell>
        </row>
        <row r="51">
          <cell r="C51" t="str">
            <v>N/A</v>
          </cell>
          <cell r="E51" t="str">
            <v>N/A</v>
          </cell>
          <cell r="F51" t="str">
            <v>Carbonato de Cálcio</v>
          </cell>
          <cell r="G51">
            <v>100.0869</v>
          </cell>
          <cell r="I51" t="str">
            <v>g</v>
          </cell>
          <cell r="J51" t="str">
            <v>mol</v>
          </cell>
        </row>
        <row r="52">
          <cell r="C52" t="str">
            <v>N/A</v>
          </cell>
          <cell r="E52" t="str">
            <v>N/A</v>
          </cell>
          <cell r="F52" t="str">
            <v>Acetileno</v>
          </cell>
          <cell r="G52">
            <v>26</v>
          </cell>
          <cell r="I52" t="str">
            <v>kg</v>
          </cell>
          <cell r="J52" t="str">
            <v>mol</v>
          </cell>
        </row>
        <row r="53">
          <cell r="C53" t="str">
            <v>N/A</v>
          </cell>
          <cell r="E53" t="str">
            <v>N/A</v>
          </cell>
          <cell r="F53" t="str">
            <v>Gás Carbônico</v>
          </cell>
          <cell r="G53">
            <v>44</v>
          </cell>
          <cell r="I53" t="str">
            <v>kg</v>
          </cell>
          <cell r="J53" t="str">
            <v>mol</v>
          </cell>
        </row>
        <row r="54">
          <cell r="C54" t="str">
            <v>N/A</v>
          </cell>
          <cell r="E54" t="str">
            <v>N/A</v>
          </cell>
          <cell r="F54" t="str">
            <v>Nitrogenio</v>
          </cell>
          <cell r="G54">
            <v>14</v>
          </cell>
          <cell r="I54" t="str">
            <v>g</v>
          </cell>
          <cell r="J54" t="str">
            <v>mol</v>
          </cell>
        </row>
        <row r="55">
          <cell r="C55" t="str">
            <v>N/A</v>
          </cell>
          <cell r="E55" t="str">
            <v>N/A</v>
          </cell>
          <cell r="F55" t="str">
            <v>Oxigenio</v>
          </cell>
          <cell r="G55">
            <v>16</v>
          </cell>
          <cell r="I55" t="str">
            <v>g</v>
          </cell>
          <cell r="J55" t="str">
            <v>mol</v>
          </cell>
        </row>
        <row r="56">
          <cell r="C56" t="str">
            <v>N/A</v>
          </cell>
          <cell r="E56" t="str">
            <v>N/A</v>
          </cell>
          <cell r="F56" t="str">
            <v>Proporção N₂O / N2</v>
          </cell>
          <cell r="G56">
            <v>1.5714285714285714</v>
          </cell>
          <cell r="I56" t="str">
            <v>g</v>
          </cell>
          <cell r="J56" t="str">
            <v>mol</v>
          </cell>
        </row>
        <row r="57">
          <cell r="C57" t="str">
            <v>Fontes Móveis</v>
          </cell>
          <cell r="E57" t="str">
            <v>Veículos Leves</v>
          </cell>
          <cell r="F57" t="str">
            <v>Gasolina C</v>
          </cell>
          <cell r="G57">
            <v>12</v>
          </cell>
          <cell r="I57" t="str">
            <v>km</v>
          </cell>
          <cell r="J57" t="str">
            <v>L</v>
          </cell>
        </row>
        <row r="58">
          <cell r="C58" t="str">
            <v>Fontes Móveis</v>
          </cell>
          <cell r="E58" t="str">
            <v>Veículos Leves</v>
          </cell>
          <cell r="F58" t="str">
            <v>Etanol Hidratado</v>
          </cell>
          <cell r="G58">
            <v>8</v>
          </cell>
          <cell r="I58" t="str">
            <v>km</v>
          </cell>
          <cell r="J58" t="str">
            <v>L</v>
          </cell>
        </row>
        <row r="59">
          <cell r="C59" t="str">
            <v>Fontes Móveis</v>
          </cell>
          <cell r="E59" t="str">
            <v>Veículos Leves</v>
          </cell>
          <cell r="F59" t="str">
            <v>Diesel B5</v>
          </cell>
          <cell r="G59">
            <v>9.09</v>
          </cell>
          <cell r="I59" t="str">
            <v>km</v>
          </cell>
          <cell r="J59" t="str">
            <v>L</v>
          </cell>
        </row>
        <row r="60">
          <cell r="C60" t="str">
            <v>Fontes Móveis</v>
          </cell>
          <cell r="E60" t="str">
            <v>Veículos Leves</v>
          </cell>
          <cell r="F60" t="str">
            <v>GNV</v>
          </cell>
          <cell r="G60">
            <v>12</v>
          </cell>
          <cell r="I60" t="str">
            <v>km</v>
          </cell>
          <cell r="J60" t="str">
            <v>m³</v>
          </cell>
        </row>
        <row r="61">
          <cell r="C61" t="str">
            <v>Fontes Móveis</v>
          </cell>
          <cell r="E61" t="str">
            <v>Caminhões Leves</v>
          </cell>
          <cell r="F61" t="str">
            <v>Diesel B5</v>
          </cell>
          <cell r="G61">
            <v>7.61</v>
          </cell>
          <cell r="I61" t="str">
            <v>km</v>
          </cell>
          <cell r="J61" t="str">
            <v>L</v>
          </cell>
        </row>
        <row r="62">
          <cell r="C62" t="str">
            <v>Fontes Móveis</v>
          </cell>
          <cell r="E62" t="str">
            <v>Caminhões Médios</v>
          </cell>
          <cell r="F62" t="str">
            <v>Diesel B5</v>
          </cell>
          <cell r="G62">
            <v>5.56</v>
          </cell>
          <cell r="I62" t="str">
            <v>km</v>
          </cell>
          <cell r="J62" t="str">
            <v>L</v>
          </cell>
        </row>
        <row r="63">
          <cell r="C63" t="str">
            <v>Fontes Móveis</v>
          </cell>
          <cell r="E63" t="str">
            <v>Caminhões Pesados</v>
          </cell>
          <cell r="F63" t="str">
            <v>Diesel B5</v>
          </cell>
          <cell r="G63">
            <v>3.17</v>
          </cell>
          <cell r="I63" t="str">
            <v>km</v>
          </cell>
          <cell r="J63" t="str">
            <v>L</v>
          </cell>
        </row>
        <row r="64">
          <cell r="C64" t="str">
            <v>Fontes Móveis</v>
          </cell>
          <cell r="E64" t="str">
            <v>Ônibus Urbano</v>
          </cell>
          <cell r="F64" t="str">
            <v>Diesel B5</v>
          </cell>
          <cell r="G64">
            <v>2.2999999999999998</v>
          </cell>
          <cell r="I64" t="str">
            <v>km</v>
          </cell>
          <cell r="J64" t="str">
            <v>L</v>
          </cell>
        </row>
        <row r="65">
          <cell r="C65" t="str">
            <v>Fontes Móveis</v>
          </cell>
          <cell r="E65" t="str">
            <v>Ônibus Rodoviário</v>
          </cell>
          <cell r="F65" t="str">
            <v>Diesel B5</v>
          </cell>
          <cell r="G65">
            <v>3.03</v>
          </cell>
          <cell r="I65" t="str">
            <v>km</v>
          </cell>
          <cell r="J65" t="str">
            <v>L</v>
          </cell>
        </row>
        <row r="66">
          <cell r="C66" t="str">
            <v>Fontes Móveis</v>
          </cell>
          <cell r="E66" t="str">
            <v>Motocicletas</v>
          </cell>
          <cell r="F66" t="str">
            <v>Gasolina A</v>
          </cell>
          <cell r="G66">
            <v>40</v>
          </cell>
          <cell r="I66" t="str">
            <v>km</v>
          </cell>
          <cell r="J66" t="str">
            <v>L</v>
          </cell>
        </row>
        <row r="67">
          <cell r="C67" t="str">
            <v>Fontes Móveis</v>
          </cell>
          <cell r="E67" t="str">
            <v>Motocicletas</v>
          </cell>
          <cell r="F67" t="str">
            <v>Gasolina C</v>
          </cell>
          <cell r="G67">
            <v>40</v>
          </cell>
          <cell r="I67" t="str">
            <v>km</v>
          </cell>
          <cell r="J67" t="str">
            <v>L</v>
          </cell>
        </row>
        <row r="68">
          <cell r="C68" t="str">
            <v>Fontes Móveis</v>
          </cell>
          <cell r="E68" t="str">
            <v>Motocicletas</v>
          </cell>
          <cell r="F68" t="str">
            <v>Etanol Hidratado</v>
          </cell>
          <cell r="G68">
            <v>25</v>
          </cell>
          <cell r="I68" t="str">
            <v>km</v>
          </cell>
          <cell r="J68" t="str">
            <v>L</v>
          </cell>
        </row>
        <row r="69">
          <cell r="C69" t="str">
            <v>N/A</v>
          </cell>
          <cell r="E69" t="str">
            <v>Diesel B5</v>
          </cell>
          <cell r="F69" t="str">
            <v>% de Biodiesel no Diesel Brasileiro</v>
          </cell>
          <cell r="G69">
            <v>0.05</v>
          </cell>
          <cell r="I69" t="str">
            <v>N/A</v>
          </cell>
          <cell r="J69" t="str">
            <v>N/A</v>
          </cell>
        </row>
        <row r="70">
          <cell r="C70" t="str">
            <v>N/A</v>
          </cell>
          <cell r="E70" t="str">
            <v>Gasolina C</v>
          </cell>
          <cell r="F70" t="str">
            <v>% de Etanol na Gasolina Brasileira</v>
          </cell>
          <cell r="G70">
            <v>0.23330000000000001</v>
          </cell>
          <cell r="I70" t="str">
            <v>N/A</v>
          </cell>
          <cell r="J70" t="str">
            <v>N/A</v>
          </cell>
        </row>
        <row r="71">
          <cell r="C71" t="str">
            <v>N/A</v>
          </cell>
          <cell r="E71" t="str">
            <v>N/A</v>
          </cell>
          <cell r="F71" t="str">
            <v>Óleo Combustível Pesado</v>
          </cell>
          <cell r="G71">
            <v>4.0151411999999997E-2</v>
          </cell>
          <cell r="I71" t="str">
            <v>GJ</v>
          </cell>
          <cell r="J71" t="str">
            <v>kg</v>
          </cell>
        </row>
        <row r="72">
          <cell r="C72" t="str">
            <v>N/A</v>
          </cell>
          <cell r="E72" t="str">
            <v>N/A</v>
          </cell>
          <cell r="F72" t="str">
            <v>Biodiesel</v>
          </cell>
          <cell r="G72">
            <v>3.7681199999999998E-2</v>
          </cell>
          <cell r="I72" t="str">
            <v>GJ</v>
          </cell>
          <cell r="J72" t="str">
            <v>kg</v>
          </cell>
        </row>
        <row r="73">
          <cell r="C73" t="str">
            <v>N/A</v>
          </cell>
          <cell r="E73" t="str">
            <v>N/A</v>
          </cell>
          <cell r="F73" t="str">
            <v>Etanol Anidro</v>
          </cell>
          <cell r="G73">
            <v>2.8260899999999999E-2</v>
          </cell>
          <cell r="I73" t="str">
            <v>GJ</v>
          </cell>
          <cell r="J73" t="str">
            <v>kg</v>
          </cell>
        </row>
        <row r="74">
          <cell r="C74" t="str">
            <v>N/A</v>
          </cell>
          <cell r="E74" t="str">
            <v>N/A</v>
          </cell>
          <cell r="F74" t="str">
            <v>Etanol Hidratado</v>
          </cell>
          <cell r="G74">
            <v>2.6376840000000002E-2</v>
          </cell>
          <cell r="I74" t="str">
            <v>GJ</v>
          </cell>
          <cell r="J74" t="str">
            <v>kg</v>
          </cell>
        </row>
        <row r="75">
          <cell r="C75" t="str">
            <v>N/A</v>
          </cell>
          <cell r="E75" t="str">
            <v>N/A</v>
          </cell>
          <cell r="F75" t="str">
            <v>Biomassa</v>
          </cell>
          <cell r="G75">
            <v>1.1599999999999999E-2</v>
          </cell>
          <cell r="I75" t="str">
            <v>GJ</v>
          </cell>
          <cell r="J75" t="str">
            <v>kg</v>
          </cell>
        </row>
        <row r="76">
          <cell r="C76" t="str">
            <v>N/A</v>
          </cell>
          <cell r="E76" t="str">
            <v>N/A</v>
          </cell>
          <cell r="F76" t="str">
            <v>Diesel B5</v>
          </cell>
          <cell r="G76">
            <v>4.2723555093555091E-2</v>
          </cell>
          <cell r="I76" t="str">
            <v>GJ</v>
          </cell>
          <cell r="J76" t="str">
            <v>kg</v>
          </cell>
        </row>
        <row r="77">
          <cell r="C77" t="str">
            <v>N/A</v>
          </cell>
          <cell r="E77" t="str">
            <v>N/A</v>
          </cell>
          <cell r="F77" t="str">
            <v>Óleo Diesel</v>
          </cell>
          <cell r="G77">
            <v>4.2999999999999997E-2</v>
          </cell>
          <cell r="I77" t="str">
            <v>GJ</v>
          </cell>
          <cell r="J77" t="str">
            <v>kg</v>
          </cell>
        </row>
        <row r="78">
          <cell r="C78" t="str">
            <v>N/A</v>
          </cell>
          <cell r="E78" t="str">
            <v>N/A</v>
          </cell>
          <cell r="F78" t="str">
            <v>Gasolina C</v>
          </cell>
          <cell r="G78">
            <v>4.0371494833931196E-2</v>
          </cell>
          <cell r="I78" t="str">
            <v>GJ</v>
          </cell>
          <cell r="J78" t="str">
            <v>kg</v>
          </cell>
        </row>
        <row r="79">
          <cell r="C79" t="str">
            <v>N/A</v>
          </cell>
          <cell r="E79" t="str">
            <v>N/A</v>
          </cell>
          <cell r="F79" t="str">
            <v>Gasolina A</v>
          </cell>
          <cell r="G79">
            <v>4.4299999999999999E-2</v>
          </cell>
          <cell r="I79" t="str">
            <v>GJ</v>
          </cell>
          <cell r="J79" t="str">
            <v>kg</v>
          </cell>
        </row>
        <row r="80">
          <cell r="C80" t="str">
            <v>N/A</v>
          </cell>
          <cell r="E80" t="str">
            <v>N/A</v>
          </cell>
          <cell r="F80" t="str">
            <v>Gasolina de Aviação</v>
          </cell>
          <cell r="G80">
            <v>4.4380080000000002E-2</v>
          </cell>
          <cell r="I80" t="str">
            <v>GJ</v>
          </cell>
          <cell r="J80" t="str">
            <v>kg</v>
          </cell>
        </row>
        <row r="81">
          <cell r="C81" t="str">
            <v>N/A</v>
          </cell>
          <cell r="E81" t="str">
            <v>N/A</v>
          </cell>
          <cell r="F81" t="str">
            <v>Querosene de Aviação</v>
          </cell>
          <cell r="G81">
            <v>4.354272E-2</v>
          </cell>
          <cell r="I81" t="str">
            <v>GJ</v>
          </cell>
          <cell r="J81" t="str">
            <v>kg</v>
          </cell>
        </row>
        <row r="82">
          <cell r="C82" t="str">
            <v>N/A</v>
          </cell>
          <cell r="E82" t="str">
            <v>N/A</v>
          </cell>
          <cell r="F82" t="str">
            <v>Querosene</v>
          </cell>
          <cell r="G82">
            <v>4.982292E-2</v>
          </cell>
          <cell r="I82" t="str">
            <v>GJ</v>
          </cell>
          <cell r="J82" t="str">
            <v>kg</v>
          </cell>
        </row>
        <row r="83">
          <cell r="C83" t="str">
            <v>N/A</v>
          </cell>
          <cell r="E83" t="str">
            <v>N/A</v>
          </cell>
          <cell r="F83" t="str">
            <v>GLP</v>
          </cell>
          <cell r="G83">
            <v>4.6473479999999998E-2</v>
          </cell>
          <cell r="I83" t="str">
            <v>GJ</v>
          </cell>
          <cell r="J83" t="str">
            <v>kg</v>
          </cell>
        </row>
        <row r="84">
          <cell r="C84" t="str">
            <v>N/A</v>
          </cell>
          <cell r="E84" t="str">
            <v>N/A</v>
          </cell>
          <cell r="F84" t="str">
            <v xml:space="preserve">Carvão Vegetal </v>
          </cell>
          <cell r="G84">
            <v>2.7046727999999999E-2</v>
          </cell>
          <cell r="I84" t="str">
            <v>GJ</v>
          </cell>
          <cell r="J84" t="str">
            <v>kg</v>
          </cell>
        </row>
        <row r="85">
          <cell r="C85" t="str">
            <v>N/A</v>
          </cell>
          <cell r="E85" t="str">
            <v>N/A</v>
          </cell>
          <cell r="F85" t="str">
            <v>Gás Natural</v>
          </cell>
          <cell r="G85">
            <v>4.6054799999999993E-2</v>
          </cell>
          <cell r="I85" t="str">
            <v>GJ</v>
          </cell>
          <cell r="J85" t="str">
            <v>kg</v>
          </cell>
        </row>
        <row r="86">
          <cell r="C86" t="str">
            <v>N/A</v>
          </cell>
          <cell r="E86" t="str">
            <v>N/A</v>
          </cell>
          <cell r="F86" t="str">
            <v>Carvão (Sub-Bit)</v>
          </cell>
          <cell r="G86">
            <v>1.89E-2</v>
          </cell>
          <cell r="I86" t="str">
            <v>GJ</v>
          </cell>
          <cell r="J86" t="str">
            <v>kg</v>
          </cell>
        </row>
        <row r="87">
          <cell r="C87" t="str">
            <v>N/A</v>
          </cell>
          <cell r="E87" t="str">
            <v>N/A</v>
          </cell>
          <cell r="F87" t="str">
            <v>Resíduo de madeira</v>
          </cell>
          <cell r="G87">
            <v>1.297908E-2</v>
          </cell>
          <cell r="I87" t="str">
            <v>GJ</v>
          </cell>
          <cell r="J87" t="str">
            <v>kg</v>
          </cell>
        </row>
        <row r="88">
          <cell r="C88" t="str">
            <v>N/A</v>
          </cell>
          <cell r="E88" t="str">
            <v>N/A</v>
          </cell>
          <cell r="F88" t="str">
            <v>Licor Negro</v>
          </cell>
          <cell r="G88">
            <v>1.1974248E-2</v>
          </cell>
          <cell r="I88" t="str">
            <v>GJ</v>
          </cell>
          <cell r="J88" t="str">
            <v>kg</v>
          </cell>
        </row>
        <row r="89">
          <cell r="C89" t="str">
            <v>N/A</v>
          </cell>
          <cell r="E89" t="str">
            <v>N/A</v>
          </cell>
          <cell r="F89" t="str">
            <v>Óleo Combustível Pesado</v>
          </cell>
          <cell r="G89">
            <v>40.151412000000001</v>
          </cell>
          <cell r="I89" t="str">
            <v>GJ</v>
          </cell>
          <cell r="J89" t="str">
            <v>t</v>
          </cell>
        </row>
        <row r="90">
          <cell r="C90" t="str">
            <v>N/A</v>
          </cell>
          <cell r="E90" t="str">
            <v>N/A</v>
          </cell>
          <cell r="F90" t="str">
            <v>Biodiesel</v>
          </cell>
          <cell r="G90">
            <v>37.681199999999997</v>
          </cell>
          <cell r="I90" t="str">
            <v>GJ</v>
          </cell>
          <cell r="J90" t="str">
            <v>t</v>
          </cell>
        </row>
        <row r="91">
          <cell r="C91" t="str">
            <v>N/A</v>
          </cell>
          <cell r="E91" t="str">
            <v>N/A</v>
          </cell>
          <cell r="F91" t="str">
            <v>Etanol Anidro</v>
          </cell>
          <cell r="G91">
            <v>28.260899999999999</v>
          </cell>
          <cell r="I91" t="str">
            <v>GJ</v>
          </cell>
          <cell r="J91" t="str">
            <v>t</v>
          </cell>
        </row>
        <row r="92">
          <cell r="C92" t="str">
            <v>N/A</v>
          </cell>
          <cell r="E92" t="str">
            <v>N/A</v>
          </cell>
          <cell r="F92" t="str">
            <v>Etanol Hidratado</v>
          </cell>
          <cell r="G92">
            <v>26.376840000000001</v>
          </cell>
          <cell r="I92" t="str">
            <v>GJ</v>
          </cell>
          <cell r="J92" t="str">
            <v>t</v>
          </cell>
        </row>
        <row r="93">
          <cell r="C93" t="str">
            <v>N/A</v>
          </cell>
          <cell r="E93" t="str">
            <v>N/A</v>
          </cell>
          <cell r="F93" t="str">
            <v>Biomassa</v>
          </cell>
          <cell r="G93">
            <v>11.6</v>
          </cell>
          <cell r="I93" t="str">
            <v>GJ</v>
          </cell>
          <cell r="J93" t="str">
            <v>t</v>
          </cell>
        </row>
        <row r="94">
          <cell r="C94" t="str">
            <v>N/A</v>
          </cell>
          <cell r="E94" t="str">
            <v>N/A</v>
          </cell>
          <cell r="F94" t="str">
            <v>Diesel B5</v>
          </cell>
          <cell r="G94">
            <v>42.723555093555092</v>
          </cell>
          <cell r="I94" t="str">
            <v>GJ</v>
          </cell>
          <cell r="J94" t="str">
            <v>t</v>
          </cell>
        </row>
        <row r="95">
          <cell r="C95" t="str">
            <v>N/A</v>
          </cell>
          <cell r="E95" t="str">
            <v>N/A</v>
          </cell>
          <cell r="F95" t="str">
            <v>Óleo Diesel</v>
          </cell>
          <cell r="G95">
            <v>43</v>
          </cell>
          <cell r="I95" t="str">
            <v>GJ</v>
          </cell>
          <cell r="J95" t="str">
            <v>t</v>
          </cell>
        </row>
        <row r="96">
          <cell r="C96" t="str">
            <v>N/A</v>
          </cell>
          <cell r="E96" t="str">
            <v>N/A</v>
          </cell>
          <cell r="F96" t="str">
            <v>Gasolina C</v>
          </cell>
          <cell r="G96">
            <v>40.371494833931195</v>
          </cell>
          <cell r="I96" t="str">
            <v>GJ</v>
          </cell>
          <cell r="J96" t="str">
            <v>t</v>
          </cell>
        </row>
        <row r="97">
          <cell r="C97" t="str">
            <v>N/A</v>
          </cell>
          <cell r="E97" t="str">
            <v>N/A</v>
          </cell>
          <cell r="F97" t="str">
            <v>Gasolina A</v>
          </cell>
          <cell r="G97">
            <v>44.3</v>
          </cell>
          <cell r="I97" t="str">
            <v>GJ</v>
          </cell>
          <cell r="J97" t="str">
            <v>t</v>
          </cell>
        </row>
        <row r="98">
          <cell r="C98" t="str">
            <v>N/A</v>
          </cell>
          <cell r="E98" t="str">
            <v>N/A</v>
          </cell>
          <cell r="F98" t="str">
            <v>Gasolina de Aviação</v>
          </cell>
          <cell r="G98">
            <v>44.38008</v>
          </cell>
          <cell r="I98" t="str">
            <v>GJ</v>
          </cell>
          <cell r="J98" t="str">
            <v>t</v>
          </cell>
        </row>
        <row r="99">
          <cell r="C99" t="str">
            <v>N/A</v>
          </cell>
          <cell r="E99" t="str">
            <v>N/A</v>
          </cell>
          <cell r="F99" t="str">
            <v>Querosene de Aviação</v>
          </cell>
          <cell r="G99">
            <v>43.542720000000003</v>
          </cell>
          <cell r="I99" t="str">
            <v>GJ</v>
          </cell>
          <cell r="J99" t="str">
            <v>t</v>
          </cell>
        </row>
        <row r="100">
          <cell r="C100" t="str">
            <v>N/A</v>
          </cell>
          <cell r="E100" t="str">
            <v>N/A</v>
          </cell>
          <cell r="F100" t="str">
            <v>Querosene</v>
          </cell>
          <cell r="G100">
            <v>49.822919999999996</v>
          </cell>
          <cell r="I100" t="str">
            <v>GJ</v>
          </cell>
          <cell r="J100" t="str">
            <v>t</v>
          </cell>
        </row>
        <row r="101">
          <cell r="C101" t="str">
            <v>N/A</v>
          </cell>
          <cell r="E101" t="str">
            <v>N/A</v>
          </cell>
          <cell r="F101" t="str">
            <v>GLP</v>
          </cell>
          <cell r="G101">
            <v>46.473479999999995</v>
          </cell>
          <cell r="I101" t="str">
            <v>GJ</v>
          </cell>
          <cell r="J101" t="str">
            <v>t</v>
          </cell>
        </row>
        <row r="102">
          <cell r="C102" t="str">
            <v>N/A</v>
          </cell>
          <cell r="E102" t="str">
            <v>N/A</v>
          </cell>
          <cell r="F102" t="str">
            <v xml:space="preserve">Carvão Vegetal </v>
          </cell>
          <cell r="G102">
            <v>27.046727999999998</v>
          </cell>
          <cell r="I102" t="str">
            <v>GJ</v>
          </cell>
          <cell r="J102" t="str">
            <v>t</v>
          </cell>
        </row>
        <row r="103">
          <cell r="C103" t="str">
            <v>N/A</v>
          </cell>
          <cell r="E103" t="str">
            <v>N/A</v>
          </cell>
          <cell r="F103" t="str">
            <v>Gás Natural</v>
          </cell>
          <cell r="G103">
            <v>46.054799999999993</v>
          </cell>
          <cell r="I103" t="str">
            <v>GJ</v>
          </cell>
          <cell r="J103" t="str">
            <v>t</v>
          </cell>
        </row>
        <row r="104">
          <cell r="C104" t="str">
            <v>N/A</v>
          </cell>
          <cell r="E104" t="str">
            <v>N/A</v>
          </cell>
          <cell r="F104" t="str">
            <v>Carvão (Sub-Bit)</v>
          </cell>
          <cell r="G104">
            <v>18.899999999999999</v>
          </cell>
          <cell r="I104" t="str">
            <v>GJ</v>
          </cell>
          <cell r="J104" t="str">
            <v>t</v>
          </cell>
        </row>
        <row r="105">
          <cell r="C105" t="str">
            <v>N/A</v>
          </cell>
          <cell r="E105" t="str">
            <v>N/A</v>
          </cell>
          <cell r="F105" t="str">
            <v>Resíduo de madeira</v>
          </cell>
          <cell r="G105">
            <v>390</v>
          </cell>
          <cell r="I105" t="str">
            <v>kg</v>
          </cell>
          <cell r="J105" t="str">
            <v>m³</v>
          </cell>
        </row>
        <row r="106">
          <cell r="C106" t="str">
            <v>N/A</v>
          </cell>
          <cell r="E106" t="str">
            <v>N/A</v>
          </cell>
          <cell r="F106" t="str">
            <v>Resíduo de madeira</v>
          </cell>
          <cell r="G106">
            <v>5.0618411999999999</v>
          </cell>
          <cell r="I106" t="str">
            <v>GJ</v>
          </cell>
          <cell r="J106" t="str">
            <v>m³</v>
          </cell>
        </row>
        <row r="107">
          <cell r="C107" t="str">
            <v>N/A</v>
          </cell>
          <cell r="E107" t="str">
            <v>N/A</v>
          </cell>
          <cell r="F107" t="str">
            <v>Resíduo de madeira</v>
          </cell>
          <cell r="G107">
            <v>12.97908</v>
          </cell>
          <cell r="I107" t="str">
            <v>GJ</v>
          </cell>
          <cell r="J107" t="str">
            <v>t</v>
          </cell>
        </row>
        <row r="108">
          <cell r="C108" t="str">
            <v>N/A</v>
          </cell>
          <cell r="E108" t="str">
            <v>N/A</v>
          </cell>
          <cell r="F108" t="str">
            <v>Licor Negro</v>
          </cell>
          <cell r="G108">
            <v>11.974247999999999</v>
          </cell>
          <cell r="I108" t="str">
            <v>GJ</v>
          </cell>
          <cell r="J108" t="str">
            <v>t</v>
          </cell>
        </row>
        <row r="109">
          <cell r="C109" t="str">
            <v>N/A</v>
          </cell>
          <cell r="E109" t="str">
            <v>N/A</v>
          </cell>
          <cell r="F109" t="str">
            <v>Óleo Combustível Pesado</v>
          </cell>
          <cell r="G109">
            <v>4.0151412000000004E-2</v>
          </cell>
          <cell r="I109" t="str">
            <v>GJ</v>
          </cell>
          <cell r="J109" t="str">
            <v>L</v>
          </cell>
        </row>
        <row r="110">
          <cell r="C110" t="str">
            <v>N/A</v>
          </cell>
          <cell r="E110" t="str">
            <v>N/A</v>
          </cell>
          <cell r="F110" t="str">
            <v>Biodiesel</v>
          </cell>
          <cell r="G110">
            <v>3.2971049999999995E-2</v>
          </cell>
          <cell r="I110" t="str">
            <v>GJ</v>
          </cell>
          <cell r="J110" t="str">
            <v>L</v>
          </cell>
        </row>
        <row r="111">
          <cell r="C111" t="str">
            <v>N/A</v>
          </cell>
          <cell r="E111" t="str">
            <v>N/A</v>
          </cell>
          <cell r="F111" t="str">
            <v>Etanol Anidro</v>
          </cell>
          <cell r="G111">
            <v>2.2354371899999999E-2</v>
          </cell>
          <cell r="I111" t="str">
            <v>GJ</v>
          </cell>
          <cell r="J111" t="str">
            <v>L</v>
          </cell>
        </row>
        <row r="112">
          <cell r="C112" t="str">
            <v>N/A</v>
          </cell>
          <cell r="E112" t="str">
            <v>N/A</v>
          </cell>
          <cell r="F112" t="str">
            <v>Etanol Hidratado</v>
          </cell>
          <cell r="G112">
            <v>2.1338863560000001E-2</v>
          </cell>
          <cell r="I112" t="str">
            <v>GJ</v>
          </cell>
          <cell r="J112" t="str">
            <v>L</v>
          </cell>
        </row>
        <row r="113">
          <cell r="C113" t="str">
            <v>N/A</v>
          </cell>
          <cell r="E113" t="str">
            <v>N/A</v>
          </cell>
          <cell r="F113" t="str">
            <v>Diesel B5</v>
          </cell>
          <cell r="G113">
            <v>3.5962552500000002E-2</v>
          </cell>
          <cell r="I113" t="str">
            <v>GJ</v>
          </cell>
          <cell r="J113" t="str">
            <v>L</v>
          </cell>
        </row>
        <row r="114">
          <cell r="C114" t="str">
            <v>N/A</v>
          </cell>
          <cell r="E114" t="str">
            <v>N/A</v>
          </cell>
          <cell r="F114" t="str">
            <v>Óleo Diesel</v>
          </cell>
          <cell r="G114">
            <v>3.6119999999999999E-2</v>
          </cell>
          <cell r="I114" t="str">
            <v>GJ</v>
          </cell>
          <cell r="J114" t="str">
            <v>L</v>
          </cell>
        </row>
        <row r="115">
          <cell r="C115" t="str">
            <v>N/A</v>
          </cell>
          <cell r="E115" t="str">
            <v>N/A</v>
          </cell>
          <cell r="F115" t="str">
            <v>Gasolina C</v>
          </cell>
          <cell r="G115">
            <v>3.0417163984269996E-2</v>
          </cell>
          <cell r="I115" t="str">
            <v>GJ</v>
          </cell>
          <cell r="J115" t="str">
            <v>L</v>
          </cell>
        </row>
        <row r="116">
          <cell r="C116" t="str">
            <v>N/A</v>
          </cell>
          <cell r="E116" t="str">
            <v>N/A</v>
          </cell>
          <cell r="F116" t="str">
            <v>Gasolina A</v>
          </cell>
          <cell r="G116">
            <v>3.28706E-2</v>
          </cell>
          <cell r="I116" t="str">
            <v>GJ</v>
          </cell>
          <cell r="J116" t="str">
            <v>L</v>
          </cell>
        </row>
        <row r="117">
          <cell r="C117" t="str">
            <v>N/A</v>
          </cell>
          <cell r="E117" t="str">
            <v>N/A</v>
          </cell>
          <cell r="F117" t="str">
            <v>Gasolina de Aviação</v>
          </cell>
          <cell r="G117">
            <v>3.2219938079999996E-2</v>
          </cell>
          <cell r="I117" t="str">
            <v>GJ</v>
          </cell>
          <cell r="J117" t="str">
            <v>L</v>
          </cell>
        </row>
        <row r="118">
          <cell r="C118" t="str">
            <v>N/A</v>
          </cell>
          <cell r="E118" t="str">
            <v>N/A</v>
          </cell>
          <cell r="F118" t="str">
            <v>Querosene de Aviação</v>
          </cell>
          <cell r="G118">
            <v>3.4790633280000004E-2</v>
          </cell>
          <cell r="I118" t="str">
            <v>GJ</v>
          </cell>
          <cell r="J118" t="str">
            <v>L</v>
          </cell>
        </row>
        <row r="119">
          <cell r="C119" t="str">
            <v>N/A</v>
          </cell>
          <cell r="E119" t="str">
            <v>N/A</v>
          </cell>
          <cell r="F119" t="str">
            <v>Querosene</v>
          </cell>
          <cell r="G119">
            <v>3.9808513079999996E-2</v>
          </cell>
          <cell r="I119" t="str">
            <v>GJ</v>
          </cell>
          <cell r="J119" t="str">
            <v>L</v>
          </cell>
        </row>
        <row r="120">
          <cell r="C120" t="str">
            <v>N/A</v>
          </cell>
          <cell r="E120" t="str">
            <v>N/A</v>
          </cell>
          <cell r="F120" t="str">
            <v>GLP</v>
          </cell>
          <cell r="G120">
            <v>2.5653360959999996E-2</v>
          </cell>
          <cell r="I120" t="str">
            <v>GJ</v>
          </cell>
          <cell r="J120" t="str">
            <v>L</v>
          </cell>
        </row>
        <row r="121">
          <cell r="C121" t="str">
            <v>N/A</v>
          </cell>
          <cell r="E121" t="str">
            <v>N/A</v>
          </cell>
          <cell r="F121" t="str">
            <v>GLP</v>
          </cell>
          <cell r="G121">
            <v>25.653360959999997</v>
          </cell>
          <cell r="I121" t="str">
            <v>GJ</v>
          </cell>
          <cell r="J121" t="str">
            <v>m³</v>
          </cell>
        </row>
        <row r="122">
          <cell r="C122" t="str">
            <v>N/A</v>
          </cell>
          <cell r="E122" t="str">
            <v>N/A</v>
          </cell>
          <cell r="F122" t="str">
            <v xml:space="preserve">Carvão Vegetal </v>
          </cell>
          <cell r="G122">
            <v>6.7616819999999998E-3</v>
          </cell>
          <cell r="I122" t="str">
            <v>GJ</v>
          </cell>
          <cell r="J122" t="str">
            <v>L</v>
          </cell>
        </row>
        <row r="123">
          <cell r="C123" t="str">
            <v>N/A</v>
          </cell>
          <cell r="E123" t="str">
            <v>N/A</v>
          </cell>
          <cell r="F123" t="str">
            <v>Lubrificantes</v>
          </cell>
          <cell r="G123">
            <v>3.7289999999999997E-2</v>
          </cell>
          <cell r="I123" t="str">
            <v>GJ</v>
          </cell>
          <cell r="J123" t="str">
            <v>L</v>
          </cell>
        </row>
        <row r="124">
          <cell r="C124" t="str">
            <v>N/A</v>
          </cell>
          <cell r="E124" t="str">
            <v>N/A</v>
          </cell>
          <cell r="F124" t="str">
            <v>Gás Natural</v>
          </cell>
          <cell r="G124">
            <v>3.6843839999999996E-2</v>
          </cell>
          <cell r="I124" t="str">
            <v>GJ</v>
          </cell>
          <cell r="J124" t="str">
            <v>m³</v>
          </cell>
        </row>
        <row r="125">
          <cell r="C125" t="str">
            <v>N/A</v>
          </cell>
          <cell r="E125" t="str">
            <v>N/A</v>
          </cell>
          <cell r="F125" t="str">
            <v>Óleo Combustível Pesado</v>
          </cell>
          <cell r="G125">
            <v>1E-3</v>
          </cell>
          <cell r="I125" t="str">
            <v>t</v>
          </cell>
          <cell r="J125" t="str">
            <v>L</v>
          </cell>
        </row>
        <row r="126">
          <cell r="C126" t="str">
            <v>N/A</v>
          </cell>
          <cell r="E126" t="str">
            <v>N/A</v>
          </cell>
          <cell r="F126" t="str">
            <v>Biodiesel</v>
          </cell>
          <cell r="G126">
            <v>8.7500000000000002E-4</v>
          </cell>
          <cell r="I126" t="str">
            <v>t</v>
          </cell>
          <cell r="J126" t="str">
            <v>L</v>
          </cell>
        </row>
        <row r="127">
          <cell r="C127" t="str">
            <v>N/A</v>
          </cell>
          <cell r="E127" t="str">
            <v>N/A</v>
          </cell>
          <cell r="F127" t="str">
            <v>Etanol Anidro</v>
          </cell>
          <cell r="G127">
            <v>7.9100000000000004E-4</v>
          </cell>
          <cell r="I127" t="str">
            <v>t</v>
          </cell>
          <cell r="J127" t="str">
            <v>L</v>
          </cell>
        </row>
        <row r="128">
          <cell r="C128" t="str">
            <v>N/A</v>
          </cell>
          <cell r="E128" t="str">
            <v>N/A</v>
          </cell>
          <cell r="F128" t="str">
            <v>Etanol Hidratado</v>
          </cell>
          <cell r="G128">
            <v>8.0900000000000004E-4</v>
          </cell>
          <cell r="I128" t="str">
            <v>t</v>
          </cell>
          <cell r="J128" t="str">
            <v>L</v>
          </cell>
        </row>
        <row r="129">
          <cell r="C129" t="str">
            <v>N/A</v>
          </cell>
          <cell r="E129" t="str">
            <v>N/A</v>
          </cell>
          <cell r="F129" t="str">
            <v>Diesel B5</v>
          </cell>
          <cell r="G129">
            <v>8.4175000000000005E-4</v>
          </cell>
          <cell r="I129" t="str">
            <v>t</v>
          </cell>
          <cell r="J129" t="str">
            <v>L</v>
          </cell>
        </row>
        <row r="130">
          <cell r="C130" t="str">
            <v>N/A</v>
          </cell>
          <cell r="E130" t="str">
            <v>N/A</v>
          </cell>
          <cell r="F130" t="str">
            <v>Óleo Diesel</v>
          </cell>
          <cell r="G130">
            <v>8.4000000000000003E-4</v>
          </cell>
          <cell r="I130" t="str">
            <v>t</v>
          </cell>
          <cell r="J130" t="str">
            <v>L</v>
          </cell>
        </row>
        <row r="131">
          <cell r="C131" t="str">
            <v>N/A</v>
          </cell>
          <cell r="E131" t="str">
            <v>N/A</v>
          </cell>
          <cell r="F131" t="str">
            <v>Gasolina C</v>
          </cell>
          <cell r="G131">
            <v>7.5343169999999996E-4</v>
          </cell>
          <cell r="I131" t="str">
            <v>t</v>
          </cell>
          <cell r="J131" t="str">
            <v>L</v>
          </cell>
        </row>
        <row r="132">
          <cell r="C132" t="str">
            <v>N/A</v>
          </cell>
          <cell r="E132" t="str">
            <v>N/A</v>
          </cell>
          <cell r="F132" t="str">
            <v>Gasolina A</v>
          </cell>
          <cell r="G132">
            <v>7.4200000000000004E-4</v>
          </cell>
          <cell r="I132" t="str">
            <v>t</v>
          </cell>
          <cell r="J132" t="str">
            <v>L</v>
          </cell>
        </row>
        <row r="133">
          <cell r="C133" t="str">
            <v>N/A</v>
          </cell>
          <cell r="E133" t="str">
            <v>N/A</v>
          </cell>
          <cell r="F133" t="str">
            <v>Gasolina de Aviação</v>
          </cell>
          <cell r="G133">
            <v>7.2599999999999997E-4</v>
          </cell>
          <cell r="I133" t="str">
            <v>t</v>
          </cell>
          <cell r="J133" t="str">
            <v>L</v>
          </cell>
        </row>
        <row r="134">
          <cell r="C134" t="str">
            <v>N/A</v>
          </cell>
          <cell r="E134" t="str">
            <v>N/A</v>
          </cell>
          <cell r="F134" t="str">
            <v>Querosene de Aviação</v>
          </cell>
          <cell r="G134">
            <v>7.9900000000000001E-4</v>
          </cell>
          <cell r="I134" t="str">
            <v>t</v>
          </cell>
          <cell r="J134" t="str">
            <v>L</v>
          </cell>
        </row>
        <row r="135">
          <cell r="C135" t="str">
            <v>N/A</v>
          </cell>
          <cell r="E135" t="str">
            <v>N/A</v>
          </cell>
          <cell r="F135" t="str">
            <v>Querosene</v>
          </cell>
          <cell r="G135">
            <v>7.9900000000000001E-4</v>
          </cell>
          <cell r="I135" t="str">
            <v>t</v>
          </cell>
          <cell r="J135" t="str">
            <v>L</v>
          </cell>
        </row>
        <row r="136">
          <cell r="C136" t="str">
            <v>N/A</v>
          </cell>
          <cell r="E136" t="str">
            <v>N/A</v>
          </cell>
          <cell r="F136" t="str">
            <v>GLP</v>
          </cell>
          <cell r="G136">
            <v>5.5199999999999997E-4</v>
          </cell>
          <cell r="I136" t="str">
            <v>t</v>
          </cell>
          <cell r="J136" t="str">
            <v>L</v>
          </cell>
        </row>
        <row r="137">
          <cell r="C137" t="str">
            <v>N/A</v>
          </cell>
          <cell r="E137" t="str">
            <v>N/A</v>
          </cell>
          <cell r="F137" t="str">
            <v xml:space="preserve">Carvão Vegetal </v>
          </cell>
          <cell r="G137">
            <v>2.5000000000000001E-4</v>
          </cell>
          <cell r="I137" t="str">
            <v>t</v>
          </cell>
          <cell r="J137" t="str">
            <v>L</v>
          </cell>
        </row>
        <row r="138">
          <cell r="C138" t="str">
            <v>N/A</v>
          </cell>
          <cell r="E138" t="str">
            <v>N/A</v>
          </cell>
          <cell r="F138" t="str">
            <v>Gás Natural</v>
          </cell>
          <cell r="G138">
            <v>8.0000000000000004E-4</v>
          </cell>
          <cell r="I138" t="str">
            <v>t</v>
          </cell>
          <cell r="J138" t="str">
            <v>m3</v>
          </cell>
        </row>
        <row r="139">
          <cell r="C139" t="str">
            <v>N/A</v>
          </cell>
          <cell r="E139" t="str">
            <v>N/A</v>
          </cell>
          <cell r="F139" t="str">
            <v>Acetileno</v>
          </cell>
          <cell r="G139">
            <v>1.1069999999999999E-3</v>
          </cell>
          <cell r="I139" t="str">
            <v>t</v>
          </cell>
          <cell r="J139" t="str">
            <v>m3</v>
          </cell>
        </row>
        <row r="140">
          <cell r="C140" t="str">
            <v>Fontes Estacionárias</v>
          </cell>
          <cell r="E140" t="str">
            <v>N/A</v>
          </cell>
          <cell r="F140" t="str">
            <v>Explosivos</v>
          </cell>
          <cell r="G140">
            <v>0.18</v>
          </cell>
          <cell r="I140" t="str">
            <v>kg CO₂</v>
          </cell>
          <cell r="J140" t="str">
            <v>kg</v>
          </cell>
        </row>
        <row r="141">
          <cell r="C141" t="str">
            <v>Fontes Estacionárias</v>
          </cell>
          <cell r="E141" t="str">
            <v>N/A</v>
          </cell>
          <cell r="F141" t="str">
            <v>Explosivos</v>
          </cell>
          <cell r="G141">
            <v>0</v>
          </cell>
          <cell r="I141" t="str">
            <v>kg CH₄</v>
          </cell>
          <cell r="J141" t="str">
            <v>kg</v>
          </cell>
        </row>
        <row r="142">
          <cell r="C142" t="str">
            <v>Fontes Estacionárias</v>
          </cell>
          <cell r="E142" t="str">
            <v>N/A</v>
          </cell>
          <cell r="F142" t="str">
            <v>Explosivos</v>
          </cell>
          <cell r="G142">
            <v>0</v>
          </cell>
          <cell r="I142" t="str">
            <v>kg N₂O</v>
          </cell>
          <cell r="J142" t="str">
            <v>kg</v>
          </cell>
        </row>
        <row r="143">
          <cell r="C143" t="str">
            <v>Fontes Estacionárias</v>
          </cell>
          <cell r="E143" t="str">
            <v>N/A</v>
          </cell>
          <cell r="F143" t="str">
            <v>Explosivos</v>
          </cell>
          <cell r="G143">
            <v>180</v>
          </cell>
          <cell r="I143" t="str">
            <v>kg CO₂</v>
          </cell>
          <cell r="J143" t="str">
            <v>t</v>
          </cell>
        </row>
        <row r="144">
          <cell r="C144" t="str">
            <v>Fontes Estacionárias</v>
          </cell>
          <cell r="E144" t="str">
            <v>N/A</v>
          </cell>
          <cell r="F144" t="str">
            <v>Explosivos</v>
          </cell>
          <cell r="G144">
            <v>0</v>
          </cell>
          <cell r="I144" t="str">
            <v>kg CH₄</v>
          </cell>
          <cell r="J144" t="str">
            <v>t</v>
          </cell>
        </row>
        <row r="145">
          <cell r="C145" t="str">
            <v>Fontes Estacionárias</v>
          </cell>
          <cell r="E145" t="str">
            <v>N/A</v>
          </cell>
          <cell r="F145" t="str">
            <v>Explosivos</v>
          </cell>
          <cell r="G145">
            <v>0</v>
          </cell>
          <cell r="I145" t="str">
            <v>kg N₂O</v>
          </cell>
          <cell r="J145" t="str">
            <v>t</v>
          </cell>
        </row>
        <row r="146">
          <cell r="C146" t="str">
            <v>Fontes Estacionárias</v>
          </cell>
          <cell r="E146" t="str">
            <v>Geração de Energia</v>
          </cell>
          <cell r="F146" t="str">
            <v>Óleo Combustível Pesado</v>
          </cell>
          <cell r="G146">
            <v>77.400000000000006</v>
          </cell>
          <cell r="I146" t="str">
            <v>kg CO₂</v>
          </cell>
          <cell r="J146" t="str">
            <v>GJ</v>
          </cell>
        </row>
        <row r="147">
          <cell r="C147" t="str">
            <v>Fontes Estacionárias</v>
          </cell>
          <cell r="E147" t="str">
            <v>Geração de Energia</v>
          </cell>
          <cell r="F147" t="str">
            <v>Óleo Combustível Pesado</v>
          </cell>
          <cell r="G147">
            <v>3.0000000000000001E-3</v>
          </cell>
          <cell r="I147" t="str">
            <v>kg CH₄</v>
          </cell>
          <cell r="J147" t="str">
            <v>GJ</v>
          </cell>
        </row>
        <row r="148">
          <cell r="C148" t="str">
            <v>Fontes Estacionárias</v>
          </cell>
          <cell r="E148" t="str">
            <v>Geração de Energia</v>
          </cell>
          <cell r="F148" t="str">
            <v>Óleo Combustível Pesado</v>
          </cell>
          <cell r="G148">
            <v>5.9999999999999995E-4</v>
          </cell>
          <cell r="I148" t="str">
            <v>kg N₂O</v>
          </cell>
          <cell r="J148" t="str">
            <v>GJ</v>
          </cell>
        </row>
        <row r="149">
          <cell r="C149" t="str">
            <v>Fontes Estacionárias</v>
          </cell>
          <cell r="E149" t="str">
            <v>Geração de Energia</v>
          </cell>
          <cell r="F149" t="str">
            <v>Biodiesel</v>
          </cell>
          <cell r="G149">
            <v>70.8</v>
          </cell>
          <cell r="I149" t="str">
            <v>kg CO₂</v>
          </cell>
          <cell r="J149" t="str">
            <v>GJ</v>
          </cell>
        </row>
        <row r="150">
          <cell r="C150" t="str">
            <v>Fontes Estacionárias</v>
          </cell>
          <cell r="E150" t="str">
            <v>Geração de Energia</v>
          </cell>
          <cell r="F150" t="str">
            <v>Biodiesel</v>
          </cell>
          <cell r="G150">
            <v>3.0000000000000001E-3</v>
          </cell>
          <cell r="I150" t="str">
            <v>kg CH₄</v>
          </cell>
          <cell r="J150" t="str">
            <v>GJ</v>
          </cell>
        </row>
        <row r="151">
          <cell r="C151" t="str">
            <v>Fontes Estacionárias</v>
          </cell>
          <cell r="E151" t="str">
            <v>Geração de Energia</v>
          </cell>
          <cell r="F151" t="str">
            <v>Biodiesel</v>
          </cell>
          <cell r="G151">
            <v>5.9999999999999995E-4</v>
          </cell>
          <cell r="I151" t="str">
            <v>kg N₂O</v>
          </cell>
          <cell r="J151" t="str">
            <v>GJ</v>
          </cell>
        </row>
        <row r="152">
          <cell r="C152" t="str">
            <v>Fontes Estacionárias</v>
          </cell>
          <cell r="E152" t="str">
            <v>Geração de Energia</v>
          </cell>
          <cell r="F152" t="str">
            <v>Etanol Anidro</v>
          </cell>
          <cell r="G152">
            <v>79.599999999999994</v>
          </cell>
          <cell r="I152" t="str">
            <v>kg CO₂</v>
          </cell>
          <cell r="J152" t="str">
            <v>GJ</v>
          </cell>
        </row>
        <row r="153">
          <cell r="C153" t="str">
            <v>Fontes Estacionárias</v>
          </cell>
          <cell r="E153" t="str">
            <v>Geração de Energia</v>
          </cell>
          <cell r="F153" t="str">
            <v>Etanol Anidro</v>
          </cell>
          <cell r="G153">
            <v>3.0000000000000001E-3</v>
          </cell>
          <cell r="I153" t="str">
            <v>kg CH₄</v>
          </cell>
          <cell r="J153" t="str">
            <v>GJ</v>
          </cell>
        </row>
        <row r="154">
          <cell r="C154" t="str">
            <v>Fontes Estacionárias</v>
          </cell>
          <cell r="E154" t="str">
            <v>Geração de Energia</v>
          </cell>
          <cell r="F154" t="str">
            <v>Etanol Anidro</v>
          </cell>
          <cell r="G154">
            <v>5.9999999999999995E-4</v>
          </cell>
          <cell r="I154" t="str">
            <v>kg N₂O</v>
          </cell>
          <cell r="J154" t="str">
            <v>GJ</v>
          </cell>
        </row>
        <row r="155">
          <cell r="C155" t="str">
            <v>Fontes Estacionárias</v>
          </cell>
          <cell r="E155" t="str">
            <v>Geração de Energia</v>
          </cell>
          <cell r="F155" t="str">
            <v>Etanol Hidratado</v>
          </cell>
          <cell r="G155">
            <v>79.599999999999994</v>
          </cell>
          <cell r="I155" t="str">
            <v>kg CO₂</v>
          </cell>
          <cell r="J155" t="str">
            <v>GJ</v>
          </cell>
        </row>
        <row r="156">
          <cell r="C156" t="str">
            <v>Fontes Estacionárias</v>
          </cell>
          <cell r="E156" t="str">
            <v>Geração de Energia</v>
          </cell>
          <cell r="F156" t="str">
            <v>Etanol Hidratado</v>
          </cell>
          <cell r="G156">
            <v>3.0000000000000001E-3</v>
          </cell>
          <cell r="I156" t="str">
            <v>kg CH₄</v>
          </cell>
          <cell r="J156" t="str">
            <v>GJ</v>
          </cell>
        </row>
        <row r="157">
          <cell r="C157" t="str">
            <v>Fontes Estacionárias</v>
          </cell>
          <cell r="E157" t="str">
            <v>Geração de Energia</v>
          </cell>
          <cell r="F157" t="str">
            <v>Etanol Hidratado</v>
          </cell>
          <cell r="G157">
            <v>5.9999999999999995E-4</v>
          </cell>
          <cell r="I157" t="str">
            <v>kg N₂O</v>
          </cell>
          <cell r="J157" t="str">
            <v>GJ</v>
          </cell>
        </row>
        <row r="158">
          <cell r="C158" t="str">
            <v>Fontes Estacionárias</v>
          </cell>
          <cell r="E158" t="str">
            <v>Geração de Energia</v>
          </cell>
          <cell r="F158" t="str">
            <v>Biomassa</v>
          </cell>
          <cell r="G158">
            <v>100</v>
          </cell>
          <cell r="I158" t="str">
            <v>kg CO₂</v>
          </cell>
          <cell r="J158" t="str">
            <v>GJ</v>
          </cell>
        </row>
        <row r="159">
          <cell r="C159" t="str">
            <v>Fontes Estacionárias</v>
          </cell>
          <cell r="E159" t="str">
            <v>Geração de Energia</v>
          </cell>
          <cell r="F159" t="str">
            <v>Biomassa</v>
          </cell>
          <cell r="G159">
            <v>0.03</v>
          </cell>
          <cell r="I159" t="str">
            <v>kg CH₄</v>
          </cell>
          <cell r="J159" t="str">
            <v>GJ</v>
          </cell>
        </row>
        <row r="160">
          <cell r="C160" t="str">
            <v>Fontes Estacionárias</v>
          </cell>
          <cell r="E160" t="str">
            <v>Geração de Energia</v>
          </cell>
          <cell r="F160" t="str">
            <v>Biomassa</v>
          </cell>
          <cell r="G160">
            <v>4.0000000000000001E-3</v>
          </cell>
          <cell r="I160" t="str">
            <v>kg N₂O</v>
          </cell>
          <cell r="J160" t="str">
            <v>GJ</v>
          </cell>
        </row>
        <row r="161">
          <cell r="C161" t="str">
            <v>Fontes Estacionárias</v>
          </cell>
          <cell r="E161" t="str">
            <v>Geração de Energia</v>
          </cell>
          <cell r="F161" t="str">
            <v>Diesel B5</v>
          </cell>
          <cell r="G161">
            <v>70.703196053728391</v>
          </cell>
          <cell r="I161" t="str">
            <v>kg CO₂</v>
          </cell>
          <cell r="J161" t="str">
            <v>GJ</v>
          </cell>
        </row>
        <row r="162">
          <cell r="C162" t="str">
            <v>Fontes Estacionárias</v>
          </cell>
          <cell r="E162" t="str">
            <v>Geração de Energia</v>
          </cell>
          <cell r="F162" t="str">
            <v>Diesel B5</v>
          </cell>
          <cell r="G162">
            <v>3.0000000000000005E-3</v>
          </cell>
          <cell r="I162" t="str">
            <v>kg CH₄</v>
          </cell>
          <cell r="J162" t="str">
            <v>GJ</v>
          </cell>
        </row>
        <row r="163">
          <cell r="C163" t="str">
            <v>Fontes Estacionárias</v>
          </cell>
          <cell r="E163" t="str">
            <v>Geração de Energia</v>
          </cell>
          <cell r="F163" t="str">
            <v>Diesel B5</v>
          </cell>
          <cell r="G163">
            <v>5.9999999999999995E-4</v>
          </cell>
          <cell r="I163" t="str">
            <v>kg N₂O</v>
          </cell>
          <cell r="J163" t="str">
            <v>GJ</v>
          </cell>
        </row>
        <row r="164">
          <cell r="C164" t="str">
            <v>Fontes Estacionárias</v>
          </cell>
          <cell r="E164" t="str">
            <v>Geração de Energia</v>
          </cell>
          <cell r="F164" t="str">
            <v>Óleo Diesel</v>
          </cell>
          <cell r="G164">
            <v>74.099999999999994</v>
          </cell>
          <cell r="I164" t="str">
            <v>kg CO₂</v>
          </cell>
          <cell r="J164" t="str">
            <v>GJ</v>
          </cell>
        </row>
        <row r="165">
          <cell r="C165" t="str">
            <v>Fontes Estacionárias</v>
          </cell>
          <cell r="E165" t="str">
            <v>Geração de Energia</v>
          </cell>
          <cell r="F165" t="str">
            <v>Óleo Diesel</v>
          </cell>
          <cell r="G165">
            <v>3.0000000000000001E-3</v>
          </cell>
          <cell r="I165" t="str">
            <v>kg CH₄</v>
          </cell>
          <cell r="J165" t="str">
            <v>GJ</v>
          </cell>
        </row>
        <row r="166">
          <cell r="C166" t="str">
            <v>Fontes Estacionárias</v>
          </cell>
          <cell r="E166" t="str">
            <v>Geração de Energia</v>
          </cell>
          <cell r="F166" t="str">
            <v>Óleo Diesel</v>
          </cell>
          <cell r="G166">
            <v>5.9999999999999995E-4</v>
          </cell>
          <cell r="I166" t="str">
            <v>kg N₂O</v>
          </cell>
          <cell r="J166" t="str">
            <v>GJ</v>
          </cell>
        </row>
        <row r="167">
          <cell r="C167" t="str">
            <v>Fontes Estacionárias</v>
          </cell>
          <cell r="E167" t="str">
            <v>Geração de Energia</v>
          </cell>
          <cell r="F167" t="str">
            <v>Gasolina C</v>
          </cell>
          <cell r="G167">
            <v>57.417940409868059</v>
          </cell>
          <cell r="I167" t="str">
            <v>kg CO₂</v>
          </cell>
          <cell r="J167" t="str">
            <v>GJ</v>
          </cell>
        </row>
        <row r="168">
          <cell r="C168" t="str">
            <v>Fontes Estacionárias</v>
          </cell>
          <cell r="E168" t="str">
            <v>Geração de Energia</v>
          </cell>
          <cell r="F168" t="str">
            <v>Gasolina C</v>
          </cell>
          <cell r="G168">
            <v>3.0000000000000001E-3</v>
          </cell>
          <cell r="I168" t="str">
            <v>kg CH₄</v>
          </cell>
          <cell r="J168" t="str">
            <v>GJ</v>
          </cell>
        </row>
        <row r="169">
          <cell r="C169" t="str">
            <v>Fontes Estacionárias</v>
          </cell>
          <cell r="E169" t="str">
            <v>Geração de Energia</v>
          </cell>
          <cell r="F169" t="str">
            <v>Gasolina C</v>
          </cell>
          <cell r="G169">
            <v>5.9999999999999995E-4</v>
          </cell>
          <cell r="I169" t="str">
            <v>kg N₂O</v>
          </cell>
          <cell r="J169" t="str">
            <v>GJ</v>
          </cell>
        </row>
        <row r="170">
          <cell r="C170" t="str">
            <v>Fontes Estacionárias</v>
          </cell>
          <cell r="E170" t="str">
            <v>Geração de Energia</v>
          </cell>
          <cell r="F170" t="str">
            <v>Gasolina A</v>
          </cell>
          <cell r="G170">
            <v>69.3</v>
          </cell>
          <cell r="I170" t="str">
            <v>kg CO₂</v>
          </cell>
          <cell r="J170" t="str">
            <v>GJ</v>
          </cell>
        </row>
        <row r="171">
          <cell r="C171" t="str">
            <v>Fontes Estacionárias</v>
          </cell>
          <cell r="E171" t="str">
            <v>Geração de Energia</v>
          </cell>
          <cell r="F171" t="str">
            <v>Gasolina A</v>
          </cell>
          <cell r="G171">
            <v>3.0000000000000001E-3</v>
          </cell>
          <cell r="I171" t="str">
            <v>kg CH₄</v>
          </cell>
          <cell r="J171" t="str">
            <v>GJ</v>
          </cell>
        </row>
        <row r="172">
          <cell r="C172" t="str">
            <v>Fontes Estacionárias</v>
          </cell>
          <cell r="E172" t="str">
            <v>Geração de Energia</v>
          </cell>
          <cell r="F172" t="str">
            <v>Gasolina A</v>
          </cell>
          <cell r="G172">
            <v>5.9999999999999995E-4</v>
          </cell>
          <cell r="I172" t="str">
            <v>kg N₂O</v>
          </cell>
          <cell r="J172" t="str">
            <v>GJ</v>
          </cell>
        </row>
        <row r="173">
          <cell r="C173" t="str">
            <v>Fontes Estacionárias</v>
          </cell>
          <cell r="E173" t="str">
            <v>Geração de Energia</v>
          </cell>
          <cell r="F173" t="str">
            <v>GLP</v>
          </cell>
          <cell r="G173">
            <v>63.1</v>
          </cell>
          <cell r="I173" t="str">
            <v>kg CO₂</v>
          </cell>
          <cell r="J173" t="str">
            <v>GJ</v>
          </cell>
        </row>
        <row r="174">
          <cell r="C174" t="str">
            <v>Fontes Estacionárias</v>
          </cell>
          <cell r="E174" t="str">
            <v>Geração de Energia</v>
          </cell>
          <cell r="F174" t="str">
            <v>GLP</v>
          </cell>
          <cell r="G174">
            <v>1E-3</v>
          </cell>
          <cell r="I174" t="str">
            <v>kg CH₄</v>
          </cell>
          <cell r="J174" t="str">
            <v>GJ</v>
          </cell>
        </row>
        <row r="175">
          <cell r="C175" t="str">
            <v>Fontes Estacionárias</v>
          </cell>
          <cell r="E175" t="str">
            <v>Geração de Energia</v>
          </cell>
          <cell r="F175" t="str">
            <v>GLP</v>
          </cell>
          <cell r="G175">
            <v>1E-4</v>
          </cell>
          <cell r="I175" t="str">
            <v>kg N₂O</v>
          </cell>
          <cell r="J175" t="str">
            <v>GJ</v>
          </cell>
        </row>
        <row r="176">
          <cell r="C176" t="str">
            <v>Fontes Estacionárias</v>
          </cell>
          <cell r="E176" t="str">
            <v>Geração de Energia</v>
          </cell>
          <cell r="F176" t="str">
            <v>Carvão Vegetal</v>
          </cell>
          <cell r="G176">
            <v>112</v>
          </cell>
          <cell r="I176" t="str">
            <v>kg CO₂</v>
          </cell>
          <cell r="J176" t="str">
            <v>GJ</v>
          </cell>
        </row>
        <row r="177">
          <cell r="C177" t="str">
            <v>Fontes Estacionárias</v>
          </cell>
          <cell r="E177" t="str">
            <v>Geração de Energia</v>
          </cell>
          <cell r="F177" t="str">
            <v>Carvão Vegetal</v>
          </cell>
          <cell r="G177">
            <v>0.2</v>
          </cell>
          <cell r="I177" t="str">
            <v>kg CH₄</v>
          </cell>
          <cell r="J177" t="str">
            <v>GJ</v>
          </cell>
        </row>
        <row r="178">
          <cell r="C178" t="str">
            <v>Fontes Estacionárias</v>
          </cell>
          <cell r="E178" t="str">
            <v>Geração de Energia</v>
          </cell>
          <cell r="F178" t="str">
            <v>Carvão Vegetal</v>
          </cell>
          <cell r="G178">
            <v>4.0000000000000001E-3</v>
          </cell>
          <cell r="I178" t="str">
            <v>kg N₂O</v>
          </cell>
          <cell r="J178" t="str">
            <v>GJ</v>
          </cell>
        </row>
        <row r="179">
          <cell r="C179" t="str">
            <v>Fontes Estacionárias</v>
          </cell>
          <cell r="E179" t="str">
            <v>Geração de Energia</v>
          </cell>
          <cell r="F179" t="str">
            <v>Gás Natural</v>
          </cell>
          <cell r="G179">
            <v>56.1</v>
          </cell>
          <cell r="I179" t="str">
            <v>kg CO₂</v>
          </cell>
          <cell r="J179" t="str">
            <v>GJ</v>
          </cell>
        </row>
        <row r="180">
          <cell r="C180" t="str">
            <v>Fontes Estacionárias</v>
          </cell>
          <cell r="E180" t="str">
            <v>Geração de Energia</v>
          </cell>
          <cell r="F180" t="str">
            <v>Gás Natural</v>
          </cell>
          <cell r="G180">
            <v>1E-3</v>
          </cell>
          <cell r="I180" t="str">
            <v>kg CH₄</v>
          </cell>
          <cell r="J180" t="str">
            <v>GJ</v>
          </cell>
        </row>
        <row r="181">
          <cell r="C181" t="str">
            <v>Fontes Estacionárias</v>
          </cell>
          <cell r="E181" t="str">
            <v>Geração de Energia</v>
          </cell>
          <cell r="F181" t="str">
            <v>Gás Natural</v>
          </cell>
          <cell r="G181">
            <v>1E-4</v>
          </cell>
          <cell r="I181" t="str">
            <v>kg N₂O</v>
          </cell>
          <cell r="J181" t="str">
            <v>GJ</v>
          </cell>
        </row>
        <row r="182">
          <cell r="C182" t="str">
            <v>Fontes Estacionárias</v>
          </cell>
          <cell r="E182" t="str">
            <v>Geração de Energia</v>
          </cell>
          <cell r="F182" t="str">
            <v>Carvão (Sub-Bit)</v>
          </cell>
          <cell r="G182">
            <v>96.1</v>
          </cell>
          <cell r="I182" t="str">
            <v>kg CO₂</v>
          </cell>
          <cell r="J182" t="str">
            <v>GJ</v>
          </cell>
        </row>
        <row r="183">
          <cell r="C183" t="str">
            <v>Fontes Estacionárias</v>
          </cell>
          <cell r="E183" t="str">
            <v>Geração de Energia</v>
          </cell>
          <cell r="F183" t="str">
            <v>Carvão (Sub-Bit)</v>
          </cell>
          <cell r="G183">
            <v>1E-3</v>
          </cell>
          <cell r="I183" t="str">
            <v>kg CH₄</v>
          </cell>
          <cell r="J183" t="str">
            <v>GJ</v>
          </cell>
        </row>
        <row r="184">
          <cell r="C184" t="str">
            <v>Fontes Estacionárias</v>
          </cell>
          <cell r="E184" t="str">
            <v>Geração de Energia</v>
          </cell>
          <cell r="F184" t="str">
            <v>Carvão (Sub-Bit)</v>
          </cell>
          <cell r="G184">
            <v>1.5E-3</v>
          </cell>
          <cell r="I184" t="str">
            <v>kg N₂O</v>
          </cell>
          <cell r="J184" t="str">
            <v>GJ</v>
          </cell>
        </row>
        <row r="185">
          <cell r="C185" t="str">
            <v>Fontes Estacionárias</v>
          </cell>
          <cell r="E185" t="str">
            <v>Geração de Energia</v>
          </cell>
          <cell r="F185" t="str">
            <v>Licor Negro</v>
          </cell>
          <cell r="G185">
            <v>95.3</v>
          </cell>
          <cell r="I185" t="str">
            <v>kg CO₂</v>
          </cell>
          <cell r="J185" t="str">
            <v>GJ</v>
          </cell>
        </row>
        <row r="186">
          <cell r="C186" t="str">
            <v>Fontes Estacionárias</v>
          </cell>
          <cell r="E186" t="str">
            <v>Geração de Energia</v>
          </cell>
          <cell r="F186" t="str">
            <v>Licor Negro</v>
          </cell>
          <cell r="G186">
            <v>3.0000000000000001E-3</v>
          </cell>
          <cell r="I186" t="str">
            <v>kg CH₄</v>
          </cell>
          <cell r="J186" t="str">
            <v>GJ</v>
          </cell>
        </row>
        <row r="187">
          <cell r="C187" t="str">
            <v>Fontes Estacionárias</v>
          </cell>
          <cell r="E187" t="str">
            <v>Geração de Energia</v>
          </cell>
          <cell r="F187" t="str">
            <v>Licor Negro</v>
          </cell>
          <cell r="G187">
            <v>2E-3</v>
          </cell>
          <cell r="I187" t="str">
            <v>kg N₂O</v>
          </cell>
          <cell r="J187" t="str">
            <v>GJ</v>
          </cell>
        </row>
        <row r="188">
          <cell r="C188" t="str">
            <v>Fontes Estacionárias</v>
          </cell>
          <cell r="E188" t="str">
            <v>Geração de Energia</v>
          </cell>
          <cell r="F188" t="str">
            <v>Resíduo de madeira</v>
          </cell>
          <cell r="G188">
            <v>112</v>
          </cell>
          <cell r="I188" t="str">
            <v>kg CO₂</v>
          </cell>
          <cell r="J188" t="str">
            <v>GJ</v>
          </cell>
        </row>
        <row r="189">
          <cell r="C189" t="str">
            <v>Fontes Estacionárias</v>
          </cell>
          <cell r="E189" t="str">
            <v>Geração de Energia</v>
          </cell>
          <cell r="F189" t="str">
            <v>Resíduo de madeira</v>
          </cell>
          <cell r="G189">
            <v>0.03</v>
          </cell>
          <cell r="I189" t="str">
            <v>kg CH₄</v>
          </cell>
          <cell r="J189" t="str">
            <v>GJ</v>
          </cell>
        </row>
        <row r="190">
          <cell r="C190" t="str">
            <v>Fontes Estacionárias</v>
          </cell>
          <cell r="E190" t="str">
            <v>Geração de Energia</v>
          </cell>
          <cell r="F190" t="str">
            <v>Resíduo de madeira</v>
          </cell>
          <cell r="G190">
            <v>4.0000000000000001E-3</v>
          </cell>
          <cell r="I190" t="str">
            <v>kg N₂O</v>
          </cell>
          <cell r="J190" t="str">
            <v>GJ</v>
          </cell>
        </row>
        <row r="191">
          <cell r="C191" t="str">
            <v>Fontes Estacionárias</v>
          </cell>
          <cell r="E191" t="str">
            <v>Geração de Energia</v>
          </cell>
          <cell r="F191" t="str">
            <v>Lubrificantes</v>
          </cell>
          <cell r="G191">
            <v>73.3</v>
          </cell>
          <cell r="I191" t="str">
            <v>kg CO₂</v>
          </cell>
          <cell r="J191" t="str">
            <v>GJ</v>
          </cell>
        </row>
        <row r="192">
          <cell r="C192" t="str">
            <v>Fontes Estacionárias</v>
          </cell>
          <cell r="E192" t="str">
            <v>Geração de Energia</v>
          </cell>
          <cell r="F192" t="str">
            <v>Lubrificantes</v>
          </cell>
          <cell r="G192">
            <v>3.0000000000000001E-3</v>
          </cell>
          <cell r="I192" t="str">
            <v>kg CH₄</v>
          </cell>
          <cell r="J192" t="str">
            <v>GJ</v>
          </cell>
        </row>
        <row r="193">
          <cell r="C193" t="str">
            <v>Fontes Estacionárias</v>
          </cell>
          <cell r="E193" t="str">
            <v>Geração de Energia</v>
          </cell>
          <cell r="F193" t="str">
            <v>Lubrificantes</v>
          </cell>
          <cell r="G193">
            <v>5.9999999999999995E-4</v>
          </cell>
          <cell r="I193" t="str">
            <v>kg N₂O</v>
          </cell>
          <cell r="J193" t="str">
            <v>GJ</v>
          </cell>
        </row>
        <row r="194">
          <cell r="C194" t="str">
            <v>Fontes Estacionárias</v>
          </cell>
          <cell r="E194" t="str">
            <v>Geração de Energia</v>
          </cell>
          <cell r="F194" t="str">
            <v>Querosene</v>
          </cell>
          <cell r="G194">
            <v>71.900000000000006</v>
          </cell>
          <cell r="I194" t="str">
            <v>kg CO₂</v>
          </cell>
          <cell r="J194" t="str">
            <v>GJ</v>
          </cell>
        </row>
        <row r="195">
          <cell r="C195" t="str">
            <v>Fontes Estacionárias</v>
          </cell>
          <cell r="E195" t="str">
            <v>Geração de Energia</v>
          </cell>
          <cell r="F195" t="str">
            <v>Querosene</v>
          </cell>
          <cell r="G195">
            <v>3.0000000000000001E-3</v>
          </cell>
          <cell r="I195" t="str">
            <v>kg CH₄</v>
          </cell>
          <cell r="J195" t="str">
            <v>GJ</v>
          </cell>
        </row>
        <row r="196">
          <cell r="C196" t="str">
            <v>Fontes Estacionárias</v>
          </cell>
          <cell r="E196" t="str">
            <v>Geração de Energia</v>
          </cell>
          <cell r="F196" t="str">
            <v>Querosene</v>
          </cell>
          <cell r="G196">
            <v>5.9999999999999995E-4</v>
          </cell>
          <cell r="I196" t="str">
            <v>kg N₂O</v>
          </cell>
          <cell r="J196" t="str">
            <v>GJ</v>
          </cell>
        </row>
        <row r="197">
          <cell r="C197" t="str">
            <v>Fontes Estacionárias</v>
          </cell>
          <cell r="E197" t="str">
            <v>Construção e Manufatura</v>
          </cell>
          <cell r="F197" t="str">
            <v>Óleo Combustível Pesado</v>
          </cell>
          <cell r="G197">
            <v>77.400000000000006</v>
          </cell>
          <cell r="I197" t="str">
            <v>kg CO₂</v>
          </cell>
          <cell r="J197" t="str">
            <v>GJ</v>
          </cell>
        </row>
        <row r="198">
          <cell r="C198" t="str">
            <v>Fontes Estacionárias</v>
          </cell>
          <cell r="E198" t="str">
            <v>Construção e Manufatura</v>
          </cell>
          <cell r="F198" t="str">
            <v>Óleo Combustível Pesado</v>
          </cell>
          <cell r="G198">
            <v>3.0000000000000001E-3</v>
          </cell>
          <cell r="I198" t="str">
            <v>kg CH₄</v>
          </cell>
          <cell r="J198" t="str">
            <v>GJ</v>
          </cell>
        </row>
        <row r="199">
          <cell r="C199" t="str">
            <v>Fontes Estacionárias</v>
          </cell>
          <cell r="E199" t="str">
            <v>Construção e Manufatura</v>
          </cell>
          <cell r="F199" t="str">
            <v>Óleo Combustível Pesado</v>
          </cell>
          <cell r="G199">
            <v>5.9999999999999995E-4</v>
          </cell>
          <cell r="I199" t="str">
            <v>kg N₂O</v>
          </cell>
          <cell r="J199" t="str">
            <v>GJ</v>
          </cell>
        </row>
        <row r="200">
          <cell r="C200" t="str">
            <v>Fontes Estacionárias</v>
          </cell>
          <cell r="E200" t="str">
            <v>Construção e Manufatura</v>
          </cell>
          <cell r="F200" t="str">
            <v>Biodiesel</v>
          </cell>
          <cell r="G200">
            <v>70.8</v>
          </cell>
          <cell r="I200" t="str">
            <v>kg CO₂</v>
          </cell>
          <cell r="J200" t="str">
            <v>GJ</v>
          </cell>
        </row>
        <row r="201">
          <cell r="C201" t="str">
            <v>Fontes Estacionárias</v>
          </cell>
          <cell r="E201" t="str">
            <v>Construção e Manufatura</v>
          </cell>
          <cell r="F201" t="str">
            <v>Biodiesel</v>
          </cell>
          <cell r="G201">
            <v>3.0000000000000001E-3</v>
          </cell>
          <cell r="I201" t="str">
            <v>kg CH₄</v>
          </cell>
          <cell r="J201" t="str">
            <v>GJ</v>
          </cell>
        </row>
        <row r="202">
          <cell r="C202" t="str">
            <v>Fontes Estacionárias</v>
          </cell>
          <cell r="E202" t="str">
            <v>Construção e Manufatura</v>
          </cell>
          <cell r="F202" t="str">
            <v>Biodiesel</v>
          </cell>
          <cell r="G202">
            <v>5.9999999999999995E-4</v>
          </cell>
          <cell r="I202" t="str">
            <v>kg N₂O</v>
          </cell>
          <cell r="J202" t="str">
            <v>GJ</v>
          </cell>
        </row>
        <row r="203">
          <cell r="C203" t="str">
            <v>Fontes Estacionárias</v>
          </cell>
          <cell r="E203" t="str">
            <v>Construção e Manufatura</v>
          </cell>
          <cell r="F203" t="str">
            <v>Etanol Anidro</v>
          </cell>
          <cell r="G203">
            <v>79.599999999999994</v>
          </cell>
          <cell r="I203" t="str">
            <v>kg CO₂</v>
          </cell>
          <cell r="J203" t="str">
            <v>GJ</v>
          </cell>
        </row>
        <row r="204">
          <cell r="C204" t="str">
            <v>Fontes Estacionárias</v>
          </cell>
          <cell r="E204" t="str">
            <v>Construção e Manufatura</v>
          </cell>
          <cell r="F204" t="str">
            <v>Etanol Anidro</v>
          </cell>
          <cell r="G204">
            <v>3.0000000000000001E-3</v>
          </cell>
          <cell r="I204" t="str">
            <v>kg CH₄</v>
          </cell>
          <cell r="J204" t="str">
            <v>GJ</v>
          </cell>
        </row>
        <row r="205">
          <cell r="C205" t="str">
            <v>Fontes Estacionárias</v>
          </cell>
          <cell r="E205" t="str">
            <v>Construção e Manufatura</v>
          </cell>
          <cell r="F205" t="str">
            <v>Etanol Anidro</v>
          </cell>
          <cell r="G205">
            <v>5.9999999999999995E-4</v>
          </cell>
          <cell r="I205" t="str">
            <v>kg N₂O</v>
          </cell>
          <cell r="J205" t="str">
            <v>GJ</v>
          </cell>
        </row>
        <row r="206">
          <cell r="C206" t="str">
            <v>Fontes Estacionárias</v>
          </cell>
          <cell r="E206" t="str">
            <v>Construção e Manufatura</v>
          </cell>
          <cell r="F206" t="str">
            <v>Etanol Hidratado</v>
          </cell>
          <cell r="G206">
            <v>79.599999999999994</v>
          </cell>
          <cell r="I206" t="str">
            <v>kg CO₂</v>
          </cell>
          <cell r="J206" t="str">
            <v>GJ</v>
          </cell>
        </row>
        <row r="207">
          <cell r="C207" t="str">
            <v>Fontes Estacionárias</v>
          </cell>
          <cell r="E207" t="str">
            <v>Construção e Manufatura</v>
          </cell>
          <cell r="F207" t="str">
            <v>Etanol Hidratado</v>
          </cell>
          <cell r="G207">
            <v>3.0000000000000001E-3</v>
          </cell>
          <cell r="I207" t="str">
            <v>kg CH₄</v>
          </cell>
          <cell r="J207" t="str">
            <v>GJ</v>
          </cell>
        </row>
        <row r="208">
          <cell r="C208" t="str">
            <v>Fontes Estacionárias</v>
          </cell>
          <cell r="E208" t="str">
            <v>Construção e Manufatura</v>
          </cell>
          <cell r="F208" t="str">
            <v>Etanol Hidratado</v>
          </cell>
          <cell r="G208">
            <v>5.9999999999999995E-4</v>
          </cell>
          <cell r="I208" t="str">
            <v>kg N₂O</v>
          </cell>
          <cell r="J208" t="str">
            <v>GJ</v>
          </cell>
        </row>
        <row r="209">
          <cell r="C209" t="str">
            <v>Fontes Estacionárias</v>
          </cell>
          <cell r="E209" t="str">
            <v>Construção e Manufatura</v>
          </cell>
          <cell r="F209" t="str">
            <v>Biomassa</v>
          </cell>
          <cell r="G209">
            <v>100</v>
          </cell>
          <cell r="I209" t="str">
            <v>kg CO₂</v>
          </cell>
          <cell r="J209" t="str">
            <v>GJ</v>
          </cell>
        </row>
        <row r="210">
          <cell r="C210" t="str">
            <v>Fontes Estacionárias</v>
          </cell>
          <cell r="E210" t="str">
            <v>Construção e Manufatura</v>
          </cell>
          <cell r="F210" t="str">
            <v>Biomassa</v>
          </cell>
          <cell r="G210">
            <v>0.03</v>
          </cell>
          <cell r="I210" t="str">
            <v>kg CH₄</v>
          </cell>
          <cell r="J210" t="str">
            <v>GJ</v>
          </cell>
        </row>
        <row r="211">
          <cell r="C211" t="str">
            <v>Fontes Estacionárias</v>
          </cell>
          <cell r="E211" t="str">
            <v>Construção e Manufatura</v>
          </cell>
          <cell r="F211" t="str">
            <v>Biomassa</v>
          </cell>
          <cell r="G211">
            <v>4.0000000000000001E-3</v>
          </cell>
          <cell r="I211" t="str">
            <v>kg N₂O</v>
          </cell>
          <cell r="J211" t="str">
            <v>GJ</v>
          </cell>
        </row>
        <row r="212">
          <cell r="C212" t="str">
            <v>Fontes Estacionárias</v>
          </cell>
          <cell r="E212" t="str">
            <v>Construção e Manufatura</v>
          </cell>
          <cell r="F212" t="str">
            <v>Diesel B5</v>
          </cell>
          <cell r="G212">
            <v>70.703196053728391</v>
          </cell>
          <cell r="I212" t="str">
            <v>kg CO₂</v>
          </cell>
          <cell r="J212" t="str">
            <v>GJ</v>
          </cell>
        </row>
        <row r="213">
          <cell r="C213" t="str">
            <v>Fontes Estacionárias</v>
          </cell>
          <cell r="E213" t="str">
            <v>Construção e Manufatura</v>
          </cell>
          <cell r="F213" t="str">
            <v>Diesel B5</v>
          </cell>
          <cell r="G213">
            <v>3.0000000000000005E-3</v>
          </cell>
          <cell r="I213" t="str">
            <v>kg CH₄</v>
          </cell>
          <cell r="J213" t="str">
            <v>GJ</v>
          </cell>
        </row>
        <row r="214">
          <cell r="C214" t="str">
            <v>Fontes Estacionárias</v>
          </cell>
          <cell r="E214" t="str">
            <v>Construção e Manufatura</v>
          </cell>
          <cell r="F214" t="str">
            <v>Diesel B5</v>
          </cell>
          <cell r="G214">
            <v>5.9999999999999995E-4</v>
          </cell>
          <cell r="I214" t="str">
            <v>kg N₂O</v>
          </cell>
          <cell r="J214" t="str">
            <v>GJ</v>
          </cell>
        </row>
        <row r="215">
          <cell r="C215" t="str">
            <v>Fontes Estacionárias</v>
          </cell>
          <cell r="E215" t="str">
            <v>Construção e Manufatura</v>
          </cell>
          <cell r="F215" t="str">
            <v>Óleo Diesel</v>
          </cell>
          <cell r="G215">
            <v>74.099999999999994</v>
          </cell>
          <cell r="I215" t="str">
            <v>kg CO₂</v>
          </cell>
          <cell r="J215" t="str">
            <v>GJ</v>
          </cell>
        </row>
        <row r="216">
          <cell r="C216" t="str">
            <v>Fontes Estacionárias</v>
          </cell>
          <cell r="E216" t="str">
            <v>Construção e Manufatura</v>
          </cell>
          <cell r="F216" t="str">
            <v>Óleo Diesel</v>
          </cell>
          <cell r="G216">
            <v>3.0000000000000001E-3</v>
          </cell>
          <cell r="I216" t="str">
            <v>kg CH₄</v>
          </cell>
          <cell r="J216" t="str">
            <v>GJ</v>
          </cell>
        </row>
        <row r="217">
          <cell r="C217" t="str">
            <v>Fontes Estacionárias</v>
          </cell>
          <cell r="E217" t="str">
            <v>Construção e Manufatura</v>
          </cell>
          <cell r="F217" t="str">
            <v>Óleo Diesel</v>
          </cell>
          <cell r="G217">
            <v>5.9999999999999995E-4</v>
          </cell>
          <cell r="I217" t="str">
            <v>kg N₂O</v>
          </cell>
          <cell r="J217" t="str">
            <v>GJ</v>
          </cell>
        </row>
        <row r="218">
          <cell r="C218" t="str">
            <v>Fontes Estacionárias</v>
          </cell>
          <cell r="E218" t="str">
            <v>Construção e Manufatura</v>
          </cell>
          <cell r="F218" t="str">
            <v>Gasolina C</v>
          </cell>
          <cell r="G218">
            <v>57.417940409868059</v>
          </cell>
          <cell r="I218" t="str">
            <v>kg CO₂</v>
          </cell>
          <cell r="J218" t="str">
            <v>GJ</v>
          </cell>
        </row>
        <row r="219">
          <cell r="C219" t="str">
            <v>Fontes Estacionárias</v>
          </cell>
          <cell r="E219" t="str">
            <v>Construção e Manufatura</v>
          </cell>
          <cell r="F219" t="str">
            <v>Gasolina C</v>
          </cell>
          <cell r="G219">
            <v>3.0000000000000001E-3</v>
          </cell>
          <cell r="I219" t="str">
            <v>kg CH₄</v>
          </cell>
          <cell r="J219" t="str">
            <v>GJ</v>
          </cell>
        </row>
        <row r="220">
          <cell r="C220" t="str">
            <v>Fontes Estacionárias</v>
          </cell>
          <cell r="E220" t="str">
            <v>Construção e Manufatura</v>
          </cell>
          <cell r="F220" t="str">
            <v>Gasolina C</v>
          </cell>
          <cell r="G220">
            <v>5.9999999999999995E-4</v>
          </cell>
          <cell r="I220" t="str">
            <v>kg N₂O</v>
          </cell>
          <cell r="J220" t="str">
            <v>GJ</v>
          </cell>
        </row>
        <row r="221">
          <cell r="C221" t="str">
            <v>Fontes Estacionárias</v>
          </cell>
          <cell r="E221" t="str">
            <v>Construção e Manufatura</v>
          </cell>
          <cell r="F221" t="str">
            <v>Gasolina A</v>
          </cell>
          <cell r="G221">
            <v>69.3</v>
          </cell>
          <cell r="I221" t="str">
            <v>kg CO₂</v>
          </cell>
          <cell r="J221" t="str">
            <v>GJ</v>
          </cell>
        </row>
        <row r="222">
          <cell r="C222" t="str">
            <v>Fontes Estacionárias</v>
          </cell>
          <cell r="E222" t="str">
            <v>Construção e Manufatura</v>
          </cell>
          <cell r="F222" t="str">
            <v>Gasolina A</v>
          </cell>
          <cell r="G222">
            <v>3.0000000000000001E-3</v>
          </cell>
          <cell r="I222" t="str">
            <v>kg CH₄</v>
          </cell>
          <cell r="J222" t="str">
            <v>GJ</v>
          </cell>
        </row>
        <row r="223">
          <cell r="C223" t="str">
            <v>Fontes Estacionárias</v>
          </cell>
          <cell r="E223" t="str">
            <v>Construção e Manufatura</v>
          </cell>
          <cell r="F223" t="str">
            <v>Gasolina A</v>
          </cell>
          <cell r="G223">
            <v>5.9999999999999995E-4</v>
          </cell>
          <cell r="I223" t="str">
            <v>kg N₂O</v>
          </cell>
          <cell r="J223" t="str">
            <v>GJ</v>
          </cell>
        </row>
        <row r="224">
          <cell r="C224" t="str">
            <v>Fontes Estacionárias</v>
          </cell>
          <cell r="E224" t="str">
            <v>Construção e Manufatura</v>
          </cell>
          <cell r="F224" t="str">
            <v>GLP</v>
          </cell>
          <cell r="G224">
            <v>63.1</v>
          </cell>
          <cell r="I224" t="str">
            <v>kg CO₂</v>
          </cell>
          <cell r="J224" t="str">
            <v>GJ</v>
          </cell>
        </row>
        <row r="225">
          <cell r="C225" t="str">
            <v>Fontes Estacionárias</v>
          </cell>
          <cell r="E225" t="str">
            <v>Construção e Manufatura</v>
          </cell>
          <cell r="F225" t="str">
            <v>GLP</v>
          </cell>
          <cell r="G225">
            <v>1E-3</v>
          </cell>
          <cell r="I225" t="str">
            <v>kg CH₄</v>
          </cell>
          <cell r="J225" t="str">
            <v>GJ</v>
          </cell>
        </row>
        <row r="226">
          <cell r="C226" t="str">
            <v>Fontes Estacionárias</v>
          </cell>
          <cell r="E226" t="str">
            <v>Construção e Manufatura</v>
          </cell>
          <cell r="F226" t="str">
            <v>GLP</v>
          </cell>
          <cell r="G226">
            <v>1E-4</v>
          </cell>
          <cell r="I226" t="str">
            <v>kg N₂O</v>
          </cell>
          <cell r="J226" t="str">
            <v>GJ</v>
          </cell>
        </row>
        <row r="227">
          <cell r="C227" t="str">
            <v>Fontes Estacionárias</v>
          </cell>
          <cell r="E227" t="str">
            <v>Construção e Manufatura</v>
          </cell>
          <cell r="F227" t="str">
            <v>Carvão Vegetal</v>
          </cell>
          <cell r="G227">
            <v>112</v>
          </cell>
          <cell r="I227" t="str">
            <v>kg CO₂</v>
          </cell>
          <cell r="J227" t="str">
            <v>GJ</v>
          </cell>
        </row>
        <row r="228">
          <cell r="C228" t="str">
            <v>Fontes Estacionárias</v>
          </cell>
          <cell r="E228" t="str">
            <v>Construção e Manufatura</v>
          </cell>
          <cell r="F228" t="str">
            <v>Carvão Vegetal</v>
          </cell>
          <cell r="G228">
            <v>0.2</v>
          </cell>
          <cell r="I228" t="str">
            <v>kg CH₄</v>
          </cell>
          <cell r="J228" t="str">
            <v>GJ</v>
          </cell>
        </row>
        <row r="229">
          <cell r="C229" t="str">
            <v>Fontes Estacionárias</v>
          </cell>
          <cell r="E229" t="str">
            <v>Construção e Manufatura</v>
          </cell>
          <cell r="F229" t="str">
            <v>Carvão Vegetal</v>
          </cell>
          <cell r="G229">
            <v>4.0000000000000001E-3</v>
          </cell>
          <cell r="I229" t="str">
            <v>kg N₂O</v>
          </cell>
          <cell r="J229" t="str">
            <v>GJ</v>
          </cell>
        </row>
        <row r="230">
          <cell r="C230" t="str">
            <v>Fontes Estacionárias</v>
          </cell>
          <cell r="E230" t="str">
            <v>Construção e Manufatura</v>
          </cell>
          <cell r="F230" t="str">
            <v>Gás Natural</v>
          </cell>
          <cell r="G230">
            <v>56.1</v>
          </cell>
          <cell r="I230" t="str">
            <v>kg CO₂</v>
          </cell>
          <cell r="J230" t="str">
            <v>GJ</v>
          </cell>
        </row>
        <row r="231">
          <cell r="C231" t="str">
            <v>Fontes Estacionárias</v>
          </cell>
          <cell r="E231" t="str">
            <v>Construção e Manufatura</v>
          </cell>
          <cell r="F231" t="str">
            <v>Gás Natural</v>
          </cell>
          <cell r="G231">
            <v>1E-3</v>
          </cell>
          <cell r="I231" t="str">
            <v>kg CH₄</v>
          </cell>
          <cell r="J231" t="str">
            <v>GJ</v>
          </cell>
        </row>
        <row r="232">
          <cell r="C232" t="str">
            <v>Fontes Estacionárias</v>
          </cell>
          <cell r="E232" t="str">
            <v>Construção e Manufatura</v>
          </cell>
          <cell r="F232" t="str">
            <v>Gás Natural</v>
          </cell>
          <cell r="G232">
            <v>1E-4</v>
          </cell>
          <cell r="I232" t="str">
            <v>kg N₂O</v>
          </cell>
          <cell r="J232" t="str">
            <v>GJ</v>
          </cell>
        </row>
        <row r="233">
          <cell r="C233" t="str">
            <v>Fontes Estacionárias</v>
          </cell>
          <cell r="E233" t="str">
            <v>Construção e Manufatura</v>
          </cell>
          <cell r="F233" t="str">
            <v>Carvão (Sub-Bit)</v>
          </cell>
          <cell r="G233">
            <v>96.1</v>
          </cell>
          <cell r="I233" t="str">
            <v>kg CO₂</v>
          </cell>
          <cell r="J233" t="str">
            <v>GJ</v>
          </cell>
        </row>
        <row r="234">
          <cell r="C234" t="str">
            <v>Fontes Estacionárias</v>
          </cell>
          <cell r="E234" t="str">
            <v>Construção e Manufatura</v>
          </cell>
          <cell r="F234" t="str">
            <v>Carvão (Sub-Bit)</v>
          </cell>
          <cell r="G234">
            <v>0.01</v>
          </cell>
          <cell r="I234" t="str">
            <v>kg CH₄</v>
          </cell>
          <cell r="J234" t="str">
            <v>GJ</v>
          </cell>
        </row>
        <row r="235">
          <cell r="C235" t="str">
            <v>Fontes Estacionárias</v>
          </cell>
          <cell r="E235" t="str">
            <v>Construção e Manufatura</v>
          </cell>
          <cell r="F235" t="str">
            <v>Carvão (Sub-Bit)</v>
          </cell>
          <cell r="G235">
            <v>1.5E-3</v>
          </cell>
          <cell r="I235" t="str">
            <v>kg N₂O</v>
          </cell>
          <cell r="J235" t="str">
            <v>GJ</v>
          </cell>
        </row>
        <row r="236">
          <cell r="C236" t="str">
            <v>Fontes Estacionárias</v>
          </cell>
          <cell r="E236" t="str">
            <v>Construção e Manufatura</v>
          </cell>
          <cell r="F236" t="str">
            <v>Licor Negro</v>
          </cell>
          <cell r="G236">
            <v>95.3</v>
          </cell>
          <cell r="I236" t="str">
            <v>kg CO₂</v>
          </cell>
          <cell r="J236" t="str">
            <v>GJ</v>
          </cell>
        </row>
        <row r="237">
          <cell r="C237" t="str">
            <v>Fontes Estacionárias</v>
          </cell>
          <cell r="E237" t="str">
            <v>Construção e Manufatura</v>
          </cell>
          <cell r="F237" t="str">
            <v>Licor Negro</v>
          </cell>
          <cell r="G237">
            <v>3.0000000000000001E-3</v>
          </cell>
          <cell r="I237" t="str">
            <v>kg CH₄</v>
          </cell>
          <cell r="J237" t="str">
            <v>GJ</v>
          </cell>
        </row>
        <row r="238">
          <cell r="C238" t="str">
            <v>Fontes Estacionárias</v>
          </cell>
          <cell r="E238" t="str">
            <v>Construção e Manufatura</v>
          </cell>
          <cell r="F238" t="str">
            <v>Licor Negro</v>
          </cell>
          <cell r="G238">
            <v>2E-3</v>
          </cell>
          <cell r="I238" t="str">
            <v>kg N₂O</v>
          </cell>
          <cell r="J238" t="str">
            <v>GJ</v>
          </cell>
        </row>
        <row r="239">
          <cell r="C239" t="str">
            <v>Fontes Estacionárias</v>
          </cell>
          <cell r="E239" t="str">
            <v>Construção e Manufatura</v>
          </cell>
          <cell r="F239" t="str">
            <v>Resíduo de madeira</v>
          </cell>
          <cell r="G239">
            <v>112</v>
          </cell>
          <cell r="I239" t="str">
            <v>kg CO₂</v>
          </cell>
          <cell r="J239" t="str">
            <v>GJ</v>
          </cell>
        </row>
        <row r="240">
          <cell r="C240" t="str">
            <v>Fontes Estacionárias</v>
          </cell>
          <cell r="E240" t="str">
            <v>Construção e Manufatura</v>
          </cell>
          <cell r="F240" t="str">
            <v>Resíduo de madeira</v>
          </cell>
          <cell r="G240">
            <v>0.03</v>
          </cell>
          <cell r="I240" t="str">
            <v>kg CH₄</v>
          </cell>
          <cell r="J240" t="str">
            <v>GJ</v>
          </cell>
        </row>
        <row r="241">
          <cell r="C241" t="str">
            <v>Fontes Estacionárias</v>
          </cell>
          <cell r="E241" t="str">
            <v>Construção e Manufatura</v>
          </cell>
          <cell r="F241" t="str">
            <v>Resíduo de madeira</v>
          </cell>
          <cell r="G241">
            <v>4.0000000000000001E-3</v>
          </cell>
          <cell r="I241" t="str">
            <v>kg N₂O</v>
          </cell>
          <cell r="J241" t="str">
            <v>GJ</v>
          </cell>
        </row>
        <row r="242">
          <cell r="C242" t="str">
            <v>Fontes Estacionárias</v>
          </cell>
          <cell r="E242" t="str">
            <v>Construção e Manufatura</v>
          </cell>
          <cell r="F242" t="str">
            <v>Querosene</v>
          </cell>
          <cell r="G242">
            <v>71.900000000000006</v>
          </cell>
          <cell r="I242" t="str">
            <v>kg CO₂</v>
          </cell>
          <cell r="J242" t="str">
            <v>GJ</v>
          </cell>
        </row>
        <row r="243">
          <cell r="C243" t="str">
            <v>Fontes Estacionárias</v>
          </cell>
          <cell r="E243" t="str">
            <v>Construção e Manufatura</v>
          </cell>
          <cell r="F243" t="str">
            <v>Querosene</v>
          </cell>
          <cell r="G243">
            <v>3.0000000000000001E-3</v>
          </cell>
          <cell r="I243" t="str">
            <v>kg CH₄</v>
          </cell>
          <cell r="J243" t="str">
            <v>GJ</v>
          </cell>
        </row>
        <row r="244">
          <cell r="C244" t="str">
            <v>Fontes Estacionárias</v>
          </cell>
          <cell r="E244" t="str">
            <v>Construção e Manufatura</v>
          </cell>
          <cell r="F244" t="str">
            <v>Querosene</v>
          </cell>
          <cell r="G244">
            <v>5.9999999999999995E-4</v>
          </cell>
          <cell r="I244" t="str">
            <v>kg N₂O</v>
          </cell>
          <cell r="J244" t="str">
            <v>GJ</v>
          </cell>
        </row>
        <row r="245">
          <cell r="C245" t="str">
            <v>Fontes Estacionárias</v>
          </cell>
          <cell r="E245" t="str">
            <v>Comercial e Institucional</v>
          </cell>
          <cell r="F245" t="str">
            <v>Óleo Combustível Pesado</v>
          </cell>
          <cell r="G245">
            <v>77.400000000000006</v>
          </cell>
          <cell r="I245" t="str">
            <v>kg CO₂</v>
          </cell>
          <cell r="J245" t="str">
            <v>GJ</v>
          </cell>
        </row>
        <row r="246">
          <cell r="C246" t="str">
            <v>Fontes Estacionárias</v>
          </cell>
          <cell r="E246" t="str">
            <v>Comercial e Institucional</v>
          </cell>
          <cell r="F246" t="str">
            <v>Óleo Combustível Pesado</v>
          </cell>
          <cell r="G246">
            <v>0.01</v>
          </cell>
          <cell r="I246" t="str">
            <v>kg CH₄</v>
          </cell>
          <cell r="J246" t="str">
            <v>GJ</v>
          </cell>
        </row>
        <row r="247">
          <cell r="C247" t="str">
            <v>Fontes Estacionárias</v>
          </cell>
          <cell r="E247" t="str">
            <v>Comercial e Institucional</v>
          </cell>
          <cell r="F247" t="str">
            <v>Óleo Combustível Pesado</v>
          </cell>
          <cell r="G247">
            <v>5.9999999999999995E-4</v>
          </cell>
          <cell r="I247" t="str">
            <v>kg N₂O</v>
          </cell>
          <cell r="J247" t="str">
            <v>GJ</v>
          </cell>
        </row>
        <row r="248">
          <cell r="C248" t="str">
            <v>Fontes Estacionárias</v>
          </cell>
          <cell r="E248" t="str">
            <v>Comercial e Institucional</v>
          </cell>
          <cell r="F248" t="str">
            <v>Biodiesel</v>
          </cell>
          <cell r="G248">
            <v>70.8</v>
          </cell>
          <cell r="I248" t="str">
            <v>kg CO₂</v>
          </cell>
          <cell r="J248" t="str">
            <v>GJ</v>
          </cell>
        </row>
        <row r="249">
          <cell r="C249" t="str">
            <v>Fontes Estacionárias</v>
          </cell>
          <cell r="E249" t="str">
            <v>Comercial e Institucional</v>
          </cell>
          <cell r="F249" t="str">
            <v>Biodiesel</v>
          </cell>
          <cell r="G249">
            <v>0.01</v>
          </cell>
          <cell r="I249" t="str">
            <v>kg CH₄</v>
          </cell>
          <cell r="J249" t="str">
            <v>GJ</v>
          </cell>
        </row>
        <row r="250">
          <cell r="C250" t="str">
            <v>Fontes Estacionárias</v>
          </cell>
          <cell r="E250" t="str">
            <v>Comercial e Institucional</v>
          </cell>
          <cell r="F250" t="str">
            <v>Biodiesel</v>
          </cell>
          <cell r="G250">
            <v>5.9999999999999995E-4</v>
          </cell>
          <cell r="I250" t="str">
            <v>kg N₂O</v>
          </cell>
          <cell r="J250" t="str">
            <v>GJ</v>
          </cell>
        </row>
        <row r="251">
          <cell r="C251" t="str">
            <v>Fontes Estacionárias</v>
          </cell>
          <cell r="E251" t="str">
            <v>Comercial e Institucional</v>
          </cell>
          <cell r="F251" t="str">
            <v>Etanol Anidro</v>
          </cell>
          <cell r="G251">
            <v>79.599999999999994</v>
          </cell>
          <cell r="I251" t="str">
            <v>kg CO₂</v>
          </cell>
          <cell r="J251" t="str">
            <v>GJ</v>
          </cell>
        </row>
        <row r="252">
          <cell r="C252" t="str">
            <v>Fontes Estacionárias</v>
          </cell>
          <cell r="E252" t="str">
            <v>Comercial e Institucional</v>
          </cell>
          <cell r="F252" t="str">
            <v>Etanol Anidro</v>
          </cell>
          <cell r="G252">
            <v>0.01</v>
          </cell>
          <cell r="I252" t="str">
            <v>kg CH₄</v>
          </cell>
          <cell r="J252" t="str">
            <v>GJ</v>
          </cell>
        </row>
        <row r="253">
          <cell r="C253" t="str">
            <v>Fontes Estacionárias</v>
          </cell>
          <cell r="E253" t="str">
            <v>Comercial e Institucional</v>
          </cell>
          <cell r="F253" t="str">
            <v>Etanol Anidro</v>
          </cell>
          <cell r="G253">
            <v>5.9999999999999995E-4</v>
          </cell>
          <cell r="I253" t="str">
            <v>kg N₂O</v>
          </cell>
          <cell r="J253" t="str">
            <v>GJ</v>
          </cell>
        </row>
        <row r="254">
          <cell r="C254" t="str">
            <v>Fontes Estacionárias</v>
          </cell>
          <cell r="E254" t="str">
            <v>Comercial e Institucional</v>
          </cell>
          <cell r="F254" t="str">
            <v>Etanol Hidratado</v>
          </cell>
          <cell r="G254">
            <v>79.599999999999994</v>
          </cell>
          <cell r="I254" t="str">
            <v>kg CO₂</v>
          </cell>
          <cell r="J254" t="str">
            <v>GJ</v>
          </cell>
        </row>
        <row r="255">
          <cell r="C255" t="str">
            <v>Fontes Estacionárias</v>
          </cell>
          <cell r="E255" t="str">
            <v>Comercial e Institucional</v>
          </cell>
          <cell r="F255" t="str">
            <v>Etanol Hidratado</v>
          </cell>
          <cell r="G255">
            <v>0.01</v>
          </cell>
          <cell r="I255" t="str">
            <v>kg CH₄</v>
          </cell>
          <cell r="J255" t="str">
            <v>GJ</v>
          </cell>
        </row>
        <row r="256">
          <cell r="C256" t="str">
            <v>Fontes Estacionárias</v>
          </cell>
          <cell r="E256" t="str">
            <v>Comercial e Institucional</v>
          </cell>
          <cell r="F256" t="str">
            <v>Etanol Hidratado</v>
          </cell>
          <cell r="G256">
            <v>5.9999999999999995E-4</v>
          </cell>
          <cell r="I256" t="str">
            <v>kg N₂O</v>
          </cell>
          <cell r="J256" t="str">
            <v>GJ</v>
          </cell>
        </row>
        <row r="257">
          <cell r="C257" t="str">
            <v>Fontes Estacionárias</v>
          </cell>
          <cell r="E257" t="str">
            <v>Comercial e Institucional</v>
          </cell>
          <cell r="F257" t="str">
            <v>Biomassa</v>
          </cell>
          <cell r="G257">
            <v>100</v>
          </cell>
          <cell r="I257" t="str">
            <v>kg CO₂</v>
          </cell>
          <cell r="J257" t="str">
            <v>GJ</v>
          </cell>
        </row>
        <row r="258">
          <cell r="C258" t="str">
            <v>Fontes Estacionárias</v>
          </cell>
          <cell r="E258" t="str">
            <v>Comercial e Institucional</v>
          </cell>
          <cell r="F258" t="str">
            <v>Biomassa</v>
          </cell>
          <cell r="G258">
            <v>0.3</v>
          </cell>
          <cell r="I258" t="str">
            <v>kg CH₄</v>
          </cell>
          <cell r="J258" t="str">
            <v>GJ</v>
          </cell>
        </row>
        <row r="259">
          <cell r="C259" t="str">
            <v>Fontes Estacionárias</v>
          </cell>
          <cell r="E259" t="str">
            <v>Comercial e Institucional</v>
          </cell>
          <cell r="F259" t="str">
            <v>Biomassa</v>
          </cell>
          <cell r="G259">
            <v>4.0000000000000001E-3</v>
          </cell>
          <cell r="I259" t="str">
            <v>kg N₂O</v>
          </cell>
          <cell r="J259" t="str">
            <v>GJ</v>
          </cell>
        </row>
        <row r="260">
          <cell r="C260" t="str">
            <v>Fontes Estacionárias</v>
          </cell>
          <cell r="E260" t="str">
            <v>Comercial e Institucional</v>
          </cell>
          <cell r="F260" t="str">
            <v>Diesel B5</v>
          </cell>
          <cell r="G260">
            <v>70.703196053728391</v>
          </cell>
          <cell r="I260" t="str">
            <v>kg CO₂</v>
          </cell>
          <cell r="J260" t="str">
            <v>GJ</v>
          </cell>
        </row>
        <row r="261">
          <cell r="C261" t="str">
            <v>Fontes Estacionárias</v>
          </cell>
          <cell r="E261" t="str">
            <v>Comercial e Institucional</v>
          </cell>
          <cell r="F261" t="str">
            <v>Diesel B5</v>
          </cell>
          <cell r="G261">
            <v>1.0000000000000002E-2</v>
          </cell>
          <cell r="I261" t="str">
            <v>kg CH₄</v>
          </cell>
          <cell r="J261" t="str">
            <v>GJ</v>
          </cell>
        </row>
        <row r="262">
          <cell r="C262" t="str">
            <v>Fontes Estacionárias</v>
          </cell>
          <cell r="E262" t="str">
            <v>Comercial e Institucional</v>
          </cell>
          <cell r="F262" t="str">
            <v>Diesel B5</v>
          </cell>
          <cell r="G262">
            <v>5.9999999999999995E-4</v>
          </cell>
          <cell r="I262" t="str">
            <v>kg N₂O</v>
          </cell>
          <cell r="J262" t="str">
            <v>GJ</v>
          </cell>
        </row>
        <row r="263">
          <cell r="C263" t="str">
            <v>Fontes Estacionárias</v>
          </cell>
          <cell r="E263" t="str">
            <v>Comercial e Institucional</v>
          </cell>
          <cell r="F263" t="str">
            <v>Óleo Diesel</v>
          </cell>
          <cell r="G263">
            <v>74.099999999999994</v>
          </cell>
          <cell r="I263" t="str">
            <v>kg CO₂</v>
          </cell>
          <cell r="J263" t="str">
            <v>GJ</v>
          </cell>
        </row>
        <row r="264">
          <cell r="C264" t="str">
            <v>Fontes Estacionárias</v>
          </cell>
          <cell r="E264" t="str">
            <v>Comercial e Institucional</v>
          </cell>
          <cell r="F264" t="str">
            <v>Óleo Diesel</v>
          </cell>
          <cell r="G264">
            <v>0.01</v>
          </cell>
          <cell r="I264" t="str">
            <v>kg CH₄</v>
          </cell>
          <cell r="J264" t="str">
            <v>GJ</v>
          </cell>
        </row>
        <row r="265">
          <cell r="C265" t="str">
            <v>Fontes Estacionárias</v>
          </cell>
          <cell r="E265" t="str">
            <v>Comercial e Institucional</v>
          </cell>
          <cell r="F265" t="str">
            <v>Óleo Diesel</v>
          </cell>
          <cell r="G265">
            <v>5.9999999999999995E-4</v>
          </cell>
          <cell r="I265" t="str">
            <v>kg N₂O</v>
          </cell>
          <cell r="J265" t="str">
            <v>GJ</v>
          </cell>
        </row>
        <row r="266">
          <cell r="C266" t="str">
            <v>Fontes Estacionárias</v>
          </cell>
          <cell r="E266" t="str">
            <v>Comercial e Institucional</v>
          </cell>
          <cell r="F266" t="str">
            <v>Gasolina C</v>
          </cell>
          <cell r="G266">
            <v>57.417940409868059</v>
          </cell>
          <cell r="I266" t="str">
            <v>kg CO₂</v>
          </cell>
          <cell r="J266" t="str">
            <v>GJ</v>
          </cell>
        </row>
        <row r="267">
          <cell r="C267" t="str">
            <v>Fontes Estacionárias</v>
          </cell>
          <cell r="E267" t="str">
            <v>Comercial e Institucional</v>
          </cell>
          <cell r="F267" t="str">
            <v>Gasolina C</v>
          </cell>
          <cell r="G267">
            <v>3.0000000000000001E-3</v>
          </cell>
          <cell r="I267" t="str">
            <v>kg CH₄</v>
          </cell>
          <cell r="J267" t="str">
            <v>GJ</v>
          </cell>
        </row>
        <row r="268">
          <cell r="C268" t="str">
            <v>Fontes Estacionárias</v>
          </cell>
          <cell r="E268" t="str">
            <v>Comercial e Institucional</v>
          </cell>
          <cell r="F268" t="str">
            <v>Gasolina C</v>
          </cell>
          <cell r="G268">
            <v>5.9999999999999995E-4</v>
          </cell>
          <cell r="I268" t="str">
            <v>kg N₂O</v>
          </cell>
          <cell r="J268" t="str">
            <v>GJ</v>
          </cell>
        </row>
        <row r="269">
          <cell r="C269" t="str">
            <v>Fontes Estacionárias</v>
          </cell>
          <cell r="E269" t="str">
            <v>Comercial e Institucional</v>
          </cell>
          <cell r="F269" t="str">
            <v>Gasolina A</v>
          </cell>
          <cell r="G269">
            <v>69.3</v>
          </cell>
          <cell r="I269" t="str">
            <v>kg CO₂</v>
          </cell>
          <cell r="J269" t="str">
            <v>GJ</v>
          </cell>
        </row>
        <row r="270">
          <cell r="C270" t="str">
            <v>Fontes Estacionárias</v>
          </cell>
          <cell r="E270" t="str">
            <v>Comercial e Institucional</v>
          </cell>
          <cell r="F270" t="str">
            <v>Gasolina A</v>
          </cell>
          <cell r="G270">
            <v>0.01</v>
          </cell>
          <cell r="I270" t="str">
            <v>kg CH₄</v>
          </cell>
          <cell r="J270" t="str">
            <v>GJ</v>
          </cell>
        </row>
        <row r="271">
          <cell r="C271" t="str">
            <v>Fontes Estacionárias</v>
          </cell>
          <cell r="E271" t="str">
            <v>Comercial e Institucional</v>
          </cell>
          <cell r="F271" t="str">
            <v>Gasolina A</v>
          </cell>
          <cell r="G271">
            <v>5.9999999999999995E-4</v>
          </cell>
          <cell r="I271" t="str">
            <v>kg N₂O</v>
          </cell>
          <cell r="J271" t="str">
            <v>GJ</v>
          </cell>
        </row>
        <row r="272">
          <cell r="C272" t="str">
            <v>Fontes Estacionárias</v>
          </cell>
          <cell r="E272" t="str">
            <v>Comercial e Institucional</v>
          </cell>
          <cell r="F272" t="str">
            <v>GLP</v>
          </cell>
          <cell r="G272">
            <v>63.1</v>
          </cell>
          <cell r="I272" t="str">
            <v>kg CO₂</v>
          </cell>
          <cell r="J272" t="str">
            <v>GJ</v>
          </cell>
        </row>
        <row r="273">
          <cell r="C273" t="str">
            <v>Fontes Estacionárias</v>
          </cell>
          <cell r="E273" t="str">
            <v>Comercial e Institucional</v>
          </cell>
          <cell r="F273" t="str">
            <v>GLP</v>
          </cell>
          <cell r="G273">
            <v>5.0000000000000001E-3</v>
          </cell>
          <cell r="I273" t="str">
            <v>kg CH₄</v>
          </cell>
          <cell r="J273" t="str">
            <v>GJ</v>
          </cell>
        </row>
        <row r="274">
          <cell r="C274" t="str">
            <v>Fontes Estacionárias</v>
          </cell>
          <cell r="E274" t="str">
            <v>Comercial e Institucional</v>
          </cell>
          <cell r="F274" t="str">
            <v>GLP</v>
          </cell>
          <cell r="G274">
            <v>1E-4</v>
          </cell>
          <cell r="I274" t="str">
            <v>kg N₂O</v>
          </cell>
          <cell r="J274" t="str">
            <v>GJ</v>
          </cell>
        </row>
        <row r="275">
          <cell r="C275" t="str">
            <v>Fontes Estacionárias</v>
          </cell>
          <cell r="E275" t="str">
            <v>Comercial e Institucional</v>
          </cell>
          <cell r="F275" t="str">
            <v>Carvão Vegetal</v>
          </cell>
          <cell r="G275">
            <v>112</v>
          </cell>
          <cell r="I275" t="str">
            <v>kg CO₂</v>
          </cell>
          <cell r="J275" t="str">
            <v>GJ</v>
          </cell>
        </row>
        <row r="276">
          <cell r="C276" t="str">
            <v>Fontes Estacionárias</v>
          </cell>
          <cell r="E276" t="str">
            <v>Comercial e Institucional</v>
          </cell>
          <cell r="F276" t="str">
            <v>Carvão Vegetal</v>
          </cell>
          <cell r="G276">
            <v>0.2</v>
          </cell>
          <cell r="I276" t="str">
            <v>kg CH₄</v>
          </cell>
          <cell r="J276" t="str">
            <v>GJ</v>
          </cell>
        </row>
        <row r="277">
          <cell r="C277" t="str">
            <v>Fontes Estacionárias</v>
          </cell>
          <cell r="E277" t="str">
            <v>Comercial e Institucional</v>
          </cell>
          <cell r="F277" t="str">
            <v>Carvão Vegetal</v>
          </cell>
          <cell r="G277">
            <v>1E-3</v>
          </cell>
          <cell r="I277" t="str">
            <v>kg N₂O</v>
          </cell>
          <cell r="J277" t="str">
            <v>GJ</v>
          </cell>
        </row>
        <row r="278">
          <cell r="C278" t="str">
            <v>Fontes Estacionárias</v>
          </cell>
          <cell r="E278" t="str">
            <v>Comercial e Institucional</v>
          </cell>
          <cell r="F278" t="str">
            <v>Gás Natural</v>
          </cell>
          <cell r="G278">
            <v>56.1</v>
          </cell>
          <cell r="I278" t="str">
            <v>kg CO₂</v>
          </cell>
          <cell r="J278" t="str">
            <v>GJ</v>
          </cell>
        </row>
        <row r="279">
          <cell r="C279" t="str">
            <v>Fontes Estacionárias</v>
          </cell>
          <cell r="E279" t="str">
            <v>Comercial e Institucional</v>
          </cell>
          <cell r="F279" t="str">
            <v>Gás Natural</v>
          </cell>
          <cell r="G279">
            <v>5.0000000000000001E-3</v>
          </cell>
          <cell r="I279" t="str">
            <v>kg CH₄</v>
          </cell>
          <cell r="J279" t="str">
            <v>GJ</v>
          </cell>
        </row>
        <row r="280">
          <cell r="C280" t="str">
            <v>Fontes Estacionárias</v>
          </cell>
          <cell r="E280" t="str">
            <v>Comercial e Institucional</v>
          </cell>
          <cell r="F280" t="str">
            <v>Gás Natural</v>
          </cell>
          <cell r="G280">
            <v>1E-4</v>
          </cell>
          <cell r="I280" t="str">
            <v>kg N₂O</v>
          </cell>
          <cell r="J280" t="str">
            <v>GJ</v>
          </cell>
        </row>
        <row r="281">
          <cell r="C281" t="str">
            <v>Fontes Estacionárias</v>
          </cell>
          <cell r="E281" t="str">
            <v>Comercial e Institucional</v>
          </cell>
          <cell r="F281" t="str">
            <v>Carvão (Sub-Bit)</v>
          </cell>
          <cell r="G281">
            <v>96.1</v>
          </cell>
          <cell r="I281" t="str">
            <v>kg CO₂</v>
          </cell>
          <cell r="J281" t="str">
            <v>GJ</v>
          </cell>
        </row>
        <row r="282">
          <cell r="C282" t="str">
            <v>Fontes Estacionárias</v>
          </cell>
          <cell r="E282" t="str">
            <v>Comercial e Institucional</v>
          </cell>
          <cell r="F282" t="str">
            <v>Carvão (Sub-Bit)</v>
          </cell>
          <cell r="G282">
            <v>0.01</v>
          </cell>
          <cell r="I282" t="str">
            <v>kg CH₄</v>
          </cell>
          <cell r="J282" t="str">
            <v>GJ</v>
          </cell>
        </row>
        <row r="283">
          <cell r="C283" t="str">
            <v>Fontes Estacionárias</v>
          </cell>
          <cell r="E283" t="str">
            <v>Comercial e Institucional</v>
          </cell>
          <cell r="F283" t="str">
            <v>Carvão (Sub-Bit)</v>
          </cell>
          <cell r="G283">
            <v>1.5E-3</v>
          </cell>
          <cell r="I283" t="str">
            <v>kg N₂O</v>
          </cell>
          <cell r="J283" t="str">
            <v>GJ</v>
          </cell>
        </row>
        <row r="284">
          <cell r="C284" t="str">
            <v>Fontes Estacionárias</v>
          </cell>
          <cell r="E284" t="str">
            <v>Comercial e Institucional</v>
          </cell>
          <cell r="F284" t="str">
            <v>Licor Negro</v>
          </cell>
          <cell r="G284">
            <v>95.3</v>
          </cell>
          <cell r="I284" t="str">
            <v>kg CO₂</v>
          </cell>
          <cell r="J284" t="str">
            <v>GJ</v>
          </cell>
        </row>
        <row r="285">
          <cell r="C285" t="str">
            <v>Fontes Estacionárias</v>
          </cell>
          <cell r="E285" t="str">
            <v>Comercial e Institucional</v>
          </cell>
          <cell r="F285" t="str">
            <v>Licor Negro</v>
          </cell>
          <cell r="G285">
            <v>3.0000000000000001E-3</v>
          </cell>
          <cell r="I285" t="str">
            <v>kg CH₄</v>
          </cell>
          <cell r="J285" t="str">
            <v>GJ</v>
          </cell>
        </row>
        <row r="286">
          <cell r="C286" t="str">
            <v>Fontes Estacionárias</v>
          </cell>
          <cell r="E286" t="str">
            <v>Comercial e Institucional</v>
          </cell>
          <cell r="F286" t="str">
            <v>Licor Negro</v>
          </cell>
          <cell r="G286">
            <v>2E-3</v>
          </cell>
          <cell r="I286" t="str">
            <v>kg N₂O</v>
          </cell>
          <cell r="J286" t="str">
            <v>GJ</v>
          </cell>
        </row>
        <row r="287">
          <cell r="C287" t="str">
            <v>Fontes Estacionárias</v>
          </cell>
          <cell r="E287" t="str">
            <v>Comercial e Institucional</v>
          </cell>
          <cell r="F287" t="str">
            <v>Resíduo de madeira</v>
          </cell>
          <cell r="G287">
            <v>112</v>
          </cell>
          <cell r="I287" t="str">
            <v>kg CO₂</v>
          </cell>
          <cell r="J287" t="str">
            <v>GJ</v>
          </cell>
        </row>
        <row r="288">
          <cell r="C288" t="str">
            <v>Fontes Estacionárias</v>
          </cell>
          <cell r="E288" t="str">
            <v>Comercial e Institucional</v>
          </cell>
          <cell r="F288" t="str">
            <v>Resíduo de madeira</v>
          </cell>
          <cell r="G288">
            <v>0.3</v>
          </cell>
          <cell r="I288" t="str">
            <v>kg CH₄</v>
          </cell>
          <cell r="J288" t="str">
            <v>GJ</v>
          </cell>
        </row>
        <row r="289">
          <cell r="C289" t="str">
            <v>Fontes Estacionárias</v>
          </cell>
          <cell r="E289" t="str">
            <v>Comercial e Institucional</v>
          </cell>
          <cell r="F289" t="str">
            <v>Resíduo de madeira</v>
          </cell>
          <cell r="G289">
            <v>4.0000000000000001E-3</v>
          </cell>
          <cell r="I289" t="str">
            <v>kg N₂O</v>
          </cell>
          <cell r="J289" t="str">
            <v>GJ</v>
          </cell>
        </row>
        <row r="290">
          <cell r="C290" t="str">
            <v>Fontes Estacionárias</v>
          </cell>
          <cell r="E290" t="str">
            <v>Comercial e Institucional</v>
          </cell>
          <cell r="F290" t="str">
            <v>Querosene</v>
          </cell>
          <cell r="G290">
            <v>71.900000000000006</v>
          </cell>
          <cell r="I290" t="str">
            <v>kg CO₂</v>
          </cell>
          <cell r="J290" t="str">
            <v>GJ</v>
          </cell>
        </row>
        <row r="291">
          <cell r="C291" t="str">
            <v>Fontes Estacionárias</v>
          </cell>
          <cell r="E291" t="str">
            <v>Comercial e Institucional</v>
          </cell>
          <cell r="F291" t="str">
            <v>Querosene</v>
          </cell>
          <cell r="G291">
            <v>0.01</v>
          </cell>
          <cell r="I291" t="str">
            <v>kg CH₄</v>
          </cell>
          <cell r="J291" t="str">
            <v>GJ</v>
          </cell>
        </row>
        <row r="292">
          <cell r="C292" t="str">
            <v>Fontes Estacionárias</v>
          </cell>
          <cell r="E292" t="str">
            <v>Comercial e Institucional</v>
          </cell>
          <cell r="F292" t="str">
            <v>Querosene</v>
          </cell>
          <cell r="G292">
            <v>5.9999999999999995E-4</v>
          </cell>
          <cell r="I292" t="str">
            <v>kg N₂O</v>
          </cell>
          <cell r="J292" t="str">
            <v>GJ</v>
          </cell>
        </row>
        <row r="293">
          <cell r="C293" t="str">
            <v>Fontes Estacionárias</v>
          </cell>
          <cell r="E293" t="str">
            <v>Residencial e Agricultura</v>
          </cell>
          <cell r="F293" t="str">
            <v>Óleo Combustível Pesado</v>
          </cell>
          <cell r="G293">
            <v>77.400000000000006</v>
          </cell>
          <cell r="I293" t="str">
            <v>kg CO₂</v>
          </cell>
          <cell r="J293" t="str">
            <v>GJ</v>
          </cell>
        </row>
        <row r="294">
          <cell r="C294" t="str">
            <v>Fontes Estacionárias</v>
          </cell>
          <cell r="E294" t="str">
            <v>Residencial e Agricultura</v>
          </cell>
          <cell r="F294" t="str">
            <v>Óleo Combustível Pesado</v>
          </cell>
          <cell r="G294">
            <v>0.01</v>
          </cell>
          <cell r="I294" t="str">
            <v>kg CH₄</v>
          </cell>
          <cell r="J294" t="str">
            <v>GJ</v>
          </cell>
        </row>
        <row r="295">
          <cell r="C295" t="str">
            <v>Fontes Estacionárias</v>
          </cell>
          <cell r="E295" t="str">
            <v>Residencial e Agricultura</v>
          </cell>
          <cell r="F295" t="str">
            <v>Óleo Combustível Pesado</v>
          </cell>
          <cell r="G295">
            <v>5.9999999999999995E-4</v>
          </cell>
          <cell r="I295" t="str">
            <v>kg N₂O</v>
          </cell>
          <cell r="J295" t="str">
            <v>GJ</v>
          </cell>
        </row>
        <row r="296">
          <cell r="C296" t="str">
            <v>Fontes Estacionárias</v>
          </cell>
          <cell r="E296" t="str">
            <v>Residencial e Agricultura</v>
          </cell>
          <cell r="F296" t="str">
            <v>Biodiesel</v>
          </cell>
          <cell r="G296">
            <v>70.8</v>
          </cell>
          <cell r="I296" t="str">
            <v>kg CO₂</v>
          </cell>
          <cell r="J296" t="str">
            <v>GJ</v>
          </cell>
        </row>
        <row r="297">
          <cell r="C297" t="str">
            <v>Fontes Estacionárias</v>
          </cell>
          <cell r="E297" t="str">
            <v>Residencial e Agricultura</v>
          </cell>
          <cell r="F297" t="str">
            <v>Biodiesel</v>
          </cell>
          <cell r="G297">
            <v>0.01</v>
          </cell>
          <cell r="I297" t="str">
            <v>kg CH₄</v>
          </cell>
          <cell r="J297" t="str">
            <v>GJ</v>
          </cell>
        </row>
        <row r="298">
          <cell r="C298" t="str">
            <v>Fontes Estacionárias</v>
          </cell>
          <cell r="E298" t="str">
            <v>Residencial e Agricultura</v>
          </cell>
          <cell r="F298" t="str">
            <v>Biodiesel</v>
          </cell>
          <cell r="G298">
            <v>5.9999999999999995E-4</v>
          </cell>
          <cell r="I298" t="str">
            <v>kg N₂O</v>
          </cell>
          <cell r="J298" t="str">
            <v>GJ</v>
          </cell>
        </row>
        <row r="299">
          <cell r="C299" t="str">
            <v>Fontes Estacionárias</v>
          </cell>
          <cell r="E299" t="str">
            <v>Residencial e Agricultura</v>
          </cell>
          <cell r="F299" t="str">
            <v>Etanol Anidro</v>
          </cell>
          <cell r="G299">
            <v>79.599999999999994</v>
          </cell>
          <cell r="I299" t="str">
            <v>kg CO₂</v>
          </cell>
          <cell r="J299" t="str">
            <v>GJ</v>
          </cell>
        </row>
        <row r="300">
          <cell r="C300" t="str">
            <v>Fontes Estacionárias</v>
          </cell>
          <cell r="E300" t="str">
            <v>Residencial e Agricultura</v>
          </cell>
          <cell r="F300" t="str">
            <v>Etanol Anidro</v>
          </cell>
          <cell r="G300">
            <v>0.01</v>
          </cell>
          <cell r="I300" t="str">
            <v>kg CH₄</v>
          </cell>
          <cell r="J300" t="str">
            <v>GJ</v>
          </cell>
        </row>
        <row r="301">
          <cell r="C301" t="str">
            <v>Fontes Estacionárias</v>
          </cell>
          <cell r="E301" t="str">
            <v>Residencial e Agricultura</v>
          </cell>
          <cell r="F301" t="str">
            <v>Etanol Anidro</v>
          </cell>
          <cell r="G301">
            <v>5.9999999999999995E-4</v>
          </cell>
          <cell r="I301" t="str">
            <v>kg N₂O</v>
          </cell>
          <cell r="J301" t="str">
            <v>GJ</v>
          </cell>
        </row>
        <row r="302">
          <cell r="C302" t="str">
            <v>Fontes Estacionárias</v>
          </cell>
          <cell r="E302" t="str">
            <v>Residencial e Agricultura</v>
          </cell>
          <cell r="F302" t="str">
            <v>Etanol Hidratado</v>
          </cell>
          <cell r="G302">
            <v>79.599999999999994</v>
          </cell>
          <cell r="I302" t="str">
            <v>kg CO₂</v>
          </cell>
          <cell r="J302" t="str">
            <v>GJ</v>
          </cell>
        </row>
        <row r="303">
          <cell r="C303" t="str">
            <v>Fontes Estacionárias</v>
          </cell>
          <cell r="E303" t="str">
            <v>Residencial e Agricultura</v>
          </cell>
          <cell r="F303" t="str">
            <v>Etanol Hidratado</v>
          </cell>
          <cell r="G303">
            <v>0.01</v>
          </cell>
          <cell r="I303" t="str">
            <v>kg CH₄</v>
          </cell>
          <cell r="J303" t="str">
            <v>GJ</v>
          </cell>
        </row>
        <row r="304">
          <cell r="C304" t="str">
            <v>Fontes Estacionárias</v>
          </cell>
          <cell r="E304" t="str">
            <v>Residencial e Agricultura</v>
          </cell>
          <cell r="F304" t="str">
            <v>Etanol Hidratado</v>
          </cell>
          <cell r="G304">
            <v>5.9999999999999995E-4</v>
          </cell>
          <cell r="I304" t="str">
            <v>kg N₂O</v>
          </cell>
          <cell r="J304" t="str">
            <v>GJ</v>
          </cell>
        </row>
        <row r="305">
          <cell r="C305" t="str">
            <v>Fontes Estacionárias</v>
          </cell>
          <cell r="E305" t="str">
            <v>Residencial e Agricultura</v>
          </cell>
          <cell r="F305" t="str">
            <v>Biomassa</v>
          </cell>
          <cell r="G305">
            <v>100</v>
          </cell>
          <cell r="I305" t="str">
            <v>kg CO₂</v>
          </cell>
          <cell r="J305" t="str">
            <v>GJ</v>
          </cell>
        </row>
        <row r="306">
          <cell r="C306" t="str">
            <v>Fontes Estacionárias</v>
          </cell>
          <cell r="E306" t="str">
            <v>Residencial e Agricultura</v>
          </cell>
          <cell r="F306" t="str">
            <v>Biomassa</v>
          </cell>
          <cell r="G306">
            <v>0.3</v>
          </cell>
          <cell r="I306" t="str">
            <v>kg CH₄</v>
          </cell>
          <cell r="J306" t="str">
            <v>GJ</v>
          </cell>
        </row>
        <row r="307">
          <cell r="C307" t="str">
            <v>Fontes Estacionárias</v>
          </cell>
          <cell r="E307" t="str">
            <v>Residencial e Agricultura</v>
          </cell>
          <cell r="F307" t="str">
            <v>Biomassa</v>
          </cell>
          <cell r="G307">
            <v>4.0000000000000001E-3</v>
          </cell>
          <cell r="I307" t="str">
            <v>kg N₂O</v>
          </cell>
          <cell r="J307" t="str">
            <v>GJ</v>
          </cell>
        </row>
        <row r="308">
          <cell r="C308" t="str">
            <v>Fontes Estacionárias</v>
          </cell>
          <cell r="E308" t="str">
            <v>Residencial e Agricultura</v>
          </cell>
          <cell r="F308" t="str">
            <v>Diesel B5</v>
          </cell>
          <cell r="G308">
            <v>70.703196053728391</v>
          </cell>
          <cell r="I308" t="str">
            <v>kg CO₂</v>
          </cell>
          <cell r="J308" t="str">
            <v>GJ</v>
          </cell>
        </row>
        <row r="309">
          <cell r="C309" t="str">
            <v>Fontes Estacionárias</v>
          </cell>
          <cell r="E309" t="str">
            <v>Residencial e Agricultura</v>
          </cell>
          <cell r="F309" t="str">
            <v>Diesel B5</v>
          </cell>
          <cell r="G309">
            <v>1.0000000000000002E-2</v>
          </cell>
          <cell r="I309" t="str">
            <v>kg CH₄</v>
          </cell>
          <cell r="J309" t="str">
            <v>GJ</v>
          </cell>
        </row>
        <row r="310">
          <cell r="C310" t="str">
            <v>Fontes Estacionárias</v>
          </cell>
          <cell r="E310" t="str">
            <v>Residencial e Agricultura</v>
          </cell>
          <cell r="F310" t="str">
            <v>Diesel B5</v>
          </cell>
          <cell r="G310">
            <v>5.9999999999999995E-4</v>
          </cell>
          <cell r="I310" t="str">
            <v>kg N₂O</v>
          </cell>
          <cell r="J310" t="str">
            <v>GJ</v>
          </cell>
        </row>
        <row r="311">
          <cell r="C311" t="str">
            <v>Fontes Estacionárias</v>
          </cell>
          <cell r="E311" t="str">
            <v>Residencial e Agricultura</v>
          </cell>
          <cell r="F311" t="str">
            <v>Óleo Diesel</v>
          </cell>
          <cell r="G311">
            <v>74.099999999999994</v>
          </cell>
          <cell r="I311" t="str">
            <v>kg CO₂</v>
          </cell>
          <cell r="J311" t="str">
            <v>GJ</v>
          </cell>
        </row>
        <row r="312">
          <cell r="C312" t="str">
            <v>Fontes Estacionárias</v>
          </cell>
          <cell r="E312" t="str">
            <v>Residencial e Agricultura</v>
          </cell>
          <cell r="F312" t="str">
            <v>Óleo Diesel</v>
          </cell>
          <cell r="G312">
            <v>0.01</v>
          </cell>
          <cell r="I312" t="str">
            <v>kg CH₄</v>
          </cell>
          <cell r="J312" t="str">
            <v>GJ</v>
          </cell>
        </row>
        <row r="313">
          <cell r="C313" t="str">
            <v>Fontes Estacionárias</v>
          </cell>
          <cell r="E313" t="str">
            <v>Residencial e Agricultura</v>
          </cell>
          <cell r="F313" t="str">
            <v>Óleo Diesel</v>
          </cell>
          <cell r="G313">
            <v>5.9999999999999995E-4</v>
          </cell>
          <cell r="I313" t="str">
            <v>kg N₂O</v>
          </cell>
          <cell r="J313" t="str">
            <v>GJ</v>
          </cell>
        </row>
        <row r="314">
          <cell r="C314" t="str">
            <v>Fontes Estacionárias</v>
          </cell>
          <cell r="E314" t="str">
            <v>Residencial e Agricultura</v>
          </cell>
          <cell r="F314" t="str">
            <v>Gasolina C</v>
          </cell>
          <cell r="G314">
            <v>57.417940409868059</v>
          </cell>
          <cell r="I314" t="str">
            <v>kg CO₂</v>
          </cell>
          <cell r="J314" t="str">
            <v>GJ</v>
          </cell>
        </row>
        <row r="315">
          <cell r="C315" t="str">
            <v>Fontes Estacionárias</v>
          </cell>
          <cell r="E315" t="str">
            <v>Residencial e Agricultura</v>
          </cell>
          <cell r="F315" t="str">
            <v>Gasolina C</v>
          </cell>
          <cell r="G315">
            <v>3.0000000000000001E-3</v>
          </cell>
          <cell r="I315" t="str">
            <v>kg CH₄</v>
          </cell>
          <cell r="J315" t="str">
            <v>GJ</v>
          </cell>
        </row>
        <row r="316">
          <cell r="C316" t="str">
            <v>Fontes Estacionárias</v>
          </cell>
          <cell r="E316" t="str">
            <v>Residencial e Agricultura</v>
          </cell>
          <cell r="F316" t="str">
            <v>Gasolina C</v>
          </cell>
          <cell r="G316">
            <v>5.9999999999999995E-4</v>
          </cell>
          <cell r="I316" t="str">
            <v>kg N₂O</v>
          </cell>
          <cell r="J316" t="str">
            <v>GJ</v>
          </cell>
        </row>
        <row r="317">
          <cell r="C317" t="str">
            <v>Fontes Estacionárias</v>
          </cell>
          <cell r="E317" t="str">
            <v>Residencial e Agricultura</v>
          </cell>
          <cell r="F317" t="str">
            <v>Gasolina A</v>
          </cell>
          <cell r="G317">
            <v>69.3</v>
          </cell>
          <cell r="I317" t="str">
            <v>kg CO₂</v>
          </cell>
          <cell r="J317" t="str">
            <v>GJ</v>
          </cell>
        </row>
        <row r="318">
          <cell r="C318" t="str">
            <v>Fontes Estacionárias</v>
          </cell>
          <cell r="E318" t="str">
            <v>Residencial e Agricultura</v>
          </cell>
          <cell r="F318" t="str">
            <v>Gasolina A</v>
          </cell>
          <cell r="G318">
            <v>0.01</v>
          </cell>
          <cell r="I318" t="str">
            <v>kg CH₄</v>
          </cell>
          <cell r="J318" t="str">
            <v>GJ</v>
          </cell>
        </row>
        <row r="319">
          <cell r="C319" t="str">
            <v>Fontes Estacionárias</v>
          </cell>
          <cell r="E319" t="str">
            <v>Residencial e Agricultura</v>
          </cell>
          <cell r="F319" t="str">
            <v>Gasolina A</v>
          </cell>
          <cell r="G319">
            <v>5.9999999999999995E-4</v>
          </cell>
          <cell r="I319" t="str">
            <v>kg N₂O</v>
          </cell>
          <cell r="J319" t="str">
            <v>GJ</v>
          </cell>
        </row>
        <row r="320">
          <cell r="C320" t="str">
            <v>Fontes Estacionárias</v>
          </cell>
          <cell r="E320" t="str">
            <v>Residencial e Agricultura</v>
          </cell>
          <cell r="F320" t="str">
            <v>GLP</v>
          </cell>
          <cell r="G320">
            <v>63.1</v>
          </cell>
          <cell r="I320" t="str">
            <v>kg CO₂</v>
          </cell>
          <cell r="J320" t="str">
            <v>GJ</v>
          </cell>
        </row>
        <row r="321">
          <cell r="C321" t="str">
            <v>Fontes Estacionárias</v>
          </cell>
          <cell r="E321" t="str">
            <v>Residencial e Agricultura</v>
          </cell>
          <cell r="F321" t="str">
            <v>GLP</v>
          </cell>
          <cell r="G321">
            <v>5.0000000000000001E-3</v>
          </cell>
          <cell r="I321" t="str">
            <v>kg CH₄</v>
          </cell>
          <cell r="J321" t="str">
            <v>GJ</v>
          </cell>
        </row>
        <row r="322">
          <cell r="C322" t="str">
            <v>Fontes Estacionárias</v>
          </cell>
          <cell r="E322" t="str">
            <v>Residencial e Agricultura</v>
          </cell>
          <cell r="F322" t="str">
            <v>GLP</v>
          </cell>
          <cell r="G322">
            <v>1E-4</v>
          </cell>
          <cell r="I322" t="str">
            <v>kg N₂O</v>
          </cell>
          <cell r="J322" t="str">
            <v>GJ</v>
          </cell>
        </row>
        <row r="323">
          <cell r="C323" t="str">
            <v>Fontes Estacionárias</v>
          </cell>
          <cell r="E323" t="str">
            <v>Residencial e Agricultura</v>
          </cell>
          <cell r="F323" t="str">
            <v>Carvão Vegetal</v>
          </cell>
          <cell r="G323">
            <v>112</v>
          </cell>
          <cell r="I323" t="str">
            <v>kg CO₂</v>
          </cell>
          <cell r="J323" t="str">
            <v>GJ</v>
          </cell>
        </row>
        <row r="324">
          <cell r="C324" t="str">
            <v>Fontes Estacionárias</v>
          </cell>
          <cell r="E324" t="str">
            <v>Residencial e Agricultura</v>
          </cell>
          <cell r="F324" t="str">
            <v>Carvão Vegetal</v>
          </cell>
          <cell r="G324">
            <v>0.2</v>
          </cell>
          <cell r="I324" t="str">
            <v>kg CH₄</v>
          </cell>
          <cell r="J324" t="str">
            <v>GJ</v>
          </cell>
        </row>
        <row r="325">
          <cell r="C325" t="str">
            <v>Fontes Estacionárias</v>
          </cell>
          <cell r="E325" t="str">
            <v>Residencial e Agricultura</v>
          </cell>
          <cell r="F325" t="str">
            <v>Carvão Vegetal</v>
          </cell>
          <cell r="G325">
            <v>1E-3</v>
          </cell>
          <cell r="I325" t="str">
            <v>kg N₂O</v>
          </cell>
          <cell r="J325" t="str">
            <v>GJ</v>
          </cell>
        </row>
        <row r="326">
          <cell r="C326" t="str">
            <v>Fontes Estacionárias</v>
          </cell>
          <cell r="E326" t="str">
            <v>Residencial e Agricultura</v>
          </cell>
          <cell r="F326" t="str">
            <v>Gás Natural</v>
          </cell>
          <cell r="G326">
            <v>56.1</v>
          </cell>
          <cell r="I326" t="str">
            <v>kg CO₂</v>
          </cell>
          <cell r="J326" t="str">
            <v>GJ</v>
          </cell>
        </row>
        <row r="327">
          <cell r="C327" t="str">
            <v>Fontes Estacionárias</v>
          </cell>
          <cell r="E327" t="str">
            <v>Residencial e Agricultura</v>
          </cell>
          <cell r="F327" t="str">
            <v>Gás Natural</v>
          </cell>
          <cell r="G327">
            <v>5.0000000000000001E-3</v>
          </cell>
          <cell r="I327" t="str">
            <v>kg CH₄</v>
          </cell>
          <cell r="J327" t="str">
            <v>GJ</v>
          </cell>
        </row>
        <row r="328">
          <cell r="C328" t="str">
            <v>Fontes Estacionárias</v>
          </cell>
          <cell r="E328" t="str">
            <v>Residencial e Agricultura</v>
          </cell>
          <cell r="F328" t="str">
            <v>Gás Natural</v>
          </cell>
          <cell r="G328">
            <v>1E-4</v>
          </cell>
          <cell r="I328" t="str">
            <v>kg N₂O</v>
          </cell>
          <cell r="J328" t="str">
            <v>GJ</v>
          </cell>
        </row>
        <row r="329">
          <cell r="C329" t="str">
            <v>Fontes Estacionárias</v>
          </cell>
          <cell r="E329" t="str">
            <v>Residencial e Agricultura</v>
          </cell>
          <cell r="F329" t="str">
            <v>Carvão (Sub-Bit)</v>
          </cell>
          <cell r="G329">
            <v>96.1</v>
          </cell>
          <cell r="I329" t="str">
            <v>kg CO₂</v>
          </cell>
          <cell r="J329" t="str">
            <v>GJ</v>
          </cell>
        </row>
        <row r="330">
          <cell r="C330" t="str">
            <v>Fontes Estacionárias</v>
          </cell>
          <cell r="E330" t="str">
            <v>Residencial e Agricultura</v>
          </cell>
          <cell r="F330" t="str">
            <v>Carvão (Sub-Bit)</v>
          </cell>
          <cell r="G330">
            <v>0.01</v>
          </cell>
          <cell r="I330" t="str">
            <v>kg CH₄</v>
          </cell>
          <cell r="J330" t="str">
            <v>GJ</v>
          </cell>
        </row>
        <row r="331">
          <cell r="C331" t="str">
            <v>Fontes Estacionárias</v>
          </cell>
          <cell r="E331" t="str">
            <v>Residencial e Agricultura</v>
          </cell>
          <cell r="F331" t="str">
            <v>Carvão (Sub-Bit)</v>
          </cell>
          <cell r="G331">
            <v>1.5E-3</v>
          </cell>
          <cell r="I331" t="str">
            <v>kg N₂O</v>
          </cell>
          <cell r="J331" t="str">
            <v>GJ</v>
          </cell>
        </row>
        <row r="332">
          <cell r="C332" t="str">
            <v>Fontes Estacionárias</v>
          </cell>
          <cell r="E332" t="str">
            <v>Residencial e Agricultura</v>
          </cell>
          <cell r="F332" t="str">
            <v>Licor Negro</v>
          </cell>
          <cell r="G332">
            <v>95.3</v>
          </cell>
          <cell r="I332" t="str">
            <v>kg CO₂</v>
          </cell>
          <cell r="J332" t="str">
            <v>GJ</v>
          </cell>
        </row>
        <row r="333">
          <cell r="C333" t="str">
            <v>Fontes Estacionárias</v>
          </cell>
          <cell r="E333" t="str">
            <v>Residencial e Agricultura</v>
          </cell>
          <cell r="F333" t="str">
            <v>Licor Negro</v>
          </cell>
          <cell r="G333">
            <v>3.0000000000000001E-3</v>
          </cell>
          <cell r="I333" t="str">
            <v>kg CH₄</v>
          </cell>
          <cell r="J333" t="str">
            <v>GJ</v>
          </cell>
        </row>
        <row r="334">
          <cell r="C334" t="str">
            <v>Fontes Estacionárias</v>
          </cell>
          <cell r="E334" t="str">
            <v>Residencial e Agricultura</v>
          </cell>
          <cell r="F334" t="str">
            <v>Licor Negro</v>
          </cell>
          <cell r="G334">
            <v>2E-3</v>
          </cell>
          <cell r="I334" t="str">
            <v>kg N₂O</v>
          </cell>
          <cell r="J334" t="str">
            <v>GJ</v>
          </cell>
        </row>
        <row r="335">
          <cell r="C335" t="str">
            <v>Fontes Estacionárias</v>
          </cell>
          <cell r="E335" t="str">
            <v>Residencial e Agricultura</v>
          </cell>
          <cell r="F335" t="str">
            <v>Resíduo de madeira</v>
          </cell>
          <cell r="G335">
            <v>112</v>
          </cell>
          <cell r="I335" t="str">
            <v>kg CO₂</v>
          </cell>
          <cell r="J335" t="str">
            <v>GJ</v>
          </cell>
        </row>
        <row r="336">
          <cell r="C336" t="str">
            <v>Fontes Estacionárias</v>
          </cell>
          <cell r="E336" t="str">
            <v>Residencial e Agricultura</v>
          </cell>
          <cell r="F336" t="str">
            <v>Resíduo de madeira</v>
          </cell>
          <cell r="G336">
            <v>0.3</v>
          </cell>
          <cell r="I336" t="str">
            <v>kg CH₄</v>
          </cell>
          <cell r="J336" t="str">
            <v>GJ</v>
          </cell>
        </row>
        <row r="337">
          <cell r="C337" t="str">
            <v>Fontes Estacionárias</v>
          </cell>
          <cell r="E337" t="str">
            <v>Residencial e Agricultura</v>
          </cell>
          <cell r="F337" t="str">
            <v>Resíduo de madeira</v>
          </cell>
          <cell r="G337">
            <v>4.0000000000000001E-3</v>
          </cell>
          <cell r="I337" t="str">
            <v>kg N₂O</v>
          </cell>
          <cell r="J337" t="str">
            <v>GJ</v>
          </cell>
        </row>
        <row r="338">
          <cell r="C338" t="str">
            <v>Fontes Estacionárias</v>
          </cell>
          <cell r="E338" t="str">
            <v>Residencial e Agricultura</v>
          </cell>
          <cell r="F338" t="str">
            <v>Querosene</v>
          </cell>
          <cell r="G338">
            <v>71.900000000000006</v>
          </cell>
          <cell r="I338" t="str">
            <v>kg CO₂</v>
          </cell>
          <cell r="J338" t="str">
            <v>GJ</v>
          </cell>
        </row>
        <row r="339">
          <cell r="C339" t="str">
            <v>Fontes Estacionárias</v>
          </cell>
          <cell r="E339" t="str">
            <v>Residencial e Agricultura</v>
          </cell>
          <cell r="F339" t="str">
            <v>Querosene</v>
          </cell>
          <cell r="G339">
            <v>0.01</v>
          </cell>
          <cell r="I339" t="str">
            <v>kg CH₄</v>
          </cell>
          <cell r="J339" t="str">
            <v>GJ</v>
          </cell>
        </row>
        <row r="340">
          <cell r="C340" t="str">
            <v>Fontes Estacionárias</v>
          </cell>
          <cell r="E340" t="str">
            <v>Residencial e Agricultura</v>
          </cell>
          <cell r="F340" t="str">
            <v>Querosene</v>
          </cell>
          <cell r="G340">
            <v>5.9999999999999995E-4</v>
          </cell>
          <cell r="I340" t="str">
            <v>kg N₂O</v>
          </cell>
          <cell r="J340" t="str">
            <v>GJ</v>
          </cell>
        </row>
        <row r="341">
          <cell r="C341" t="str">
            <v>Fontes Estacionárias</v>
          </cell>
          <cell r="E341" t="str">
            <v>N/A</v>
          </cell>
          <cell r="F341" t="str">
            <v>Acetileno</v>
          </cell>
          <cell r="G341">
            <v>3.3846153846153846</v>
          </cell>
          <cell r="I341" t="str">
            <v>kg CO₂</v>
          </cell>
          <cell r="J341" t="str">
            <v>kg</v>
          </cell>
        </row>
        <row r="342">
          <cell r="C342" t="str">
            <v>Fontes Estacionárias</v>
          </cell>
          <cell r="E342" t="str">
            <v>N/A</v>
          </cell>
          <cell r="F342" t="str">
            <v>Acetileno</v>
          </cell>
          <cell r="G342">
            <v>0</v>
          </cell>
          <cell r="I342" t="str">
            <v>kg CH₄</v>
          </cell>
          <cell r="J342" t="str">
            <v>kg</v>
          </cell>
        </row>
        <row r="343">
          <cell r="C343" t="str">
            <v>Fontes Estacionárias</v>
          </cell>
          <cell r="E343" t="str">
            <v>N/A</v>
          </cell>
          <cell r="F343" t="str">
            <v>Acetileno</v>
          </cell>
          <cell r="G343">
            <v>0</v>
          </cell>
          <cell r="I343" t="str">
            <v>kg N₂O</v>
          </cell>
          <cell r="J343" t="str">
            <v>kg</v>
          </cell>
        </row>
        <row r="344">
          <cell r="C344" t="str">
            <v>Fontes Estacionárias</v>
          </cell>
          <cell r="E344" t="str">
            <v>N/A</v>
          </cell>
          <cell r="F344" t="str">
            <v>Acetileno</v>
          </cell>
          <cell r="G344">
            <v>3384.6153846153848</v>
          </cell>
          <cell r="I344" t="str">
            <v>kg CO₂</v>
          </cell>
          <cell r="J344" t="str">
            <v>t</v>
          </cell>
        </row>
        <row r="345">
          <cell r="C345" t="str">
            <v>Fontes Estacionárias</v>
          </cell>
          <cell r="E345" t="str">
            <v>N/A</v>
          </cell>
          <cell r="F345" t="str">
            <v>Acetileno</v>
          </cell>
          <cell r="G345">
            <v>0</v>
          </cell>
          <cell r="I345" t="str">
            <v>kg CH₄</v>
          </cell>
          <cell r="J345" t="str">
            <v>t</v>
          </cell>
        </row>
        <row r="346">
          <cell r="C346" t="str">
            <v>Fontes Estacionárias</v>
          </cell>
          <cell r="E346" t="str">
            <v>N/A</v>
          </cell>
          <cell r="F346" t="str">
            <v>Acetileno</v>
          </cell>
          <cell r="G346">
            <v>0</v>
          </cell>
          <cell r="I346" t="str">
            <v>kg N₂O</v>
          </cell>
          <cell r="J346" t="str">
            <v>t</v>
          </cell>
        </row>
        <row r="347">
          <cell r="C347" t="str">
            <v>Fontes Estacionárias</v>
          </cell>
          <cell r="E347" t="str">
            <v>N/A</v>
          </cell>
          <cell r="F347" t="str">
            <v>Acetileno</v>
          </cell>
          <cell r="G347">
            <v>3.7467692307692304</v>
          </cell>
          <cell r="I347" t="str">
            <v>kg CO₂</v>
          </cell>
          <cell r="J347" t="str">
            <v>m3</v>
          </cell>
        </row>
        <row r="348">
          <cell r="C348" t="str">
            <v>Fontes Estacionárias</v>
          </cell>
          <cell r="E348" t="str">
            <v>N/A</v>
          </cell>
          <cell r="F348" t="str">
            <v>Acetileno</v>
          </cell>
          <cell r="G348">
            <v>0</v>
          </cell>
          <cell r="I348" t="str">
            <v>kg CH₄</v>
          </cell>
          <cell r="J348" t="str">
            <v>m3</v>
          </cell>
        </row>
        <row r="349">
          <cell r="C349" t="str">
            <v>Fontes Estacionárias</v>
          </cell>
          <cell r="E349" t="str">
            <v>N/A</v>
          </cell>
          <cell r="F349" t="str">
            <v>Acetileno</v>
          </cell>
          <cell r="G349">
            <v>0</v>
          </cell>
          <cell r="I349" t="str">
            <v>kg N₂O</v>
          </cell>
          <cell r="J349" t="str">
            <v>m3</v>
          </cell>
        </row>
        <row r="350">
          <cell r="C350" t="str">
            <v>Fontes Estacionárias</v>
          </cell>
          <cell r="E350" t="str">
            <v>Residencial e Agricultura</v>
          </cell>
          <cell r="F350" t="str">
            <v>Eletricidade Comprada Janeiro</v>
          </cell>
          <cell r="G350">
            <v>31.972222222222221</v>
          </cell>
          <cell r="I350" t="str">
            <v>kg CO₂</v>
          </cell>
          <cell r="J350" t="str">
            <v>GJ</v>
          </cell>
        </row>
        <row r="351">
          <cell r="C351" t="str">
            <v>Fontes Estacionárias</v>
          </cell>
          <cell r="E351" t="str">
            <v>Residencial e Agricultura</v>
          </cell>
          <cell r="F351" t="str">
            <v>Eletricidade Comprada Fevereiro</v>
          </cell>
          <cell r="G351">
            <v>30.277777777777779</v>
          </cell>
          <cell r="I351" t="str">
            <v>kg CO₂</v>
          </cell>
          <cell r="J351" t="str">
            <v>GJ</v>
          </cell>
        </row>
        <row r="352">
          <cell r="C352" t="str">
            <v>Fontes Estacionárias</v>
          </cell>
          <cell r="E352" t="str">
            <v>Residencial e Agricultura</v>
          </cell>
          <cell r="F352" t="str">
            <v>Eletricidade Comprada Março</v>
          </cell>
          <cell r="G352">
            <v>27.25</v>
          </cell>
          <cell r="I352" t="str">
            <v>kg CO₂</v>
          </cell>
          <cell r="J352" t="str">
            <v>GJ</v>
          </cell>
        </row>
        <row r="353">
          <cell r="C353" t="str">
            <v>Fontes Estacionárias</v>
          </cell>
          <cell r="E353" t="str">
            <v>Residencial e Agricultura</v>
          </cell>
          <cell r="F353" t="str">
            <v>Eletricidade Comprada Abril</v>
          </cell>
          <cell r="G353">
            <v>26.638888888888889</v>
          </cell>
          <cell r="I353" t="str">
            <v>kg CO₂</v>
          </cell>
          <cell r="J353" t="str">
            <v>GJ</v>
          </cell>
        </row>
        <row r="354">
          <cell r="C354" t="str">
            <v>Fontes Estacionárias</v>
          </cell>
          <cell r="E354" t="str">
            <v>Residencial e Agricultura</v>
          </cell>
          <cell r="F354" t="str">
            <v>Eletricidade Comprada Maio</v>
          </cell>
          <cell r="G354">
            <v>31.972222222222221</v>
          </cell>
          <cell r="I354" t="str">
            <v>kg CO₂</v>
          </cell>
          <cell r="J354" t="str">
            <v>GJ</v>
          </cell>
        </row>
        <row r="355">
          <cell r="C355" t="str">
            <v>Fontes Estacionárias</v>
          </cell>
          <cell r="E355" t="str">
            <v>Residencial e Agricultura</v>
          </cell>
          <cell r="F355" t="str">
            <v>Eletricidade Comprada Junho</v>
          </cell>
          <cell r="G355">
            <v>29.972222222222218</v>
          </cell>
          <cell r="I355" t="str">
            <v>kg CO₂</v>
          </cell>
          <cell r="J355" t="str">
            <v>GJ</v>
          </cell>
        </row>
        <row r="356">
          <cell r="C356" t="str">
            <v>Fontes Estacionárias</v>
          </cell>
          <cell r="E356" t="str">
            <v>Residencial e Agricultura</v>
          </cell>
          <cell r="F356" t="str">
            <v>Eletricidade Comprada Julho</v>
          </cell>
          <cell r="G356">
            <v>23.277777777777775</v>
          </cell>
          <cell r="I356" t="str">
            <v>kg CO₂</v>
          </cell>
          <cell r="J356" t="str">
            <v>GJ</v>
          </cell>
        </row>
        <row r="357">
          <cell r="C357" t="str">
            <v>Fontes Estacionárias</v>
          </cell>
          <cell r="E357" t="str">
            <v>Residencial e Agricultura</v>
          </cell>
          <cell r="F357" t="str">
            <v>Eletricidade Comprada Agosto</v>
          </cell>
          <cell r="G357">
            <v>23.138888888888889</v>
          </cell>
          <cell r="I357" t="str">
            <v>kg CO₂</v>
          </cell>
          <cell r="J357" t="str">
            <v>GJ</v>
          </cell>
        </row>
        <row r="358">
          <cell r="C358" t="str">
            <v>Fontes Estacionárias</v>
          </cell>
          <cell r="E358" t="str">
            <v>Residencial e Agricultura</v>
          </cell>
          <cell r="F358" t="str">
            <v>Eletricidade Comprada Setembro</v>
          </cell>
          <cell r="G358">
            <v>23.333333333333332</v>
          </cell>
          <cell r="I358" t="str">
            <v>kg CO₂</v>
          </cell>
          <cell r="J358" t="str">
            <v>GJ</v>
          </cell>
        </row>
        <row r="359">
          <cell r="C359" t="str">
            <v>Fontes Estacionárias</v>
          </cell>
          <cell r="E359" t="str">
            <v>Residencial e Agricultura</v>
          </cell>
          <cell r="F359" t="str">
            <v>Eletricidade Comprada Outubro</v>
          </cell>
          <cell r="G359">
            <v>23.083333333333332</v>
          </cell>
          <cell r="I359" t="str">
            <v>kg CO₂</v>
          </cell>
          <cell r="J359" t="str">
            <v>GJ</v>
          </cell>
        </row>
        <row r="360">
          <cell r="C360" t="str">
            <v>Fontes Estacionárias</v>
          </cell>
          <cell r="E360" t="str">
            <v>Residencial e Agricultura</v>
          </cell>
          <cell r="F360" t="str">
            <v>Eletricidade Comprada Novembro</v>
          </cell>
          <cell r="G360">
            <v>25.833333333333332</v>
          </cell>
          <cell r="I360" t="str">
            <v>kg CO₂</v>
          </cell>
          <cell r="J360" t="str">
            <v>GJ</v>
          </cell>
        </row>
        <row r="361">
          <cell r="C361" t="str">
            <v>Fontes Estacionárias</v>
          </cell>
          <cell r="E361" t="str">
            <v>Residencial e Agricultura</v>
          </cell>
          <cell r="F361" t="str">
            <v>Eletricidade Comprada Dezembro</v>
          </cell>
          <cell r="G361">
            <v>23.361111111111111</v>
          </cell>
          <cell r="I361" t="str">
            <v>kg CO₂</v>
          </cell>
          <cell r="J361" t="str">
            <v>GJ</v>
          </cell>
        </row>
        <row r="362">
          <cell r="C362" t="str">
            <v>Fontes Estacionárias</v>
          </cell>
          <cell r="E362" t="str">
            <v>Residencial e Agricultura</v>
          </cell>
          <cell r="F362" t="str">
            <v>Eletricidade Comprada</v>
          </cell>
          <cell r="G362">
            <v>26.675925925925927</v>
          </cell>
          <cell r="I362" t="str">
            <v>kg CO₂</v>
          </cell>
          <cell r="J362" t="str">
            <v>GJ</v>
          </cell>
        </row>
        <row r="363">
          <cell r="C363" t="str">
            <v>Fontes Estacionárias</v>
          </cell>
          <cell r="E363" t="str">
            <v>Residencial e Agricultura</v>
          </cell>
          <cell r="F363" t="str">
            <v>Eletricidade Comprada</v>
          </cell>
          <cell r="G363">
            <v>0</v>
          </cell>
          <cell r="I363" t="str">
            <v>kg CH₄</v>
          </cell>
          <cell r="J363" t="str">
            <v>GJ</v>
          </cell>
        </row>
        <row r="364">
          <cell r="C364" t="str">
            <v>Fontes Estacionárias</v>
          </cell>
          <cell r="E364" t="str">
            <v>Residencial e Agricultura</v>
          </cell>
          <cell r="F364" t="str">
            <v>Eletricidade Comprada</v>
          </cell>
          <cell r="G364">
            <v>0</v>
          </cell>
          <cell r="I364" t="str">
            <v>kg N₂O</v>
          </cell>
          <cell r="J364" t="str">
            <v>GJ</v>
          </cell>
        </row>
        <row r="365">
          <cell r="C365" t="str">
            <v>Fontes Estacionárias</v>
          </cell>
          <cell r="E365" t="str">
            <v>Comercial e Institucional</v>
          </cell>
          <cell r="F365" t="str">
            <v>Eletricidade Comprada Janeiro</v>
          </cell>
          <cell r="G365">
            <v>31.972222222222221</v>
          </cell>
          <cell r="I365" t="str">
            <v>kg CO₂</v>
          </cell>
          <cell r="J365" t="str">
            <v>GJ</v>
          </cell>
        </row>
        <row r="366">
          <cell r="C366" t="str">
            <v>Fontes Estacionárias</v>
          </cell>
          <cell r="E366" t="str">
            <v>Comercial e Institucional</v>
          </cell>
          <cell r="F366" t="str">
            <v>Eletricidade Comprada Fevereiro</v>
          </cell>
          <cell r="G366">
            <v>30.277777777777779</v>
          </cell>
          <cell r="I366" t="str">
            <v>kg CO₂</v>
          </cell>
          <cell r="J366" t="str">
            <v>GJ</v>
          </cell>
        </row>
        <row r="367">
          <cell r="C367" t="str">
            <v>Fontes Estacionárias</v>
          </cell>
          <cell r="E367" t="str">
            <v>Comercial e Institucional</v>
          </cell>
          <cell r="F367" t="str">
            <v>Eletricidade Comprada Março</v>
          </cell>
          <cell r="G367">
            <v>27.25</v>
          </cell>
          <cell r="I367" t="str">
            <v>kg CO₂</v>
          </cell>
          <cell r="J367" t="str">
            <v>GJ</v>
          </cell>
        </row>
        <row r="368">
          <cell r="C368" t="str">
            <v>Fontes Estacionárias</v>
          </cell>
          <cell r="E368" t="str">
            <v>Comercial e Institucional</v>
          </cell>
          <cell r="F368" t="str">
            <v>Eletricidade Comprada Abril</v>
          </cell>
          <cell r="G368">
            <v>26.638888888888889</v>
          </cell>
          <cell r="I368" t="str">
            <v>kg CO₂</v>
          </cell>
          <cell r="J368" t="str">
            <v>GJ</v>
          </cell>
        </row>
        <row r="369">
          <cell r="C369" t="str">
            <v>Fontes Estacionárias</v>
          </cell>
          <cell r="E369" t="str">
            <v>Comercial e Institucional</v>
          </cell>
          <cell r="F369" t="str">
            <v>Eletricidade Comprada Maio</v>
          </cell>
          <cell r="G369">
            <v>31.972222222222221</v>
          </cell>
          <cell r="I369" t="str">
            <v>kg CO₂</v>
          </cell>
          <cell r="J369" t="str">
            <v>GJ</v>
          </cell>
        </row>
        <row r="370">
          <cell r="C370" t="str">
            <v>Fontes Estacionárias</v>
          </cell>
          <cell r="E370" t="str">
            <v>Comercial e Institucional</v>
          </cell>
          <cell r="F370" t="str">
            <v>Eletricidade Comprada Junho</v>
          </cell>
          <cell r="G370">
            <v>29.972222222222218</v>
          </cell>
          <cell r="I370" t="str">
            <v>kg CO₂</v>
          </cell>
          <cell r="J370" t="str">
            <v>GJ</v>
          </cell>
        </row>
        <row r="371">
          <cell r="C371" t="str">
            <v>Fontes Estacionárias</v>
          </cell>
          <cell r="E371" t="str">
            <v>Comercial e Institucional</v>
          </cell>
          <cell r="F371" t="str">
            <v>Eletricidade Comprada Julho</v>
          </cell>
          <cell r="G371">
            <v>23.277777777777775</v>
          </cell>
          <cell r="I371" t="str">
            <v>kg CO₂</v>
          </cell>
          <cell r="J371" t="str">
            <v>GJ</v>
          </cell>
        </row>
        <row r="372">
          <cell r="C372" t="str">
            <v>Fontes Estacionárias</v>
          </cell>
          <cell r="E372" t="str">
            <v>Comercial e Institucional</v>
          </cell>
          <cell r="F372" t="str">
            <v>Eletricidade Comprada Agosto</v>
          </cell>
          <cell r="G372">
            <v>23.138888888888889</v>
          </cell>
          <cell r="I372" t="str">
            <v>kg CO₂</v>
          </cell>
          <cell r="J372" t="str">
            <v>GJ</v>
          </cell>
        </row>
        <row r="373">
          <cell r="C373" t="str">
            <v>Fontes Estacionárias</v>
          </cell>
          <cell r="E373" t="str">
            <v>Comercial e Institucional</v>
          </cell>
          <cell r="F373" t="str">
            <v>Eletricidade Comprada Setembro</v>
          </cell>
          <cell r="G373">
            <v>23.333333333333332</v>
          </cell>
          <cell r="I373" t="str">
            <v>kg CO₂</v>
          </cell>
          <cell r="J373" t="str">
            <v>GJ</v>
          </cell>
        </row>
        <row r="374">
          <cell r="C374" t="str">
            <v>Fontes Estacionárias</v>
          </cell>
          <cell r="E374" t="str">
            <v>Comercial e Institucional</v>
          </cell>
          <cell r="F374" t="str">
            <v>Eletricidade Comprada Outubro</v>
          </cell>
          <cell r="G374">
            <v>23.083333333333332</v>
          </cell>
          <cell r="I374" t="str">
            <v>kg CO₂</v>
          </cell>
          <cell r="J374" t="str">
            <v>GJ</v>
          </cell>
        </row>
        <row r="375">
          <cell r="C375" t="str">
            <v>Fontes Estacionárias</v>
          </cell>
          <cell r="E375" t="str">
            <v>Comercial e Institucional</v>
          </cell>
          <cell r="F375" t="str">
            <v>Eletricidade Comprada Novembro</v>
          </cell>
          <cell r="G375">
            <v>25.833333333333332</v>
          </cell>
          <cell r="I375" t="str">
            <v>kg CO₂</v>
          </cell>
          <cell r="J375" t="str">
            <v>GJ</v>
          </cell>
        </row>
        <row r="376">
          <cell r="C376" t="str">
            <v>Fontes Estacionárias</v>
          </cell>
          <cell r="E376" t="str">
            <v>Comercial e Institucional</v>
          </cell>
          <cell r="F376" t="str">
            <v>Eletricidade Comprada Dezembro</v>
          </cell>
          <cell r="G376">
            <v>23.361111111111111</v>
          </cell>
          <cell r="I376" t="str">
            <v>kg CO₂</v>
          </cell>
          <cell r="J376" t="str">
            <v>GJ</v>
          </cell>
        </row>
        <row r="377">
          <cell r="C377" t="str">
            <v>Fontes Estacionárias</v>
          </cell>
          <cell r="E377" t="str">
            <v>Comercial e Institucional</v>
          </cell>
          <cell r="F377" t="str">
            <v>Eletricidade Comprada</v>
          </cell>
          <cell r="G377">
            <v>26.675925925925927</v>
          </cell>
          <cell r="I377" t="str">
            <v>kg CO₂</v>
          </cell>
          <cell r="J377" t="str">
            <v>GJ</v>
          </cell>
        </row>
        <row r="378">
          <cell r="C378" t="str">
            <v>Fontes Estacionárias</v>
          </cell>
          <cell r="E378" t="str">
            <v>Comercial e Institucional</v>
          </cell>
          <cell r="F378" t="str">
            <v>Eletricidade Comprada</v>
          </cell>
          <cell r="G378">
            <v>0</v>
          </cell>
          <cell r="I378" t="str">
            <v>kg CH₄</v>
          </cell>
          <cell r="J378" t="str">
            <v>GJ</v>
          </cell>
        </row>
        <row r="379">
          <cell r="C379" t="str">
            <v>Fontes Estacionárias</v>
          </cell>
          <cell r="E379" t="str">
            <v>Comercial e Institucional</v>
          </cell>
          <cell r="F379" t="str">
            <v>Eletricidade Comprada</v>
          </cell>
          <cell r="G379">
            <v>0</v>
          </cell>
          <cell r="I379" t="str">
            <v>kg N₂O</v>
          </cell>
          <cell r="J379" t="str">
            <v>GJ</v>
          </cell>
        </row>
        <row r="380">
          <cell r="C380" t="str">
            <v>Fontes Estacionárias</v>
          </cell>
          <cell r="E380" t="str">
            <v>Construção e Manufatura</v>
          </cell>
          <cell r="F380" t="str">
            <v>Eletricidade Comprada Janeiro</v>
          </cell>
          <cell r="G380">
            <v>31.972222222222221</v>
          </cell>
          <cell r="I380" t="str">
            <v>kg CO₂</v>
          </cell>
          <cell r="J380" t="str">
            <v>GJ</v>
          </cell>
        </row>
        <row r="381">
          <cell r="C381" t="str">
            <v>Fontes Estacionárias</v>
          </cell>
          <cell r="E381" t="str">
            <v>Construção e Manufatura</v>
          </cell>
          <cell r="F381" t="str">
            <v>Eletricidade Comprada Fevereiro</v>
          </cell>
          <cell r="G381">
            <v>30.277777777777779</v>
          </cell>
          <cell r="I381" t="str">
            <v>kg CO₂</v>
          </cell>
          <cell r="J381" t="str">
            <v>GJ</v>
          </cell>
        </row>
        <row r="382">
          <cell r="C382" t="str">
            <v>Fontes Estacionárias</v>
          </cell>
          <cell r="E382" t="str">
            <v>Construção e Manufatura</v>
          </cell>
          <cell r="F382" t="str">
            <v>Eletricidade Comprada Março</v>
          </cell>
          <cell r="G382">
            <v>27.25</v>
          </cell>
          <cell r="I382" t="str">
            <v>kg CO₂</v>
          </cell>
          <cell r="J382" t="str">
            <v>GJ</v>
          </cell>
        </row>
        <row r="383">
          <cell r="C383" t="str">
            <v>Fontes Estacionárias</v>
          </cell>
          <cell r="E383" t="str">
            <v>Construção e Manufatura</v>
          </cell>
          <cell r="F383" t="str">
            <v>Eletricidade Comprada Abril</v>
          </cell>
          <cell r="G383">
            <v>26.638888888888889</v>
          </cell>
          <cell r="I383" t="str">
            <v>kg CO₂</v>
          </cell>
          <cell r="J383" t="str">
            <v>GJ</v>
          </cell>
        </row>
        <row r="384">
          <cell r="C384" t="str">
            <v>Fontes Estacionárias</v>
          </cell>
          <cell r="E384" t="str">
            <v>Construção e Manufatura</v>
          </cell>
          <cell r="F384" t="str">
            <v>Eletricidade Comprada Maio</v>
          </cell>
          <cell r="G384">
            <v>31.972222222222221</v>
          </cell>
          <cell r="I384" t="str">
            <v>kg CO₂</v>
          </cell>
          <cell r="J384" t="str">
            <v>GJ</v>
          </cell>
        </row>
        <row r="385">
          <cell r="C385" t="str">
            <v>Fontes Estacionárias</v>
          </cell>
          <cell r="E385" t="str">
            <v>Construção e Manufatura</v>
          </cell>
          <cell r="F385" t="str">
            <v>Eletricidade Comprada Junho</v>
          </cell>
          <cell r="G385">
            <v>29.972222222222218</v>
          </cell>
          <cell r="I385" t="str">
            <v>kg CO₂</v>
          </cell>
          <cell r="J385" t="str">
            <v>GJ</v>
          </cell>
        </row>
        <row r="386">
          <cell r="C386" t="str">
            <v>Fontes Estacionárias</v>
          </cell>
          <cell r="E386" t="str">
            <v>Construção e Manufatura</v>
          </cell>
          <cell r="F386" t="str">
            <v>Eletricidade Comprada Julho</v>
          </cell>
          <cell r="G386">
            <v>23.277777777777775</v>
          </cell>
          <cell r="I386" t="str">
            <v>kg CO₂</v>
          </cell>
          <cell r="J386" t="str">
            <v>GJ</v>
          </cell>
        </row>
        <row r="387">
          <cell r="C387" t="str">
            <v>Fontes Estacionárias</v>
          </cell>
          <cell r="E387" t="str">
            <v>Construção e Manufatura</v>
          </cell>
          <cell r="F387" t="str">
            <v>Eletricidade Comprada Agosto</v>
          </cell>
          <cell r="G387">
            <v>23.138888888888889</v>
          </cell>
          <cell r="I387" t="str">
            <v>kg CO₂</v>
          </cell>
          <cell r="J387" t="str">
            <v>GJ</v>
          </cell>
        </row>
        <row r="388">
          <cell r="C388" t="str">
            <v>Fontes Estacionárias</v>
          </cell>
          <cell r="E388" t="str">
            <v>Construção e Manufatura</v>
          </cell>
          <cell r="F388" t="str">
            <v>Eletricidade Comprada Setembro</v>
          </cell>
          <cell r="G388">
            <v>23.333333333333332</v>
          </cell>
          <cell r="I388" t="str">
            <v>kg CO₂</v>
          </cell>
          <cell r="J388" t="str">
            <v>GJ</v>
          </cell>
        </row>
        <row r="389">
          <cell r="C389" t="str">
            <v>Fontes Estacionárias</v>
          </cell>
          <cell r="E389" t="str">
            <v>Construção e Manufatura</v>
          </cell>
          <cell r="F389" t="str">
            <v>Eletricidade Comprada Outubro</v>
          </cell>
          <cell r="G389">
            <v>23.083333333333332</v>
          </cell>
          <cell r="I389" t="str">
            <v>kg CO₂</v>
          </cell>
          <cell r="J389" t="str">
            <v>GJ</v>
          </cell>
        </row>
        <row r="390">
          <cell r="C390" t="str">
            <v>Fontes Estacionárias</v>
          </cell>
          <cell r="E390" t="str">
            <v>Construção e Manufatura</v>
          </cell>
          <cell r="F390" t="str">
            <v>Eletricidade Comprada Novembro</v>
          </cell>
          <cell r="G390">
            <v>25.833333333333332</v>
          </cell>
          <cell r="I390" t="str">
            <v>kg CO₂</v>
          </cell>
          <cell r="J390" t="str">
            <v>GJ</v>
          </cell>
        </row>
        <row r="391">
          <cell r="C391" t="str">
            <v>Fontes Estacionárias</v>
          </cell>
          <cell r="E391" t="str">
            <v>Construção e Manufatura</v>
          </cell>
          <cell r="F391" t="str">
            <v>Eletricidade Comprada Dezembro</v>
          </cell>
          <cell r="G391">
            <v>23.361111111111111</v>
          </cell>
          <cell r="I391" t="str">
            <v>kg CO₂</v>
          </cell>
          <cell r="J391" t="str">
            <v>GJ</v>
          </cell>
        </row>
        <row r="392">
          <cell r="C392" t="str">
            <v>Fontes Estacionárias</v>
          </cell>
          <cell r="E392" t="str">
            <v>Construção e Manufatura</v>
          </cell>
          <cell r="F392" t="str">
            <v>Eletricidade Comprada</v>
          </cell>
          <cell r="G392">
            <v>26.675925925925927</v>
          </cell>
          <cell r="I392" t="str">
            <v>kg CO₂</v>
          </cell>
          <cell r="J392" t="str">
            <v>GJ</v>
          </cell>
        </row>
        <row r="393">
          <cell r="C393" t="str">
            <v>Fontes Estacionárias</v>
          </cell>
          <cell r="E393" t="str">
            <v>Construção e Manufatura</v>
          </cell>
          <cell r="F393" t="str">
            <v>Eletricidade Comprada</v>
          </cell>
          <cell r="G393">
            <v>0</v>
          </cell>
          <cell r="I393" t="str">
            <v>kg CH₄</v>
          </cell>
          <cell r="J393" t="str">
            <v>GJ</v>
          </cell>
        </row>
        <row r="394">
          <cell r="C394" t="str">
            <v>Fontes Estacionárias</v>
          </cell>
          <cell r="E394" t="str">
            <v>Construção e Manufatura</v>
          </cell>
          <cell r="F394" t="str">
            <v>Eletricidade Comprada</v>
          </cell>
          <cell r="G394">
            <v>0</v>
          </cell>
          <cell r="I394" t="str">
            <v>kg N₂O</v>
          </cell>
          <cell r="J394" t="str">
            <v>GJ</v>
          </cell>
        </row>
        <row r="395">
          <cell r="C395" t="str">
            <v>Fontes Estacionárias</v>
          </cell>
          <cell r="E395" t="str">
            <v>Geração de Energia</v>
          </cell>
          <cell r="F395" t="str">
            <v>Eletricidade Comprada Janeiro</v>
          </cell>
          <cell r="G395">
            <v>31.972222222222221</v>
          </cell>
          <cell r="I395" t="str">
            <v>kg CO₂</v>
          </cell>
          <cell r="J395" t="str">
            <v>GJ</v>
          </cell>
        </row>
        <row r="396">
          <cell r="C396" t="str">
            <v>Fontes Estacionárias</v>
          </cell>
          <cell r="E396" t="str">
            <v>Geração de Energia</v>
          </cell>
          <cell r="F396" t="str">
            <v>Eletricidade Comprada Fevereiro</v>
          </cell>
          <cell r="G396">
            <v>30.277777777777779</v>
          </cell>
          <cell r="I396" t="str">
            <v>kg CO₂</v>
          </cell>
          <cell r="J396" t="str">
            <v>GJ</v>
          </cell>
        </row>
        <row r="397">
          <cell r="C397" t="str">
            <v>Fontes Estacionárias</v>
          </cell>
          <cell r="E397" t="str">
            <v>Geração de Energia</v>
          </cell>
          <cell r="F397" t="str">
            <v>Eletricidade Comprada Março</v>
          </cell>
          <cell r="G397">
            <v>27.25</v>
          </cell>
          <cell r="I397" t="str">
            <v>kg CO₂</v>
          </cell>
          <cell r="J397" t="str">
            <v>GJ</v>
          </cell>
        </row>
        <row r="398">
          <cell r="C398" t="str">
            <v>Fontes Estacionárias</v>
          </cell>
          <cell r="E398" t="str">
            <v>Geração de Energia</v>
          </cell>
          <cell r="F398" t="str">
            <v>Eletricidade Comprada Abril</v>
          </cell>
          <cell r="G398">
            <v>26.638888888888889</v>
          </cell>
          <cell r="I398" t="str">
            <v>kg CO₂</v>
          </cell>
          <cell r="J398" t="str">
            <v>GJ</v>
          </cell>
        </row>
        <row r="399">
          <cell r="C399" t="str">
            <v>Fontes Estacionárias</v>
          </cell>
          <cell r="E399" t="str">
            <v>Geração de Energia</v>
          </cell>
          <cell r="F399" t="str">
            <v>Eletricidade Comprada Maio</v>
          </cell>
          <cell r="G399">
            <v>31.972222222222221</v>
          </cell>
          <cell r="I399" t="str">
            <v>kg CO₂</v>
          </cell>
          <cell r="J399" t="str">
            <v>GJ</v>
          </cell>
        </row>
        <row r="400">
          <cell r="C400" t="str">
            <v>Fontes Estacionárias</v>
          </cell>
          <cell r="E400" t="str">
            <v>Geração de Energia</v>
          </cell>
          <cell r="F400" t="str">
            <v>Eletricidade Comprada Junho</v>
          </cell>
          <cell r="G400">
            <v>29.972222222222218</v>
          </cell>
          <cell r="I400" t="str">
            <v>kg CO₂</v>
          </cell>
          <cell r="J400" t="str">
            <v>GJ</v>
          </cell>
        </row>
        <row r="401">
          <cell r="C401" t="str">
            <v>Fontes Estacionárias</v>
          </cell>
          <cell r="E401" t="str">
            <v>Geração de Energia</v>
          </cell>
          <cell r="F401" t="str">
            <v>Eletricidade Comprada Julho</v>
          </cell>
          <cell r="G401">
            <v>23.277777777777775</v>
          </cell>
          <cell r="I401" t="str">
            <v>kg CO₂</v>
          </cell>
          <cell r="J401" t="str">
            <v>GJ</v>
          </cell>
        </row>
        <row r="402">
          <cell r="C402" t="str">
            <v>Fontes Estacionárias</v>
          </cell>
          <cell r="E402" t="str">
            <v>Geração de Energia</v>
          </cell>
          <cell r="F402" t="str">
            <v>Eletricidade Comprada Agosto</v>
          </cell>
          <cell r="G402">
            <v>23.138888888888889</v>
          </cell>
          <cell r="I402" t="str">
            <v>kg CO₂</v>
          </cell>
          <cell r="J402" t="str">
            <v>GJ</v>
          </cell>
        </row>
        <row r="403">
          <cell r="C403" t="str">
            <v>Fontes Estacionárias</v>
          </cell>
          <cell r="E403" t="str">
            <v>Geração de Energia</v>
          </cell>
          <cell r="F403" t="str">
            <v>Eletricidade Comprada Setembro</v>
          </cell>
          <cell r="G403">
            <v>23.333333333333332</v>
          </cell>
          <cell r="I403" t="str">
            <v>kg CO₂</v>
          </cell>
          <cell r="J403" t="str">
            <v>GJ</v>
          </cell>
        </row>
        <row r="404">
          <cell r="C404" t="str">
            <v>Fontes Estacionárias</v>
          </cell>
          <cell r="E404" t="str">
            <v>Geração de Energia</v>
          </cell>
          <cell r="F404" t="str">
            <v>Eletricidade Comprada Outubro</v>
          </cell>
          <cell r="G404">
            <v>23.083333333333332</v>
          </cell>
          <cell r="I404" t="str">
            <v>kg CO₂</v>
          </cell>
          <cell r="J404" t="str">
            <v>GJ</v>
          </cell>
        </row>
        <row r="405">
          <cell r="C405" t="str">
            <v>Fontes Estacionárias</v>
          </cell>
          <cell r="E405" t="str">
            <v>Geração de Energia</v>
          </cell>
          <cell r="F405" t="str">
            <v>Eletricidade Comprada Novembro</v>
          </cell>
          <cell r="G405">
            <v>25.833333333333332</v>
          </cell>
          <cell r="I405" t="str">
            <v>kg CO₂</v>
          </cell>
          <cell r="J405" t="str">
            <v>GJ</v>
          </cell>
        </row>
        <row r="406">
          <cell r="C406" t="str">
            <v>Fontes Estacionárias</v>
          </cell>
          <cell r="E406" t="str">
            <v>Geração de Energia</v>
          </cell>
          <cell r="F406" t="str">
            <v>Eletricidade Comprada Dezembro</v>
          </cell>
          <cell r="G406">
            <v>23.361111111111111</v>
          </cell>
          <cell r="I406" t="str">
            <v>kg CO₂</v>
          </cell>
          <cell r="J406" t="str">
            <v>GJ</v>
          </cell>
        </row>
        <row r="407">
          <cell r="C407" t="str">
            <v>Fontes Estacionárias</v>
          </cell>
          <cell r="E407" t="str">
            <v>Geração de Energia</v>
          </cell>
          <cell r="F407" t="str">
            <v>Eletricidade Comprada</v>
          </cell>
          <cell r="G407">
            <v>26.675925925925927</v>
          </cell>
          <cell r="I407" t="str">
            <v>kg CO₂</v>
          </cell>
          <cell r="J407" t="str">
            <v>GJ</v>
          </cell>
        </row>
        <row r="408">
          <cell r="C408" t="str">
            <v>Fontes Estacionárias</v>
          </cell>
          <cell r="E408" t="str">
            <v>Geração de Energia</v>
          </cell>
          <cell r="F408" t="str">
            <v>Eletricidade Comprada</v>
          </cell>
          <cell r="G408">
            <v>0</v>
          </cell>
          <cell r="I408" t="str">
            <v>kg CH₄</v>
          </cell>
          <cell r="J408" t="str">
            <v>GJ</v>
          </cell>
        </row>
        <row r="409">
          <cell r="C409" t="str">
            <v>Fontes Estacionárias</v>
          </cell>
          <cell r="E409" t="str">
            <v>Geração de Energia</v>
          </cell>
          <cell r="F409" t="str">
            <v>Eletricidade Comprada</v>
          </cell>
          <cell r="G409">
            <v>0</v>
          </cell>
          <cell r="I409" t="str">
            <v>kg N₂O</v>
          </cell>
          <cell r="J409" t="str">
            <v>GJ</v>
          </cell>
        </row>
        <row r="410">
          <cell r="C410" t="str">
            <v>Fontes Estacionárias</v>
          </cell>
          <cell r="E410" t="str">
            <v>N/A</v>
          </cell>
          <cell r="F410" t="str">
            <v>Eletricidade Comprada Janeiro</v>
          </cell>
          <cell r="G410">
            <v>0.11509999999999999</v>
          </cell>
          <cell r="I410" t="str">
            <v>t CO₂</v>
          </cell>
          <cell r="J410" t="str">
            <v>MWh</v>
          </cell>
        </row>
        <row r="411">
          <cell r="C411" t="str">
            <v>Fontes Estacionárias</v>
          </cell>
          <cell r="E411" t="str">
            <v>N/A</v>
          </cell>
          <cell r="F411" t="str">
            <v>Eletricidade Comprada Fevereiro</v>
          </cell>
          <cell r="G411">
            <v>0.109</v>
          </cell>
          <cell r="I411" t="str">
            <v>t CO₂</v>
          </cell>
          <cell r="J411" t="str">
            <v>MWh</v>
          </cell>
        </row>
        <row r="412">
          <cell r="C412" t="str">
            <v>Fontes Estacionárias</v>
          </cell>
          <cell r="E412" t="str">
            <v>N/A</v>
          </cell>
          <cell r="F412" t="str">
            <v>Eletricidade Comprada Março</v>
          </cell>
          <cell r="G412">
            <v>9.8100000000000007E-2</v>
          </cell>
          <cell r="I412" t="str">
            <v>t CO₂</v>
          </cell>
          <cell r="J412" t="str">
            <v>MWh</v>
          </cell>
        </row>
        <row r="413">
          <cell r="C413" t="str">
            <v>Fontes Estacionárias</v>
          </cell>
          <cell r="E413" t="str">
            <v>N/A</v>
          </cell>
          <cell r="F413" t="str">
            <v>Eletricidade Comprada Abril</v>
          </cell>
          <cell r="G413">
            <v>9.5899999999999999E-2</v>
          </cell>
          <cell r="I413" t="str">
            <v>t CO₂</v>
          </cell>
          <cell r="J413" t="str">
            <v>MWh</v>
          </cell>
        </row>
        <row r="414">
          <cell r="C414" t="str">
            <v>Fontes Estacionárias</v>
          </cell>
          <cell r="E414" t="str">
            <v>N/A</v>
          </cell>
          <cell r="F414" t="str">
            <v>Eletricidade Comprada Maio</v>
          </cell>
          <cell r="G414">
            <v>0.11509999999999999</v>
          </cell>
          <cell r="I414" t="str">
            <v>t CO₂</v>
          </cell>
          <cell r="J414" t="str">
            <v>MWh</v>
          </cell>
        </row>
        <row r="415">
          <cell r="C415" t="str">
            <v>Fontes Estacionárias</v>
          </cell>
          <cell r="E415" t="str">
            <v>N/A</v>
          </cell>
          <cell r="F415" t="str">
            <v>Eletricidade Comprada Junho</v>
          </cell>
          <cell r="G415">
            <v>0.1079</v>
          </cell>
          <cell r="I415" t="str">
            <v>t CO₂</v>
          </cell>
          <cell r="J415" t="str">
            <v>MWh</v>
          </cell>
        </row>
        <row r="416">
          <cell r="C416" t="str">
            <v>Fontes Estacionárias</v>
          </cell>
          <cell r="E416" t="str">
            <v>N/A</v>
          </cell>
          <cell r="F416" t="str">
            <v>Eletricidade Comprada Julho</v>
          </cell>
          <cell r="G416">
            <v>8.3799999999999999E-2</v>
          </cell>
          <cell r="I416" t="str">
            <v>t CO₂</v>
          </cell>
          <cell r="J416" t="str">
            <v>MWh</v>
          </cell>
        </row>
        <row r="417">
          <cell r="C417" t="str">
            <v>Fontes Estacionárias</v>
          </cell>
          <cell r="E417" t="str">
            <v>N/A</v>
          </cell>
          <cell r="F417" t="str">
            <v>Eletricidade Comprada Agosto</v>
          </cell>
          <cell r="G417">
            <v>8.3299999999999999E-2</v>
          </cell>
          <cell r="I417" t="str">
            <v>t CO₂</v>
          </cell>
          <cell r="J417" t="str">
            <v>MWh</v>
          </cell>
        </row>
        <row r="418">
          <cell r="C418" t="str">
            <v>Fontes Estacionárias</v>
          </cell>
          <cell r="E418" t="str">
            <v>N/A</v>
          </cell>
          <cell r="F418" t="str">
            <v>Eletricidade Comprada Setembro</v>
          </cell>
          <cell r="G418">
            <v>8.4000000000000005E-2</v>
          </cell>
          <cell r="I418" t="str">
            <v>t CO₂</v>
          </cell>
          <cell r="J418" t="str">
            <v>MWh</v>
          </cell>
        </row>
        <row r="419">
          <cell r="C419" t="str">
            <v>Fontes Estacionárias</v>
          </cell>
          <cell r="E419" t="str">
            <v>N/A</v>
          </cell>
          <cell r="F419" t="str">
            <v>Eletricidade Comprada Outubro</v>
          </cell>
          <cell r="G419">
            <v>8.3099999999999993E-2</v>
          </cell>
          <cell r="I419" t="str">
            <v>t CO₂</v>
          </cell>
          <cell r="J419" t="str">
            <v>MWh</v>
          </cell>
        </row>
        <row r="420">
          <cell r="C420" t="str">
            <v>Fontes Estacionárias</v>
          </cell>
          <cell r="E420" t="str">
            <v>N/A</v>
          </cell>
          <cell r="F420" t="str">
            <v>Eletricidade Comprada Novembro</v>
          </cell>
          <cell r="G420">
            <v>9.2999999999999999E-2</v>
          </cell>
          <cell r="I420" t="str">
            <v>t CO₂</v>
          </cell>
          <cell r="J420" t="str">
            <v>MWh</v>
          </cell>
        </row>
        <row r="421">
          <cell r="C421" t="str">
            <v>Fontes Estacionárias</v>
          </cell>
          <cell r="E421" t="str">
            <v>N/A</v>
          </cell>
          <cell r="F421" t="str">
            <v>Eletricidade Comprada Dezembro</v>
          </cell>
          <cell r="G421">
            <v>8.4099999999999994E-2</v>
          </cell>
          <cell r="I421" t="str">
            <v>t CO₂</v>
          </cell>
          <cell r="J421" t="str">
            <v>MWh</v>
          </cell>
        </row>
        <row r="422">
          <cell r="C422" t="str">
            <v>Fontes Estacionárias</v>
          </cell>
          <cell r="E422" t="str">
            <v>N/A</v>
          </cell>
          <cell r="F422" t="str">
            <v>Eletricidade Comprada</v>
          </cell>
          <cell r="G422">
            <v>9.6033333333333346E-2</v>
          </cell>
          <cell r="I422" t="str">
            <v>t CO₂</v>
          </cell>
          <cell r="J422" t="str">
            <v>MWh</v>
          </cell>
        </row>
        <row r="423">
          <cell r="C423" t="str">
            <v>Fontes Estacionárias</v>
          </cell>
          <cell r="E423" t="str">
            <v>N/A</v>
          </cell>
          <cell r="F423" t="str">
            <v>Eletricidade Comprada</v>
          </cell>
          <cell r="G423">
            <v>0</v>
          </cell>
          <cell r="I423" t="str">
            <v>kg CH₄</v>
          </cell>
          <cell r="J423" t="str">
            <v>GJ</v>
          </cell>
        </row>
        <row r="424">
          <cell r="C424" t="str">
            <v>Fontes Estacionárias</v>
          </cell>
          <cell r="E424" t="str">
            <v>N/A</v>
          </cell>
          <cell r="F424" t="str">
            <v>Eletricidade Comprada</v>
          </cell>
          <cell r="G424">
            <v>0</v>
          </cell>
          <cell r="I424" t="str">
            <v>kg N₂O</v>
          </cell>
          <cell r="J424" t="str">
            <v>GJ</v>
          </cell>
        </row>
        <row r="425">
          <cell r="C425" t="str">
            <v>Emissões de Processo</v>
          </cell>
          <cell r="E425" t="str">
            <v>N/A</v>
          </cell>
          <cell r="F425" t="str">
            <v>CO₂</v>
          </cell>
          <cell r="G425">
            <v>1</v>
          </cell>
          <cell r="I425" t="str">
            <v>kg CO₂</v>
          </cell>
          <cell r="J425" t="str">
            <v>kg</v>
          </cell>
        </row>
        <row r="426">
          <cell r="C426" t="str">
            <v>Emissões de Processo</v>
          </cell>
          <cell r="E426" t="str">
            <v>N/A</v>
          </cell>
          <cell r="F426" t="str">
            <v>CO₂</v>
          </cell>
          <cell r="G426">
            <v>0</v>
          </cell>
          <cell r="I426" t="str">
            <v>kg CH₄</v>
          </cell>
          <cell r="J426" t="str">
            <v>kg</v>
          </cell>
        </row>
        <row r="427">
          <cell r="C427" t="str">
            <v>Emissões de Processo</v>
          </cell>
          <cell r="E427" t="str">
            <v>N/A</v>
          </cell>
          <cell r="F427" t="str">
            <v>CO₂</v>
          </cell>
          <cell r="G427">
            <v>0</v>
          </cell>
          <cell r="I427" t="str">
            <v>kg N₂O</v>
          </cell>
          <cell r="J427" t="str">
            <v>kg</v>
          </cell>
        </row>
        <row r="428">
          <cell r="C428" t="str">
            <v>Emissões de Processo</v>
          </cell>
          <cell r="E428" t="str">
            <v>N/A</v>
          </cell>
          <cell r="F428" t="str">
            <v>CO₂</v>
          </cell>
          <cell r="G428">
            <v>1000</v>
          </cell>
          <cell r="I428" t="str">
            <v>kg CO₂</v>
          </cell>
          <cell r="J428" t="str">
            <v>t</v>
          </cell>
        </row>
        <row r="429">
          <cell r="C429" t="str">
            <v>Emissões de Processo</v>
          </cell>
          <cell r="E429" t="str">
            <v>N/A</v>
          </cell>
          <cell r="F429" t="str">
            <v>CO₂</v>
          </cell>
          <cell r="G429">
            <v>0</v>
          </cell>
          <cell r="I429" t="str">
            <v>kg CH₄</v>
          </cell>
          <cell r="J429" t="str">
            <v>t</v>
          </cell>
        </row>
        <row r="430">
          <cell r="C430" t="str">
            <v>Emissões de Processo</v>
          </cell>
          <cell r="E430" t="str">
            <v>N/A</v>
          </cell>
          <cell r="F430" t="str">
            <v>CO₂</v>
          </cell>
          <cell r="G430">
            <v>0</v>
          </cell>
          <cell r="I430" t="str">
            <v>kg N₂O</v>
          </cell>
          <cell r="J430" t="str">
            <v>t</v>
          </cell>
        </row>
        <row r="431">
          <cell r="C431" t="str">
            <v>Emissões de Processo</v>
          </cell>
          <cell r="E431" t="str">
            <v>Construção e Manufatura</v>
          </cell>
          <cell r="F431" t="str">
            <v>Gás Natural</v>
          </cell>
          <cell r="G431">
            <v>56.1</v>
          </cell>
          <cell r="I431" t="str">
            <v>kg CO₂</v>
          </cell>
          <cell r="J431" t="str">
            <v>GJ</v>
          </cell>
        </row>
        <row r="432">
          <cell r="C432" t="str">
            <v>Emissões de Processo</v>
          </cell>
          <cell r="E432" t="str">
            <v>Construção e Manufatura</v>
          </cell>
          <cell r="F432" t="str">
            <v>Gás Natural</v>
          </cell>
          <cell r="G432">
            <v>5.0000000000000001E-3</v>
          </cell>
          <cell r="I432" t="str">
            <v>kg CH₄</v>
          </cell>
          <cell r="J432" t="str">
            <v>GJ</v>
          </cell>
        </row>
        <row r="433">
          <cell r="C433" t="str">
            <v>Emissões de Processo</v>
          </cell>
          <cell r="E433" t="str">
            <v>Construção e Manufatura</v>
          </cell>
          <cell r="F433" t="str">
            <v>Gás Natural</v>
          </cell>
          <cell r="G433">
            <v>1E-4</v>
          </cell>
          <cell r="I433" t="str">
            <v>kg N₂O</v>
          </cell>
          <cell r="J433" t="str">
            <v>GJ</v>
          </cell>
        </row>
        <row r="434">
          <cell r="C434" t="str">
            <v>Fontes Móveis</v>
          </cell>
          <cell r="E434" t="str">
            <v>On-Road</v>
          </cell>
          <cell r="F434" t="str">
            <v>Gasolina C</v>
          </cell>
          <cell r="G434">
            <v>57.417940409868059</v>
          </cell>
          <cell r="I434" t="str">
            <v>kg CO₂</v>
          </cell>
          <cell r="J434" t="str">
            <v>GJ</v>
          </cell>
        </row>
        <row r="435">
          <cell r="C435" t="str">
            <v>Fontes Móveis</v>
          </cell>
          <cell r="E435" t="str">
            <v>On-Road</v>
          </cell>
          <cell r="F435" t="str">
            <v>Gasolina C</v>
          </cell>
          <cell r="G435">
            <v>2.0713542716402619E-2</v>
          </cell>
          <cell r="I435" t="str">
            <v>kg CH₄</v>
          </cell>
          <cell r="J435" t="str">
            <v>GJ</v>
          </cell>
        </row>
        <row r="436">
          <cell r="C436" t="str">
            <v>Fontes Móveis</v>
          </cell>
          <cell r="E436" t="str">
            <v>On-Road</v>
          </cell>
          <cell r="F436" t="str">
            <v>Gasolina C</v>
          </cell>
          <cell r="G436">
            <v>6.6283336692488396E-3</v>
          </cell>
          <cell r="I436" t="str">
            <v>kg N₂O</v>
          </cell>
          <cell r="J436" t="str">
            <v>GJ</v>
          </cell>
        </row>
        <row r="437">
          <cell r="C437" t="str">
            <v>Fontes Móveis</v>
          </cell>
          <cell r="E437" t="str">
            <v>On-Road</v>
          </cell>
          <cell r="F437" t="str">
            <v>Gasolina A</v>
          </cell>
          <cell r="G437">
            <v>69.3</v>
          </cell>
          <cell r="I437" t="str">
            <v>kg CO₂</v>
          </cell>
          <cell r="J437" t="str">
            <v>GJ</v>
          </cell>
        </row>
        <row r="438">
          <cell r="C438" t="str">
            <v>Fontes Móveis</v>
          </cell>
          <cell r="E438" t="str">
            <v>On-Road</v>
          </cell>
          <cell r="F438" t="str">
            <v>Gasolina A</v>
          </cell>
          <cell r="G438">
            <v>2.5000000000000001E-2</v>
          </cell>
          <cell r="I438" t="str">
            <v>kg CH₄</v>
          </cell>
          <cell r="J438" t="str">
            <v>GJ</v>
          </cell>
        </row>
        <row r="439">
          <cell r="C439" t="str">
            <v>Fontes Móveis</v>
          </cell>
          <cell r="E439" t="str">
            <v>On-Road</v>
          </cell>
          <cell r="F439" t="str">
            <v>Gasolina A</v>
          </cell>
          <cell r="G439">
            <v>8.0000000000000002E-3</v>
          </cell>
          <cell r="I439" t="str">
            <v>kg N₂O</v>
          </cell>
          <cell r="J439" t="str">
            <v>GJ</v>
          </cell>
        </row>
        <row r="440">
          <cell r="C440" t="str">
            <v>Fontes Móveis</v>
          </cell>
          <cell r="E440" t="str">
            <v>On-Road</v>
          </cell>
          <cell r="F440" t="str">
            <v>Etanol Anidro</v>
          </cell>
          <cell r="G440">
            <v>79.599999999999994</v>
          </cell>
          <cell r="I440" t="str">
            <v>kg CO₂</v>
          </cell>
          <cell r="J440" t="str">
            <v>GJ</v>
          </cell>
        </row>
        <row r="441">
          <cell r="C441" t="str">
            <v>Fontes Móveis</v>
          </cell>
          <cell r="E441" t="str">
            <v>On-Road</v>
          </cell>
          <cell r="F441" t="str">
            <v>Etanol Anidro</v>
          </cell>
          <cell r="G441">
            <v>1.7999999999999999E-2</v>
          </cell>
          <cell r="I441" t="str">
            <v>kg CH₄</v>
          </cell>
          <cell r="J441" t="str">
            <v>GJ</v>
          </cell>
        </row>
        <row r="442">
          <cell r="C442" t="str">
            <v>Fontes Móveis</v>
          </cell>
          <cell r="E442" t="str">
            <v>On-Road</v>
          </cell>
          <cell r="F442" t="str">
            <v>Etanol Anidro</v>
          </cell>
          <cell r="G442">
            <v>5.9999999999999995E-4</v>
          </cell>
          <cell r="I442" t="str">
            <v>kg N₂O</v>
          </cell>
          <cell r="J442" t="str">
            <v>GJ</v>
          </cell>
        </row>
        <row r="443">
          <cell r="C443" t="str">
            <v>Fontes Móveis</v>
          </cell>
          <cell r="E443" t="str">
            <v>On-Road</v>
          </cell>
          <cell r="F443" t="str">
            <v>Etanol Hidratado</v>
          </cell>
          <cell r="G443">
            <v>79.599999999999994</v>
          </cell>
          <cell r="I443" t="str">
            <v>kg CO₂</v>
          </cell>
          <cell r="J443" t="str">
            <v>GJ</v>
          </cell>
        </row>
        <row r="444">
          <cell r="C444" t="str">
            <v>Fontes Móveis</v>
          </cell>
          <cell r="E444" t="str">
            <v>On-Road</v>
          </cell>
          <cell r="F444" t="str">
            <v>Etanol Hidratado</v>
          </cell>
          <cell r="G444">
            <v>1.7999999999999999E-2</v>
          </cell>
          <cell r="I444" t="str">
            <v>kg CH₄</v>
          </cell>
          <cell r="J444" t="str">
            <v>GJ</v>
          </cell>
        </row>
        <row r="445">
          <cell r="C445" t="str">
            <v>Fontes Móveis</v>
          </cell>
          <cell r="E445" t="str">
            <v>On-Road</v>
          </cell>
          <cell r="F445" t="str">
            <v>Etanol Hidratado</v>
          </cell>
          <cell r="G445">
            <v>5.9999999999999995E-4</v>
          </cell>
          <cell r="I445" t="str">
            <v>kg N₂O</v>
          </cell>
          <cell r="J445" t="str">
            <v>GJ</v>
          </cell>
        </row>
        <row r="446">
          <cell r="C446" t="str">
            <v>Fontes Móveis</v>
          </cell>
          <cell r="E446" t="str">
            <v>On-Road</v>
          </cell>
          <cell r="F446" t="str">
            <v>Óleo Diesel</v>
          </cell>
          <cell r="G446">
            <v>74.099999999999994</v>
          </cell>
          <cell r="I446" t="str">
            <v>kg CO₂</v>
          </cell>
          <cell r="J446" t="str">
            <v>GJ</v>
          </cell>
        </row>
        <row r="447">
          <cell r="C447" t="str">
            <v>Fontes Móveis</v>
          </cell>
          <cell r="E447" t="str">
            <v>On-Road</v>
          </cell>
          <cell r="F447" t="str">
            <v>Óleo Diesel</v>
          </cell>
          <cell r="G447">
            <v>3.8999999999999998E-3</v>
          </cell>
          <cell r="I447" t="str">
            <v>kg CH₄</v>
          </cell>
          <cell r="J447" t="str">
            <v>GJ</v>
          </cell>
        </row>
        <row r="448">
          <cell r="C448" t="str">
            <v>Fontes Móveis</v>
          </cell>
          <cell r="E448" t="str">
            <v>On-Road</v>
          </cell>
          <cell r="F448" t="str">
            <v>Óleo Diesel</v>
          </cell>
          <cell r="G448">
            <v>3.8999999999999998E-3</v>
          </cell>
          <cell r="I448" t="str">
            <v>kg N₂O</v>
          </cell>
          <cell r="J448" t="str">
            <v>GJ</v>
          </cell>
        </row>
        <row r="449">
          <cell r="C449" t="str">
            <v>Fontes Móveis</v>
          </cell>
          <cell r="E449" t="str">
            <v>On-Road</v>
          </cell>
          <cell r="F449" t="str">
            <v>Diesel B5</v>
          </cell>
          <cell r="G449">
            <v>70.703196053728391</v>
          </cell>
          <cell r="I449" t="str">
            <v>kg CO₂</v>
          </cell>
          <cell r="J449" t="str">
            <v>GJ</v>
          </cell>
        </row>
        <row r="450">
          <cell r="C450" t="str">
            <v>Fontes Móveis</v>
          </cell>
          <cell r="E450" t="str">
            <v>On-Road</v>
          </cell>
          <cell r="F450" t="str">
            <v>Diesel B5</v>
          </cell>
          <cell r="G450">
            <v>4.1796289348482703E-3</v>
          </cell>
          <cell r="I450" t="str">
            <v>kg CH₄</v>
          </cell>
          <cell r="J450" t="str">
            <v>GJ</v>
          </cell>
        </row>
        <row r="451">
          <cell r="C451" t="str">
            <v>Fontes Móveis</v>
          </cell>
          <cell r="E451" t="str">
            <v>On-Road</v>
          </cell>
          <cell r="F451" t="str">
            <v>Diesel B5</v>
          </cell>
          <cell r="G451">
            <v>3.7487253303279851E-3</v>
          </cell>
          <cell r="I451" t="str">
            <v>kg N₂O</v>
          </cell>
          <cell r="J451" t="str">
            <v>GJ</v>
          </cell>
        </row>
        <row r="452">
          <cell r="C452" t="str">
            <v>Fontes Móveis</v>
          </cell>
          <cell r="E452" t="str">
            <v>On-Road</v>
          </cell>
          <cell r="F452" t="str">
            <v>Biodiesel</v>
          </cell>
          <cell r="G452">
            <v>70.8</v>
          </cell>
          <cell r="I452" t="str">
            <v>kg CO₂</v>
          </cell>
          <cell r="J452" t="str">
            <v>GJ</v>
          </cell>
        </row>
        <row r="453">
          <cell r="C453" t="str">
            <v>Fontes Móveis</v>
          </cell>
          <cell r="E453" t="str">
            <v>On-Road</v>
          </cell>
          <cell r="F453" t="str">
            <v>Biodiesel</v>
          </cell>
          <cell r="G453">
            <v>0.01</v>
          </cell>
          <cell r="I453" t="str">
            <v>kg CH₄</v>
          </cell>
          <cell r="J453" t="str">
            <v>GJ</v>
          </cell>
        </row>
        <row r="454">
          <cell r="C454" t="str">
            <v>Fontes Móveis</v>
          </cell>
          <cell r="E454" t="str">
            <v>On-Road</v>
          </cell>
          <cell r="F454" t="str">
            <v>Biodiesel</v>
          </cell>
          <cell r="G454">
            <v>5.9999999999999995E-4</v>
          </cell>
          <cell r="I454" t="str">
            <v>kg N₂O</v>
          </cell>
          <cell r="J454" t="str">
            <v>GJ</v>
          </cell>
        </row>
        <row r="455">
          <cell r="C455" t="str">
            <v>Fontes Móveis</v>
          </cell>
          <cell r="E455" t="str">
            <v>On-Road</v>
          </cell>
          <cell r="F455" t="str">
            <v>GLP</v>
          </cell>
          <cell r="G455">
            <v>63.1</v>
          </cell>
          <cell r="I455" t="str">
            <v>kg CO₂</v>
          </cell>
          <cell r="J455" t="str">
            <v>GJ</v>
          </cell>
        </row>
        <row r="456">
          <cell r="C456" t="str">
            <v>Fontes Móveis</v>
          </cell>
          <cell r="E456" t="str">
            <v>On-Road</v>
          </cell>
          <cell r="F456" t="str">
            <v>GLP</v>
          </cell>
          <cell r="G456">
            <v>6.2E-2</v>
          </cell>
          <cell r="I456" t="str">
            <v>kg CH₄</v>
          </cell>
          <cell r="J456" t="str">
            <v>GJ</v>
          </cell>
        </row>
        <row r="457">
          <cell r="C457" t="str">
            <v>Fontes Móveis</v>
          </cell>
          <cell r="E457" t="str">
            <v>On-Road</v>
          </cell>
          <cell r="F457" t="str">
            <v>GLP</v>
          </cell>
          <cell r="G457">
            <v>2.0000000000000001E-4</v>
          </cell>
          <cell r="I457" t="str">
            <v>kg N₂O</v>
          </cell>
          <cell r="J457" t="str">
            <v>GJ</v>
          </cell>
        </row>
        <row r="458">
          <cell r="C458" t="str">
            <v>Fontes Móveis</v>
          </cell>
          <cell r="E458" t="str">
            <v>On-Road</v>
          </cell>
          <cell r="F458" t="str">
            <v>Querosene</v>
          </cell>
          <cell r="G458">
            <v>71.900000000000006</v>
          </cell>
          <cell r="I458" t="str">
            <v>kg CO₂</v>
          </cell>
          <cell r="J458" t="str">
            <v>GJ</v>
          </cell>
        </row>
        <row r="459">
          <cell r="C459" t="str">
            <v>Fontes Móveis</v>
          </cell>
          <cell r="E459" t="str">
            <v>On-Road</v>
          </cell>
          <cell r="F459" t="str">
            <v>Lubrificantes</v>
          </cell>
          <cell r="G459">
            <v>73.3</v>
          </cell>
          <cell r="I459" t="str">
            <v>kg CO₂</v>
          </cell>
          <cell r="J459" t="str">
            <v>GJ</v>
          </cell>
        </row>
        <row r="460">
          <cell r="C460" t="str">
            <v>Fontes Móveis</v>
          </cell>
          <cell r="E460" t="str">
            <v>On-Road</v>
          </cell>
          <cell r="F460" t="str">
            <v>Gás Natural</v>
          </cell>
          <cell r="G460">
            <v>56.1</v>
          </cell>
          <cell r="I460" t="str">
            <v>kg CO₂</v>
          </cell>
          <cell r="J460" t="str">
            <v>GJ</v>
          </cell>
        </row>
        <row r="461">
          <cell r="C461" t="str">
            <v>Fontes Móveis</v>
          </cell>
          <cell r="E461" t="str">
            <v>On-Road</v>
          </cell>
          <cell r="F461" t="str">
            <v>Gás Natural</v>
          </cell>
          <cell r="G461">
            <v>9.1999999999999998E-2</v>
          </cell>
          <cell r="I461" t="str">
            <v>kg CH₄</v>
          </cell>
          <cell r="J461" t="str">
            <v>GJ</v>
          </cell>
        </row>
        <row r="462">
          <cell r="C462" t="str">
            <v>Fontes Móveis</v>
          </cell>
          <cell r="E462" t="str">
            <v>On-Road</v>
          </cell>
          <cell r="F462" t="str">
            <v>Gás Natural</v>
          </cell>
          <cell r="G462">
            <v>3.0000000000000001E-3</v>
          </cell>
          <cell r="I462" t="str">
            <v>kg N₂O</v>
          </cell>
          <cell r="J462" t="str">
            <v>GJ</v>
          </cell>
        </row>
        <row r="463">
          <cell r="C463" t="str">
            <v>Fontes Móveis</v>
          </cell>
          <cell r="E463" t="str">
            <v>Off-Road</v>
          </cell>
          <cell r="F463" t="str">
            <v>Gasolina A</v>
          </cell>
          <cell r="G463">
            <v>69.3</v>
          </cell>
          <cell r="I463" t="str">
            <v>kg CO₂</v>
          </cell>
          <cell r="J463" t="str">
            <v>GJ</v>
          </cell>
        </row>
        <row r="464">
          <cell r="C464" t="str">
            <v>Fontes Móveis</v>
          </cell>
          <cell r="E464" t="str">
            <v>Off-Road</v>
          </cell>
          <cell r="F464" t="str">
            <v>Gasolina A</v>
          </cell>
          <cell r="G464">
            <v>0.12</v>
          </cell>
          <cell r="I464" t="str">
            <v>kg CH₄</v>
          </cell>
          <cell r="J464" t="str">
            <v>GJ</v>
          </cell>
        </row>
        <row r="465">
          <cell r="C465" t="str">
            <v>Fontes Móveis</v>
          </cell>
          <cell r="E465" t="str">
            <v>Off-Road</v>
          </cell>
          <cell r="F465" t="str">
            <v>Gasolina A</v>
          </cell>
          <cell r="G465">
            <v>2E-3</v>
          </cell>
          <cell r="I465" t="str">
            <v>kg N₂O</v>
          </cell>
          <cell r="J465" t="str">
            <v>GJ</v>
          </cell>
        </row>
        <row r="466">
          <cell r="C466" t="str">
            <v>Fontes Móveis</v>
          </cell>
          <cell r="E466" t="str">
            <v>Off-Road</v>
          </cell>
          <cell r="F466" t="str">
            <v>Gasolina C</v>
          </cell>
          <cell r="G466">
            <v>57.417940409868066</v>
          </cell>
          <cell r="I466" t="str">
            <v>kg CO₂</v>
          </cell>
          <cell r="J466" t="str">
            <v>GJ</v>
          </cell>
        </row>
        <row r="467">
          <cell r="C467" t="str">
            <v>Fontes Móveis</v>
          </cell>
          <cell r="E467" t="str">
            <v>Off-Road</v>
          </cell>
          <cell r="F467" t="str">
            <v>Gasolina C</v>
          </cell>
          <cell r="G467">
            <v>0.10113958795217153</v>
          </cell>
          <cell r="I467" t="str">
            <v>kg CH₄</v>
          </cell>
          <cell r="J467" t="str">
            <v>GJ</v>
          </cell>
        </row>
        <row r="468">
          <cell r="C468" t="str">
            <v>Fontes Móveis</v>
          </cell>
          <cell r="E468" t="str">
            <v>Off-Road</v>
          </cell>
          <cell r="F468" t="str">
            <v>Gasolina C</v>
          </cell>
          <cell r="G468">
            <v>1.7599583921185471E-3</v>
          </cell>
          <cell r="I468" t="str">
            <v>kg N₂O</v>
          </cell>
          <cell r="J468" t="str">
            <v>GJ</v>
          </cell>
        </row>
        <row r="469">
          <cell r="C469" t="str">
            <v>Fontes Móveis</v>
          </cell>
          <cell r="E469" t="str">
            <v>Off-Road</v>
          </cell>
          <cell r="F469" t="str">
            <v>Óleo Diesel</v>
          </cell>
          <cell r="G469">
            <v>74.099999999999994</v>
          </cell>
          <cell r="I469" t="str">
            <v>kg CO₂</v>
          </cell>
          <cell r="J469" t="str">
            <v>GJ</v>
          </cell>
        </row>
        <row r="470">
          <cell r="C470" t="str">
            <v>Fontes Móveis</v>
          </cell>
          <cell r="E470" t="str">
            <v>Off-Road</v>
          </cell>
          <cell r="F470" t="str">
            <v>Óleo Diesel</v>
          </cell>
          <cell r="G470">
            <v>4.15E-3</v>
          </cell>
          <cell r="I470" t="str">
            <v>kg CH₄</v>
          </cell>
          <cell r="J470" t="str">
            <v>GJ</v>
          </cell>
        </row>
        <row r="471">
          <cell r="C471" t="str">
            <v>Fontes Móveis</v>
          </cell>
          <cell r="E471" t="str">
            <v>Off-Road</v>
          </cell>
          <cell r="F471" t="str">
            <v>Óleo Diesel</v>
          </cell>
          <cell r="G471">
            <v>2.86E-2</v>
          </cell>
          <cell r="I471" t="str">
            <v>kg N₂O</v>
          </cell>
          <cell r="J471" t="str">
            <v>GJ</v>
          </cell>
        </row>
        <row r="472">
          <cell r="C472" t="str">
            <v>Fontes Móveis</v>
          </cell>
          <cell r="E472" t="str">
            <v>Off-Road</v>
          </cell>
          <cell r="F472" t="str">
            <v>Diesel B5</v>
          </cell>
          <cell r="G472">
            <v>70.703196053728391</v>
          </cell>
          <cell r="I472" t="str">
            <v>kg CO₂</v>
          </cell>
          <cell r="J472" t="str">
            <v>GJ</v>
          </cell>
        </row>
        <row r="473">
          <cell r="C473" t="str">
            <v>Fontes Móveis</v>
          </cell>
          <cell r="E473" t="str">
            <v>Off-Road</v>
          </cell>
          <cell r="F473" t="str">
            <v>Diesel B5</v>
          </cell>
          <cell r="G473">
            <v>4.4181687326003902E-3</v>
          </cell>
          <cell r="I473" t="str">
            <v>kg CH₄</v>
          </cell>
          <cell r="J473" t="str">
            <v>GJ</v>
          </cell>
        </row>
        <row r="474">
          <cell r="C474" t="str">
            <v>Fontes Móveis</v>
          </cell>
          <cell r="E474" t="str">
            <v>Off-Road</v>
          </cell>
          <cell r="F474" t="str">
            <v>Diesel B5</v>
          </cell>
          <cell r="G474">
            <v>2.7316457348237452E-2</v>
          </cell>
          <cell r="I474" t="str">
            <v>kg N₂O</v>
          </cell>
          <cell r="J474" t="str">
            <v>GJ</v>
          </cell>
        </row>
        <row r="475">
          <cell r="C475" t="str">
            <v>Fontes Móveis</v>
          </cell>
          <cell r="E475" t="str">
            <v>Off-Road</v>
          </cell>
          <cell r="F475" t="str">
            <v>Biodiesel</v>
          </cell>
          <cell r="G475">
            <v>70.8</v>
          </cell>
          <cell r="I475" t="str">
            <v>kg CO₂</v>
          </cell>
          <cell r="J475" t="str">
            <v>GJ</v>
          </cell>
        </row>
        <row r="476">
          <cell r="C476" t="str">
            <v>Fontes Móveis</v>
          </cell>
          <cell r="E476" t="str">
            <v>Off-Road</v>
          </cell>
          <cell r="F476" t="str">
            <v>Biodiesel</v>
          </cell>
          <cell r="G476">
            <v>0.01</v>
          </cell>
          <cell r="I476" t="str">
            <v>kg CH₄</v>
          </cell>
          <cell r="J476" t="str">
            <v>GJ</v>
          </cell>
        </row>
        <row r="477">
          <cell r="C477" t="str">
            <v>Fontes Móveis</v>
          </cell>
          <cell r="E477" t="str">
            <v>Off-Road</v>
          </cell>
          <cell r="F477" t="str">
            <v>Biodiesel</v>
          </cell>
          <cell r="G477">
            <v>5.9999999999999995E-4</v>
          </cell>
          <cell r="I477" t="str">
            <v>kg N₂O</v>
          </cell>
          <cell r="J477" t="str">
            <v>GJ</v>
          </cell>
        </row>
        <row r="478">
          <cell r="C478" t="str">
            <v>Fontes Móveis</v>
          </cell>
          <cell r="E478" t="str">
            <v>Off-Road</v>
          </cell>
          <cell r="F478" t="str">
            <v>Etanol Hidratado</v>
          </cell>
          <cell r="G478">
            <v>79.599999999999994</v>
          </cell>
          <cell r="I478" t="str">
            <v>kg CO₂</v>
          </cell>
          <cell r="J478" t="str">
            <v>GJ</v>
          </cell>
        </row>
        <row r="479">
          <cell r="C479" t="str">
            <v>Fontes Móveis</v>
          </cell>
          <cell r="E479" t="str">
            <v>Off-Road</v>
          </cell>
          <cell r="F479" t="str">
            <v>Etanol Hidratado</v>
          </cell>
          <cell r="G479">
            <v>0.01</v>
          </cell>
          <cell r="I479" t="str">
            <v>kg CH₄</v>
          </cell>
          <cell r="J479" t="str">
            <v>GJ</v>
          </cell>
        </row>
        <row r="480">
          <cell r="C480" t="str">
            <v>Fontes Móveis</v>
          </cell>
          <cell r="E480" t="str">
            <v>Off-Road</v>
          </cell>
          <cell r="F480" t="str">
            <v>Etanol Hidratado</v>
          </cell>
          <cell r="G480">
            <v>5.9999999999999995E-4</v>
          </cell>
          <cell r="I480" t="str">
            <v>kg N₂O</v>
          </cell>
          <cell r="J480" t="str">
            <v>GJ</v>
          </cell>
        </row>
        <row r="481">
          <cell r="C481" t="str">
            <v>Fontes Móveis</v>
          </cell>
          <cell r="E481" t="str">
            <v>Off-Road</v>
          </cell>
          <cell r="F481" t="str">
            <v>Etanol Anidro</v>
          </cell>
          <cell r="G481">
            <v>79.599999999999994</v>
          </cell>
          <cell r="I481" t="str">
            <v>kg CO₂</v>
          </cell>
          <cell r="J481" t="str">
            <v>GJ</v>
          </cell>
        </row>
        <row r="482">
          <cell r="C482" t="str">
            <v>Fontes Móveis</v>
          </cell>
          <cell r="E482" t="str">
            <v>Off-Road</v>
          </cell>
          <cell r="F482" t="str">
            <v>Etanol Anidro</v>
          </cell>
          <cell r="G482">
            <v>0.01</v>
          </cell>
          <cell r="I482" t="str">
            <v>kg CH₄</v>
          </cell>
          <cell r="J482" t="str">
            <v>GJ</v>
          </cell>
        </row>
        <row r="483">
          <cell r="C483" t="str">
            <v>Fontes Móveis</v>
          </cell>
          <cell r="E483" t="str">
            <v>Off-Road</v>
          </cell>
          <cell r="F483" t="str">
            <v>Etanol Anidro</v>
          </cell>
          <cell r="G483">
            <v>5.9999999999999995E-4</v>
          </cell>
          <cell r="I483" t="str">
            <v>kg N₂O</v>
          </cell>
          <cell r="J483" t="str">
            <v>GJ</v>
          </cell>
        </row>
        <row r="484">
          <cell r="C484" t="str">
            <v>Fontes Móveis</v>
          </cell>
          <cell r="E484" t="str">
            <v>Transporte Ferroviário</v>
          </cell>
          <cell r="F484" t="str">
            <v>Óleo Diesel</v>
          </cell>
          <cell r="G484">
            <v>74.099999999999994</v>
          </cell>
          <cell r="I484" t="str">
            <v>kg CO₂</v>
          </cell>
          <cell r="J484" t="str">
            <v>GJ</v>
          </cell>
        </row>
        <row r="485">
          <cell r="C485" t="str">
            <v>Fontes Móveis</v>
          </cell>
          <cell r="E485" t="str">
            <v>Transporte Ferroviário</v>
          </cell>
          <cell r="F485" t="str">
            <v>Óleo Diesel</v>
          </cell>
          <cell r="G485">
            <v>4.15E-3</v>
          </cell>
          <cell r="I485" t="str">
            <v>kg CH₄</v>
          </cell>
          <cell r="J485" t="str">
            <v>GJ</v>
          </cell>
        </row>
        <row r="486">
          <cell r="C486" t="str">
            <v>Fontes Móveis</v>
          </cell>
          <cell r="E486" t="str">
            <v>Transporte Ferroviário</v>
          </cell>
          <cell r="F486" t="str">
            <v>Óleo Diesel</v>
          </cell>
          <cell r="G486">
            <v>2.86E-2</v>
          </cell>
          <cell r="I486" t="str">
            <v>kg N₂O</v>
          </cell>
          <cell r="J486" t="str">
            <v>GJ</v>
          </cell>
        </row>
        <row r="487">
          <cell r="C487" t="str">
            <v>Fontes Móveis</v>
          </cell>
          <cell r="E487" t="str">
            <v>Transporte Ferroviário</v>
          </cell>
          <cell r="F487" t="str">
            <v>Diesel B5</v>
          </cell>
          <cell r="G487">
            <v>70.703196053728391</v>
          </cell>
          <cell r="I487" t="str">
            <v>kg CO₂</v>
          </cell>
          <cell r="J487" t="str">
            <v>GJ</v>
          </cell>
        </row>
        <row r="488">
          <cell r="C488" t="str">
            <v>Fontes Móveis</v>
          </cell>
          <cell r="E488" t="str">
            <v>Transporte Ferroviário</v>
          </cell>
          <cell r="F488" t="str">
            <v>Diesel B5</v>
          </cell>
          <cell r="G488">
            <v>4.4181687326003902E-3</v>
          </cell>
          <cell r="I488" t="str">
            <v>kg CH₄</v>
          </cell>
          <cell r="J488" t="str">
            <v>GJ</v>
          </cell>
        </row>
        <row r="489">
          <cell r="C489" t="str">
            <v>Fontes Móveis</v>
          </cell>
          <cell r="E489" t="str">
            <v>Transporte Ferroviário</v>
          </cell>
          <cell r="F489" t="str">
            <v>Diesel B5</v>
          </cell>
          <cell r="G489">
            <v>2.7316457348237452E-2</v>
          </cell>
          <cell r="I489" t="str">
            <v>kg N₂O</v>
          </cell>
          <cell r="J489" t="str">
            <v>GJ</v>
          </cell>
        </row>
        <row r="490">
          <cell r="C490" t="str">
            <v>Fontes Móveis</v>
          </cell>
          <cell r="E490" t="str">
            <v>Transporte Ferroviário</v>
          </cell>
          <cell r="F490" t="str">
            <v>Biodiesel</v>
          </cell>
          <cell r="G490">
            <v>70.8</v>
          </cell>
          <cell r="I490" t="str">
            <v>kg CO₂</v>
          </cell>
          <cell r="J490" t="str">
            <v>GJ</v>
          </cell>
        </row>
        <row r="491">
          <cell r="C491" t="str">
            <v>Fontes Móveis</v>
          </cell>
          <cell r="E491" t="str">
            <v>Transporte Ferroviário</v>
          </cell>
          <cell r="F491" t="str">
            <v>Biodiesel</v>
          </cell>
          <cell r="G491">
            <v>0.01</v>
          </cell>
          <cell r="I491" t="str">
            <v>kg CH₄</v>
          </cell>
          <cell r="J491" t="str">
            <v>GJ</v>
          </cell>
        </row>
        <row r="492">
          <cell r="C492" t="str">
            <v>Fontes Móveis</v>
          </cell>
          <cell r="E492" t="str">
            <v>Transporte Ferroviário</v>
          </cell>
          <cell r="F492" t="str">
            <v>Biodiesel</v>
          </cell>
          <cell r="G492">
            <v>5.9999999999999995E-4</v>
          </cell>
          <cell r="I492" t="str">
            <v>kg N₂O</v>
          </cell>
          <cell r="J492" t="str">
            <v>GJ</v>
          </cell>
        </row>
        <row r="493">
          <cell r="C493" t="str">
            <v>Fontes Móveis</v>
          </cell>
          <cell r="E493" t="str">
            <v>Transporte Ferroviário</v>
          </cell>
          <cell r="F493" t="str">
            <v>Carvão (Sub-Bit)</v>
          </cell>
          <cell r="G493">
            <v>96.1</v>
          </cell>
          <cell r="I493" t="str">
            <v>kg CO₂</v>
          </cell>
          <cell r="J493" t="str">
            <v>GJ</v>
          </cell>
        </row>
        <row r="494">
          <cell r="C494" t="str">
            <v>Fontes Móveis</v>
          </cell>
          <cell r="E494" t="str">
            <v>Transporte Ferroviário</v>
          </cell>
          <cell r="F494" t="str">
            <v>Carvão (Sub-Bit)</v>
          </cell>
          <cell r="G494">
            <v>2E-3</v>
          </cell>
          <cell r="I494" t="str">
            <v>kg CH₄</v>
          </cell>
          <cell r="J494" t="str">
            <v>GJ</v>
          </cell>
        </row>
        <row r="495">
          <cell r="C495" t="str">
            <v>Fontes Móveis</v>
          </cell>
          <cell r="E495" t="str">
            <v>Transporte Ferroviário</v>
          </cell>
          <cell r="F495" t="str">
            <v>Carvão (Sub-Bit)</v>
          </cell>
          <cell r="G495">
            <v>1.5E-3</v>
          </cell>
          <cell r="I495" t="str">
            <v>kg N₂O</v>
          </cell>
          <cell r="J495" t="str">
            <v>GJ</v>
          </cell>
        </row>
        <row r="496">
          <cell r="C496" t="str">
            <v>Fontes Móveis</v>
          </cell>
          <cell r="E496" t="str">
            <v>Transporte Marítimo</v>
          </cell>
          <cell r="F496" t="str">
            <v>Diesel B5</v>
          </cell>
          <cell r="G496">
            <v>74.099999999999994</v>
          </cell>
          <cell r="I496" t="str">
            <v>kg CO₂</v>
          </cell>
          <cell r="J496" t="str">
            <v>GJ</v>
          </cell>
        </row>
        <row r="497">
          <cell r="C497" t="str">
            <v>Fontes Móveis</v>
          </cell>
          <cell r="E497" t="str">
            <v>Transporte Marítimo</v>
          </cell>
          <cell r="F497" t="str">
            <v>Diesel B5</v>
          </cell>
          <cell r="G497">
            <v>7.0000000000000001E-3</v>
          </cell>
          <cell r="I497" t="str">
            <v>kg CH₄</v>
          </cell>
          <cell r="J497" t="str">
            <v>GJ</v>
          </cell>
        </row>
        <row r="498">
          <cell r="C498" t="str">
            <v>Fontes Móveis</v>
          </cell>
          <cell r="E498" t="str">
            <v>Transporte Marítimo</v>
          </cell>
          <cell r="F498" t="str">
            <v>Diesel B5</v>
          </cell>
          <cell r="G498">
            <v>2E-3</v>
          </cell>
          <cell r="I498" t="str">
            <v>kg N₂O</v>
          </cell>
          <cell r="J498" t="str">
            <v>GJ</v>
          </cell>
        </row>
        <row r="499">
          <cell r="C499" t="str">
            <v>Fontes Móveis</v>
          </cell>
          <cell r="E499" t="str">
            <v>Transporte Marítimo</v>
          </cell>
          <cell r="F499" t="str">
            <v>Óleo Combustível Pesado</v>
          </cell>
          <cell r="G499">
            <v>77.400000000000006</v>
          </cell>
          <cell r="I499" t="str">
            <v>kg CO₂</v>
          </cell>
          <cell r="J499" t="str">
            <v>GJ</v>
          </cell>
        </row>
        <row r="500">
          <cell r="C500" t="str">
            <v>Fontes Móveis</v>
          </cell>
          <cell r="E500" t="str">
            <v>Transporte Marítimo</v>
          </cell>
          <cell r="F500" t="str">
            <v>Óleo Combustível Pesado</v>
          </cell>
          <cell r="G500">
            <v>7.0000000000000001E-3</v>
          </cell>
          <cell r="I500" t="str">
            <v>kg CH₄</v>
          </cell>
          <cell r="J500" t="str">
            <v>GJ</v>
          </cell>
        </row>
        <row r="501">
          <cell r="C501" t="str">
            <v>Fontes Móveis</v>
          </cell>
          <cell r="E501" t="str">
            <v>Transporte Marítimo</v>
          </cell>
          <cell r="F501" t="str">
            <v>Óleo Combustível Pesado</v>
          </cell>
          <cell r="G501">
            <v>2E-3</v>
          </cell>
          <cell r="I501" t="str">
            <v>kg N₂O</v>
          </cell>
          <cell r="J501" t="str">
            <v>GJ</v>
          </cell>
        </row>
        <row r="502">
          <cell r="C502" t="str">
            <v>Fontes Móveis</v>
          </cell>
          <cell r="E502" t="str">
            <v>Transporte Aéreo</v>
          </cell>
          <cell r="F502" t="str">
            <v>Gasolina de Aviação</v>
          </cell>
          <cell r="G502">
            <v>70</v>
          </cell>
          <cell r="I502" t="str">
            <v>kg CO₂</v>
          </cell>
          <cell r="J502" t="str">
            <v>GJ</v>
          </cell>
        </row>
        <row r="503">
          <cell r="C503" t="str">
            <v>Fontes Móveis</v>
          </cell>
          <cell r="E503" t="str">
            <v>Transporte Aéreo</v>
          </cell>
          <cell r="F503" t="str">
            <v>Gasolina de Aviação</v>
          </cell>
          <cell r="G503">
            <v>5.0000000000000001E-4</v>
          </cell>
          <cell r="I503" t="str">
            <v>kg CH₄</v>
          </cell>
          <cell r="J503" t="str">
            <v>GJ</v>
          </cell>
        </row>
        <row r="504">
          <cell r="C504" t="str">
            <v>Fontes Móveis</v>
          </cell>
          <cell r="E504" t="str">
            <v>Transporte Aéreo</v>
          </cell>
          <cell r="F504" t="str">
            <v>Gasolina de Aviação</v>
          </cell>
          <cell r="G504">
            <v>2E-3</v>
          </cell>
          <cell r="I504" t="str">
            <v>kg N₂O</v>
          </cell>
          <cell r="J504" t="str">
            <v>GJ</v>
          </cell>
        </row>
        <row r="505">
          <cell r="C505" t="str">
            <v>Fontes Móveis</v>
          </cell>
          <cell r="E505" t="str">
            <v>Transporte Aéreo</v>
          </cell>
          <cell r="F505" t="str">
            <v>Querosene de Aviação</v>
          </cell>
          <cell r="G505">
            <v>71.5</v>
          </cell>
          <cell r="I505" t="str">
            <v>kg CO₂</v>
          </cell>
          <cell r="J505" t="str">
            <v>GJ</v>
          </cell>
        </row>
        <row r="506">
          <cell r="C506" t="str">
            <v>Fontes Móveis</v>
          </cell>
          <cell r="E506" t="str">
            <v>Transporte Aéreo</v>
          </cell>
          <cell r="F506" t="str">
            <v>Querosene de Aviação</v>
          </cell>
          <cell r="G506">
            <v>5.0000000000000001E-4</v>
          </cell>
          <cell r="I506" t="str">
            <v>kg CH₄</v>
          </cell>
          <cell r="J506" t="str">
            <v>GJ</v>
          </cell>
        </row>
        <row r="507">
          <cell r="C507" t="str">
            <v>Fontes Móveis</v>
          </cell>
          <cell r="E507" t="str">
            <v>Transporte Aéreo</v>
          </cell>
          <cell r="F507" t="str">
            <v>Querosene de Aviação</v>
          </cell>
          <cell r="G507">
            <v>2E-3</v>
          </cell>
          <cell r="I507" t="str">
            <v>kg N₂O</v>
          </cell>
          <cell r="J507" t="str">
            <v>GJ</v>
          </cell>
        </row>
        <row r="508">
          <cell r="C508" t="str">
            <v>Aterro Coberto - Anaeróbio</v>
          </cell>
          <cell r="E508" t="str">
            <v>N/A</v>
          </cell>
          <cell r="F508" t="str">
            <v>MCF</v>
          </cell>
          <cell r="G508">
            <v>1</v>
          </cell>
          <cell r="I508" t="str">
            <v>N/A</v>
          </cell>
          <cell r="J508" t="str">
            <v>N/A</v>
          </cell>
        </row>
        <row r="509">
          <cell r="C509" t="str">
            <v>Aterro Coberto - Semiaeróbio</v>
          </cell>
          <cell r="E509" t="str">
            <v>N/A</v>
          </cell>
          <cell r="F509" t="str">
            <v>MCF</v>
          </cell>
          <cell r="G509">
            <v>0.5</v>
          </cell>
          <cell r="I509" t="str">
            <v>N/A</v>
          </cell>
          <cell r="J509" t="str">
            <v>N/A</v>
          </cell>
        </row>
        <row r="510">
          <cell r="C510" t="str">
            <v>Aterro Descoberto - Profundo (&gt;5m)</v>
          </cell>
          <cell r="E510" t="str">
            <v>N/A</v>
          </cell>
          <cell r="F510" t="str">
            <v>MCF</v>
          </cell>
          <cell r="G510">
            <v>0.8</v>
          </cell>
          <cell r="I510" t="str">
            <v>N/A</v>
          </cell>
          <cell r="J510" t="str">
            <v>N/A</v>
          </cell>
        </row>
        <row r="511">
          <cell r="C511" t="str">
            <v>Aterro Descoberto - Raso (&lt;5m)</v>
          </cell>
          <cell r="E511" t="str">
            <v>N/A</v>
          </cell>
          <cell r="F511" t="str">
            <v>MCF</v>
          </cell>
          <cell r="G511">
            <v>0.4</v>
          </cell>
          <cell r="I511" t="str">
            <v>N/A</v>
          </cell>
          <cell r="J511" t="str">
            <v>N/A</v>
          </cell>
        </row>
        <row r="512">
          <cell r="C512" t="str">
            <v>Aterro Não-Categorizado</v>
          </cell>
          <cell r="E512" t="str">
            <v>N/A</v>
          </cell>
          <cell r="F512" t="str">
            <v>MCF</v>
          </cell>
          <cell r="G512">
            <v>0.6</v>
          </cell>
          <cell r="I512" t="str">
            <v>N/A</v>
          </cell>
          <cell r="J512" t="str">
            <v>N/A</v>
          </cell>
        </row>
        <row r="513">
          <cell r="C513" t="str">
            <v>Aterro Coberto - Anaeróbio</v>
          </cell>
          <cell r="E513" t="str">
            <v>N/A</v>
          </cell>
          <cell r="F513" t="str">
            <v>OX</v>
          </cell>
          <cell r="G513">
            <v>0</v>
          </cell>
          <cell r="I513" t="str">
            <v>N/A</v>
          </cell>
          <cell r="J513" t="str">
            <v>N/A</v>
          </cell>
        </row>
        <row r="514">
          <cell r="C514" t="str">
            <v>Aterro Coberto - Semiaeróbio</v>
          </cell>
          <cell r="E514" t="str">
            <v>N/A</v>
          </cell>
          <cell r="F514" t="str">
            <v>OX</v>
          </cell>
          <cell r="G514">
            <v>0.1</v>
          </cell>
          <cell r="I514" t="str">
            <v>N/A</v>
          </cell>
          <cell r="J514" t="str">
            <v>N/A</v>
          </cell>
        </row>
        <row r="515">
          <cell r="C515" t="str">
            <v>Aterro Descoberto - Profundo (&gt;5m)</v>
          </cell>
          <cell r="E515" t="str">
            <v>N/A</v>
          </cell>
          <cell r="F515" t="str">
            <v>OX</v>
          </cell>
          <cell r="G515">
            <v>0</v>
          </cell>
          <cell r="I515" t="str">
            <v>N/A</v>
          </cell>
          <cell r="J515" t="str">
            <v>N/A</v>
          </cell>
        </row>
        <row r="516">
          <cell r="C516" t="str">
            <v>Aterro Descoberto - Raso (&lt;5m)</v>
          </cell>
          <cell r="E516" t="str">
            <v>N/A</v>
          </cell>
          <cell r="F516" t="str">
            <v>OX</v>
          </cell>
          <cell r="G516">
            <v>0</v>
          </cell>
          <cell r="I516" t="str">
            <v>N/A</v>
          </cell>
          <cell r="J516" t="str">
            <v>N/A</v>
          </cell>
        </row>
        <row r="517">
          <cell r="C517" t="str">
            <v>Aterro Não-Categorizado</v>
          </cell>
          <cell r="E517" t="str">
            <v>N/A</v>
          </cell>
          <cell r="F517" t="str">
            <v>OX</v>
          </cell>
          <cell r="G517">
            <v>0</v>
          </cell>
          <cell r="I517" t="str">
            <v>N/A</v>
          </cell>
          <cell r="J517" t="str">
            <v>N/A</v>
          </cell>
        </row>
        <row r="518">
          <cell r="C518" t="str">
            <v>Aterro Sanitário</v>
          </cell>
          <cell r="E518" t="str">
            <v>Resíduo Úmido</v>
          </cell>
          <cell r="F518" t="str">
            <v>DOC</v>
          </cell>
          <cell r="G518">
            <v>0.4</v>
          </cell>
          <cell r="I518" t="str">
            <v>N/A</v>
          </cell>
          <cell r="J518" t="str">
            <v>N/A</v>
          </cell>
        </row>
        <row r="519">
          <cell r="C519" t="str">
            <v>Aterro Sanitário</v>
          </cell>
          <cell r="E519" t="str">
            <v>Resíduo Úmido</v>
          </cell>
          <cell r="F519" t="str">
            <v>DOC</v>
          </cell>
          <cell r="G519">
            <v>0.24</v>
          </cell>
          <cell r="I519" t="str">
            <v>N/A</v>
          </cell>
          <cell r="J519" t="str">
            <v>N/A</v>
          </cell>
        </row>
        <row r="520">
          <cell r="C520" t="str">
            <v>Aterro Sanitário</v>
          </cell>
          <cell r="E520" t="str">
            <v>Resíduo Úmido</v>
          </cell>
          <cell r="F520" t="str">
            <v>DOC</v>
          </cell>
          <cell r="G520">
            <v>0.15</v>
          </cell>
          <cell r="I520" t="str">
            <v>N/A</v>
          </cell>
          <cell r="J520" t="str">
            <v>N/A</v>
          </cell>
        </row>
        <row r="521">
          <cell r="C521" t="str">
            <v>Aterro Sanitário</v>
          </cell>
          <cell r="E521" t="str">
            <v>Resíduo Úmido</v>
          </cell>
          <cell r="F521" t="str">
            <v>DOC</v>
          </cell>
          <cell r="G521">
            <v>0.43</v>
          </cell>
          <cell r="I521" t="str">
            <v>N/A</v>
          </cell>
          <cell r="J521" t="str">
            <v>N/A</v>
          </cell>
        </row>
        <row r="522">
          <cell r="C522" t="str">
            <v>Aterro Sanitário</v>
          </cell>
          <cell r="E522" t="str">
            <v>Resíduo Úmido</v>
          </cell>
          <cell r="F522" t="str">
            <v>DOC</v>
          </cell>
          <cell r="G522">
            <v>0.2</v>
          </cell>
          <cell r="I522" t="str">
            <v>N/A</v>
          </cell>
          <cell r="J522" t="str">
            <v>N/A</v>
          </cell>
        </row>
        <row r="523">
          <cell r="C523" t="str">
            <v>Aterro Sanitário</v>
          </cell>
          <cell r="E523" t="str">
            <v>Resíduo Úmido</v>
          </cell>
          <cell r="F523" t="str">
            <v>DOC</v>
          </cell>
          <cell r="G523">
            <v>0.24</v>
          </cell>
          <cell r="I523" t="str">
            <v>N/A</v>
          </cell>
          <cell r="J523" t="str">
            <v>N/A</v>
          </cell>
        </row>
        <row r="524">
          <cell r="C524" t="str">
            <v>Aterro Sanitário</v>
          </cell>
          <cell r="E524" t="str">
            <v>Resíduo Úmido</v>
          </cell>
          <cell r="F524" t="str">
            <v>DOC</v>
          </cell>
          <cell r="G524">
            <v>0</v>
          </cell>
          <cell r="I524" t="str">
            <v>N/A</v>
          </cell>
          <cell r="J524" t="str">
            <v>N/A</v>
          </cell>
        </row>
        <row r="525">
          <cell r="C525" t="str">
            <v>Aterro Sanitário</v>
          </cell>
          <cell r="E525" t="str">
            <v>Resíduo Úmido</v>
          </cell>
          <cell r="F525" t="str">
            <v>DOC</v>
          </cell>
          <cell r="G525">
            <v>0</v>
          </cell>
          <cell r="I525" t="str">
            <v>N/A</v>
          </cell>
          <cell r="J525" t="str">
            <v>N/A</v>
          </cell>
        </row>
        <row r="526">
          <cell r="C526" t="str">
            <v>Aterro Sanitário</v>
          </cell>
          <cell r="E526" t="str">
            <v>Resíduo Úmido</v>
          </cell>
          <cell r="F526" t="str">
            <v>DOC</v>
          </cell>
          <cell r="G526">
            <v>0</v>
          </cell>
          <cell r="I526" t="str">
            <v>N/A</v>
          </cell>
          <cell r="J526" t="str">
            <v>N/A</v>
          </cell>
        </row>
        <row r="527">
          <cell r="C527" t="str">
            <v>Aterro Sanitário</v>
          </cell>
          <cell r="E527" t="str">
            <v>Resíduo Úmido</v>
          </cell>
          <cell r="F527" t="str">
            <v>DOC</v>
          </cell>
          <cell r="G527">
            <v>0</v>
          </cell>
          <cell r="I527" t="str">
            <v>N/A</v>
          </cell>
          <cell r="J527" t="str">
            <v>N/A</v>
          </cell>
        </row>
        <row r="528">
          <cell r="C528" t="str">
            <v>Aterro Sanitário</v>
          </cell>
          <cell r="E528" t="str">
            <v>Resíduo Seco</v>
          </cell>
          <cell r="F528" t="str">
            <v>DOC</v>
          </cell>
          <cell r="G528">
            <v>0.44</v>
          </cell>
          <cell r="I528" t="str">
            <v>N/A</v>
          </cell>
          <cell r="J528" t="str">
            <v>N/A</v>
          </cell>
        </row>
        <row r="529">
          <cell r="C529" t="str">
            <v>Aterro Sanitário</v>
          </cell>
          <cell r="E529" t="str">
            <v>Resíduo Seco</v>
          </cell>
          <cell r="F529" t="str">
            <v>DOC</v>
          </cell>
          <cell r="G529">
            <v>0.3</v>
          </cell>
          <cell r="I529" t="str">
            <v>N/A</v>
          </cell>
          <cell r="J529" t="str">
            <v>N/A</v>
          </cell>
        </row>
        <row r="530">
          <cell r="C530" t="str">
            <v>Aterro Sanitário</v>
          </cell>
          <cell r="E530" t="str">
            <v>Resíduo Seco</v>
          </cell>
          <cell r="F530" t="str">
            <v>DOC</v>
          </cell>
          <cell r="G530">
            <v>0.38</v>
          </cell>
          <cell r="I530" t="str">
            <v>N/A</v>
          </cell>
          <cell r="J530" t="str">
            <v>N/A</v>
          </cell>
        </row>
        <row r="531">
          <cell r="C531" t="str">
            <v>Aterro Sanitário</v>
          </cell>
          <cell r="E531" t="str">
            <v>Resíduo Seco</v>
          </cell>
          <cell r="F531" t="str">
            <v>DOC</v>
          </cell>
          <cell r="G531">
            <v>0.5</v>
          </cell>
          <cell r="I531" t="str">
            <v>N/A</v>
          </cell>
          <cell r="J531" t="str">
            <v>N/A</v>
          </cell>
        </row>
        <row r="532">
          <cell r="C532" t="str">
            <v>Aterro Sanitário</v>
          </cell>
          <cell r="E532" t="str">
            <v>Resíduo Seco</v>
          </cell>
          <cell r="F532" t="str">
            <v>DOC</v>
          </cell>
          <cell r="G532">
            <v>0.49</v>
          </cell>
          <cell r="I532" t="str">
            <v>N/A</v>
          </cell>
          <cell r="J532" t="str">
            <v>N/A</v>
          </cell>
        </row>
        <row r="533">
          <cell r="C533" t="str">
            <v>Aterro Sanitário</v>
          </cell>
          <cell r="E533" t="str">
            <v>Resíduo Seco</v>
          </cell>
          <cell r="F533" t="str">
            <v>DOC</v>
          </cell>
          <cell r="G533">
            <v>0.09</v>
          </cell>
          <cell r="I533" t="str">
            <v>N/A</v>
          </cell>
          <cell r="J533" t="str">
            <v>N/A</v>
          </cell>
        </row>
        <row r="534">
          <cell r="C534" t="str">
            <v>Aterro Sanitário</v>
          </cell>
          <cell r="E534" t="str">
            <v>Resíduo Seco</v>
          </cell>
          <cell r="F534" t="str">
            <v>DOC</v>
          </cell>
          <cell r="G534">
            <v>0.6</v>
          </cell>
          <cell r="I534" t="str">
            <v>N/A</v>
          </cell>
          <cell r="J534" t="str">
            <v>N/A</v>
          </cell>
        </row>
        <row r="535">
          <cell r="C535" t="str">
            <v>Aterro Sanitário</v>
          </cell>
          <cell r="E535" t="str">
            <v>Resíduo Seco</v>
          </cell>
          <cell r="F535" t="str">
            <v>DOC</v>
          </cell>
          <cell r="G535">
            <v>0</v>
          </cell>
          <cell r="I535" t="str">
            <v>N/A</v>
          </cell>
          <cell r="J535" t="str">
            <v>N/A</v>
          </cell>
        </row>
        <row r="536">
          <cell r="C536" t="str">
            <v>Aterro Sanitário</v>
          </cell>
          <cell r="E536" t="str">
            <v>Resíduo Seco</v>
          </cell>
          <cell r="F536" t="str">
            <v>DOC</v>
          </cell>
          <cell r="G536">
            <v>0</v>
          </cell>
          <cell r="I536" t="str">
            <v>N/A</v>
          </cell>
          <cell r="J536" t="str">
            <v>N/A</v>
          </cell>
        </row>
        <row r="537">
          <cell r="C537" t="str">
            <v>Aterro Sanitário</v>
          </cell>
          <cell r="E537" t="str">
            <v>Resíduo Seco</v>
          </cell>
          <cell r="F537" t="str">
            <v>DOC</v>
          </cell>
          <cell r="G537">
            <v>0</v>
          </cell>
          <cell r="I537" t="str">
            <v>N/A</v>
          </cell>
          <cell r="J537" t="str">
            <v>N/A</v>
          </cell>
        </row>
        <row r="538">
          <cell r="C538" t="str">
            <v>Aterro Sanitário</v>
          </cell>
          <cell r="E538" t="str">
            <v>Resíduo Seco</v>
          </cell>
          <cell r="F538" t="str">
            <v>DOC</v>
          </cell>
          <cell r="G538">
            <v>0</v>
          </cell>
          <cell r="I538" t="str">
            <v>N/A</v>
          </cell>
          <cell r="J538" t="str">
            <v>N/A</v>
          </cell>
        </row>
        <row r="539">
          <cell r="C539" t="str">
            <v>Aterro Sanitário</v>
          </cell>
          <cell r="E539" t="str">
            <v>Zona Temperada Seca</v>
          </cell>
          <cell r="F539" t="str">
            <v>k</v>
          </cell>
          <cell r="G539">
            <v>0.04</v>
          </cell>
          <cell r="I539" t="str">
            <v>N/A</v>
          </cell>
          <cell r="J539" t="str">
            <v>N/A</v>
          </cell>
        </row>
        <row r="540">
          <cell r="C540" t="str">
            <v>Aterro Sanitário</v>
          </cell>
          <cell r="E540" t="str">
            <v>Zona Temperada Seca</v>
          </cell>
          <cell r="F540" t="str">
            <v>k</v>
          </cell>
          <cell r="G540">
            <v>0.04</v>
          </cell>
          <cell r="I540" t="str">
            <v>N/A</v>
          </cell>
          <cell r="J540" t="str">
            <v>N/A</v>
          </cell>
        </row>
        <row r="541">
          <cell r="C541" t="str">
            <v>Aterro Sanitário</v>
          </cell>
          <cell r="E541" t="str">
            <v>Zona Temperada Seca</v>
          </cell>
          <cell r="F541" t="str">
            <v>k</v>
          </cell>
          <cell r="G541">
            <v>0.06</v>
          </cell>
          <cell r="I541" t="str">
            <v>N/A</v>
          </cell>
          <cell r="J541" t="str">
            <v>N/A</v>
          </cell>
        </row>
        <row r="542">
          <cell r="C542" t="str">
            <v>Aterro Sanitário</v>
          </cell>
          <cell r="E542" t="str">
            <v>Zona Temperada Seca</v>
          </cell>
          <cell r="F542" t="str">
            <v>k</v>
          </cell>
          <cell r="G542">
            <v>0.02</v>
          </cell>
          <cell r="I542" t="str">
            <v>N/A</v>
          </cell>
          <cell r="J542" t="str">
            <v>N/A</v>
          </cell>
        </row>
        <row r="543">
          <cell r="C543" t="str">
            <v>Aterro Sanitário</v>
          </cell>
          <cell r="E543" t="str">
            <v>Zona Temperada Seca</v>
          </cell>
          <cell r="F543" t="str">
            <v>k</v>
          </cell>
          <cell r="G543">
            <v>0.05</v>
          </cell>
          <cell r="I543" t="str">
            <v>N/A</v>
          </cell>
          <cell r="J543" t="str">
            <v>N/A</v>
          </cell>
        </row>
        <row r="544">
          <cell r="C544" t="str">
            <v>Aterro Sanitário</v>
          </cell>
          <cell r="E544" t="str">
            <v>Zona Temperada Seca</v>
          </cell>
          <cell r="F544" t="str">
            <v>k</v>
          </cell>
          <cell r="G544">
            <v>0.06</v>
          </cell>
          <cell r="I544" t="str">
            <v>N/A</v>
          </cell>
          <cell r="J544" t="str">
            <v>N/A</v>
          </cell>
        </row>
        <row r="545">
          <cell r="C545" t="str">
            <v>Aterro Sanitário</v>
          </cell>
          <cell r="E545" t="str">
            <v>Zona Temperada Seca</v>
          </cell>
          <cell r="F545" t="str">
            <v>k</v>
          </cell>
          <cell r="G545">
            <v>0</v>
          </cell>
          <cell r="I545" t="str">
            <v>N/A</v>
          </cell>
          <cell r="J545" t="str">
            <v>N/A</v>
          </cell>
        </row>
        <row r="546">
          <cell r="C546" t="str">
            <v>Aterro Sanitário</v>
          </cell>
          <cell r="E546" t="str">
            <v>Zona Temperada Seca</v>
          </cell>
          <cell r="F546" t="str">
            <v>k</v>
          </cell>
          <cell r="G546">
            <v>0</v>
          </cell>
          <cell r="I546" t="str">
            <v>N/A</v>
          </cell>
          <cell r="J546" t="str">
            <v>N/A</v>
          </cell>
        </row>
        <row r="547">
          <cell r="C547" t="str">
            <v>Aterro Sanitário</v>
          </cell>
          <cell r="E547" t="str">
            <v>Zona Temperada Seca</v>
          </cell>
          <cell r="F547" t="str">
            <v>k</v>
          </cell>
          <cell r="G547">
            <v>0</v>
          </cell>
          <cell r="I547" t="str">
            <v>N/A</v>
          </cell>
          <cell r="J547" t="str">
            <v>N/A</v>
          </cell>
        </row>
        <row r="548">
          <cell r="C548" t="str">
            <v>Aterro Sanitário</v>
          </cell>
          <cell r="E548" t="str">
            <v>Zona Temperada Seca</v>
          </cell>
          <cell r="F548" t="str">
            <v>k</v>
          </cell>
          <cell r="G548">
            <v>0</v>
          </cell>
          <cell r="I548" t="str">
            <v>N/A</v>
          </cell>
          <cell r="J548" t="str">
            <v>N/A</v>
          </cell>
        </row>
        <row r="549">
          <cell r="C549" t="str">
            <v>Aterro Sanitário</v>
          </cell>
          <cell r="E549" t="str">
            <v>Zona Temperada Úmida</v>
          </cell>
          <cell r="F549" t="str">
            <v>k</v>
          </cell>
          <cell r="G549">
            <v>0.06</v>
          </cell>
          <cell r="I549" t="str">
            <v>N/A</v>
          </cell>
          <cell r="J549" t="str">
            <v>N/A</v>
          </cell>
        </row>
        <row r="550">
          <cell r="C550" t="str">
            <v>Aterro Sanitário</v>
          </cell>
          <cell r="E550" t="str">
            <v>Zona Temperada Úmida</v>
          </cell>
          <cell r="F550" t="str">
            <v>k</v>
          </cell>
          <cell r="G550">
            <v>0.06</v>
          </cell>
          <cell r="I550" t="str">
            <v>N/A</v>
          </cell>
          <cell r="J550" t="str">
            <v>N/A</v>
          </cell>
        </row>
        <row r="551">
          <cell r="C551" t="str">
            <v>Aterro Sanitário</v>
          </cell>
          <cell r="E551" t="str">
            <v>Zona Temperada Úmida</v>
          </cell>
          <cell r="F551" t="str">
            <v>k</v>
          </cell>
          <cell r="G551">
            <v>0.185</v>
          </cell>
          <cell r="I551" t="str">
            <v>N/A</v>
          </cell>
          <cell r="J551" t="str">
            <v>N/A</v>
          </cell>
        </row>
        <row r="552">
          <cell r="C552" t="str">
            <v>Aterro Sanitário</v>
          </cell>
          <cell r="E552" t="str">
            <v>Zona Temperada Úmida</v>
          </cell>
          <cell r="F552" t="str">
            <v>k</v>
          </cell>
          <cell r="G552">
            <v>0.03</v>
          </cell>
          <cell r="I552" t="str">
            <v>N/A</v>
          </cell>
          <cell r="J552" t="str">
            <v>N/A</v>
          </cell>
        </row>
        <row r="553">
          <cell r="C553" t="str">
            <v>Aterro Sanitário</v>
          </cell>
          <cell r="E553" t="str">
            <v>Zona Temperada Úmida</v>
          </cell>
          <cell r="F553" t="str">
            <v>k</v>
          </cell>
          <cell r="G553">
            <v>0.1</v>
          </cell>
          <cell r="I553" t="str">
            <v>N/A</v>
          </cell>
          <cell r="J553" t="str">
            <v>N/A</v>
          </cell>
        </row>
        <row r="554">
          <cell r="C554" t="str">
            <v>Aterro Sanitário</v>
          </cell>
          <cell r="E554" t="str">
            <v>Zona Temperada Úmida</v>
          </cell>
          <cell r="F554" t="str">
            <v>k</v>
          </cell>
          <cell r="G554">
            <v>0.185</v>
          </cell>
          <cell r="I554" t="str">
            <v>N/A</v>
          </cell>
          <cell r="J554" t="str">
            <v>N/A</v>
          </cell>
        </row>
        <row r="555">
          <cell r="C555" t="str">
            <v>Aterro Sanitário</v>
          </cell>
          <cell r="E555" t="str">
            <v>Zona Temperada Úmida</v>
          </cell>
          <cell r="F555" t="str">
            <v>k</v>
          </cell>
          <cell r="G555">
            <v>0</v>
          </cell>
          <cell r="I555" t="str">
            <v>N/A</v>
          </cell>
          <cell r="J555" t="str">
            <v>N/A</v>
          </cell>
        </row>
        <row r="556">
          <cell r="C556" t="str">
            <v>Aterro Sanitário</v>
          </cell>
          <cell r="E556" t="str">
            <v>Zona Temperada Úmida</v>
          </cell>
          <cell r="F556" t="str">
            <v>k</v>
          </cell>
          <cell r="G556">
            <v>0</v>
          </cell>
          <cell r="I556" t="str">
            <v>N/A</v>
          </cell>
          <cell r="J556" t="str">
            <v>N/A</v>
          </cell>
        </row>
        <row r="557">
          <cell r="C557" t="str">
            <v>Aterro Sanitário</v>
          </cell>
          <cell r="E557" t="str">
            <v>Zona Temperada Úmida</v>
          </cell>
          <cell r="F557" t="str">
            <v>k</v>
          </cell>
          <cell r="G557">
            <v>0</v>
          </cell>
          <cell r="I557" t="str">
            <v>N/A</v>
          </cell>
          <cell r="J557" t="str">
            <v>N/A</v>
          </cell>
        </row>
        <row r="558">
          <cell r="C558" t="str">
            <v>Aterro Sanitário</v>
          </cell>
          <cell r="E558" t="str">
            <v>Zona Temperada Úmida</v>
          </cell>
          <cell r="F558" t="str">
            <v>k</v>
          </cell>
          <cell r="G558">
            <v>0</v>
          </cell>
          <cell r="I558" t="str">
            <v>N/A</v>
          </cell>
          <cell r="J558" t="str">
            <v>N/A</v>
          </cell>
        </row>
        <row r="559">
          <cell r="C559" t="str">
            <v>Aterro Sanitário</v>
          </cell>
          <cell r="E559" t="str">
            <v>Zona Tropical Seca</v>
          </cell>
          <cell r="F559" t="str">
            <v>k</v>
          </cell>
          <cell r="G559">
            <v>4.4999999999999998E-2</v>
          </cell>
          <cell r="I559" t="str">
            <v>N/A</v>
          </cell>
          <cell r="J559" t="str">
            <v>N/A</v>
          </cell>
        </row>
        <row r="560">
          <cell r="C560" t="str">
            <v>Aterro Sanitário</v>
          </cell>
          <cell r="E560" t="str">
            <v>Zona Tropical Seca</v>
          </cell>
          <cell r="F560" t="str">
            <v>k</v>
          </cell>
          <cell r="G560">
            <v>4.4999999999999998E-2</v>
          </cell>
          <cell r="I560" t="str">
            <v>N/A</v>
          </cell>
          <cell r="J560" t="str">
            <v>N/A</v>
          </cell>
        </row>
        <row r="561">
          <cell r="C561" t="str">
            <v>Aterro Sanitário</v>
          </cell>
          <cell r="E561" t="str">
            <v>Zona Tropical Seca</v>
          </cell>
          <cell r="F561" t="str">
            <v>k</v>
          </cell>
          <cell r="G561">
            <v>8.5000000000000006E-2</v>
          </cell>
          <cell r="I561" t="str">
            <v>N/A</v>
          </cell>
          <cell r="J561" t="str">
            <v>N/A</v>
          </cell>
        </row>
        <row r="562">
          <cell r="C562" t="str">
            <v>Aterro Sanitário</v>
          </cell>
          <cell r="E562" t="str">
            <v>Zona Tropical Seca</v>
          </cell>
          <cell r="F562" t="str">
            <v>k</v>
          </cell>
          <cell r="G562">
            <v>2.5000000000000001E-2</v>
          </cell>
          <cell r="I562" t="str">
            <v>N/A</v>
          </cell>
          <cell r="J562" t="str">
            <v>N/A</v>
          </cell>
        </row>
        <row r="563">
          <cell r="C563" t="str">
            <v>Aterro Sanitário</v>
          </cell>
          <cell r="E563" t="str">
            <v>Zona Tropical Seca</v>
          </cell>
          <cell r="F563" t="str">
            <v>k</v>
          </cell>
          <cell r="G563">
            <v>6.5000000000000002E-2</v>
          </cell>
          <cell r="I563" t="str">
            <v>N/A</v>
          </cell>
          <cell r="J563" t="str">
            <v>N/A</v>
          </cell>
        </row>
        <row r="564">
          <cell r="C564" t="str">
            <v>Aterro Sanitário</v>
          </cell>
          <cell r="E564" t="str">
            <v>Zona Tropical Seca</v>
          </cell>
          <cell r="F564" t="str">
            <v>k</v>
          </cell>
          <cell r="G564">
            <v>8.5000000000000006E-2</v>
          </cell>
          <cell r="I564" t="str">
            <v>N/A</v>
          </cell>
          <cell r="J564" t="str">
            <v>N/A</v>
          </cell>
        </row>
        <row r="565">
          <cell r="C565" t="str">
            <v>Aterro Sanitário</v>
          </cell>
          <cell r="E565" t="str">
            <v>Zona Tropical Seca</v>
          </cell>
          <cell r="F565" t="str">
            <v>k</v>
          </cell>
          <cell r="G565">
            <v>0</v>
          </cell>
          <cell r="I565" t="str">
            <v>N/A</v>
          </cell>
          <cell r="J565" t="str">
            <v>N/A</v>
          </cell>
        </row>
        <row r="566">
          <cell r="C566" t="str">
            <v>Aterro Sanitário</v>
          </cell>
          <cell r="E566" t="str">
            <v>Zona Tropical Seca</v>
          </cell>
          <cell r="F566" t="str">
            <v>k</v>
          </cell>
          <cell r="G566">
            <v>0</v>
          </cell>
          <cell r="I566" t="str">
            <v>N/A</v>
          </cell>
          <cell r="J566" t="str">
            <v>N/A</v>
          </cell>
        </row>
        <row r="567">
          <cell r="C567" t="str">
            <v>Aterro Sanitário</v>
          </cell>
          <cell r="E567" t="str">
            <v>Zona Tropical Seca</v>
          </cell>
          <cell r="F567" t="str">
            <v>k</v>
          </cell>
          <cell r="G567">
            <v>0</v>
          </cell>
          <cell r="I567" t="str">
            <v>N/A</v>
          </cell>
          <cell r="J567" t="str">
            <v>N/A</v>
          </cell>
        </row>
        <row r="568">
          <cell r="C568" t="str">
            <v>Aterro Sanitário</v>
          </cell>
          <cell r="E568" t="str">
            <v>Zona Tropical Seca</v>
          </cell>
          <cell r="F568" t="str">
            <v>k</v>
          </cell>
          <cell r="G568">
            <v>0</v>
          </cell>
          <cell r="I568" t="str">
            <v>N/A</v>
          </cell>
          <cell r="J568" t="str">
            <v>N/A</v>
          </cell>
        </row>
        <row r="569">
          <cell r="C569" t="str">
            <v>Aterro Sanitário</v>
          </cell>
          <cell r="E569" t="str">
            <v>Zona Tropical Úmida</v>
          </cell>
          <cell r="F569" t="str">
            <v>k</v>
          </cell>
          <cell r="G569">
            <v>7.0000000000000007E-2</v>
          </cell>
          <cell r="I569" t="str">
            <v>N/A</v>
          </cell>
          <cell r="J569" t="str">
            <v>N/A</v>
          </cell>
        </row>
        <row r="570">
          <cell r="C570" t="str">
            <v>Aterro Sanitário</v>
          </cell>
          <cell r="E570" t="str">
            <v>Zona Tropical Úmida</v>
          </cell>
          <cell r="F570" t="str">
            <v>k</v>
          </cell>
          <cell r="G570">
            <v>7.0000000000000007E-2</v>
          </cell>
          <cell r="I570" t="str">
            <v>N/A</v>
          </cell>
          <cell r="J570" t="str">
            <v>N/A</v>
          </cell>
        </row>
        <row r="571">
          <cell r="C571" t="str">
            <v>Aterro Sanitário</v>
          </cell>
          <cell r="E571" t="str">
            <v>Zona Tropical Úmida</v>
          </cell>
          <cell r="F571" t="str">
            <v>k</v>
          </cell>
          <cell r="G571">
            <v>0.4</v>
          </cell>
          <cell r="I571" t="str">
            <v>N/A</v>
          </cell>
          <cell r="J571" t="str">
            <v>N/A</v>
          </cell>
        </row>
        <row r="572">
          <cell r="C572" t="str">
            <v>Aterro Sanitário</v>
          </cell>
          <cell r="E572" t="str">
            <v>Zona Tropical Úmida</v>
          </cell>
          <cell r="F572" t="str">
            <v>k</v>
          </cell>
          <cell r="G572">
            <v>3.5000000000000003E-2</v>
          </cell>
          <cell r="I572" t="str">
            <v>N/A</v>
          </cell>
          <cell r="J572" t="str">
            <v>N/A</v>
          </cell>
        </row>
        <row r="573">
          <cell r="C573" t="str">
            <v>Aterro Sanitário</v>
          </cell>
          <cell r="E573" t="str">
            <v>Zona Tropical Úmida</v>
          </cell>
          <cell r="F573" t="str">
            <v>k</v>
          </cell>
          <cell r="G573">
            <v>0.17</v>
          </cell>
          <cell r="I573" t="str">
            <v>N/A</v>
          </cell>
          <cell r="J573" t="str">
            <v>N/A</v>
          </cell>
        </row>
        <row r="574">
          <cell r="C574" t="str">
            <v>Aterro Sanitário</v>
          </cell>
          <cell r="E574" t="str">
            <v>Zona Tropical Úmida</v>
          </cell>
          <cell r="F574" t="str">
            <v>k</v>
          </cell>
          <cell r="G574">
            <v>0.4</v>
          </cell>
          <cell r="I574" t="str">
            <v>N/A</v>
          </cell>
          <cell r="J574" t="str">
            <v>N/A</v>
          </cell>
        </row>
        <row r="575">
          <cell r="C575" t="str">
            <v>Aterro Sanitário</v>
          </cell>
          <cell r="E575" t="str">
            <v>Zona Tropical Úmida</v>
          </cell>
          <cell r="F575" t="str">
            <v>k</v>
          </cell>
          <cell r="G575">
            <v>0</v>
          </cell>
          <cell r="I575" t="str">
            <v>N/A</v>
          </cell>
          <cell r="J575" t="str">
            <v>N/A</v>
          </cell>
        </row>
        <row r="576">
          <cell r="C576" t="str">
            <v>Aterro Sanitário</v>
          </cell>
          <cell r="E576" t="str">
            <v>Zona Tropical Úmida</v>
          </cell>
          <cell r="F576" t="str">
            <v>k</v>
          </cell>
          <cell r="G576">
            <v>0</v>
          </cell>
          <cell r="I576" t="str">
            <v>N/A</v>
          </cell>
          <cell r="J576" t="str">
            <v>N/A</v>
          </cell>
        </row>
        <row r="577">
          <cell r="C577" t="str">
            <v>Aterro Sanitário</v>
          </cell>
          <cell r="E577" t="str">
            <v>Zona Tropical Úmida</v>
          </cell>
          <cell r="F577" t="str">
            <v>k</v>
          </cell>
          <cell r="G577">
            <v>0</v>
          </cell>
          <cell r="I577" t="str">
            <v>N/A</v>
          </cell>
          <cell r="J577" t="str">
            <v>N/A</v>
          </cell>
        </row>
        <row r="578">
          <cell r="C578" t="str">
            <v>Aterro Sanitário</v>
          </cell>
          <cell r="E578" t="str">
            <v>Zona Tropical Úmida</v>
          </cell>
          <cell r="F578" t="str">
            <v>k</v>
          </cell>
          <cell r="G578">
            <v>0</v>
          </cell>
          <cell r="I578" t="str">
            <v>N/A</v>
          </cell>
          <cell r="J578" t="str">
            <v>N/A</v>
          </cell>
        </row>
        <row r="579">
          <cell r="C579" t="str">
            <v>Aterro Sanitário</v>
          </cell>
          <cell r="E579" t="str">
            <v>N/A</v>
          </cell>
          <cell r="F579" t="str">
            <v>X</v>
          </cell>
          <cell r="G579">
            <v>1.3333333333333333</v>
          </cell>
          <cell r="I579" t="str">
            <v>N/A</v>
          </cell>
          <cell r="J579" t="str">
            <v>N/A</v>
          </cell>
        </row>
        <row r="580">
          <cell r="C580" t="str">
            <v>Aterro Sanitário</v>
          </cell>
          <cell r="E580" t="str">
            <v>N/A</v>
          </cell>
          <cell r="F580" t="str">
            <v>DOCf</v>
          </cell>
          <cell r="G580">
            <v>0.5</v>
          </cell>
          <cell r="I580" t="str">
            <v>N/A</v>
          </cell>
          <cell r="J580" t="str">
            <v>N/A</v>
          </cell>
        </row>
        <row r="581">
          <cell r="C581" t="str">
            <v>Aterro Sanitário</v>
          </cell>
          <cell r="E581" t="str">
            <v>N/A</v>
          </cell>
          <cell r="F581" t="str">
            <v>F</v>
          </cell>
          <cell r="G581">
            <v>0.5</v>
          </cell>
          <cell r="I581" t="str">
            <v>N/A</v>
          </cell>
          <cell r="J581" t="str">
            <v>N/A</v>
          </cell>
        </row>
        <row r="582">
          <cell r="C582" t="str">
            <v>Compostagem</v>
          </cell>
          <cell r="E582" t="str">
            <v>Resíduo Seco</v>
          </cell>
          <cell r="F582" t="str">
            <v>FE Compostagem</v>
          </cell>
          <cell r="G582">
            <v>10</v>
          </cell>
          <cell r="I582" t="str">
            <v>kg CH₄</v>
          </cell>
          <cell r="J582" t="str">
            <v>t</v>
          </cell>
        </row>
        <row r="583">
          <cell r="C583" t="str">
            <v>Compostagem</v>
          </cell>
          <cell r="E583" t="str">
            <v>Resíduo Seco</v>
          </cell>
          <cell r="F583" t="str">
            <v>FE Compostagem</v>
          </cell>
          <cell r="G583">
            <v>0.6</v>
          </cell>
          <cell r="I583" t="str">
            <v>kg N₂O</v>
          </cell>
          <cell r="J583" t="str">
            <v>t</v>
          </cell>
        </row>
        <row r="584">
          <cell r="C584" t="str">
            <v>Compostagem</v>
          </cell>
          <cell r="E584" t="str">
            <v>Resíduo Úmido</v>
          </cell>
          <cell r="F584" t="str">
            <v>FE Compostagem</v>
          </cell>
          <cell r="G584">
            <v>4</v>
          </cell>
          <cell r="I584" t="str">
            <v>kg CH₄</v>
          </cell>
          <cell r="J584" t="str">
            <v>t</v>
          </cell>
        </row>
        <row r="585">
          <cell r="C585" t="str">
            <v>Compostagem</v>
          </cell>
          <cell r="E585" t="str">
            <v>Resíduo Úmido</v>
          </cell>
          <cell r="F585" t="str">
            <v>FE Compostagem</v>
          </cell>
          <cell r="G585">
            <v>0.3</v>
          </cell>
          <cell r="I585" t="str">
            <v>kg N₂O</v>
          </cell>
          <cell r="J585" t="str">
            <v>t</v>
          </cell>
        </row>
        <row r="586">
          <cell r="C586" t="str">
            <v>Tratamento de Efluentes</v>
          </cell>
          <cell r="E586" t="str">
            <v>N/A</v>
          </cell>
          <cell r="F586" t="str">
            <v>Bo</v>
          </cell>
          <cell r="G586">
            <v>0.25</v>
          </cell>
          <cell r="I586" t="str">
            <v>kg CH₄</v>
          </cell>
          <cell r="J586" t="str">
            <v>kg DQO</v>
          </cell>
        </row>
        <row r="587">
          <cell r="C587" t="str">
            <v>Tratamento de Efluentes</v>
          </cell>
          <cell r="E587" t="str">
            <v>N/A</v>
          </cell>
          <cell r="F587" t="str">
            <v>Bo</v>
          </cell>
          <cell r="G587">
            <v>0.6</v>
          </cell>
          <cell r="I587" t="str">
            <v>kg CH₄</v>
          </cell>
          <cell r="J587" t="str">
            <v>kg DBO</v>
          </cell>
        </row>
        <row r="588">
          <cell r="C588" t="str">
            <v>Tratamento de Efluentes</v>
          </cell>
          <cell r="E588" t="str">
            <v>N/A</v>
          </cell>
          <cell r="F588" t="str">
            <v>MCF</v>
          </cell>
          <cell r="G588">
            <v>0.1</v>
          </cell>
          <cell r="I588" t="str">
            <v>N/A</v>
          </cell>
          <cell r="J588" t="str">
            <v>N/A</v>
          </cell>
        </row>
        <row r="589">
          <cell r="C589" t="str">
            <v>Tratamento de Efluentes</v>
          </cell>
          <cell r="E589" t="str">
            <v>N/A</v>
          </cell>
          <cell r="F589" t="str">
            <v>MCF</v>
          </cell>
          <cell r="G589">
            <v>0</v>
          </cell>
          <cell r="I589" t="str">
            <v>N/A</v>
          </cell>
          <cell r="J589" t="str">
            <v>N/A</v>
          </cell>
        </row>
        <row r="590">
          <cell r="C590" t="str">
            <v>Tratamento de Efluentes</v>
          </cell>
          <cell r="E590" t="str">
            <v>N/A</v>
          </cell>
          <cell r="F590" t="str">
            <v>MCF</v>
          </cell>
          <cell r="G590">
            <v>0.3</v>
          </cell>
          <cell r="I590" t="str">
            <v>N/A</v>
          </cell>
          <cell r="J590" t="str">
            <v>N/A</v>
          </cell>
        </row>
        <row r="591">
          <cell r="C591" t="str">
            <v>Tratamento de Efluentes</v>
          </cell>
          <cell r="E591" t="str">
            <v>N/A</v>
          </cell>
          <cell r="F591" t="str">
            <v>MCF</v>
          </cell>
          <cell r="G591">
            <v>0.8</v>
          </cell>
          <cell r="I591" t="str">
            <v>N/A</v>
          </cell>
          <cell r="J591" t="str">
            <v>N/A</v>
          </cell>
        </row>
        <row r="592">
          <cell r="C592" t="str">
            <v>Tratamento de Efluentes</v>
          </cell>
          <cell r="E592" t="str">
            <v>N/A</v>
          </cell>
          <cell r="F592" t="str">
            <v>MCF</v>
          </cell>
          <cell r="G592">
            <v>0.8</v>
          </cell>
          <cell r="I592" t="str">
            <v>N/A</v>
          </cell>
          <cell r="J592" t="str">
            <v>N/A</v>
          </cell>
        </row>
        <row r="593">
          <cell r="C593" t="str">
            <v>Tratamento de Efluentes</v>
          </cell>
          <cell r="E593" t="str">
            <v>N/A</v>
          </cell>
          <cell r="F593" t="str">
            <v>MCF</v>
          </cell>
          <cell r="G593">
            <v>0.2</v>
          </cell>
          <cell r="I593" t="str">
            <v>N/A</v>
          </cell>
          <cell r="J593" t="str">
            <v>N/A</v>
          </cell>
        </row>
        <row r="594">
          <cell r="C594" t="str">
            <v>Tratamento de Efluentes</v>
          </cell>
          <cell r="E594" t="str">
            <v>N/A</v>
          </cell>
          <cell r="F594" t="str">
            <v>MCF</v>
          </cell>
          <cell r="G594">
            <v>0.8</v>
          </cell>
          <cell r="I594" t="str">
            <v>N/A</v>
          </cell>
          <cell r="J594" t="str">
            <v>N/A</v>
          </cell>
        </row>
        <row r="595">
          <cell r="C595" t="str">
            <v>Incineração</v>
          </cell>
          <cell r="E595" t="str">
            <v>N/A</v>
          </cell>
          <cell r="F595" t="str">
            <v>N/A</v>
          </cell>
          <cell r="G595">
            <v>0</v>
          </cell>
          <cell r="I595" t="str">
            <v>kg CO₂e</v>
          </cell>
          <cell r="J595" t="str">
            <v>kg Material</v>
          </cell>
        </row>
        <row r="596">
          <cell r="C596" t="str">
            <v>Incineração</v>
          </cell>
          <cell r="E596" t="str">
            <v>N/A</v>
          </cell>
          <cell r="F596" t="str">
            <v>N/A</v>
          </cell>
          <cell r="G596">
            <v>0</v>
          </cell>
          <cell r="I596" t="str">
            <v>kg CO₂e</v>
          </cell>
          <cell r="J596" t="str">
            <v>kg Material</v>
          </cell>
        </row>
        <row r="597">
          <cell r="C597" t="str">
            <v>Incineração</v>
          </cell>
          <cell r="E597" t="str">
            <v>N/A</v>
          </cell>
          <cell r="F597" t="str">
            <v>N/A</v>
          </cell>
          <cell r="G597">
            <v>0</v>
          </cell>
          <cell r="I597" t="str">
            <v>kg CO₂e</v>
          </cell>
          <cell r="J597" t="str">
            <v>kg Material</v>
          </cell>
        </row>
        <row r="598">
          <cell r="C598" t="str">
            <v>Incineração</v>
          </cell>
          <cell r="E598" t="str">
            <v>N/A</v>
          </cell>
          <cell r="F598" t="str">
            <v>N/A</v>
          </cell>
          <cell r="G598">
            <v>0.76</v>
          </cell>
          <cell r="I598" t="str">
            <v>kg CO₂e</v>
          </cell>
          <cell r="J598" t="str">
            <v>kg Material</v>
          </cell>
        </row>
        <row r="599">
          <cell r="C599" t="str">
            <v>Incineração</v>
          </cell>
          <cell r="E599" t="str">
            <v>N/A</v>
          </cell>
          <cell r="F599" t="str">
            <v>N/A</v>
          </cell>
          <cell r="G599">
            <v>0.56000000000000005</v>
          </cell>
          <cell r="I599" t="str">
            <v>kg CO₂e</v>
          </cell>
          <cell r="J599" t="str">
            <v>kg Material</v>
          </cell>
        </row>
        <row r="600">
          <cell r="C600" t="str">
            <v>Incineração</v>
          </cell>
          <cell r="E600" t="str">
            <v>N/A</v>
          </cell>
          <cell r="F600" t="str">
            <v>N/A</v>
          </cell>
          <cell r="G600">
            <v>0</v>
          </cell>
          <cell r="I600" t="str">
            <v>kg CO₂e</v>
          </cell>
          <cell r="J600" t="str">
            <v>kg Material</v>
          </cell>
        </row>
        <row r="601">
          <cell r="C601" t="str">
            <v>Incineração</v>
          </cell>
          <cell r="E601" t="str">
            <v>N/A</v>
          </cell>
          <cell r="F601" t="str">
            <v>N/A</v>
          </cell>
          <cell r="G601">
            <v>0</v>
          </cell>
          <cell r="I601" t="str">
            <v>kg CO₂e</v>
          </cell>
          <cell r="J601" t="str">
            <v>kg Material</v>
          </cell>
        </row>
        <row r="602">
          <cell r="C602" t="str">
            <v>Incineração</v>
          </cell>
          <cell r="E602" t="str">
            <v>N/A</v>
          </cell>
          <cell r="F602" t="str">
            <v>N/A</v>
          </cell>
          <cell r="G602">
            <v>0.47</v>
          </cell>
          <cell r="I602" t="str">
            <v>kg CO₂e</v>
          </cell>
          <cell r="J602" t="str">
            <v>kg Material</v>
          </cell>
        </row>
        <row r="603">
          <cell r="C603" t="str">
            <v>Incineração</v>
          </cell>
          <cell r="E603" t="str">
            <v>N/A</v>
          </cell>
          <cell r="F603" t="str">
            <v>N/A</v>
          </cell>
          <cell r="G603">
            <v>0.1</v>
          </cell>
          <cell r="I603" t="str">
            <v>kg CO₂e</v>
          </cell>
          <cell r="J603" t="str">
            <v>kg Material</v>
          </cell>
        </row>
        <row r="604">
          <cell r="C604" t="str">
            <v>Incineração</v>
          </cell>
          <cell r="E604" t="str">
            <v>N/A</v>
          </cell>
          <cell r="F604" t="str">
            <v>N/A</v>
          </cell>
          <cell r="G604">
            <v>2.0499999999999998</v>
          </cell>
          <cell r="I604" t="str">
            <v>kg CO₂e</v>
          </cell>
          <cell r="J604" t="str">
            <v>kg Material</v>
          </cell>
        </row>
        <row r="605">
          <cell r="C605" t="str">
            <v>Incineração</v>
          </cell>
          <cell r="E605" t="str">
            <v>N/A</v>
          </cell>
          <cell r="F605" t="str">
            <v>N/A</v>
          </cell>
          <cell r="G605">
            <v>0</v>
          </cell>
          <cell r="I605" t="str">
            <v>kg CO₂e</v>
          </cell>
          <cell r="J605" t="str">
            <v>kg Material</v>
          </cell>
        </row>
        <row r="606">
          <cell r="C606" t="str">
            <v>Incineração</v>
          </cell>
          <cell r="E606" t="str">
            <v>N/A</v>
          </cell>
          <cell r="F606" t="str">
            <v>N/A</v>
          </cell>
          <cell r="G606">
            <v>0.1</v>
          </cell>
          <cell r="I606" t="str">
            <v>kg CO₂e</v>
          </cell>
          <cell r="J606" t="str">
            <v>kg Material</v>
          </cell>
        </row>
        <row r="607">
          <cell r="C607" t="str">
            <v>Incineração</v>
          </cell>
          <cell r="E607" t="str">
            <v>N/A</v>
          </cell>
          <cell r="F607" t="str">
            <v>N/A</v>
          </cell>
          <cell r="G607">
            <v>0</v>
          </cell>
          <cell r="I607" t="str">
            <v>kg CO₂e</v>
          </cell>
          <cell r="J607" t="str">
            <v>kg Material</v>
          </cell>
        </row>
        <row r="608">
          <cell r="C608" t="str">
            <v>Incineração</v>
          </cell>
          <cell r="E608" t="str">
            <v>N/A</v>
          </cell>
          <cell r="F608" t="str">
            <v>Conteúdo de carbono na parcela seca</v>
          </cell>
          <cell r="G608">
            <v>0.6</v>
          </cell>
          <cell r="I608" t="str">
            <v>N/A</v>
          </cell>
          <cell r="J608" t="str">
            <v>N/A</v>
          </cell>
        </row>
        <row r="609">
          <cell r="C609" t="str">
            <v>Incineração</v>
          </cell>
          <cell r="E609" t="str">
            <v>N/A</v>
          </cell>
          <cell r="F609" t="str">
            <v>Conteúdo de carbono fóssil no conteúdo total de carbono</v>
          </cell>
          <cell r="G609">
            <v>0.4</v>
          </cell>
          <cell r="I609" t="str">
            <v>N/A</v>
          </cell>
          <cell r="J609" t="str">
            <v>N/A</v>
          </cell>
        </row>
        <row r="610">
          <cell r="C610" t="str">
            <v>Incineração</v>
          </cell>
          <cell r="E610" t="str">
            <v>N/A</v>
          </cell>
          <cell r="F610" t="str">
            <v>Resíduos Sólidos Municipais</v>
          </cell>
          <cell r="G610">
            <v>10</v>
          </cell>
          <cell r="I610" t="str">
            <v>GJ</v>
          </cell>
          <cell r="J610" t="str">
            <v>t</v>
          </cell>
        </row>
        <row r="611">
          <cell r="C611" t="str">
            <v>Incineração</v>
          </cell>
          <cell r="E611" t="str">
            <v>N/A</v>
          </cell>
          <cell r="F611" t="str">
            <v>Resíduos Sólidos Municipais</v>
          </cell>
          <cell r="G611">
            <v>0.3</v>
          </cell>
          <cell r="I611" t="str">
            <v>kg CH₄</v>
          </cell>
          <cell r="J611" t="str">
            <v>GJ</v>
          </cell>
        </row>
        <row r="612">
          <cell r="C612" t="str">
            <v>Incineração</v>
          </cell>
          <cell r="E612" t="str">
            <v>N/A</v>
          </cell>
          <cell r="F612" t="str">
            <v>Resíduos Sólidos Municipais</v>
          </cell>
          <cell r="G612">
            <v>4.0000000000000001E-3</v>
          </cell>
          <cell r="I612" t="str">
            <v>kg N₂O</v>
          </cell>
          <cell r="J612" t="str">
            <v>GJ</v>
          </cell>
        </row>
        <row r="613">
          <cell r="C613" t="str">
            <v>N/A</v>
          </cell>
          <cell r="E613" t="str">
            <v>Kyoto</v>
          </cell>
          <cell r="F613" t="str">
            <v>CO₂</v>
          </cell>
          <cell r="G613">
            <v>1</v>
          </cell>
          <cell r="I613" t="str">
            <v>kg CO₂</v>
          </cell>
          <cell r="J613" t="str">
            <v>kg CO₂e</v>
          </cell>
        </row>
        <row r="614">
          <cell r="C614" t="str">
            <v>N/A</v>
          </cell>
          <cell r="E614" t="str">
            <v>Kyoto</v>
          </cell>
          <cell r="F614" t="str">
            <v>CH4</v>
          </cell>
          <cell r="G614">
            <v>28</v>
          </cell>
          <cell r="I614" t="str">
            <v>kg CH₄</v>
          </cell>
          <cell r="J614" t="str">
            <v>kg CO₂e</v>
          </cell>
        </row>
        <row r="615">
          <cell r="C615" t="str">
            <v>N/A</v>
          </cell>
          <cell r="E615" t="str">
            <v>Kyoto</v>
          </cell>
          <cell r="F615" t="str">
            <v>N2O</v>
          </cell>
          <cell r="G615">
            <v>265</v>
          </cell>
          <cell r="I615" t="str">
            <v>kg N₂O</v>
          </cell>
          <cell r="J615" t="str">
            <v>kg CO₂e</v>
          </cell>
        </row>
        <row r="616">
          <cell r="C616" t="str">
            <v>N/A</v>
          </cell>
          <cell r="E616" t="str">
            <v>Kyoto</v>
          </cell>
          <cell r="F616" t="str">
            <v>SF6</v>
          </cell>
          <cell r="G616">
            <v>23900</v>
          </cell>
          <cell r="I616" t="str">
            <v>N/A</v>
          </cell>
          <cell r="J616" t="str">
            <v>N/A</v>
          </cell>
        </row>
        <row r="617">
          <cell r="C617" t="str">
            <v>N/A</v>
          </cell>
          <cell r="E617" t="str">
            <v>Montreal</v>
          </cell>
          <cell r="F617" t="str">
            <v>R-22</v>
          </cell>
          <cell r="G617">
            <v>1810</v>
          </cell>
          <cell r="I617" t="str">
            <v>N/A</v>
          </cell>
          <cell r="J617" t="str">
            <v>N/A</v>
          </cell>
        </row>
        <row r="618">
          <cell r="C618" t="str">
            <v>N/A</v>
          </cell>
          <cell r="E618" t="str">
            <v>Kyoto</v>
          </cell>
          <cell r="F618" t="str">
            <v>HFC-23</v>
          </cell>
          <cell r="G618">
            <v>14800</v>
          </cell>
          <cell r="I618" t="str">
            <v>N/A</v>
          </cell>
          <cell r="J618" t="str">
            <v>N/A</v>
          </cell>
        </row>
        <row r="619">
          <cell r="C619" t="str">
            <v>N/A</v>
          </cell>
          <cell r="E619" t="str">
            <v>Kyoto</v>
          </cell>
          <cell r="F619" t="str">
            <v>HFC-32</v>
          </cell>
          <cell r="G619">
            <v>675</v>
          </cell>
          <cell r="I619" t="str">
            <v>N/A</v>
          </cell>
          <cell r="J619" t="str">
            <v>N/A</v>
          </cell>
        </row>
        <row r="620">
          <cell r="C620" t="str">
            <v>N/A</v>
          </cell>
          <cell r="E620" t="str">
            <v>Kyoto</v>
          </cell>
          <cell r="F620" t="str">
            <v>HFC-125</v>
          </cell>
          <cell r="G620">
            <v>3500</v>
          </cell>
          <cell r="I620" t="str">
            <v>N/A</v>
          </cell>
          <cell r="J620" t="str">
            <v>N/A</v>
          </cell>
        </row>
        <row r="621">
          <cell r="C621" t="str">
            <v>N/A</v>
          </cell>
          <cell r="E621" t="str">
            <v>Kyoto</v>
          </cell>
          <cell r="F621" t="str">
            <v>HFC-134a</v>
          </cell>
          <cell r="G621">
            <v>1430</v>
          </cell>
          <cell r="I621" t="str">
            <v>N/A</v>
          </cell>
          <cell r="J621" t="str">
            <v>N/A</v>
          </cell>
        </row>
        <row r="622">
          <cell r="C622" t="str">
            <v>N/A</v>
          </cell>
          <cell r="E622" t="str">
            <v>Montreal</v>
          </cell>
          <cell r="F622" t="str">
            <v>HCFC-141b</v>
          </cell>
          <cell r="G622">
            <v>725</v>
          </cell>
          <cell r="I622" t="str">
            <v>N/A</v>
          </cell>
          <cell r="J622" t="str">
            <v>N/A</v>
          </cell>
        </row>
        <row r="623">
          <cell r="C623" t="str">
            <v>N/A</v>
          </cell>
          <cell r="E623" t="str">
            <v>Montreal</v>
          </cell>
          <cell r="F623" t="str">
            <v>HCFC-124</v>
          </cell>
          <cell r="G623">
            <v>609</v>
          </cell>
          <cell r="I623" t="str">
            <v>N/A</v>
          </cell>
          <cell r="J623" t="str">
            <v>N/A</v>
          </cell>
        </row>
        <row r="624">
          <cell r="C624" t="str">
            <v>N/A</v>
          </cell>
          <cell r="E624" t="str">
            <v>Montreal</v>
          </cell>
          <cell r="F624" t="str">
            <v>HCFC-22</v>
          </cell>
          <cell r="G624">
            <v>1810</v>
          </cell>
          <cell r="I624" t="str">
            <v>N/A</v>
          </cell>
          <cell r="J624" t="str">
            <v>N/A</v>
          </cell>
        </row>
        <row r="625">
          <cell r="C625" t="str">
            <v>N/A</v>
          </cell>
          <cell r="E625" t="str">
            <v>Kyoto</v>
          </cell>
          <cell r="F625" t="str">
            <v>HFC-143a</v>
          </cell>
          <cell r="G625">
            <v>4470</v>
          </cell>
          <cell r="I625" t="str">
            <v>N/A</v>
          </cell>
          <cell r="J625" t="str">
            <v>N/A</v>
          </cell>
        </row>
        <row r="626">
          <cell r="C626" t="str">
            <v>N/A</v>
          </cell>
          <cell r="E626" t="str">
            <v>Kyoto</v>
          </cell>
          <cell r="F626" t="str">
            <v>HFC-152a</v>
          </cell>
          <cell r="G626">
            <v>124</v>
          </cell>
          <cell r="I626" t="str">
            <v>N/A</v>
          </cell>
          <cell r="J626" t="str">
            <v>N/A</v>
          </cell>
        </row>
        <row r="627">
          <cell r="C627" t="str">
            <v>N/A</v>
          </cell>
          <cell r="E627" t="str">
            <v>Kyoto</v>
          </cell>
          <cell r="F627" t="str">
            <v>HFC-236fa</v>
          </cell>
          <cell r="G627">
            <v>9810</v>
          </cell>
          <cell r="I627" t="str">
            <v>N/A</v>
          </cell>
          <cell r="J627" t="str">
            <v>N/A</v>
          </cell>
        </row>
        <row r="628">
          <cell r="C628" t="str">
            <v>N/A</v>
          </cell>
          <cell r="E628" t="str">
            <v>Kyoto</v>
          </cell>
          <cell r="F628" t="str">
            <v>R-401A</v>
          </cell>
          <cell r="G628">
            <v>16.12</v>
          </cell>
          <cell r="I628" t="str">
            <v>N/A</v>
          </cell>
          <cell r="J628" t="str">
            <v>N/A</v>
          </cell>
        </row>
        <row r="629">
          <cell r="C629" t="str">
            <v>N/A</v>
          </cell>
          <cell r="E629" t="str">
            <v>Kyoto</v>
          </cell>
          <cell r="F629" t="str">
            <v>MP-39</v>
          </cell>
          <cell r="G629">
            <v>16.12</v>
          </cell>
          <cell r="I629" t="str">
            <v>N/A</v>
          </cell>
          <cell r="J629" t="str">
            <v>N/A</v>
          </cell>
        </row>
        <row r="630">
          <cell r="C630" t="str">
            <v>N/A</v>
          </cell>
          <cell r="E630" t="str">
            <v>Kyoto</v>
          </cell>
          <cell r="F630" t="str">
            <v>R-401B</v>
          </cell>
          <cell r="G630">
            <v>13.64</v>
          </cell>
          <cell r="I630" t="str">
            <v>N/A</v>
          </cell>
          <cell r="J630" t="str">
            <v>N/A</v>
          </cell>
        </row>
        <row r="631">
          <cell r="C631" t="str">
            <v>N/A</v>
          </cell>
          <cell r="E631" t="str">
            <v>Kyoto</v>
          </cell>
          <cell r="F631" t="str">
            <v>MP -66</v>
          </cell>
          <cell r="G631">
            <v>13.64</v>
          </cell>
          <cell r="I631" t="str">
            <v>N/A</v>
          </cell>
          <cell r="J631" t="str">
            <v>N/A</v>
          </cell>
        </row>
        <row r="632">
          <cell r="C632" t="str">
            <v>N/A</v>
          </cell>
          <cell r="E632" t="str">
            <v>Kyoto</v>
          </cell>
          <cell r="F632" t="str">
            <v>MO-29</v>
          </cell>
          <cell r="G632">
            <v>2728.95</v>
          </cell>
          <cell r="I632" t="str">
            <v>N/A</v>
          </cell>
          <cell r="J632" t="str">
            <v>N/A</v>
          </cell>
        </row>
        <row r="633">
          <cell r="C633" t="str">
            <v>N/A</v>
          </cell>
          <cell r="E633" t="str">
            <v>Kyoto</v>
          </cell>
          <cell r="F633" t="str">
            <v>R-401C</v>
          </cell>
          <cell r="G633">
            <v>21</v>
          </cell>
          <cell r="I633" t="str">
            <v>N/A</v>
          </cell>
          <cell r="J633" t="str">
            <v>N/A</v>
          </cell>
        </row>
        <row r="634">
          <cell r="C634" t="str">
            <v>N/A</v>
          </cell>
          <cell r="E634" t="str">
            <v>N/A</v>
          </cell>
          <cell r="F634" t="str">
            <v>R-402A</v>
          </cell>
          <cell r="G634">
            <v>2100</v>
          </cell>
          <cell r="I634" t="str">
            <v>N/A</v>
          </cell>
          <cell r="J634" t="str">
            <v>N/A</v>
          </cell>
        </row>
        <row r="635">
          <cell r="C635" t="str">
            <v>N/A</v>
          </cell>
          <cell r="E635" t="str">
            <v>N/A</v>
          </cell>
          <cell r="F635" t="str">
            <v>R-402B</v>
          </cell>
          <cell r="G635">
            <v>1330</v>
          </cell>
          <cell r="I635" t="str">
            <v>N/A</v>
          </cell>
          <cell r="J635" t="str">
            <v>N/A</v>
          </cell>
        </row>
        <row r="636">
          <cell r="C636" t="str">
            <v>N/A</v>
          </cell>
          <cell r="E636" t="str">
            <v>N/A</v>
          </cell>
          <cell r="F636" t="str">
            <v>R-403A</v>
          </cell>
          <cell r="G636">
            <v>1400</v>
          </cell>
          <cell r="I636" t="str">
            <v>N/A</v>
          </cell>
          <cell r="J636" t="str">
            <v>N/A</v>
          </cell>
        </row>
        <row r="637">
          <cell r="C637" t="str">
            <v>N/A</v>
          </cell>
          <cell r="E637" t="str">
            <v>N/A</v>
          </cell>
          <cell r="F637" t="str">
            <v>R-403B</v>
          </cell>
          <cell r="G637">
            <v>2730</v>
          </cell>
          <cell r="I637" t="str">
            <v>N/A</v>
          </cell>
          <cell r="J637" t="str">
            <v>N/A</v>
          </cell>
        </row>
        <row r="638">
          <cell r="C638" t="str">
            <v>N/A</v>
          </cell>
          <cell r="E638" t="str">
            <v>Kyoto</v>
          </cell>
          <cell r="F638" t="str">
            <v>R-404A</v>
          </cell>
          <cell r="G638">
            <v>3921.6</v>
          </cell>
          <cell r="I638" t="str">
            <v>N/A</v>
          </cell>
          <cell r="J638" t="str">
            <v>N/A</v>
          </cell>
        </row>
        <row r="639">
          <cell r="C639" t="str">
            <v>N/A</v>
          </cell>
          <cell r="E639" t="str">
            <v>N/A</v>
          </cell>
          <cell r="F639" t="str">
            <v>R-406A</v>
          </cell>
          <cell r="G639">
            <v>0</v>
          </cell>
          <cell r="I639" t="str">
            <v>N/A</v>
          </cell>
          <cell r="J639" t="str">
            <v>N/A</v>
          </cell>
        </row>
        <row r="640">
          <cell r="C640" t="str">
            <v>N/A</v>
          </cell>
          <cell r="E640" t="str">
            <v>Kyoto</v>
          </cell>
          <cell r="F640" t="str">
            <v>R-407A</v>
          </cell>
          <cell r="G640">
            <v>2107</v>
          </cell>
          <cell r="I640" t="str">
            <v>N/A</v>
          </cell>
          <cell r="J640" t="str">
            <v>N/A</v>
          </cell>
        </row>
        <row r="641">
          <cell r="C641" t="str">
            <v>N/A</v>
          </cell>
          <cell r="E641" t="str">
            <v>Kyoto</v>
          </cell>
          <cell r="F641" t="str">
            <v>R-407B</v>
          </cell>
          <cell r="G641">
            <v>2803.5</v>
          </cell>
          <cell r="I641" t="str">
            <v>N/A</v>
          </cell>
          <cell r="J641" t="str">
            <v>N/A</v>
          </cell>
        </row>
        <row r="642">
          <cell r="C642" t="str">
            <v>N/A</v>
          </cell>
          <cell r="E642" t="str">
            <v>Kyoto</v>
          </cell>
          <cell r="F642" t="str">
            <v>R-407C</v>
          </cell>
          <cell r="G642">
            <v>1773.85</v>
          </cell>
          <cell r="I642" t="str">
            <v>N/A</v>
          </cell>
          <cell r="J642" t="str">
            <v>N/A</v>
          </cell>
        </row>
        <row r="643">
          <cell r="C643" t="str">
            <v>N/A</v>
          </cell>
          <cell r="E643" t="str">
            <v>N/A</v>
          </cell>
          <cell r="F643" t="str">
            <v>R-407D</v>
          </cell>
          <cell r="G643">
            <v>1428</v>
          </cell>
          <cell r="I643" t="str">
            <v>N/A</v>
          </cell>
          <cell r="J643" t="str">
            <v>N/A</v>
          </cell>
        </row>
        <row r="644">
          <cell r="C644" t="str">
            <v>N/A</v>
          </cell>
          <cell r="E644" t="str">
            <v>N/A</v>
          </cell>
          <cell r="F644" t="str">
            <v>R-407E</v>
          </cell>
          <cell r="G644">
            <v>1363</v>
          </cell>
          <cell r="I644" t="str">
            <v>N/A</v>
          </cell>
          <cell r="J644" t="str">
            <v>N/A</v>
          </cell>
        </row>
        <row r="645">
          <cell r="C645" t="str">
            <v>N/A</v>
          </cell>
          <cell r="E645" t="str">
            <v>N/A</v>
          </cell>
          <cell r="F645" t="str">
            <v>R-408A</v>
          </cell>
          <cell r="G645">
            <v>1944</v>
          </cell>
          <cell r="I645" t="str">
            <v>N/A</v>
          </cell>
          <cell r="J645" t="str">
            <v>N/A</v>
          </cell>
        </row>
        <row r="646">
          <cell r="C646" t="str">
            <v>N/A</v>
          </cell>
          <cell r="E646" t="str">
            <v>N/A</v>
          </cell>
          <cell r="F646" t="str">
            <v>R-409A</v>
          </cell>
          <cell r="G646">
            <v>0</v>
          </cell>
          <cell r="I646" t="str">
            <v>N/A</v>
          </cell>
          <cell r="J646" t="str">
            <v>N/A</v>
          </cell>
        </row>
        <row r="647">
          <cell r="C647" t="str">
            <v>N/A</v>
          </cell>
          <cell r="E647" t="str">
            <v>N/A</v>
          </cell>
          <cell r="F647" t="str">
            <v>R-409B</v>
          </cell>
          <cell r="G647">
            <v>0</v>
          </cell>
          <cell r="I647" t="str">
            <v>N/A</v>
          </cell>
          <cell r="J647" t="str">
            <v>N/A</v>
          </cell>
        </row>
        <row r="648">
          <cell r="C648" t="str">
            <v>N/A</v>
          </cell>
          <cell r="E648" t="str">
            <v>N/A</v>
          </cell>
          <cell r="F648" t="str">
            <v>R-410A</v>
          </cell>
          <cell r="G648">
            <v>2087.5</v>
          </cell>
          <cell r="I648" t="str">
            <v>N/A</v>
          </cell>
          <cell r="J648" t="str">
            <v>N/A</v>
          </cell>
        </row>
        <row r="649">
          <cell r="C649" t="str">
            <v>N/A</v>
          </cell>
          <cell r="E649" t="str">
            <v>N/A</v>
          </cell>
          <cell r="F649" t="str">
            <v>R-410B</v>
          </cell>
          <cell r="G649">
            <v>2228.75</v>
          </cell>
          <cell r="I649" t="str">
            <v>N/A</v>
          </cell>
          <cell r="J649" t="str">
            <v>N/A</v>
          </cell>
        </row>
        <row r="650">
          <cell r="C650" t="str">
            <v>N/A</v>
          </cell>
          <cell r="E650" t="str">
            <v>N/A</v>
          </cell>
          <cell r="F650" t="str">
            <v>R-411A</v>
          </cell>
          <cell r="G650">
            <v>15.4</v>
          </cell>
          <cell r="I650" t="str">
            <v>N/A</v>
          </cell>
          <cell r="J650" t="str">
            <v>N/A</v>
          </cell>
        </row>
        <row r="651">
          <cell r="C651" t="str">
            <v>N/A</v>
          </cell>
          <cell r="E651" t="str">
            <v>N/A</v>
          </cell>
          <cell r="F651" t="str">
            <v>R-411B</v>
          </cell>
          <cell r="G651">
            <v>4.2</v>
          </cell>
          <cell r="I651" t="str">
            <v>N/A</v>
          </cell>
          <cell r="J651" t="str">
            <v>N/A</v>
          </cell>
        </row>
        <row r="652">
          <cell r="C652" t="str">
            <v>N/A</v>
          </cell>
          <cell r="E652" t="str">
            <v>N/A</v>
          </cell>
          <cell r="F652" t="str">
            <v>R-412A</v>
          </cell>
          <cell r="G652">
            <v>350</v>
          </cell>
          <cell r="I652" t="str">
            <v>N/A</v>
          </cell>
          <cell r="J652" t="str">
            <v>N/A</v>
          </cell>
        </row>
        <row r="653">
          <cell r="C653" t="str">
            <v>N/A</v>
          </cell>
          <cell r="E653" t="str">
            <v>N/A</v>
          </cell>
          <cell r="F653" t="str">
            <v>R-413A</v>
          </cell>
          <cell r="G653">
            <v>1774</v>
          </cell>
          <cell r="I653" t="str">
            <v>N/A</v>
          </cell>
          <cell r="J653" t="str">
            <v>N/A</v>
          </cell>
        </row>
        <row r="654">
          <cell r="C654" t="str">
            <v>N/A</v>
          </cell>
          <cell r="E654" t="str">
            <v>N/A</v>
          </cell>
          <cell r="F654" t="str">
            <v>R-414A</v>
          </cell>
          <cell r="G654">
            <v>0</v>
          </cell>
          <cell r="I654" t="str">
            <v>N/A</v>
          </cell>
          <cell r="J654" t="str">
            <v>N/A</v>
          </cell>
        </row>
        <row r="655">
          <cell r="C655" t="str">
            <v>N/A</v>
          </cell>
          <cell r="E655" t="str">
            <v>N/A</v>
          </cell>
          <cell r="F655" t="str">
            <v>R-414B</v>
          </cell>
          <cell r="G655">
            <v>0</v>
          </cell>
          <cell r="I655" t="str">
            <v>N/A</v>
          </cell>
          <cell r="J655" t="str">
            <v>N/A</v>
          </cell>
        </row>
        <row r="656">
          <cell r="C656" t="str">
            <v>N/A</v>
          </cell>
          <cell r="E656" t="str">
            <v>N/A</v>
          </cell>
          <cell r="F656" t="str">
            <v>R-415A</v>
          </cell>
          <cell r="G656">
            <v>25</v>
          </cell>
          <cell r="I656" t="str">
            <v>N/A</v>
          </cell>
          <cell r="J656" t="str">
            <v>N/A</v>
          </cell>
        </row>
        <row r="657">
          <cell r="C657" t="str">
            <v>N/A</v>
          </cell>
          <cell r="E657" t="str">
            <v>N/A</v>
          </cell>
          <cell r="F657" t="str">
            <v>R-415B</v>
          </cell>
          <cell r="G657">
            <v>105</v>
          </cell>
          <cell r="I657" t="str">
            <v>N/A</v>
          </cell>
          <cell r="J657" t="str">
            <v>N/A</v>
          </cell>
        </row>
        <row r="658">
          <cell r="C658" t="str">
            <v>N/A</v>
          </cell>
          <cell r="E658" t="str">
            <v>N/A</v>
          </cell>
          <cell r="F658" t="str">
            <v>R-416A</v>
          </cell>
          <cell r="G658">
            <v>767</v>
          </cell>
          <cell r="I658" t="str">
            <v>N/A</v>
          </cell>
          <cell r="J658" t="str">
            <v>N/A</v>
          </cell>
        </row>
        <row r="659">
          <cell r="C659" t="str">
            <v>N/A</v>
          </cell>
          <cell r="E659" t="str">
            <v>N/A</v>
          </cell>
          <cell r="F659" t="str">
            <v>R-417A</v>
          </cell>
          <cell r="G659">
            <v>1954.8</v>
          </cell>
          <cell r="I659" t="str">
            <v>N/A</v>
          </cell>
          <cell r="J659" t="str">
            <v>N/A</v>
          </cell>
        </row>
        <row r="660">
          <cell r="C660" t="str">
            <v>N/A</v>
          </cell>
          <cell r="E660" t="str">
            <v>N/A</v>
          </cell>
          <cell r="F660" t="str">
            <v>R-418A</v>
          </cell>
          <cell r="G660">
            <v>3.5</v>
          </cell>
          <cell r="I660" t="str">
            <v>N/A</v>
          </cell>
          <cell r="J660" t="str">
            <v>N/A</v>
          </cell>
        </row>
        <row r="661">
          <cell r="C661" t="str">
            <v>N/A</v>
          </cell>
          <cell r="E661" t="str">
            <v>N/A</v>
          </cell>
          <cell r="F661" t="str">
            <v>R-419A</v>
          </cell>
          <cell r="G661">
            <v>2403</v>
          </cell>
          <cell r="I661" t="str">
            <v>N/A</v>
          </cell>
          <cell r="J661" t="str">
            <v>N/A</v>
          </cell>
        </row>
        <row r="662">
          <cell r="C662" t="str">
            <v>N/A</v>
          </cell>
          <cell r="E662" t="str">
            <v>N/A</v>
          </cell>
          <cell r="F662" t="str">
            <v>R-420A</v>
          </cell>
          <cell r="G662">
            <v>1144</v>
          </cell>
          <cell r="I662" t="str">
            <v>N/A</v>
          </cell>
          <cell r="J662" t="str">
            <v>N/A</v>
          </cell>
        </row>
        <row r="663">
          <cell r="C663" t="str">
            <v>N/A</v>
          </cell>
          <cell r="E663" t="str">
            <v>N/A</v>
          </cell>
          <cell r="F663" t="str">
            <v>R-500</v>
          </cell>
          <cell r="G663">
            <v>36.68</v>
          </cell>
          <cell r="I663" t="str">
            <v>N/A</v>
          </cell>
          <cell r="J663" t="str">
            <v>N/A</v>
          </cell>
        </row>
        <row r="664">
          <cell r="C664" t="str">
            <v>N/A</v>
          </cell>
          <cell r="E664" t="str">
            <v>N/A</v>
          </cell>
          <cell r="F664" t="str">
            <v>R-501</v>
          </cell>
          <cell r="G664">
            <v>0</v>
          </cell>
          <cell r="I664" t="str">
            <v>N/A</v>
          </cell>
          <cell r="J664" t="str">
            <v>N/A</v>
          </cell>
        </row>
        <row r="665">
          <cell r="C665" t="str">
            <v>N/A</v>
          </cell>
          <cell r="E665" t="str">
            <v>N/A</v>
          </cell>
          <cell r="F665" t="str">
            <v>R-502</v>
          </cell>
          <cell r="G665">
            <v>0</v>
          </cell>
          <cell r="I665" t="str">
            <v>N/A</v>
          </cell>
          <cell r="J665" t="str">
            <v>N/A</v>
          </cell>
        </row>
        <row r="666">
          <cell r="C666" t="str">
            <v>N/A</v>
          </cell>
          <cell r="E666" t="str">
            <v>N/A</v>
          </cell>
          <cell r="F666" t="str">
            <v>R-503</v>
          </cell>
          <cell r="G666">
            <v>4691.7</v>
          </cell>
          <cell r="I666" t="str">
            <v>N/A</v>
          </cell>
          <cell r="J666" t="str">
            <v>N/A</v>
          </cell>
        </row>
        <row r="667">
          <cell r="C667" t="str">
            <v>N/A</v>
          </cell>
          <cell r="E667" t="str">
            <v>N/A</v>
          </cell>
          <cell r="F667" t="str">
            <v>R-504</v>
          </cell>
          <cell r="G667">
            <v>313.3</v>
          </cell>
          <cell r="I667" t="str">
            <v>N/A</v>
          </cell>
          <cell r="J667" t="str">
            <v>N/A</v>
          </cell>
        </row>
        <row r="668">
          <cell r="C668" t="str">
            <v>N/A</v>
          </cell>
          <cell r="E668" t="str">
            <v>N/A</v>
          </cell>
          <cell r="F668" t="str">
            <v>R-505</v>
          </cell>
          <cell r="G668">
            <v>0</v>
          </cell>
          <cell r="I668" t="str">
            <v>N/A</v>
          </cell>
          <cell r="J668" t="str">
            <v>N/A</v>
          </cell>
        </row>
        <row r="669">
          <cell r="C669" t="str">
            <v>N/A</v>
          </cell>
          <cell r="E669" t="str">
            <v>N/A</v>
          </cell>
          <cell r="F669" t="str">
            <v>R-506</v>
          </cell>
          <cell r="G669">
            <v>0</v>
          </cell>
          <cell r="I669" t="str">
            <v>N/A</v>
          </cell>
          <cell r="J669" t="str">
            <v>N/A</v>
          </cell>
        </row>
        <row r="670">
          <cell r="C670" t="str">
            <v>N/A</v>
          </cell>
          <cell r="E670" t="str">
            <v>N/A</v>
          </cell>
          <cell r="F670" t="str">
            <v>R-507 or R-507A</v>
          </cell>
          <cell r="G670">
            <v>3985</v>
          </cell>
          <cell r="I670" t="str">
            <v>N/A</v>
          </cell>
          <cell r="J670" t="str">
            <v>N/A</v>
          </cell>
        </row>
        <row r="671">
          <cell r="C671" t="str">
            <v>N/A</v>
          </cell>
          <cell r="E671" t="str">
            <v>N/A</v>
          </cell>
          <cell r="F671" t="str">
            <v>R-508A</v>
          </cell>
          <cell r="G671">
            <v>13214</v>
          </cell>
          <cell r="I671" t="str">
            <v>N/A</v>
          </cell>
          <cell r="J671" t="str">
            <v>N/A</v>
          </cell>
        </row>
        <row r="672">
          <cell r="C672" t="str">
            <v>N/A</v>
          </cell>
          <cell r="E672" t="str">
            <v>N/A</v>
          </cell>
          <cell r="F672" t="str">
            <v>R-508B</v>
          </cell>
          <cell r="G672">
            <v>13396</v>
          </cell>
          <cell r="I672" t="str">
            <v>N/A</v>
          </cell>
          <cell r="J672" t="str">
            <v>N/A</v>
          </cell>
        </row>
        <row r="673">
          <cell r="C673" t="str">
            <v>N/A</v>
          </cell>
          <cell r="E673" t="str">
            <v>N/A</v>
          </cell>
          <cell r="F673" t="str">
            <v>R-509 or R-509A</v>
          </cell>
          <cell r="G673">
            <v>3920</v>
          </cell>
          <cell r="I673" t="str">
            <v>N/A</v>
          </cell>
          <cell r="J673" t="str">
            <v>N/A</v>
          </cell>
        </row>
        <row r="674">
          <cell r="C674" t="str">
            <v>N/A</v>
          </cell>
          <cell r="E674" t="str">
            <v>N/A</v>
          </cell>
          <cell r="F674" t="str">
            <v>R-510 or R-510A</v>
          </cell>
          <cell r="G674">
            <v>0.88012000000000001</v>
          </cell>
          <cell r="I674" t="str">
            <v>N/A</v>
          </cell>
          <cell r="J674" t="str">
            <v>N/A</v>
          </cell>
        </row>
        <row r="675">
          <cell r="C675" t="str">
            <v>N/A</v>
          </cell>
          <cell r="E675" t="str">
            <v>N/A</v>
          </cell>
          <cell r="F675" t="str">
            <v>R-600A</v>
          </cell>
          <cell r="G675">
            <v>1E-3</v>
          </cell>
          <cell r="I675" t="str">
            <v>N/A</v>
          </cell>
          <cell r="J675" t="str">
            <v>N/A</v>
          </cell>
        </row>
        <row r="676">
          <cell r="C676" t="str">
            <v>N/A</v>
          </cell>
          <cell r="E676" t="str">
            <v>N/A</v>
          </cell>
          <cell r="F676" t="str">
            <v>HE-E170</v>
          </cell>
          <cell r="G676">
            <v>1</v>
          </cell>
          <cell r="I676" t="str">
            <v>N/A</v>
          </cell>
          <cell r="J676" t="str">
            <v>N/A</v>
          </cell>
        </row>
        <row r="677">
          <cell r="C677" t="str">
            <v>N/A</v>
          </cell>
          <cell r="E677" t="str">
            <v>Kyoto</v>
          </cell>
          <cell r="F677" t="str">
            <v>PFC-218 (C3F8)</v>
          </cell>
          <cell r="G677">
            <v>8830</v>
          </cell>
          <cell r="I677" t="str">
            <v>N/A</v>
          </cell>
          <cell r="J677" t="str">
            <v>N/A</v>
          </cell>
        </row>
        <row r="678">
          <cell r="C678" t="str">
            <v>N/A</v>
          </cell>
          <cell r="E678" t="str">
            <v>Kyoto</v>
          </cell>
          <cell r="F678" t="str">
            <v>PFC-116 (C2F6)</v>
          </cell>
          <cell r="G678">
            <v>12200</v>
          </cell>
          <cell r="I678" t="str">
            <v>N/A</v>
          </cell>
          <cell r="J678" t="str">
            <v>N/A</v>
          </cell>
        </row>
        <row r="679">
          <cell r="C679" t="str">
            <v>N/A</v>
          </cell>
          <cell r="E679" t="str">
            <v>Kyoto</v>
          </cell>
          <cell r="F679" t="str">
            <v>PFC-14 (CF₄)</v>
          </cell>
          <cell r="G679">
            <v>7390</v>
          </cell>
          <cell r="I679" t="str">
            <v>N/A</v>
          </cell>
          <cell r="J679" t="str">
            <v>N/A</v>
          </cell>
        </row>
        <row r="680">
          <cell r="C680" t="str">
            <v>Fertilizantes</v>
          </cell>
          <cell r="E680" t="str">
            <v>N/A</v>
          </cell>
          <cell r="F680" t="str">
            <v>Volatilização</v>
          </cell>
          <cell r="G680">
            <v>0.1</v>
          </cell>
          <cell r="I680" t="str">
            <v>N/A</v>
          </cell>
          <cell r="J680" t="str">
            <v>N/A</v>
          </cell>
        </row>
        <row r="681">
          <cell r="C681" t="str">
            <v>Fertilizantes</v>
          </cell>
          <cell r="E681" t="str">
            <v>N/A</v>
          </cell>
          <cell r="F681" t="str">
            <v>Lixiviação / Run-Off</v>
          </cell>
          <cell r="G681">
            <v>0.3</v>
          </cell>
          <cell r="I681" t="str">
            <v>N/A</v>
          </cell>
          <cell r="J681" t="str">
            <v>N/A</v>
          </cell>
        </row>
        <row r="682">
          <cell r="C682" t="str">
            <v>Fertilizantes</v>
          </cell>
          <cell r="E682" t="str">
            <v>N/A</v>
          </cell>
          <cell r="F682" t="str">
            <v>Aplicação</v>
          </cell>
          <cell r="G682">
            <v>0.01</v>
          </cell>
          <cell r="I682" t="str">
            <v>N/A</v>
          </cell>
          <cell r="J682" t="str">
            <v>N/A</v>
          </cell>
        </row>
        <row r="683">
          <cell r="C683" t="str">
            <v>Fertilizantes</v>
          </cell>
          <cell r="E683" t="str">
            <v>N/A</v>
          </cell>
          <cell r="F683" t="str">
            <v>Volatilização</v>
          </cell>
          <cell r="G683">
            <v>0.01</v>
          </cell>
          <cell r="I683" t="str">
            <v>N/A</v>
          </cell>
          <cell r="J683" t="str">
            <v>N/A</v>
          </cell>
        </row>
        <row r="684">
          <cell r="C684" t="str">
            <v>Fertilizantes</v>
          </cell>
          <cell r="E684" t="str">
            <v>N/A</v>
          </cell>
          <cell r="F684" t="str">
            <v>Lixiviação / Run-Off</v>
          </cell>
          <cell r="G684">
            <v>7.4999999999999997E-3</v>
          </cell>
          <cell r="I684" t="str">
            <v>N/A</v>
          </cell>
          <cell r="J684" t="str">
            <v>N/A</v>
          </cell>
        </row>
        <row r="685">
          <cell r="C685" t="str">
            <v>Fertilizantes</v>
          </cell>
          <cell r="E685" t="str">
            <v>N/A</v>
          </cell>
          <cell r="F685" t="str">
            <v>Volatilização</v>
          </cell>
          <cell r="G685">
            <v>1E-3</v>
          </cell>
          <cell r="I685" t="str">
            <v>kg N₂O volatilização</v>
          </cell>
          <cell r="J685" t="str">
            <v>kg</v>
          </cell>
        </row>
        <row r="686">
          <cell r="C686" t="str">
            <v>Fertilizantes</v>
          </cell>
          <cell r="E686" t="str">
            <v>N/A</v>
          </cell>
          <cell r="F686" t="str">
            <v>Lixiviação / Run-Off</v>
          </cell>
          <cell r="G686">
            <v>2.2499999999999998E-3</v>
          </cell>
          <cell r="I686" t="str">
            <v>kg N₂O lixiviação</v>
          </cell>
          <cell r="J686" t="str">
            <v>kg</v>
          </cell>
        </row>
        <row r="687">
          <cell r="C687" t="str">
            <v>Viagens Aéreas</v>
          </cell>
          <cell r="E687" t="str">
            <v>Average Passenger</v>
          </cell>
          <cell r="F687" t="str">
            <v>Distância até 463 km</v>
          </cell>
          <cell r="G687">
            <v>0.17095299999999999</v>
          </cell>
          <cell r="I687" t="str">
            <v>kg CO₂</v>
          </cell>
          <cell r="J687" t="str">
            <v>p-km</v>
          </cell>
        </row>
        <row r="688">
          <cell r="C688" t="str">
            <v>Viagens Aéreas</v>
          </cell>
          <cell r="E688" t="str">
            <v>Average Passenger</v>
          </cell>
          <cell r="F688" t="str">
            <v>Distância até 463 km</v>
          </cell>
          <cell r="G688">
            <v>4.25E-6</v>
          </cell>
          <cell r="I688" t="str">
            <v>kg CH₄</v>
          </cell>
          <cell r="J688" t="str">
            <v>p-km</v>
          </cell>
        </row>
        <row r="689">
          <cell r="C689" t="str">
            <v>Viagens Aéreas</v>
          </cell>
          <cell r="E689" t="str">
            <v>Average Passenger</v>
          </cell>
          <cell r="F689" t="str">
            <v>Distância até 463 km</v>
          </cell>
          <cell r="G689">
            <v>6.3584905660377362E-6</v>
          </cell>
          <cell r="I689" t="str">
            <v>kg N₂O</v>
          </cell>
          <cell r="J689" t="str">
            <v>p-km</v>
          </cell>
        </row>
        <row r="690">
          <cell r="C690" t="str">
            <v>Viagens Aéreas</v>
          </cell>
          <cell r="E690" t="str">
            <v>Average Passenger</v>
          </cell>
          <cell r="F690" t="str">
            <v>Distância de 463 até 3.700 km</v>
          </cell>
          <cell r="G690">
            <v>0.10076400000000001</v>
          </cell>
          <cell r="I690" t="str">
            <v>kg CO₂</v>
          </cell>
          <cell r="J690" t="str">
            <v>p-km</v>
          </cell>
        </row>
        <row r="691">
          <cell r="C691" t="str">
            <v>Viagens Aéreas</v>
          </cell>
          <cell r="E691" t="str">
            <v>Average Passenger</v>
          </cell>
          <cell r="F691" t="str">
            <v>Distância de 463 até 3.700 km</v>
          </cell>
          <cell r="G691">
            <v>3.9285714285714286E-7</v>
          </cell>
          <cell r="I691" t="str">
            <v>kg CH₄</v>
          </cell>
          <cell r="J691" t="str">
            <v>p-km</v>
          </cell>
        </row>
        <row r="692">
          <cell r="C692" t="str">
            <v>Viagens Aéreas</v>
          </cell>
          <cell r="E692" t="str">
            <v>Average Passenger</v>
          </cell>
          <cell r="F692" t="str">
            <v>Distância de 463 até 3.700 km</v>
          </cell>
          <cell r="G692">
            <v>3.7509433962264155E-6</v>
          </cell>
          <cell r="I692" t="str">
            <v>kg N₂O</v>
          </cell>
          <cell r="J692" t="str">
            <v>p-km</v>
          </cell>
        </row>
        <row r="693">
          <cell r="C693" t="str">
            <v>Viagens Aéreas</v>
          </cell>
          <cell r="E693" t="str">
            <v>Average Passenger</v>
          </cell>
          <cell r="F693" t="str">
            <v>Distância acima de 3.700 km</v>
          </cell>
          <cell r="G693">
            <v>0.118606</v>
          </cell>
          <cell r="I693" t="str">
            <v>kg CO₂</v>
          </cell>
          <cell r="J693" t="str">
            <v>p-km</v>
          </cell>
        </row>
        <row r="694">
          <cell r="C694" t="str">
            <v>Viagens Aéreas</v>
          </cell>
          <cell r="E694" t="str">
            <v>Average Passenger</v>
          </cell>
          <cell r="F694" t="str">
            <v>Distância acima de 3.700 km</v>
          </cell>
          <cell r="G694">
            <v>3.9285714285714286E-7</v>
          </cell>
          <cell r="I694" t="str">
            <v>kg CH₄</v>
          </cell>
          <cell r="J694" t="str">
            <v>p-km</v>
          </cell>
        </row>
        <row r="695">
          <cell r="C695" t="str">
            <v>Viagens Aéreas</v>
          </cell>
          <cell r="E695" t="str">
            <v>Average Passenger</v>
          </cell>
          <cell r="F695" t="str">
            <v>Distância acima de 3.700 km</v>
          </cell>
          <cell r="G695">
            <v>4.3999999999999994E-6</v>
          </cell>
          <cell r="I695" t="str">
            <v>kg N₂O</v>
          </cell>
          <cell r="J695" t="str">
            <v>p-km</v>
          </cell>
        </row>
        <row r="696">
          <cell r="C696" t="str">
            <v>Viagens Aéreas-Carga</v>
          </cell>
          <cell r="E696" t="str">
            <v>Freight Flight</v>
          </cell>
          <cell r="F696" t="str">
            <v>Distância até 463 km</v>
          </cell>
          <cell r="G696">
            <v>2.1653568000000001</v>
          </cell>
          <cell r="I696" t="str">
            <v>kg CO2</v>
          </cell>
          <cell r="J696" t="str">
            <v>t-km</v>
          </cell>
        </row>
        <row r="697">
          <cell r="C697" t="str">
            <v>Viagens Aéreas-Carga</v>
          </cell>
          <cell r="E697" t="str">
            <v>Freight Flight</v>
          </cell>
          <cell r="F697" t="str">
            <v>Distância até 463 km</v>
          </cell>
          <cell r="G697">
            <v>5.2071428571428573E-5</v>
          </cell>
          <cell r="I697" t="str">
            <v>kg CH₄</v>
          </cell>
          <cell r="J697" t="str">
            <v>t-km</v>
          </cell>
        </row>
        <row r="698">
          <cell r="C698" t="str">
            <v>Viagens Aéreas-Carga</v>
          </cell>
          <cell r="E698" t="str">
            <v>Freight Flight</v>
          </cell>
          <cell r="F698" t="str">
            <v>Distância até 463 km</v>
          </cell>
          <cell r="G698">
            <v>8.0449811320754721E-5</v>
          </cell>
          <cell r="I698" t="str">
            <v>kg N₂O</v>
          </cell>
          <cell r="J698" t="str">
            <v>t-km</v>
          </cell>
        </row>
        <row r="699">
          <cell r="C699" t="str">
            <v>Viagens Aéreas-Carga</v>
          </cell>
          <cell r="E699" t="str">
            <v>Freight Flight</v>
          </cell>
          <cell r="F699" t="str">
            <v>Distância de 463 até 3.700 km</v>
          </cell>
          <cell r="G699">
            <v>1.346868</v>
          </cell>
          <cell r="I699" t="str">
            <v>kg CO₂</v>
          </cell>
          <cell r="J699" t="str">
            <v>t-km</v>
          </cell>
        </row>
        <row r="700">
          <cell r="C700" t="str">
            <v>Viagens Aéreas-Carga</v>
          </cell>
          <cell r="E700" t="str">
            <v>Freight Flight</v>
          </cell>
          <cell r="F700" t="str">
            <v>Distância de 463 até 3.700 km</v>
          </cell>
          <cell r="G700">
            <v>2.7E-6</v>
          </cell>
          <cell r="I700" t="str">
            <v>kg CH₄</v>
          </cell>
          <cell r="J700" t="str">
            <v>t-km</v>
          </cell>
        </row>
        <row r="701">
          <cell r="C701" t="str">
            <v>Viagens Aéreas-Carga</v>
          </cell>
          <cell r="E701" t="str">
            <v>Freight Flight</v>
          </cell>
          <cell r="F701" t="str">
            <v>Distância de 463 até 3.700 km</v>
          </cell>
          <cell r="G701">
            <v>5.0006037735849061E-5</v>
          </cell>
          <cell r="I701" t="str">
            <v>kg N₂O</v>
          </cell>
          <cell r="J701" t="str">
            <v>t-km</v>
          </cell>
        </row>
        <row r="702">
          <cell r="C702" t="str">
            <v>Viagens Aéreas-Carga</v>
          </cell>
          <cell r="E702" t="str">
            <v>Freight Flight</v>
          </cell>
          <cell r="F702" t="str">
            <v>Distância acima de 3.700 km</v>
          </cell>
          <cell r="G702">
            <v>0.6851952</v>
          </cell>
          <cell r="I702" t="str">
            <v>kg CO₂</v>
          </cell>
          <cell r="J702" t="str">
            <v>t-km</v>
          </cell>
        </row>
        <row r="703">
          <cell r="C703" t="str">
            <v>Viagens Aéreas-Carga</v>
          </cell>
          <cell r="E703" t="str">
            <v>Freight Flight</v>
          </cell>
          <cell r="F703" t="str">
            <v>Distância acima de 3.700 km</v>
          </cell>
          <cell r="G703">
            <v>1.5428571428571428E-6</v>
          </cell>
          <cell r="I703" t="str">
            <v>kg CH₄</v>
          </cell>
          <cell r="J703" t="str">
            <v>t-km</v>
          </cell>
        </row>
        <row r="704">
          <cell r="C704" t="str">
            <v>Viagens Aéreas-Carga</v>
          </cell>
          <cell r="E704" t="str">
            <v>Freight Flight</v>
          </cell>
          <cell r="F704" t="str">
            <v>Distância acima de 3.700 km</v>
          </cell>
          <cell r="G704">
            <v>2.5430943396226415E-5</v>
          </cell>
          <cell r="I704" t="str">
            <v>kg N₂O</v>
          </cell>
          <cell r="J704" t="str">
            <v>t-km</v>
          </cell>
        </row>
        <row r="705">
          <cell r="C705" t="str">
            <v>Fontes Estacionárias</v>
          </cell>
          <cell r="E705" t="str">
            <v>Construção e Manufatura</v>
          </cell>
          <cell r="F705" t="str">
            <v>Mínimo</v>
          </cell>
          <cell r="G705">
            <v>54.3</v>
          </cell>
          <cell r="I705" t="str">
            <v>kg CO₂</v>
          </cell>
          <cell r="J705" t="str">
            <v>GJ</v>
          </cell>
        </row>
        <row r="706">
          <cell r="C706" t="str">
            <v>Fontes Estacionárias</v>
          </cell>
          <cell r="E706" t="str">
            <v>Construção e Manufatura</v>
          </cell>
          <cell r="F706" t="str">
            <v>Máximo</v>
          </cell>
          <cell r="G706">
            <v>58.3</v>
          </cell>
          <cell r="I706" t="str">
            <v>kg CO₂</v>
          </cell>
          <cell r="J706" t="str">
            <v>GJ</v>
          </cell>
        </row>
        <row r="707">
          <cell r="C707" t="str">
            <v>Fontes Estacionárias</v>
          </cell>
          <cell r="E707" t="str">
            <v>Construção e Manufatura</v>
          </cell>
          <cell r="F707" t="str">
            <v>Default</v>
          </cell>
          <cell r="G707">
            <v>56.1</v>
          </cell>
          <cell r="I707" t="str">
            <v>kg CO₂</v>
          </cell>
          <cell r="J707" t="str">
            <v>GJ</v>
          </cell>
        </row>
        <row r="708">
          <cell r="C708" t="str">
            <v>Fontes Estacionárias</v>
          </cell>
          <cell r="E708" t="str">
            <v>Construção e Manufatura</v>
          </cell>
          <cell r="F708" t="str">
            <v>Mínimo</v>
          </cell>
          <cell r="G708">
            <v>2.9999999999999997E-4</v>
          </cell>
          <cell r="I708" t="str">
            <v>kg CH₄</v>
          </cell>
          <cell r="J708" t="str">
            <v>GJ</v>
          </cell>
        </row>
        <row r="709">
          <cell r="C709" t="str">
            <v>Fontes Estacionárias</v>
          </cell>
          <cell r="E709" t="str">
            <v>Construção e Manufatura</v>
          </cell>
          <cell r="F709" t="str">
            <v>Máximo</v>
          </cell>
          <cell r="G709">
            <v>3.0000000000000001E-3</v>
          </cell>
          <cell r="I709" t="str">
            <v>kg CH₄</v>
          </cell>
          <cell r="J709" t="str">
            <v>GJ</v>
          </cell>
        </row>
        <row r="710">
          <cell r="C710" t="str">
            <v>Fontes Estacionárias</v>
          </cell>
          <cell r="E710" t="str">
            <v>Construção e Manufatura</v>
          </cell>
          <cell r="F710" t="str">
            <v>Default</v>
          </cell>
          <cell r="G710">
            <v>1E-3</v>
          </cell>
          <cell r="I710" t="str">
            <v>kg CH₄</v>
          </cell>
          <cell r="J710" t="str">
            <v>GJ</v>
          </cell>
        </row>
        <row r="711">
          <cell r="C711" t="str">
            <v>Fontes Estacionárias</v>
          </cell>
          <cell r="E711" t="str">
            <v>Construção e Manufatura</v>
          </cell>
          <cell r="F711" t="str">
            <v>Mínimo</v>
          </cell>
          <cell r="G711">
            <v>2.9999999999999997E-5</v>
          </cell>
          <cell r="I711" t="str">
            <v>kg N₂O</v>
          </cell>
          <cell r="J711" t="str">
            <v>GJ</v>
          </cell>
        </row>
        <row r="712">
          <cell r="C712" t="str">
            <v>Fontes Estacionárias</v>
          </cell>
          <cell r="E712" t="str">
            <v>Construção e Manufatura</v>
          </cell>
          <cell r="F712" t="str">
            <v>Máximo</v>
          </cell>
          <cell r="G712">
            <v>2.9999999999999997E-4</v>
          </cell>
          <cell r="I712" t="str">
            <v>kg N₂O</v>
          </cell>
          <cell r="J712" t="str">
            <v>GJ</v>
          </cell>
        </row>
        <row r="713">
          <cell r="C713" t="str">
            <v>Fontes Estacionárias</v>
          </cell>
          <cell r="E713" t="str">
            <v>Construção e Manufatura</v>
          </cell>
          <cell r="F713" t="str">
            <v>Default</v>
          </cell>
          <cell r="G713">
            <v>1E-4</v>
          </cell>
          <cell r="I713" t="str">
            <v>kg N₂O</v>
          </cell>
          <cell r="J713" t="str">
            <v>GJ</v>
          </cell>
        </row>
        <row r="714">
          <cell r="C714" t="str">
            <v>Fontes Estacionárias</v>
          </cell>
          <cell r="E714" t="str">
            <v>Construção e Manufatura</v>
          </cell>
          <cell r="F714" t="str">
            <v>Mínimo</v>
          </cell>
          <cell r="G714">
            <v>80.7</v>
          </cell>
          <cell r="I714" t="str">
            <v>kg CO₂</v>
          </cell>
          <cell r="J714" t="str">
            <v>GJ</v>
          </cell>
        </row>
        <row r="715">
          <cell r="C715" t="str">
            <v>Fontes Estacionárias</v>
          </cell>
          <cell r="E715" t="str">
            <v>Construção e Manufatura</v>
          </cell>
          <cell r="F715" t="str">
            <v>Máximo</v>
          </cell>
          <cell r="G715">
            <v>110</v>
          </cell>
          <cell r="I715" t="str">
            <v>kg CO₂</v>
          </cell>
          <cell r="J715" t="str">
            <v>GJ</v>
          </cell>
        </row>
        <row r="716">
          <cell r="C716" t="str">
            <v>Fontes Estacionárias</v>
          </cell>
          <cell r="E716" t="str">
            <v>Construção e Manufatura</v>
          </cell>
          <cell r="F716" t="str">
            <v>Default</v>
          </cell>
          <cell r="G716">
            <v>95.3</v>
          </cell>
          <cell r="I716" t="str">
            <v>kg CO₂</v>
          </cell>
          <cell r="J716" t="str">
            <v>GJ</v>
          </cell>
        </row>
        <row r="717">
          <cell r="C717" t="str">
            <v>Fontes Estacionárias</v>
          </cell>
          <cell r="E717" t="str">
            <v>Construção e Manufatura</v>
          </cell>
          <cell r="F717" t="str">
            <v>Mínimo</v>
          </cell>
          <cell r="G717">
            <v>1E-3</v>
          </cell>
          <cell r="I717" t="str">
            <v>kg CH₄</v>
          </cell>
          <cell r="J717" t="str">
            <v>GJ</v>
          </cell>
        </row>
        <row r="718">
          <cell r="C718" t="str">
            <v>Fontes Estacionárias</v>
          </cell>
          <cell r="E718" t="str">
            <v>Construção e Manufatura</v>
          </cell>
          <cell r="F718" t="str">
            <v>Máximo</v>
          </cell>
          <cell r="G718">
            <v>1.7999999999999999E-2</v>
          </cell>
          <cell r="I718" t="str">
            <v>kg CH₄</v>
          </cell>
          <cell r="J718" t="str">
            <v>GJ</v>
          </cell>
        </row>
        <row r="719">
          <cell r="C719" t="str">
            <v>Fontes Estacionárias</v>
          </cell>
          <cell r="E719" t="str">
            <v>Construção e Manufatura</v>
          </cell>
          <cell r="F719" t="str">
            <v>Default</v>
          </cell>
          <cell r="G719">
            <v>3.0000000000000001E-3</v>
          </cell>
          <cell r="I719" t="str">
            <v>kg CH₄</v>
          </cell>
          <cell r="J719" t="str">
            <v>GJ</v>
          </cell>
        </row>
        <row r="720">
          <cell r="C720" t="str">
            <v>Fontes Estacionárias</v>
          </cell>
          <cell r="E720" t="str">
            <v>Construção e Manufatura</v>
          </cell>
          <cell r="F720" t="str">
            <v>Mínimo</v>
          </cell>
          <cell r="G720">
            <v>1E-3</v>
          </cell>
          <cell r="I720" t="str">
            <v>kg N₂O</v>
          </cell>
          <cell r="J720" t="str">
            <v>GJ</v>
          </cell>
        </row>
        <row r="721">
          <cell r="C721" t="str">
            <v>Fontes Estacionárias</v>
          </cell>
          <cell r="E721" t="str">
            <v>Construção e Manufatura</v>
          </cell>
          <cell r="F721" t="str">
            <v>Máximo</v>
          </cell>
          <cell r="G721">
            <v>2.1000000000000001E-2</v>
          </cell>
          <cell r="I721" t="str">
            <v>kg N₂O</v>
          </cell>
          <cell r="J721" t="str">
            <v>GJ</v>
          </cell>
        </row>
        <row r="722">
          <cell r="C722" t="str">
            <v>Fontes Estacionárias</v>
          </cell>
          <cell r="E722" t="str">
            <v>Construção e Manufatura</v>
          </cell>
          <cell r="F722" t="str">
            <v>Default</v>
          </cell>
          <cell r="G722">
            <v>2E-3</v>
          </cell>
          <cell r="I722" t="str">
            <v>kg N₂O</v>
          </cell>
          <cell r="J722" t="str">
            <v>GJ</v>
          </cell>
        </row>
        <row r="723">
          <cell r="C723" t="str">
            <v>Fontes Estacionárias</v>
          </cell>
          <cell r="E723" t="str">
            <v>Construção e Manufatura</v>
          </cell>
          <cell r="F723" t="str">
            <v>Mínimo</v>
          </cell>
          <cell r="G723">
            <v>70.8</v>
          </cell>
          <cell r="I723" t="str">
            <v>kg CO₂</v>
          </cell>
          <cell r="J723" t="str">
            <v>GJ</v>
          </cell>
        </row>
        <row r="724">
          <cell r="C724" t="str">
            <v>Fontes Estacionárias</v>
          </cell>
          <cell r="E724" t="str">
            <v>Construção e Manufatura</v>
          </cell>
          <cell r="F724" t="str">
            <v>Máximo</v>
          </cell>
          <cell r="G724">
            <v>73.7</v>
          </cell>
          <cell r="I724" t="str">
            <v>kg CO₂</v>
          </cell>
          <cell r="J724" t="str">
            <v>GJ</v>
          </cell>
        </row>
        <row r="725">
          <cell r="C725" t="str">
            <v>Fontes Estacionárias</v>
          </cell>
          <cell r="E725" t="str">
            <v>Construção e Manufatura</v>
          </cell>
          <cell r="F725" t="str">
            <v>Default</v>
          </cell>
          <cell r="G725">
            <v>71.900000000000006</v>
          </cell>
          <cell r="I725" t="str">
            <v>kg CO₂</v>
          </cell>
          <cell r="J725" t="str">
            <v>GJ</v>
          </cell>
        </row>
        <row r="726">
          <cell r="C726" t="str">
            <v>Fontes Estacionárias</v>
          </cell>
          <cell r="E726" t="str">
            <v>Construção e Manufatura</v>
          </cell>
          <cell r="F726" t="str">
            <v>Mínimo</v>
          </cell>
          <cell r="G726">
            <v>1E-3</v>
          </cell>
          <cell r="I726" t="str">
            <v>kg CH₄</v>
          </cell>
          <cell r="J726" t="str">
            <v>GJ</v>
          </cell>
        </row>
        <row r="727">
          <cell r="C727" t="str">
            <v>Fontes Estacionárias</v>
          </cell>
          <cell r="E727" t="str">
            <v>Construção e Manufatura</v>
          </cell>
          <cell r="F727" t="str">
            <v>Máximo</v>
          </cell>
          <cell r="G727">
            <v>0.01</v>
          </cell>
          <cell r="I727" t="str">
            <v>kg CH₄</v>
          </cell>
          <cell r="J727" t="str">
            <v>GJ</v>
          </cell>
        </row>
        <row r="728">
          <cell r="C728" t="str">
            <v>Fontes Estacionárias</v>
          </cell>
          <cell r="E728" t="str">
            <v>Construção e Manufatura</v>
          </cell>
          <cell r="F728" t="str">
            <v>Default</v>
          </cell>
          <cell r="G728">
            <v>3.0000000000000001E-3</v>
          </cell>
          <cell r="I728" t="str">
            <v>kg CH₄</v>
          </cell>
          <cell r="J728" t="str">
            <v>GJ</v>
          </cell>
        </row>
        <row r="729">
          <cell r="C729" t="str">
            <v>Fontes Estacionárias</v>
          </cell>
          <cell r="E729" t="str">
            <v>Construção e Manufatura</v>
          </cell>
          <cell r="F729" t="str">
            <v>Mínimo</v>
          </cell>
          <cell r="G729">
            <v>2.0000000000000001E-4</v>
          </cell>
          <cell r="I729" t="str">
            <v>kg N₂O</v>
          </cell>
          <cell r="J729" t="str">
            <v>GJ</v>
          </cell>
        </row>
        <row r="730">
          <cell r="C730" t="str">
            <v>Fontes Estacionárias</v>
          </cell>
          <cell r="E730" t="str">
            <v>Construção e Manufatura</v>
          </cell>
          <cell r="F730" t="str">
            <v>Máximo</v>
          </cell>
          <cell r="G730">
            <v>2E-3</v>
          </cell>
          <cell r="I730" t="str">
            <v>kg N₂O</v>
          </cell>
          <cell r="J730" t="str">
            <v>GJ</v>
          </cell>
        </row>
        <row r="731">
          <cell r="C731" t="str">
            <v>Fontes Estacionárias</v>
          </cell>
          <cell r="E731" t="str">
            <v>Construção e Manufatura</v>
          </cell>
          <cell r="F731" t="str">
            <v>Default</v>
          </cell>
          <cell r="G731">
            <v>5.9999999999999995E-4</v>
          </cell>
          <cell r="I731" t="str">
            <v>kg N₂O</v>
          </cell>
          <cell r="J731" t="str">
            <v>GJ</v>
          </cell>
        </row>
        <row r="732">
          <cell r="C732" t="str">
            <v>Fontes Estacionárias</v>
          </cell>
          <cell r="E732" t="str">
            <v>Construção e Manufatura</v>
          </cell>
          <cell r="F732" t="str">
            <v>Mínimo</v>
          </cell>
          <cell r="G732">
            <v>54.3</v>
          </cell>
          <cell r="I732" t="str">
            <v>kg CO₂</v>
          </cell>
          <cell r="J732" t="str">
            <v>GJ</v>
          </cell>
        </row>
        <row r="733">
          <cell r="C733" t="str">
            <v>Fontes Estacionárias</v>
          </cell>
          <cell r="E733" t="str">
            <v>Construção e Manufatura</v>
          </cell>
          <cell r="F733" t="str">
            <v>Máximo</v>
          </cell>
          <cell r="G733">
            <v>58.3</v>
          </cell>
          <cell r="I733" t="str">
            <v>kg CO₂</v>
          </cell>
          <cell r="J733" t="str">
            <v>GJ</v>
          </cell>
        </row>
        <row r="734">
          <cell r="C734" t="str">
            <v>Fontes Estacionárias</v>
          </cell>
          <cell r="E734" t="str">
            <v>Construção e Manufatura</v>
          </cell>
          <cell r="F734" t="str">
            <v>Default</v>
          </cell>
          <cell r="G734">
            <v>56.1</v>
          </cell>
          <cell r="I734" t="str">
            <v>kg CO₂</v>
          </cell>
          <cell r="J734" t="str">
            <v>GJ</v>
          </cell>
        </row>
        <row r="735">
          <cell r="C735" t="str">
            <v>Fontes Estacionárias</v>
          </cell>
          <cell r="E735" t="str">
            <v>Construção e Manufatura</v>
          </cell>
          <cell r="F735" t="str">
            <v>Mínimo</v>
          </cell>
          <cell r="G735">
            <v>2.9999999999999997E-4</v>
          </cell>
          <cell r="I735" t="str">
            <v>kg CH₄</v>
          </cell>
          <cell r="J735" t="str">
            <v>GJ</v>
          </cell>
        </row>
        <row r="736">
          <cell r="C736" t="str">
            <v>Fontes Estacionárias</v>
          </cell>
          <cell r="E736" t="str">
            <v>Construção e Manufatura</v>
          </cell>
          <cell r="F736" t="str">
            <v>Máximo</v>
          </cell>
          <cell r="G736">
            <v>3.0000000000000001E-3</v>
          </cell>
          <cell r="I736" t="str">
            <v>kg CH₄</v>
          </cell>
          <cell r="J736" t="str">
            <v>GJ</v>
          </cell>
        </row>
        <row r="737">
          <cell r="C737" t="str">
            <v>Fontes Estacionárias</v>
          </cell>
          <cell r="E737" t="str">
            <v>Construção e Manufatura</v>
          </cell>
          <cell r="F737" t="str">
            <v>Default</v>
          </cell>
          <cell r="G737">
            <v>1E-3</v>
          </cell>
          <cell r="I737" t="str">
            <v>kg CH₄</v>
          </cell>
          <cell r="J737" t="str">
            <v>GJ</v>
          </cell>
        </row>
        <row r="738">
          <cell r="C738" t="str">
            <v>Fontes Estacionárias</v>
          </cell>
          <cell r="E738" t="str">
            <v>Construção e Manufatura</v>
          </cell>
          <cell r="F738" t="str">
            <v>Mínimo</v>
          </cell>
          <cell r="G738">
            <v>2.9999999999999997E-5</v>
          </cell>
          <cell r="I738" t="str">
            <v>kg N₂O</v>
          </cell>
          <cell r="J738" t="str">
            <v>GJ</v>
          </cell>
        </row>
        <row r="739">
          <cell r="C739" t="str">
            <v>Fontes Estacionárias</v>
          </cell>
          <cell r="E739" t="str">
            <v>Construção e Manufatura</v>
          </cell>
          <cell r="F739" t="str">
            <v>Máximo</v>
          </cell>
          <cell r="G739">
            <v>2.9999999999999997E-4</v>
          </cell>
          <cell r="I739" t="str">
            <v>kg N₂O</v>
          </cell>
          <cell r="J739" t="str">
            <v>GJ</v>
          </cell>
        </row>
        <row r="740">
          <cell r="C740" t="str">
            <v>Fontes Estacionárias</v>
          </cell>
          <cell r="E740" t="str">
            <v>Construção e Manufatura</v>
          </cell>
          <cell r="F740" t="str">
            <v>Default</v>
          </cell>
          <cell r="G740">
            <v>1E-4</v>
          </cell>
          <cell r="I740" t="str">
            <v>kg N₂O</v>
          </cell>
          <cell r="J740" t="str">
            <v>GJ</v>
          </cell>
        </row>
        <row r="741">
          <cell r="C741" t="str">
            <v>Fontes Estacionárias</v>
          </cell>
          <cell r="E741" t="str">
            <v>Construção e Manufatura</v>
          </cell>
          <cell r="F741" t="str">
            <v>Mínimo</v>
          </cell>
          <cell r="G741">
            <v>75.5</v>
          </cell>
          <cell r="I741" t="str">
            <v>kg CO₂</v>
          </cell>
          <cell r="J741" t="str">
            <v>GJ</v>
          </cell>
        </row>
        <row r="742">
          <cell r="C742" t="str">
            <v>Fontes Estacionárias</v>
          </cell>
          <cell r="E742" t="str">
            <v>Construção e Manufatura</v>
          </cell>
          <cell r="F742" t="str">
            <v>Máximo</v>
          </cell>
          <cell r="G742">
            <v>78.8</v>
          </cell>
          <cell r="I742" t="str">
            <v>kg CO₂</v>
          </cell>
          <cell r="J742" t="str">
            <v>GJ</v>
          </cell>
        </row>
        <row r="743">
          <cell r="C743" t="str">
            <v>Fontes Estacionárias</v>
          </cell>
          <cell r="E743" t="str">
            <v>Construção e Manufatura</v>
          </cell>
          <cell r="F743" t="str">
            <v>Default</v>
          </cell>
          <cell r="G743">
            <v>77.400000000000006</v>
          </cell>
          <cell r="I743" t="str">
            <v>kg CO₂</v>
          </cell>
          <cell r="J743" t="str">
            <v>GJ</v>
          </cell>
        </row>
        <row r="744">
          <cell r="C744" t="str">
            <v>Fontes Estacionárias</v>
          </cell>
          <cell r="E744" t="str">
            <v>Construção e Manufatura</v>
          </cell>
          <cell r="F744" t="str">
            <v>Mínimo</v>
          </cell>
          <cell r="G744">
            <v>1E-3</v>
          </cell>
          <cell r="I744" t="str">
            <v>kg CH₄</v>
          </cell>
          <cell r="J744" t="str">
            <v>GJ</v>
          </cell>
        </row>
        <row r="745">
          <cell r="C745" t="str">
            <v>Fontes Estacionárias</v>
          </cell>
          <cell r="E745" t="str">
            <v>Construção e Manufatura</v>
          </cell>
          <cell r="F745" t="str">
            <v>Máximo</v>
          </cell>
          <cell r="G745">
            <v>0.01</v>
          </cell>
          <cell r="I745" t="str">
            <v>kg CH₄</v>
          </cell>
          <cell r="J745" t="str">
            <v>GJ</v>
          </cell>
        </row>
        <row r="746">
          <cell r="C746" t="str">
            <v>Fontes Estacionárias</v>
          </cell>
          <cell r="E746" t="str">
            <v>Construção e Manufatura</v>
          </cell>
          <cell r="F746" t="str">
            <v>Default</v>
          </cell>
          <cell r="G746">
            <v>3.0000000000000001E-3</v>
          </cell>
          <cell r="I746" t="str">
            <v>kg CH₄</v>
          </cell>
          <cell r="J746" t="str">
            <v>GJ</v>
          </cell>
        </row>
        <row r="747">
          <cell r="C747" t="str">
            <v>Fontes Estacionárias</v>
          </cell>
          <cell r="E747" t="str">
            <v>Construção e Manufatura</v>
          </cell>
          <cell r="F747" t="str">
            <v>Mínimo</v>
          </cell>
          <cell r="G747">
            <v>2.0000000000000001E-4</v>
          </cell>
          <cell r="I747" t="str">
            <v>kg N₂O</v>
          </cell>
          <cell r="J747" t="str">
            <v>GJ</v>
          </cell>
        </row>
        <row r="748">
          <cell r="C748" t="str">
            <v>Fontes Estacionárias</v>
          </cell>
          <cell r="E748" t="str">
            <v>Construção e Manufatura</v>
          </cell>
          <cell r="F748" t="str">
            <v>Máximo</v>
          </cell>
          <cell r="G748">
            <v>2E-3</v>
          </cell>
          <cell r="I748" t="str">
            <v>kg N₂O</v>
          </cell>
          <cell r="J748" t="str">
            <v>GJ</v>
          </cell>
        </row>
        <row r="749">
          <cell r="C749" t="str">
            <v>Fontes Estacionárias</v>
          </cell>
          <cell r="E749" t="str">
            <v>Construção e Manufatura</v>
          </cell>
          <cell r="F749" t="str">
            <v>Default</v>
          </cell>
          <cell r="G749">
            <v>5.9999999999999995E-4</v>
          </cell>
          <cell r="I749" t="str">
            <v>kg N₂O</v>
          </cell>
          <cell r="J749" t="str">
            <v>GJ</v>
          </cell>
        </row>
        <row r="750">
          <cell r="C750" t="str">
            <v>Fontes Estacionárias</v>
          </cell>
          <cell r="E750" t="str">
            <v>Construção e Manufatura</v>
          </cell>
          <cell r="F750" t="str">
            <v>Mínimo</v>
          </cell>
          <cell r="G750">
            <v>84.7</v>
          </cell>
          <cell r="I750" t="str">
            <v>kg CO₂</v>
          </cell>
          <cell r="J750" t="str">
            <v>GJ</v>
          </cell>
        </row>
        <row r="751">
          <cell r="C751" t="str">
            <v>Fontes Estacionárias</v>
          </cell>
          <cell r="E751" t="str">
            <v>Construção e Manufatura</v>
          </cell>
          <cell r="F751" t="str">
            <v>Máximo</v>
          </cell>
          <cell r="G751">
            <v>117</v>
          </cell>
          <cell r="I751" t="str">
            <v>kg CO₂</v>
          </cell>
          <cell r="J751" t="str">
            <v>GJ</v>
          </cell>
        </row>
        <row r="752">
          <cell r="C752" t="str">
            <v>Fontes Estacionárias</v>
          </cell>
          <cell r="E752" t="str">
            <v>Construção e Manufatura</v>
          </cell>
          <cell r="F752" t="str">
            <v>Default</v>
          </cell>
          <cell r="G752">
            <v>100</v>
          </cell>
          <cell r="I752" t="str">
            <v>kg CO₂</v>
          </cell>
          <cell r="J752" t="str">
            <v>GJ</v>
          </cell>
        </row>
        <row r="753">
          <cell r="C753" t="str">
            <v>Fontes Estacionárias</v>
          </cell>
          <cell r="E753" t="str">
            <v>Construção e Manufatura</v>
          </cell>
          <cell r="F753" t="str">
            <v>Mínimo</v>
          </cell>
          <cell r="G753">
            <v>0.01</v>
          </cell>
          <cell r="I753" t="str">
            <v>kg CH₄</v>
          </cell>
          <cell r="J753" t="str">
            <v>GJ</v>
          </cell>
        </row>
        <row r="754">
          <cell r="C754" t="str">
            <v>Fontes Estacionárias</v>
          </cell>
          <cell r="E754" t="str">
            <v>Construção e Manufatura</v>
          </cell>
          <cell r="F754" t="str">
            <v>Máximo</v>
          </cell>
          <cell r="G754">
            <v>0.1</v>
          </cell>
          <cell r="I754" t="str">
            <v>kg CH₄</v>
          </cell>
          <cell r="J754" t="str">
            <v>GJ</v>
          </cell>
        </row>
        <row r="755">
          <cell r="C755" t="str">
            <v>Fontes Estacionárias</v>
          </cell>
          <cell r="E755" t="str">
            <v>Construção e Manufatura</v>
          </cell>
          <cell r="F755" t="str">
            <v>Default</v>
          </cell>
          <cell r="G755">
            <v>0.03</v>
          </cell>
          <cell r="I755" t="str">
            <v>kg CH₄</v>
          </cell>
          <cell r="J755" t="str">
            <v>GJ</v>
          </cell>
        </row>
        <row r="756">
          <cell r="C756" t="str">
            <v>Fontes Estacionárias</v>
          </cell>
          <cell r="E756" t="str">
            <v>Construção e Manufatura</v>
          </cell>
          <cell r="F756" t="str">
            <v>Mínimo</v>
          </cell>
          <cell r="G756">
            <v>1.5E-3</v>
          </cell>
          <cell r="I756" t="str">
            <v>kg N₂O</v>
          </cell>
          <cell r="J756" t="str">
            <v>GJ</v>
          </cell>
        </row>
        <row r="757">
          <cell r="C757" t="str">
            <v>Fontes Estacionárias</v>
          </cell>
          <cell r="E757" t="str">
            <v>Construção e Manufatura</v>
          </cell>
          <cell r="F757" t="str">
            <v>Máximo</v>
          </cell>
          <cell r="G757">
            <v>1.4999999999999999E-2</v>
          </cell>
          <cell r="I757" t="str">
            <v>kg N₂O</v>
          </cell>
          <cell r="J757" t="str">
            <v>GJ</v>
          </cell>
        </row>
        <row r="758">
          <cell r="C758" t="str">
            <v>Fontes Estacionárias</v>
          </cell>
          <cell r="E758" t="str">
            <v>Construção e Manufatura</v>
          </cell>
          <cell r="F758" t="str">
            <v>Default</v>
          </cell>
          <cell r="G758">
            <v>4.0000000000000001E-3</v>
          </cell>
          <cell r="I758" t="str">
            <v>kg N₂O</v>
          </cell>
          <cell r="J758" t="str">
            <v>GJ</v>
          </cell>
        </row>
        <row r="759">
          <cell r="C759" t="str">
            <v>Fontes Estacionárias</v>
          </cell>
          <cell r="E759" t="str">
            <v>Construção e Manufatura</v>
          </cell>
          <cell r="F759" t="str">
            <v>Mínimo</v>
          </cell>
          <cell r="G759">
            <v>54.3</v>
          </cell>
          <cell r="I759" t="str">
            <v>kg CO₂</v>
          </cell>
          <cell r="J759" t="str">
            <v>GJ</v>
          </cell>
        </row>
        <row r="760">
          <cell r="C760" t="str">
            <v>Fontes Estacionárias</v>
          </cell>
          <cell r="E760" t="str">
            <v>Construção e Manufatura</v>
          </cell>
          <cell r="F760" t="str">
            <v>Máximo</v>
          </cell>
          <cell r="G760">
            <v>58.3</v>
          </cell>
          <cell r="I760" t="str">
            <v>kg CO₂</v>
          </cell>
          <cell r="J760" t="str">
            <v>GJ</v>
          </cell>
        </row>
        <row r="761">
          <cell r="C761" t="str">
            <v>Fontes Estacionárias</v>
          </cell>
          <cell r="E761" t="str">
            <v>Construção e Manufatura</v>
          </cell>
          <cell r="F761" t="str">
            <v>Default</v>
          </cell>
          <cell r="G761">
            <v>56.1</v>
          </cell>
          <cell r="I761" t="str">
            <v>kg CO₂</v>
          </cell>
          <cell r="J761" t="str">
            <v>GJ</v>
          </cell>
        </row>
        <row r="762">
          <cell r="C762" t="str">
            <v>Fontes Estacionárias</v>
          </cell>
          <cell r="E762" t="str">
            <v>Construção e Manufatura</v>
          </cell>
          <cell r="F762" t="str">
            <v>Mínimo</v>
          </cell>
          <cell r="G762">
            <v>2.9999999999999997E-4</v>
          </cell>
          <cell r="I762" t="str">
            <v>kg CH₄</v>
          </cell>
          <cell r="J762" t="str">
            <v>GJ</v>
          </cell>
        </row>
        <row r="763">
          <cell r="C763" t="str">
            <v>Fontes Estacionárias</v>
          </cell>
          <cell r="E763" t="str">
            <v>Construção e Manufatura</v>
          </cell>
          <cell r="F763" t="str">
            <v>Máximo</v>
          </cell>
          <cell r="G763">
            <v>3.0000000000000001E-3</v>
          </cell>
          <cell r="I763" t="str">
            <v>kg CH₄</v>
          </cell>
          <cell r="J763" t="str">
            <v>GJ</v>
          </cell>
        </row>
        <row r="764">
          <cell r="C764" t="str">
            <v>Fontes Estacionárias</v>
          </cell>
          <cell r="E764" t="str">
            <v>Construção e Manufatura</v>
          </cell>
          <cell r="F764" t="str">
            <v>Default</v>
          </cell>
          <cell r="G764">
            <v>1E-3</v>
          </cell>
          <cell r="I764" t="str">
            <v>kg CH₄</v>
          </cell>
          <cell r="J764" t="str">
            <v>GJ</v>
          </cell>
        </row>
        <row r="765">
          <cell r="C765" t="str">
            <v>Fontes Estacionárias</v>
          </cell>
          <cell r="E765" t="str">
            <v>Construção e Manufatura</v>
          </cell>
          <cell r="F765" t="str">
            <v>Mínimo</v>
          </cell>
          <cell r="G765">
            <v>2.9999999999999997E-5</v>
          </cell>
          <cell r="I765" t="str">
            <v>kg N₂O</v>
          </cell>
          <cell r="J765" t="str">
            <v>GJ</v>
          </cell>
        </row>
        <row r="766">
          <cell r="C766" t="str">
            <v>Fontes Estacionárias</v>
          </cell>
          <cell r="E766" t="str">
            <v>Construção e Manufatura</v>
          </cell>
          <cell r="F766" t="str">
            <v>Máximo</v>
          </cell>
          <cell r="G766">
            <v>2.9999999999999997E-4</v>
          </cell>
          <cell r="I766" t="str">
            <v>kg N₂O</v>
          </cell>
          <cell r="J766" t="str">
            <v>GJ</v>
          </cell>
        </row>
        <row r="767">
          <cell r="C767" t="str">
            <v>Fontes Estacionárias</v>
          </cell>
          <cell r="E767" t="str">
            <v>Construção e Manufatura</v>
          </cell>
          <cell r="F767" t="str">
            <v>Default</v>
          </cell>
          <cell r="G767">
            <v>1E-4</v>
          </cell>
          <cell r="I767" t="str">
            <v>kg N₂O</v>
          </cell>
          <cell r="J767" t="str">
            <v>GJ</v>
          </cell>
        </row>
        <row r="768">
          <cell r="C768" t="str">
            <v>Fontes Estacionárias</v>
          </cell>
          <cell r="E768" t="str">
            <v>Construção e Manufatura</v>
          </cell>
          <cell r="F768" t="str">
            <v>Mínimo</v>
          </cell>
          <cell r="G768">
            <v>54.3</v>
          </cell>
          <cell r="I768" t="str">
            <v>kg CO₂</v>
          </cell>
          <cell r="J768" t="str">
            <v>GJ</v>
          </cell>
        </row>
        <row r="769">
          <cell r="C769" t="str">
            <v>Fontes Estacionárias</v>
          </cell>
          <cell r="E769" t="str">
            <v>Construção e Manufatura</v>
          </cell>
          <cell r="F769" t="str">
            <v>Máximo</v>
          </cell>
          <cell r="G769">
            <v>58.3</v>
          </cell>
          <cell r="I769" t="str">
            <v>kg CO₂</v>
          </cell>
          <cell r="J769" t="str">
            <v>GJ</v>
          </cell>
        </row>
        <row r="770">
          <cell r="C770" t="str">
            <v>Fontes Estacionárias</v>
          </cell>
          <cell r="E770" t="str">
            <v>Construção e Manufatura</v>
          </cell>
          <cell r="F770" t="str">
            <v>Default</v>
          </cell>
          <cell r="G770">
            <v>56.1</v>
          </cell>
          <cell r="I770" t="str">
            <v>kg CO₂</v>
          </cell>
          <cell r="J770" t="str">
            <v>GJ</v>
          </cell>
        </row>
        <row r="771">
          <cell r="C771" t="str">
            <v>Fontes Estacionárias</v>
          </cell>
          <cell r="E771" t="str">
            <v>Construção e Manufatura</v>
          </cell>
          <cell r="F771" t="str">
            <v>Mínimo</v>
          </cell>
          <cell r="G771">
            <v>2.9999999999999997E-4</v>
          </cell>
          <cell r="I771" t="str">
            <v>kg CH₄</v>
          </cell>
          <cell r="J771" t="str">
            <v>GJ</v>
          </cell>
        </row>
        <row r="772">
          <cell r="C772" t="str">
            <v>Fontes Estacionárias</v>
          </cell>
          <cell r="E772" t="str">
            <v>Construção e Manufatura</v>
          </cell>
          <cell r="F772" t="str">
            <v>Máximo</v>
          </cell>
          <cell r="G772">
            <v>3.0000000000000001E-3</v>
          </cell>
          <cell r="I772" t="str">
            <v>kg CH₄</v>
          </cell>
          <cell r="J772" t="str">
            <v>GJ</v>
          </cell>
        </row>
        <row r="773">
          <cell r="C773" t="str">
            <v>Fontes Estacionárias</v>
          </cell>
          <cell r="E773" t="str">
            <v>Construção e Manufatura</v>
          </cell>
          <cell r="F773" t="str">
            <v>Default</v>
          </cell>
          <cell r="G773">
            <v>1E-3</v>
          </cell>
          <cell r="I773" t="str">
            <v>kg CH₄</v>
          </cell>
          <cell r="J773" t="str">
            <v>GJ</v>
          </cell>
        </row>
        <row r="774">
          <cell r="C774" t="str">
            <v>Fontes Estacionárias</v>
          </cell>
          <cell r="E774" t="str">
            <v>Construção e Manufatura</v>
          </cell>
          <cell r="F774" t="str">
            <v>Mínimo</v>
          </cell>
          <cell r="G774">
            <v>2.9999999999999997E-5</v>
          </cell>
          <cell r="I774" t="str">
            <v>kg N₂O</v>
          </cell>
          <cell r="J774" t="str">
            <v>GJ</v>
          </cell>
        </row>
        <row r="775">
          <cell r="C775" t="str">
            <v>Fontes Estacionárias</v>
          </cell>
          <cell r="E775" t="str">
            <v>Construção e Manufatura</v>
          </cell>
          <cell r="F775" t="str">
            <v>Máximo</v>
          </cell>
          <cell r="G775">
            <v>2.9999999999999997E-4</v>
          </cell>
          <cell r="I775" t="str">
            <v>kg N₂O</v>
          </cell>
          <cell r="J775" t="str">
            <v>GJ</v>
          </cell>
        </row>
        <row r="776">
          <cell r="C776" t="str">
            <v>Fontes Estacionárias</v>
          </cell>
          <cell r="E776" t="str">
            <v>Construção e Manufatura</v>
          </cell>
          <cell r="F776" t="str">
            <v>Default</v>
          </cell>
          <cell r="G776">
            <v>1E-4</v>
          </cell>
          <cell r="I776" t="str">
            <v>kg N₂O</v>
          </cell>
          <cell r="J776" t="str">
            <v>GJ</v>
          </cell>
        </row>
        <row r="777">
          <cell r="C777" t="str">
            <v>Fontes Estacionárias</v>
          </cell>
          <cell r="E777" t="str">
            <v>Construção e Manufatura</v>
          </cell>
          <cell r="F777" t="str">
            <v>Mínimo</v>
          </cell>
          <cell r="G777">
            <v>54.3</v>
          </cell>
          <cell r="I777" t="str">
            <v>kg CO₂</v>
          </cell>
          <cell r="J777" t="str">
            <v>GJ</v>
          </cell>
        </row>
        <row r="778">
          <cell r="C778" t="str">
            <v>Fontes Estacionárias</v>
          </cell>
          <cell r="E778" t="str">
            <v>Construção e Manufatura</v>
          </cell>
          <cell r="F778" t="str">
            <v>Máximo</v>
          </cell>
          <cell r="G778">
            <v>58.3</v>
          </cell>
          <cell r="I778" t="str">
            <v>kg CO₂</v>
          </cell>
          <cell r="J778" t="str">
            <v>GJ</v>
          </cell>
        </row>
        <row r="779">
          <cell r="C779" t="str">
            <v>Fontes Estacionárias</v>
          </cell>
          <cell r="E779" t="str">
            <v>Construção e Manufatura</v>
          </cell>
          <cell r="F779" t="str">
            <v>Default</v>
          </cell>
          <cell r="G779">
            <v>56.1</v>
          </cell>
          <cell r="I779" t="str">
            <v>kg CO₂</v>
          </cell>
          <cell r="J779" t="str">
            <v>GJ</v>
          </cell>
        </row>
        <row r="780">
          <cell r="C780" t="str">
            <v>Fontes Estacionárias</v>
          </cell>
          <cell r="E780" t="str">
            <v>Construção e Manufatura</v>
          </cell>
          <cell r="F780" t="str">
            <v>Mínimo</v>
          </cell>
          <cell r="G780">
            <v>2.9999999999999997E-4</v>
          </cell>
          <cell r="I780" t="str">
            <v>kg CH₄</v>
          </cell>
          <cell r="J780" t="str">
            <v>GJ</v>
          </cell>
        </row>
        <row r="781">
          <cell r="C781" t="str">
            <v>Fontes Estacionárias</v>
          </cell>
          <cell r="E781" t="str">
            <v>Construção e Manufatura</v>
          </cell>
          <cell r="F781" t="str">
            <v>Máximo</v>
          </cell>
          <cell r="G781">
            <v>3.0000000000000001E-3</v>
          </cell>
          <cell r="I781" t="str">
            <v>kg CH₄</v>
          </cell>
          <cell r="J781" t="str">
            <v>GJ</v>
          </cell>
        </row>
        <row r="782">
          <cell r="C782" t="str">
            <v>Fontes Estacionárias</v>
          </cell>
          <cell r="E782" t="str">
            <v>Construção e Manufatura</v>
          </cell>
          <cell r="F782" t="str">
            <v>Default</v>
          </cell>
          <cell r="G782">
            <v>1E-3</v>
          </cell>
          <cell r="I782" t="str">
            <v>kg CH₄</v>
          </cell>
          <cell r="J782" t="str">
            <v>GJ</v>
          </cell>
        </row>
        <row r="783">
          <cell r="C783" t="str">
            <v>Fontes Estacionárias</v>
          </cell>
          <cell r="E783" t="str">
            <v>Construção e Manufatura</v>
          </cell>
          <cell r="F783" t="str">
            <v>Mínimo</v>
          </cell>
          <cell r="G783">
            <v>2.9999999999999997E-5</v>
          </cell>
          <cell r="I783" t="str">
            <v>kg N₂O</v>
          </cell>
          <cell r="J783" t="str">
            <v>GJ</v>
          </cell>
        </row>
        <row r="784">
          <cell r="C784" t="str">
            <v>Fontes Estacionárias</v>
          </cell>
          <cell r="E784" t="str">
            <v>Construção e Manufatura</v>
          </cell>
          <cell r="F784" t="str">
            <v>Máximo</v>
          </cell>
          <cell r="G784">
            <v>2.9999999999999997E-4</v>
          </cell>
          <cell r="I784" t="str">
            <v>kg N₂O</v>
          </cell>
          <cell r="J784" t="str">
            <v>GJ</v>
          </cell>
        </row>
        <row r="785">
          <cell r="C785" t="str">
            <v>Fontes Estacionárias</v>
          </cell>
          <cell r="E785" t="str">
            <v>Construção e Manufatura</v>
          </cell>
          <cell r="F785" t="str">
            <v>Default</v>
          </cell>
          <cell r="G785">
            <v>1E-4</v>
          </cell>
          <cell r="I785" t="str">
            <v>kg N₂O</v>
          </cell>
          <cell r="J785" t="str">
            <v>GJ</v>
          </cell>
        </row>
        <row r="786">
          <cell r="C786" t="str">
            <v>Fontes Estacionárias</v>
          </cell>
          <cell r="E786" t="str">
            <v>Construção e Manufatura</v>
          </cell>
          <cell r="F786" t="str">
            <v>Mínimo</v>
          </cell>
          <cell r="G786">
            <v>54.3</v>
          </cell>
          <cell r="I786" t="str">
            <v>kg CO₂</v>
          </cell>
          <cell r="J786" t="str">
            <v>GJ</v>
          </cell>
        </row>
        <row r="787">
          <cell r="C787" t="str">
            <v>Fontes Estacionárias</v>
          </cell>
          <cell r="E787" t="str">
            <v>Construção e Manufatura</v>
          </cell>
          <cell r="F787" t="str">
            <v>Máximo</v>
          </cell>
          <cell r="G787">
            <v>58.3</v>
          </cell>
          <cell r="I787" t="str">
            <v>kg CO₂</v>
          </cell>
          <cell r="J787" t="str">
            <v>GJ</v>
          </cell>
        </row>
        <row r="788">
          <cell r="C788" t="str">
            <v>Fontes Estacionárias</v>
          </cell>
          <cell r="E788" t="str">
            <v>Construção e Manufatura</v>
          </cell>
          <cell r="F788" t="str">
            <v>Default</v>
          </cell>
          <cell r="G788">
            <v>56.1</v>
          </cell>
          <cell r="I788" t="str">
            <v>kg CO₂</v>
          </cell>
          <cell r="J788" t="str">
            <v>GJ</v>
          </cell>
        </row>
        <row r="789">
          <cell r="C789" t="str">
            <v>Fontes Estacionárias</v>
          </cell>
          <cell r="E789" t="str">
            <v>Construção e Manufatura</v>
          </cell>
          <cell r="F789" t="str">
            <v>Mínimo</v>
          </cell>
          <cell r="G789">
            <v>2.9999999999999997E-4</v>
          </cell>
          <cell r="I789" t="str">
            <v>kg CH₄</v>
          </cell>
          <cell r="J789" t="str">
            <v>GJ</v>
          </cell>
        </row>
        <row r="790">
          <cell r="C790" t="str">
            <v>Fontes Estacionárias</v>
          </cell>
          <cell r="E790" t="str">
            <v>Construção e Manufatura</v>
          </cell>
          <cell r="F790" t="str">
            <v>Máximo</v>
          </cell>
          <cell r="G790">
            <v>3.0000000000000001E-3</v>
          </cell>
          <cell r="I790" t="str">
            <v>kg CH₄</v>
          </cell>
          <cell r="J790" t="str">
            <v>GJ</v>
          </cell>
        </row>
        <row r="791">
          <cell r="C791" t="str">
            <v>Fontes Estacionárias</v>
          </cell>
          <cell r="E791" t="str">
            <v>Construção e Manufatura</v>
          </cell>
          <cell r="F791" t="str">
            <v>Default</v>
          </cell>
          <cell r="G791">
            <v>1E-3</v>
          </cell>
          <cell r="I791" t="str">
            <v>kg CH₄</v>
          </cell>
          <cell r="J791" t="str">
            <v>GJ</v>
          </cell>
        </row>
        <row r="792">
          <cell r="C792" t="str">
            <v>Fontes Estacionárias</v>
          </cell>
          <cell r="E792" t="str">
            <v>Construção e Manufatura</v>
          </cell>
          <cell r="F792" t="str">
            <v>Mínimo</v>
          </cell>
          <cell r="G792">
            <v>2.9999999999999997E-5</v>
          </cell>
          <cell r="I792" t="str">
            <v>kg N₂O</v>
          </cell>
          <cell r="J792" t="str">
            <v>GJ</v>
          </cell>
        </row>
        <row r="793">
          <cell r="C793" t="str">
            <v>Fontes Estacionárias</v>
          </cell>
          <cell r="E793" t="str">
            <v>Construção e Manufatura</v>
          </cell>
          <cell r="F793" t="str">
            <v>Máximo</v>
          </cell>
          <cell r="G793">
            <v>2.9999999999999997E-4</v>
          </cell>
          <cell r="I793" t="str">
            <v>kg N₂O</v>
          </cell>
          <cell r="J793" t="str">
            <v>GJ</v>
          </cell>
        </row>
        <row r="794">
          <cell r="C794" t="str">
            <v>Fontes Estacionárias</v>
          </cell>
          <cell r="E794" t="str">
            <v>Construção e Manufatura</v>
          </cell>
          <cell r="F794" t="str">
            <v>Default</v>
          </cell>
          <cell r="G794">
            <v>1E-4</v>
          </cell>
          <cell r="I794" t="str">
            <v>kg N₂O</v>
          </cell>
          <cell r="J794" t="str">
            <v>GJ</v>
          </cell>
        </row>
        <row r="795">
          <cell r="C795" t="str">
            <v>Fontes Estacionárias</v>
          </cell>
          <cell r="E795" t="str">
            <v>Construção e Manufatura</v>
          </cell>
          <cell r="F795" t="str">
            <v>Mínimo</v>
          </cell>
          <cell r="G795">
            <v>54.3</v>
          </cell>
          <cell r="I795" t="str">
            <v>kg CO₂</v>
          </cell>
          <cell r="J795" t="str">
            <v>GJ</v>
          </cell>
        </row>
        <row r="796">
          <cell r="C796" t="str">
            <v>Fontes Estacionárias</v>
          </cell>
          <cell r="E796" t="str">
            <v>Construção e Manufatura</v>
          </cell>
          <cell r="F796" t="str">
            <v>Máximo</v>
          </cell>
          <cell r="G796">
            <v>58.3</v>
          </cell>
          <cell r="I796" t="str">
            <v>kg CO₂</v>
          </cell>
          <cell r="J796" t="str">
            <v>GJ</v>
          </cell>
        </row>
        <row r="797">
          <cell r="C797" t="str">
            <v>Fontes Estacionárias</v>
          </cell>
          <cell r="E797" t="str">
            <v>Construção e Manufatura</v>
          </cell>
          <cell r="F797" t="str">
            <v>Default</v>
          </cell>
          <cell r="G797">
            <v>56.1</v>
          </cell>
          <cell r="I797" t="str">
            <v>kg CO₂</v>
          </cell>
          <cell r="J797" t="str">
            <v>GJ</v>
          </cell>
        </row>
        <row r="798">
          <cell r="C798" t="str">
            <v>Fontes Estacionárias</v>
          </cell>
          <cell r="E798" t="str">
            <v>Construção e Manufatura</v>
          </cell>
          <cell r="F798" t="str">
            <v>Mínimo</v>
          </cell>
          <cell r="G798">
            <v>2.9999999999999997E-4</v>
          </cell>
          <cell r="I798" t="str">
            <v>kg CH₄</v>
          </cell>
          <cell r="J798" t="str">
            <v>GJ</v>
          </cell>
        </row>
        <row r="799">
          <cell r="C799" t="str">
            <v>Fontes Estacionárias</v>
          </cell>
          <cell r="E799" t="str">
            <v>Construção e Manufatura</v>
          </cell>
          <cell r="F799" t="str">
            <v>Máximo</v>
          </cell>
          <cell r="G799">
            <v>3.0000000000000001E-3</v>
          </cell>
          <cell r="I799" t="str">
            <v>kg CH₄</v>
          </cell>
          <cell r="J799" t="str">
            <v>GJ</v>
          </cell>
        </row>
        <row r="800">
          <cell r="C800" t="str">
            <v>Fontes Estacionárias</v>
          </cell>
          <cell r="E800" t="str">
            <v>Construção e Manufatura</v>
          </cell>
          <cell r="F800" t="str">
            <v>Default</v>
          </cell>
          <cell r="G800">
            <v>1E-3</v>
          </cell>
          <cell r="I800" t="str">
            <v>kg CH₄</v>
          </cell>
          <cell r="J800" t="str">
            <v>GJ</v>
          </cell>
        </row>
        <row r="801">
          <cell r="C801" t="str">
            <v>Fontes Estacionárias</v>
          </cell>
          <cell r="E801" t="str">
            <v>Construção e Manufatura</v>
          </cell>
          <cell r="F801" t="str">
            <v>Mínimo</v>
          </cell>
          <cell r="G801">
            <v>2.9999999999999997E-5</v>
          </cell>
          <cell r="I801" t="str">
            <v>kg N₂O</v>
          </cell>
          <cell r="J801" t="str">
            <v>GJ</v>
          </cell>
        </row>
        <row r="802">
          <cell r="C802" t="str">
            <v>Fontes Estacionárias</v>
          </cell>
          <cell r="E802" t="str">
            <v>Construção e Manufatura</v>
          </cell>
          <cell r="F802" t="str">
            <v>Máximo</v>
          </cell>
          <cell r="G802">
            <v>2.9999999999999997E-4</v>
          </cell>
          <cell r="I802" t="str">
            <v>kg N₂O</v>
          </cell>
          <cell r="J802" t="str">
            <v>GJ</v>
          </cell>
        </row>
        <row r="803">
          <cell r="C803" t="str">
            <v>Fontes Estacionárias</v>
          </cell>
          <cell r="E803" t="str">
            <v>Construção e Manufatura</v>
          </cell>
          <cell r="F803" t="str">
            <v>Default</v>
          </cell>
          <cell r="G803">
            <v>1E-4</v>
          </cell>
          <cell r="I803" t="str">
            <v>kg N₂O</v>
          </cell>
          <cell r="J803" t="str">
            <v>GJ</v>
          </cell>
        </row>
        <row r="804">
          <cell r="C804" t="str">
            <v>Fontes Estacionárias</v>
          </cell>
          <cell r="E804" t="str">
            <v>Construção e Manufatura</v>
          </cell>
          <cell r="F804" t="str">
            <v>Mínimo</v>
          </cell>
          <cell r="G804">
            <v>54.3</v>
          </cell>
          <cell r="I804" t="str">
            <v>kg CO₂</v>
          </cell>
          <cell r="J804" t="str">
            <v>GJ</v>
          </cell>
        </row>
        <row r="805">
          <cell r="C805" t="str">
            <v>Fontes Estacionárias</v>
          </cell>
          <cell r="E805" t="str">
            <v>Construção e Manufatura</v>
          </cell>
          <cell r="F805" t="str">
            <v>Máximo</v>
          </cell>
          <cell r="G805">
            <v>58.3</v>
          </cell>
          <cell r="I805" t="str">
            <v>kg CO₂</v>
          </cell>
          <cell r="J805" t="str">
            <v>GJ</v>
          </cell>
        </row>
        <row r="806">
          <cell r="C806" t="str">
            <v>Fontes Estacionárias</v>
          </cell>
          <cell r="E806" t="str">
            <v>Construção e Manufatura</v>
          </cell>
          <cell r="F806" t="str">
            <v>Default</v>
          </cell>
          <cell r="G806">
            <v>56.1</v>
          </cell>
          <cell r="I806" t="str">
            <v>kg CO₂</v>
          </cell>
          <cell r="J806" t="str">
            <v>GJ</v>
          </cell>
        </row>
        <row r="807">
          <cell r="C807" t="str">
            <v>Fontes Estacionárias</v>
          </cell>
          <cell r="E807" t="str">
            <v>Construção e Manufatura</v>
          </cell>
          <cell r="F807" t="str">
            <v>Mínimo</v>
          </cell>
          <cell r="G807">
            <v>2.9999999999999997E-4</v>
          </cell>
          <cell r="I807" t="str">
            <v>kg CH₄</v>
          </cell>
          <cell r="J807" t="str">
            <v>GJ</v>
          </cell>
        </row>
        <row r="808">
          <cell r="C808" t="str">
            <v>Fontes Estacionárias</v>
          </cell>
          <cell r="E808" t="str">
            <v>Construção e Manufatura</v>
          </cell>
          <cell r="F808" t="str">
            <v>Máximo</v>
          </cell>
          <cell r="G808">
            <v>3.0000000000000001E-3</v>
          </cell>
          <cell r="I808" t="str">
            <v>kg CH₄</v>
          </cell>
          <cell r="J808" t="str">
            <v>GJ</v>
          </cell>
        </row>
        <row r="809">
          <cell r="C809" t="str">
            <v>Fontes Estacionárias</v>
          </cell>
          <cell r="E809" t="str">
            <v>Construção e Manufatura</v>
          </cell>
          <cell r="F809" t="str">
            <v>Default</v>
          </cell>
          <cell r="G809">
            <v>1E-3</v>
          </cell>
          <cell r="I809" t="str">
            <v>kg CH₄</v>
          </cell>
          <cell r="J809" t="str">
            <v>GJ</v>
          </cell>
        </row>
        <row r="810">
          <cell r="C810" t="str">
            <v>Fontes Estacionárias</v>
          </cell>
          <cell r="E810" t="str">
            <v>Construção e Manufatura</v>
          </cell>
          <cell r="F810" t="str">
            <v>Mínimo</v>
          </cell>
          <cell r="G810">
            <v>2.9999999999999997E-5</v>
          </cell>
          <cell r="I810" t="str">
            <v>kg N₂O</v>
          </cell>
          <cell r="J810" t="str">
            <v>GJ</v>
          </cell>
        </row>
        <row r="811">
          <cell r="C811" t="str">
            <v>Fontes Estacionárias</v>
          </cell>
          <cell r="E811" t="str">
            <v>Construção e Manufatura</v>
          </cell>
          <cell r="F811" t="str">
            <v>Máximo</v>
          </cell>
          <cell r="G811">
            <v>2.9999999999999997E-4</v>
          </cell>
          <cell r="I811" t="str">
            <v>kg N₂O</v>
          </cell>
          <cell r="J811" t="str">
            <v>GJ</v>
          </cell>
        </row>
        <row r="812">
          <cell r="C812" t="str">
            <v>Fontes Estacionárias</v>
          </cell>
          <cell r="E812" t="str">
            <v>Construção e Manufatura</v>
          </cell>
          <cell r="F812" t="str">
            <v>Default</v>
          </cell>
          <cell r="G812">
            <v>1E-4</v>
          </cell>
          <cell r="I812" t="str">
            <v>kg N₂O</v>
          </cell>
          <cell r="J812" t="str">
            <v>GJ</v>
          </cell>
        </row>
        <row r="813">
          <cell r="C813" t="str">
            <v>Fontes Estacionárias</v>
          </cell>
          <cell r="E813" t="str">
            <v>Construção e Manufatura</v>
          </cell>
          <cell r="F813" t="str">
            <v>Mínimo</v>
          </cell>
          <cell r="G813">
            <v>54.3</v>
          </cell>
          <cell r="I813" t="str">
            <v>kg CO₂</v>
          </cell>
          <cell r="J813" t="str">
            <v>GJ</v>
          </cell>
        </row>
        <row r="814">
          <cell r="C814" t="str">
            <v>Fontes Estacionárias</v>
          </cell>
          <cell r="E814" t="str">
            <v>Construção e Manufatura</v>
          </cell>
          <cell r="F814" t="str">
            <v>Máximo</v>
          </cell>
          <cell r="G814">
            <v>58.3</v>
          </cell>
          <cell r="I814" t="str">
            <v>kg CO₂</v>
          </cell>
          <cell r="J814" t="str">
            <v>GJ</v>
          </cell>
        </row>
        <row r="815">
          <cell r="C815" t="str">
            <v>Fontes Estacionárias</v>
          </cell>
          <cell r="E815" t="str">
            <v>Construção e Manufatura</v>
          </cell>
          <cell r="F815" t="str">
            <v>Default</v>
          </cell>
          <cell r="G815">
            <v>56.1</v>
          </cell>
          <cell r="I815" t="str">
            <v>kg CO₂</v>
          </cell>
          <cell r="J815" t="str">
            <v>GJ</v>
          </cell>
        </row>
        <row r="816">
          <cell r="C816" t="str">
            <v>Fontes Estacionárias</v>
          </cell>
          <cell r="E816" t="str">
            <v>Construção e Manufatura</v>
          </cell>
          <cell r="F816" t="str">
            <v>Mínimo</v>
          </cell>
          <cell r="G816">
            <v>2.9999999999999997E-4</v>
          </cell>
          <cell r="I816" t="str">
            <v>kg CH₄</v>
          </cell>
          <cell r="J816" t="str">
            <v>GJ</v>
          </cell>
        </row>
        <row r="817">
          <cell r="C817" t="str">
            <v>Fontes Estacionárias</v>
          </cell>
          <cell r="E817" t="str">
            <v>Construção e Manufatura</v>
          </cell>
          <cell r="F817" t="str">
            <v>Máximo</v>
          </cell>
          <cell r="G817">
            <v>3.0000000000000001E-3</v>
          </cell>
          <cell r="I817" t="str">
            <v>kg CH₄</v>
          </cell>
          <cell r="J817" t="str">
            <v>GJ</v>
          </cell>
        </row>
        <row r="818">
          <cell r="C818" t="str">
            <v>Fontes Estacionárias</v>
          </cell>
          <cell r="E818" t="str">
            <v>Construção e Manufatura</v>
          </cell>
          <cell r="F818" t="str">
            <v>Default</v>
          </cell>
          <cell r="G818">
            <v>1E-3</v>
          </cell>
          <cell r="I818" t="str">
            <v>kg CH₄</v>
          </cell>
          <cell r="J818" t="str">
            <v>GJ</v>
          </cell>
        </row>
        <row r="819">
          <cell r="C819" t="str">
            <v>Fontes Estacionárias</v>
          </cell>
          <cell r="E819" t="str">
            <v>Construção e Manufatura</v>
          </cell>
          <cell r="F819" t="str">
            <v>Mínimo</v>
          </cell>
          <cell r="G819">
            <v>2.9999999999999997E-5</v>
          </cell>
          <cell r="I819" t="str">
            <v>kg N₂O</v>
          </cell>
          <cell r="J819" t="str">
            <v>GJ</v>
          </cell>
        </row>
        <row r="820">
          <cell r="C820" t="str">
            <v>Fontes Estacionárias</v>
          </cell>
          <cell r="E820" t="str">
            <v>Construção e Manufatura</v>
          </cell>
          <cell r="F820" t="str">
            <v>Máximo</v>
          </cell>
          <cell r="G820">
            <v>2.9999999999999997E-4</v>
          </cell>
          <cell r="I820" t="str">
            <v>kg N₂O</v>
          </cell>
          <cell r="J820" t="str">
            <v>GJ</v>
          </cell>
        </row>
        <row r="821">
          <cell r="C821" t="str">
            <v>Fontes Estacionárias</v>
          </cell>
          <cell r="E821" t="str">
            <v>Construção e Manufatura</v>
          </cell>
          <cell r="F821" t="str">
            <v>Default</v>
          </cell>
          <cell r="G821">
            <v>1E-4</v>
          </cell>
          <cell r="I821" t="str">
            <v>kg N₂O</v>
          </cell>
          <cell r="J821" t="str">
            <v>GJ</v>
          </cell>
        </row>
        <row r="822">
          <cell r="C822" t="str">
            <v>Fontes Estacionárias</v>
          </cell>
          <cell r="E822" t="str">
            <v>Construção e Manufatura</v>
          </cell>
          <cell r="F822" t="str">
            <v>Mínimo</v>
          </cell>
          <cell r="G822">
            <v>54.3</v>
          </cell>
          <cell r="I822" t="str">
            <v>kg CO₂</v>
          </cell>
          <cell r="J822" t="str">
            <v>GJ</v>
          </cell>
        </row>
        <row r="823">
          <cell r="C823" t="str">
            <v>Fontes Estacionárias</v>
          </cell>
          <cell r="E823" t="str">
            <v>Construção e Manufatura</v>
          </cell>
          <cell r="F823" t="str">
            <v>Máximo</v>
          </cell>
          <cell r="G823">
            <v>58.3</v>
          </cell>
          <cell r="I823" t="str">
            <v>kg CO₂</v>
          </cell>
          <cell r="J823" t="str">
            <v>GJ</v>
          </cell>
        </row>
        <row r="824">
          <cell r="C824" t="str">
            <v>Fontes Estacionárias</v>
          </cell>
          <cell r="E824" t="str">
            <v>Construção e Manufatura</v>
          </cell>
          <cell r="F824" t="str">
            <v>Default</v>
          </cell>
          <cell r="G824">
            <v>56.1</v>
          </cell>
          <cell r="I824" t="str">
            <v>kg CO₂</v>
          </cell>
          <cell r="J824" t="str">
            <v>GJ</v>
          </cell>
        </row>
        <row r="825">
          <cell r="C825" t="str">
            <v>Fontes Estacionárias</v>
          </cell>
          <cell r="E825" t="str">
            <v>Construção e Manufatura</v>
          </cell>
          <cell r="F825" t="str">
            <v>Mínimo</v>
          </cell>
          <cell r="G825">
            <v>2.9999999999999997E-4</v>
          </cell>
          <cell r="I825" t="str">
            <v>kg CH₄</v>
          </cell>
          <cell r="J825" t="str">
            <v>GJ</v>
          </cell>
        </row>
        <row r="826">
          <cell r="C826" t="str">
            <v>Fontes Estacionárias</v>
          </cell>
          <cell r="E826" t="str">
            <v>Construção e Manufatura</v>
          </cell>
          <cell r="F826" t="str">
            <v>Máximo</v>
          </cell>
          <cell r="G826">
            <v>3.0000000000000001E-3</v>
          </cell>
          <cell r="I826" t="str">
            <v>kg CH₄</v>
          </cell>
          <cell r="J826" t="str">
            <v>GJ</v>
          </cell>
        </row>
        <row r="827">
          <cell r="C827" t="str">
            <v>Fontes Estacionárias</v>
          </cell>
          <cell r="E827" t="str">
            <v>Construção e Manufatura</v>
          </cell>
          <cell r="F827" t="str">
            <v>Default</v>
          </cell>
          <cell r="G827">
            <v>1E-3</v>
          </cell>
          <cell r="I827" t="str">
            <v>kg CH₄</v>
          </cell>
          <cell r="J827" t="str">
            <v>GJ</v>
          </cell>
        </row>
        <row r="828">
          <cell r="C828" t="str">
            <v>Fontes Estacionárias</v>
          </cell>
          <cell r="E828" t="str">
            <v>Construção e Manufatura</v>
          </cell>
          <cell r="F828" t="str">
            <v>Mínimo</v>
          </cell>
          <cell r="G828">
            <v>2.9999999999999997E-5</v>
          </cell>
          <cell r="I828" t="str">
            <v>kg N₂O</v>
          </cell>
          <cell r="J828" t="str">
            <v>GJ</v>
          </cell>
        </row>
        <row r="829">
          <cell r="C829" t="str">
            <v>Fontes Estacionárias</v>
          </cell>
          <cell r="E829" t="str">
            <v>Construção e Manufatura</v>
          </cell>
          <cell r="F829" t="str">
            <v>Máximo</v>
          </cell>
          <cell r="G829">
            <v>2.9999999999999997E-4</v>
          </cell>
          <cell r="I829" t="str">
            <v>kg N₂O</v>
          </cell>
          <cell r="J829" t="str">
            <v>GJ</v>
          </cell>
        </row>
        <row r="830">
          <cell r="C830" t="str">
            <v>Fontes Estacionárias</v>
          </cell>
          <cell r="E830" t="str">
            <v>Construção e Manufatura</v>
          </cell>
          <cell r="F830" t="str">
            <v>Default</v>
          </cell>
          <cell r="G830">
            <v>1E-4</v>
          </cell>
          <cell r="I830" t="str">
            <v>kg N₂O</v>
          </cell>
          <cell r="J830" t="str">
            <v>GJ</v>
          </cell>
        </row>
        <row r="831">
          <cell r="C831" t="str">
            <v>Fontes Estacionárias</v>
          </cell>
          <cell r="E831" t="str">
            <v>Construção e Manufatura</v>
          </cell>
          <cell r="F831" t="str">
            <v>Mínimo</v>
          </cell>
          <cell r="G831">
            <v>54.3</v>
          </cell>
          <cell r="I831" t="str">
            <v>kg CO₂</v>
          </cell>
          <cell r="J831" t="str">
            <v>GJ</v>
          </cell>
        </row>
        <row r="832">
          <cell r="C832" t="str">
            <v>Fontes Estacionárias</v>
          </cell>
          <cell r="E832" t="str">
            <v>Construção e Manufatura</v>
          </cell>
          <cell r="F832" t="str">
            <v>Máximo</v>
          </cell>
          <cell r="G832">
            <v>58.3</v>
          </cell>
          <cell r="I832" t="str">
            <v>kg CO₂</v>
          </cell>
          <cell r="J832" t="str">
            <v>GJ</v>
          </cell>
        </row>
        <row r="833">
          <cell r="C833" t="str">
            <v>Fontes Estacionárias</v>
          </cell>
          <cell r="E833" t="str">
            <v>Construção e Manufatura</v>
          </cell>
          <cell r="F833" t="str">
            <v>Default</v>
          </cell>
          <cell r="G833">
            <v>56.1</v>
          </cell>
          <cell r="I833" t="str">
            <v>kg CO₂</v>
          </cell>
          <cell r="J833" t="str">
            <v>GJ</v>
          </cell>
        </row>
        <row r="834">
          <cell r="C834" t="str">
            <v>Fontes Estacionárias</v>
          </cell>
          <cell r="E834" t="str">
            <v>Construção e Manufatura</v>
          </cell>
          <cell r="F834" t="str">
            <v>Mínimo</v>
          </cell>
          <cell r="G834">
            <v>2.9999999999999997E-4</v>
          </cell>
          <cell r="I834" t="str">
            <v>kg CH₄</v>
          </cell>
          <cell r="J834" t="str">
            <v>GJ</v>
          </cell>
        </row>
        <row r="835">
          <cell r="C835" t="str">
            <v>Fontes Estacionárias</v>
          </cell>
          <cell r="E835" t="str">
            <v>Construção e Manufatura</v>
          </cell>
          <cell r="F835" t="str">
            <v>Máximo</v>
          </cell>
          <cell r="G835">
            <v>3.0000000000000001E-3</v>
          </cell>
          <cell r="I835" t="str">
            <v>kg CH₄</v>
          </cell>
          <cell r="J835" t="str">
            <v>GJ</v>
          </cell>
        </row>
        <row r="836">
          <cell r="C836" t="str">
            <v>Fontes Estacionárias</v>
          </cell>
          <cell r="E836" t="str">
            <v>Construção e Manufatura</v>
          </cell>
          <cell r="F836" t="str">
            <v>Default</v>
          </cell>
          <cell r="G836">
            <v>1E-3</v>
          </cell>
          <cell r="I836" t="str">
            <v>kg CH₄</v>
          </cell>
          <cell r="J836" t="str">
            <v>GJ</v>
          </cell>
        </row>
        <row r="837">
          <cell r="C837" t="str">
            <v>Fontes Estacionárias</v>
          </cell>
          <cell r="E837" t="str">
            <v>Construção e Manufatura</v>
          </cell>
          <cell r="F837" t="str">
            <v>Mínimo</v>
          </cell>
          <cell r="G837">
            <v>2.9999999999999997E-5</v>
          </cell>
          <cell r="I837" t="str">
            <v>kg N₂O</v>
          </cell>
          <cell r="J837" t="str">
            <v>GJ</v>
          </cell>
        </row>
        <row r="838">
          <cell r="C838" t="str">
            <v>Fontes Estacionárias</v>
          </cell>
          <cell r="E838" t="str">
            <v>Construção e Manufatura</v>
          </cell>
          <cell r="F838" t="str">
            <v>Máximo</v>
          </cell>
          <cell r="G838">
            <v>2.9999999999999997E-4</v>
          </cell>
          <cell r="I838" t="str">
            <v>kg N₂O</v>
          </cell>
          <cell r="J838" t="str">
            <v>GJ</v>
          </cell>
        </row>
        <row r="839">
          <cell r="C839" t="str">
            <v>Fontes Estacionárias</v>
          </cell>
          <cell r="E839" t="str">
            <v>Construção e Manufatura</v>
          </cell>
          <cell r="F839" t="str">
            <v>Default</v>
          </cell>
          <cell r="G839">
            <v>1E-4</v>
          </cell>
          <cell r="I839" t="str">
            <v>kg N₂O</v>
          </cell>
          <cell r="J839" t="str">
            <v>GJ</v>
          </cell>
        </row>
        <row r="840">
          <cell r="C840" t="str">
            <v>Fontes Estacionárias</v>
          </cell>
          <cell r="E840" t="str">
            <v>Construção e Manufatura</v>
          </cell>
          <cell r="F840" t="str">
            <v>Mínimo</v>
          </cell>
          <cell r="G840">
            <v>54.3</v>
          </cell>
          <cell r="I840" t="str">
            <v>kg CO₂</v>
          </cell>
          <cell r="J840" t="str">
            <v>GJ</v>
          </cell>
        </row>
        <row r="841">
          <cell r="C841" t="str">
            <v>Fontes Estacionárias</v>
          </cell>
          <cell r="E841" t="str">
            <v>Construção e Manufatura</v>
          </cell>
          <cell r="F841" t="str">
            <v>Máximo</v>
          </cell>
          <cell r="G841">
            <v>58.3</v>
          </cell>
          <cell r="I841" t="str">
            <v>kg CO₂</v>
          </cell>
          <cell r="J841" t="str">
            <v>GJ</v>
          </cell>
        </row>
        <row r="842">
          <cell r="C842" t="str">
            <v>Fontes Estacionárias</v>
          </cell>
          <cell r="E842" t="str">
            <v>Construção e Manufatura</v>
          </cell>
          <cell r="F842" t="str">
            <v>Default</v>
          </cell>
          <cell r="G842">
            <v>56.1</v>
          </cell>
          <cell r="I842" t="str">
            <v>kg CO₂</v>
          </cell>
          <cell r="J842" t="str">
            <v>GJ</v>
          </cell>
        </row>
        <row r="843">
          <cell r="C843" t="str">
            <v>Fontes Estacionárias</v>
          </cell>
          <cell r="E843" t="str">
            <v>Construção e Manufatura</v>
          </cell>
          <cell r="F843" t="str">
            <v>Mínimo</v>
          </cell>
          <cell r="G843">
            <v>2.9999999999999997E-4</v>
          </cell>
          <cell r="I843" t="str">
            <v>kg CH₄</v>
          </cell>
          <cell r="J843" t="str">
            <v>GJ</v>
          </cell>
        </row>
        <row r="844">
          <cell r="C844" t="str">
            <v>Fontes Estacionárias</v>
          </cell>
          <cell r="E844" t="str">
            <v>Construção e Manufatura</v>
          </cell>
          <cell r="F844" t="str">
            <v>Máximo</v>
          </cell>
          <cell r="G844">
            <v>3.0000000000000001E-3</v>
          </cell>
          <cell r="I844" t="str">
            <v>kg CH₄</v>
          </cell>
          <cell r="J844" t="str">
            <v>GJ</v>
          </cell>
        </row>
        <row r="845">
          <cell r="C845" t="str">
            <v>Fontes Estacionárias</v>
          </cell>
          <cell r="E845" t="str">
            <v>Construção e Manufatura</v>
          </cell>
          <cell r="F845" t="str">
            <v>Default</v>
          </cell>
          <cell r="G845">
            <v>1E-3</v>
          </cell>
          <cell r="I845" t="str">
            <v>kg CH₄</v>
          </cell>
          <cell r="J845" t="str">
            <v>GJ</v>
          </cell>
        </row>
        <row r="846">
          <cell r="C846" t="str">
            <v>Fontes Estacionárias</v>
          </cell>
          <cell r="E846" t="str">
            <v>Construção e Manufatura</v>
          </cell>
          <cell r="F846" t="str">
            <v>Mínimo</v>
          </cell>
          <cell r="G846">
            <v>2.9999999999999997E-5</v>
          </cell>
          <cell r="I846" t="str">
            <v>kg N₂O</v>
          </cell>
          <cell r="J846" t="str">
            <v>GJ</v>
          </cell>
        </row>
        <row r="847">
          <cell r="C847" t="str">
            <v>Fontes Estacionárias</v>
          </cell>
          <cell r="E847" t="str">
            <v>Construção e Manufatura</v>
          </cell>
          <cell r="F847" t="str">
            <v>Máximo</v>
          </cell>
          <cell r="G847">
            <v>2.9999999999999997E-4</v>
          </cell>
          <cell r="I847" t="str">
            <v>kg N₂O</v>
          </cell>
          <cell r="J847" t="str">
            <v>GJ</v>
          </cell>
        </row>
        <row r="848">
          <cell r="C848" t="str">
            <v>Fontes Estacionárias</v>
          </cell>
          <cell r="E848" t="str">
            <v>Construção e Manufatura</v>
          </cell>
          <cell r="F848" t="str">
            <v>Default</v>
          </cell>
          <cell r="G848">
            <v>1E-4</v>
          </cell>
          <cell r="I848" t="str">
            <v>kg N₂O</v>
          </cell>
          <cell r="J848" t="str">
            <v>GJ</v>
          </cell>
        </row>
        <row r="849">
          <cell r="C849" t="str">
            <v>Fontes Estacionárias</v>
          </cell>
          <cell r="E849" t="str">
            <v>Construção e Manufatura</v>
          </cell>
          <cell r="F849" t="str">
            <v>Mínimo</v>
          </cell>
          <cell r="G849">
            <v>54.3</v>
          </cell>
          <cell r="I849" t="str">
            <v>kg CO₂</v>
          </cell>
          <cell r="J849" t="str">
            <v>GJ</v>
          </cell>
        </row>
        <row r="850">
          <cell r="C850" t="str">
            <v>Fontes Estacionárias</v>
          </cell>
          <cell r="E850" t="str">
            <v>Construção e Manufatura</v>
          </cell>
          <cell r="F850" t="str">
            <v>Máximo</v>
          </cell>
          <cell r="G850">
            <v>58.3</v>
          </cell>
          <cell r="I850" t="str">
            <v>kg CO₂</v>
          </cell>
          <cell r="J850" t="str">
            <v>GJ</v>
          </cell>
        </row>
        <row r="851">
          <cell r="C851" t="str">
            <v>Fontes Estacionárias</v>
          </cell>
          <cell r="E851" t="str">
            <v>Construção e Manufatura</v>
          </cell>
          <cell r="F851" t="str">
            <v>Default</v>
          </cell>
          <cell r="G851">
            <v>56.1</v>
          </cell>
          <cell r="I851" t="str">
            <v>kg CO₂</v>
          </cell>
          <cell r="J851" t="str">
            <v>GJ</v>
          </cell>
        </row>
        <row r="852">
          <cell r="C852" t="str">
            <v>Fontes Estacionárias</v>
          </cell>
          <cell r="E852" t="str">
            <v>Construção e Manufatura</v>
          </cell>
          <cell r="F852" t="str">
            <v>Mínimo</v>
          </cell>
          <cell r="G852">
            <v>2.9999999999999997E-4</v>
          </cell>
          <cell r="I852" t="str">
            <v>kg CH₄</v>
          </cell>
          <cell r="J852" t="str">
            <v>GJ</v>
          </cell>
        </row>
        <row r="853">
          <cell r="C853" t="str">
            <v>Fontes Estacionárias</v>
          </cell>
          <cell r="E853" t="str">
            <v>Construção e Manufatura</v>
          </cell>
          <cell r="F853" t="str">
            <v>Máximo</v>
          </cell>
          <cell r="G853">
            <v>3.0000000000000001E-3</v>
          </cell>
          <cell r="I853" t="str">
            <v>kg CH₄</v>
          </cell>
          <cell r="J853" t="str">
            <v>GJ</v>
          </cell>
        </row>
        <row r="854">
          <cell r="C854" t="str">
            <v>Fontes Estacionárias</v>
          </cell>
          <cell r="E854" t="str">
            <v>Construção e Manufatura</v>
          </cell>
          <cell r="F854" t="str">
            <v>Default</v>
          </cell>
          <cell r="G854">
            <v>1E-3</v>
          </cell>
          <cell r="I854" t="str">
            <v>kg CH₄</v>
          </cell>
          <cell r="J854" t="str">
            <v>GJ</v>
          </cell>
        </row>
        <row r="855">
          <cell r="C855" t="str">
            <v>Fontes Estacionárias</v>
          </cell>
          <cell r="E855" t="str">
            <v>Construção e Manufatura</v>
          </cell>
          <cell r="F855" t="str">
            <v>Mínimo</v>
          </cell>
          <cell r="G855">
            <v>2.9999999999999997E-5</v>
          </cell>
          <cell r="I855" t="str">
            <v>kg N₂O</v>
          </cell>
          <cell r="J855" t="str">
            <v>GJ</v>
          </cell>
        </row>
        <row r="856">
          <cell r="C856" t="str">
            <v>Fontes Estacionárias</v>
          </cell>
          <cell r="E856" t="str">
            <v>Construção e Manufatura</v>
          </cell>
          <cell r="F856" t="str">
            <v>Máximo</v>
          </cell>
          <cell r="G856">
            <v>2.9999999999999997E-4</v>
          </cell>
          <cell r="I856" t="str">
            <v>kg N₂O</v>
          </cell>
          <cell r="J856" t="str">
            <v>GJ</v>
          </cell>
        </row>
        <row r="857">
          <cell r="C857" t="str">
            <v>Fontes Estacionárias</v>
          </cell>
          <cell r="E857" t="str">
            <v>Construção e Manufatura</v>
          </cell>
          <cell r="F857" t="str">
            <v>Default</v>
          </cell>
          <cell r="G857">
            <v>1E-4</v>
          </cell>
          <cell r="I857" t="str">
            <v>kg N₂O</v>
          </cell>
          <cell r="J857" t="str">
            <v>GJ</v>
          </cell>
        </row>
        <row r="858">
          <cell r="C858" t="str">
            <v>Fontes Estacionárias</v>
          </cell>
          <cell r="E858" t="str">
            <v>Construção e Manufatura</v>
          </cell>
          <cell r="F858" t="str">
            <v>Mínimo</v>
          </cell>
          <cell r="G858">
            <v>54.3</v>
          </cell>
          <cell r="I858" t="str">
            <v>kg CO₂</v>
          </cell>
          <cell r="J858" t="str">
            <v>GJ</v>
          </cell>
        </row>
        <row r="859">
          <cell r="C859" t="str">
            <v>Fontes Estacionárias</v>
          </cell>
          <cell r="E859" t="str">
            <v>Construção e Manufatura</v>
          </cell>
          <cell r="F859" t="str">
            <v>Máximo</v>
          </cell>
          <cell r="G859">
            <v>58.3</v>
          </cell>
          <cell r="I859" t="str">
            <v>kg CO₂</v>
          </cell>
          <cell r="J859" t="str">
            <v>GJ</v>
          </cell>
        </row>
        <row r="860">
          <cell r="C860" t="str">
            <v>Fontes Estacionárias</v>
          </cell>
          <cell r="E860" t="str">
            <v>Construção e Manufatura</v>
          </cell>
          <cell r="F860" t="str">
            <v>Default</v>
          </cell>
          <cell r="G860">
            <v>56.1</v>
          </cell>
          <cell r="I860" t="str">
            <v>kg CO₂</v>
          </cell>
          <cell r="J860" t="str">
            <v>GJ</v>
          </cell>
        </row>
        <row r="861">
          <cell r="C861" t="str">
            <v>Fontes Estacionárias</v>
          </cell>
          <cell r="E861" t="str">
            <v>Construção e Manufatura</v>
          </cell>
          <cell r="F861" t="str">
            <v>Mínimo</v>
          </cell>
          <cell r="G861">
            <v>2.9999999999999997E-4</v>
          </cell>
          <cell r="I861" t="str">
            <v>kg CH₄</v>
          </cell>
          <cell r="J861" t="str">
            <v>GJ</v>
          </cell>
        </row>
        <row r="862">
          <cell r="C862" t="str">
            <v>Fontes Estacionárias</v>
          </cell>
          <cell r="E862" t="str">
            <v>Construção e Manufatura</v>
          </cell>
          <cell r="F862" t="str">
            <v>Máximo</v>
          </cell>
          <cell r="G862">
            <v>3.0000000000000001E-3</v>
          </cell>
          <cell r="I862" t="str">
            <v>kg CH₄</v>
          </cell>
          <cell r="J862" t="str">
            <v>GJ</v>
          </cell>
        </row>
        <row r="863">
          <cell r="C863" t="str">
            <v>Fontes Estacionárias</v>
          </cell>
          <cell r="E863" t="str">
            <v>Construção e Manufatura</v>
          </cell>
          <cell r="F863" t="str">
            <v>Default</v>
          </cell>
          <cell r="G863">
            <v>1E-3</v>
          </cell>
          <cell r="I863" t="str">
            <v>kg CH₄</v>
          </cell>
          <cell r="J863" t="str">
            <v>GJ</v>
          </cell>
        </row>
        <row r="864">
          <cell r="C864" t="str">
            <v>Fontes Estacionárias</v>
          </cell>
          <cell r="E864" t="str">
            <v>Construção e Manufatura</v>
          </cell>
          <cell r="F864" t="str">
            <v>Mínimo</v>
          </cell>
          <cell r="G864">
            <v>2.9999999999999997E-5</v>
          </cell>
          <cell r="I864" t="str">
            <v>kg N₂O</v>
          </cell>
          <cell r="J864" t="str">
            <v>GJ</v>
          </cell>
        </row>
        <row r="865">
          <cell r="C865" t="str">
            <v>Fontes Estacionárias</v>
          </cell>
          <cell r="E865" t="str">
            <v>Construção e Manufatura</v>
          </cell>
          <cell r="F865" t="str">
            <v>Máximo</v>
          </cell>
          <cell r="G865">
            <v>2.9999999999999997E-4</v>
          </cell>
          <cell r="I865" t="str">
            <v>kg N₂O</v>
          </cell>
          <cell r="J865" t="str">
            <v>GJ</v>
          </cell>
        </row>
        <row r="866">
          <cell r="C866" t="str">
            <v>Fontes Estacionárias</v>
          </cell>
          <cell r="E866" t="str">
            <v>Construção e Manufatura</v>
          </cell>
          <cell r="F866" t="str">
            <v>Default</v>
          </cell>
          <cell r="G866">
            <v>1E-4</v>
          </cell>
          <cell r="I866" t="str">
            <v>kg N₂O</v>
          </cell>
          <cell r="J866" t="str">
            <v>GJ</v>
          </cell>
        </row>
        <row r="867">
          <cell r="C867" t="str">
            <v>Fontes Estacionárias</v>
          </cell>
          <cell r="E867" t="str">
            <v>Construção e Manufatura</v>
          </cell>
          <cell r="F867" t="str">
            <v>Mínimo</v>
          </cell>
          <cell r="G867">
            <v>59.8</v>
          </cell>
          <cell r="I867" t="str">
            <v>kg CO₂</v>
          </cell>
          <cell r="J867" t="str">
            <v>GJ</v>
          </cell>
        </row>
        <row r="868">
          <cell r="C868" t="str">
            <v>Fontes Estacionárias</v>
          </cell>
          <cell r="E868" t="str">
            <v>Construção e Manufatura</v>
          </cell>
          <cell r="F868" t="str">
            <v>Máximo</v>
          </cell>
          <cell r="G868">
            <v>84.3</v>
          </cell>
          <cell r="I868" t="str">
            <v>kg CO₂</v>
          </cell>
          <cell r="J868" t="str">
            <v>GJ</v>
          </cell>
        </row>
        <row r="869">
          <cell r="C869" t="str">
            <v>Fontes Estacionárias</v>
          </cell>
          <cell r="E869" t="str">
            <v>Construção e Manufatura</v>
          </cell>
          <cell r="F869" t="str">
            <v>Default</v>
          </cell>
          <cell r="G869">
            <v>70.8</v>
          </cell>
          <cell r="I869" t="str">
            <v>kg CO₂</v>
          </cell>
          <cell r="J869" t="str">
            <v>GJ</v>
          </cell>
        </row>
        <row r="870">
          <cell r="C870" t="str">
            <v>Fontes Estacionárias</v>
          </cell>
          <cell r="E870" t="str">
            <v>Construção e Manufatura</v>
          </cell>
          <cell r="F870" t="str">
            <v>Mínimo</v>
          </cell>
          <cell r="G870">
            <v>1E-3</v>
          </cell>
          <cell r="I870" t="str">
            <v>kg CH₄</v>
          </cell>
          <cell r="J870" t="str">
            <v>GJ</v>
          </cell>
        </row>
        <row r="871">
          <cell r="C871" t="str">
            <v>Fontes Estacionárias</v>
          </cell>
          <cell r="E871" t="str">
            <v>Construção e Manufatura</v>
          </cell>
          <cell r="F871" t="str">
            <v>Máximo</v>
          </cell>
          <cell r="G871">
            <v>0.01</v>
          </cell>
          <cell r="I871" t="str">
            <v>kg CH₄</v>
          </cell>
          <cell r="J871" t="str">
            <v>GJ</v>
          </cell>
        </row>
        <row r="872">
          <cell r="C872" t="str">
            <v>Fontes Estacionárias</v>
          </cell>
          <cell r="E872" t="str">
            <v>Construção e Manufatura</v>
          </cell>
          <cell r="F872" t="str">
            <v>Default</v>
          </cell>
          <cell r="G872">
            <v>3.0000000000000001E-3</v>
          </cell>
          <cell r="I872" t="str">
            <v>kg CH₄</v>
          </cell>
          <cell r="J872" t="str">
            <v>GJ</v>
          </cell>
        </row>
        <row r="873">
          <cell r="C873" t="str">
            <v>Fontes Estacionárias</v>
          </cell>
          <cell r="E873" t="str">
            <v>Construção e Manufatura</v>
          </cell>
          <cell r="F873" t="str">
            <v>Mínimo</v>
          </cell>
          <cell r="G873">
            <v>2.0000000000000001E-4</v>
          </cell>
          <cell r="I873" t="str">
            <v>kg N₂O</v>
          </cell>
          <cell r="J873" t="str">
            <v>GJ</v>
          </cell>
        </row>
        <row r="874">
          <cell r="C874" t="str">
            <v>Fontes Estacionárias</v>
          </cell>
          <cell r="E874" t="str">
            <v>Construção e Manufatura</v>
          </cell>
          <cell r="F874" t="str">
            <v>Máximo</v>
          </cell>
          <cell r="G874">
            <v>2E-3</v>
          </cell>
          <cell r="I874" t="str">
            <v>kg N₂O</v>
          </cell>
          <cell r="J874" t="str">
            <v>GJ</v>
          </cell>
        </row>
        <row r="875">
          <cell r="C875" t="str">
            <v>Fontes Estacionárias</v>
          </cell>
          <cell r="E875" t="str">
            <v>Construção e Manufatura</v>
          </cell>
          <cell r="F875" t="str">
            <v>Default</v>
          </cell>
          <cell r="G875">
            <v>5.9999999999999995E-4</v>
          </cell>
          <cell r="I875" t="str">
            <v>kg N₂O</v>
          </cell>
          <cell r="J875" t="str">
            <v>GJ</v>
          </cell>
        </row>
        <row r="876">
          <cell r="C876" t="str">
            <v>Fontes Estacionárias</v>
          </cell>
          <cell r="E876" t="str">
            <v>Construção e Manufatura</v>
          </cell>
          <cell r="F876" t="str">
            <v>Mínimo</v>
          </cell>
          <cell r="G876">
            <v>67.099999999999994</v>
          </cell>
          <cell r="I876" t="str">
            <v>kg CO₂</v>
          </cell>
          <cell r="J876" t="str">
            <v>GJ</v>
          </cell>
        </row>
        <row r="877">
          <cell r="C877" t="str">
            <v>Fontes Estacionárias</v>
          </cell>
          <cell r="E877" t="str">
            <v>Construção e Manufatura</v>
          </cell>
          <cell r="F877" t="str">
            <v>Máximo</v>
          </cell>
          <cell r="G877">
            <v>95.3</v>
          </cell>
          <cell r="I877" t="str">
            <v>kg CO₂</v>
          </cell>
          <cell r="J877" t="str">
            <v>GJ</v>
          </cell>
        </row>
        <row r="878">
          <cell r="C878" t="str">
            <v>Fontes Estacionárias</v>
          </cell>
          <cell r="E878" t="str">
            <v>Construção e Manufatura</v>
          </cell>
          <cell r="F878" t="str">
            <v>Default</v>
          </cell>
          <cell r="G878">
            <v>79.599999999999994</v>
          </cell>
          <cell r="I878" t="str">
            <v>kg CO₂</v>
          </cell>
          <cell r="J878" t="str">
            <v>GJ</v>
          </cell>
        </row>
        <row r="879">
          <cell r="C879" t="str">
            <v>Fontes Estacionárias</v>
          </cell>
          <cell r="E879" t="str">
            <v>Construção e Manufatura</v>
          </cell>
          <cell r="F879" t="str">
            <v>Mínimo</v>
          </cell>
          <cell r="G879">
            <v>1E-3</v>
          </cell>
          <cell r="I879" t="str">
            <v>kg CH₄</v>
          </cell>
          <cell r="J879" t="str">
            <v>GJ</v>
          </cell>
        </row>
        <row r="880">
          <cell r="C880" t="str">
            <v>Fontes Estacionárias</v>
          </cell>
          <cell r="E880" t="str">
            <v>Construção e Manufatura</v>
          </cell>
          <cell r="F880" t="str">
            <v>Máximo</v>
          </cell>
          <cell r="G880">
            <v>0.01</v>
          </cell>
          <cell r="I880" t="str">
            <v>kg CH₄</v>
          </cell>
          <cell r="J880" t="str">
            <v>GJ</v>
          </cell>
        </row>
        <row r="881">
          <cell r="C881" t="str">
            <v>Fontes Estacionárias</v>
          </cell>
          <cell r="E881" t="str">
            <v>Construção e Manufatura</v>
          </cell>
          <cell r="F881" t="str">
            <v>Default</v>
          </cell>
          <cell r="G881">
            <v>3.0000000000000001E-3</v>
          </cell>
          <cell r="I881" t="str">
            <v>kg CH₄</v>
          </cell>
          <cell r="J881" t="str">
            <v>GJ</v>
          </cell>
        </row>
        <row r="882">
          <cell r="C882" t="str">
            <v>Fontes Estacionárias</v>
          </cell>
          <cell r="E882" t="str">
            <v>Construção e Manufatura</v>
          </cell>
          <cell r="F882" t="str">
            <v>Mínimo</v>
          </cell>
          <cell r="G882">
            <v>2.0000000000000001E-4</v>
          </cell>
          <cell r="I882" t="str">
            <v>kg N₂O</v>
          </cell>
          <cell r="J882" t="str">
            <v>GJ</v>
          </cell>
        </row>
        <row r="883">
          <cell r="C883" t="str">
            <v>Fontes Estacionárias</v>
          </cell>
          <cell r="E883" t="str">
            <v>Construção e Manufatura</v>
          </cell>
          <cell r="F883" t="str">
            <v>Máximo</v>
          </cell>
          <cell r="G883">
            <v>2E-3</v>
          </cell>
          <cell r="I883" t="str">
            <v>kg N₂O</v>
          </cell>
          <cell r="J883" t="str">
            <v>GJ</v>
          </cell>
        </row>
        <row r="884">
          <cell r="C884" t="str">
            <v>Fontes Estacionárias</v>
          </cell>
          <cell r="E884" t="str">
            <v>Construção e Manufatura</v>
          </cell>
          <cell r="F884" t="str">
            <v>Default</v>
          </cell>
          <cell r="G884">
            <v>5.9999999999999995E-4</v>
          </cell>
          <cell r="I884" t="str">
            <v>kg N₂O</v>
          </cell>
          <cell r="J884" t="str">
            <v>GJ</v>
          </cell>
        </row>
        <row r="885">
          <cell r="C885" t="str">
            <v>Fontes Estacionárias</v>
          </cell>
          <cell r="E885" t="str">
            <v>Construção e Manufatura</v>
          </cell>
          <cell r="F885" t="str">
            <v>Mínimo</v>
          </cell>
          <cell r="G885">
            <v>67.099999999999994</v>
          </cell>
          <cell r="I885" t="str">
            <v>kg CO₂</v>
          </cell>
          <cell r="J885" t="str">
            <v>GJ</v>
          </cell>
        </row>
        <row r="886">
          <cell r="C886" t="str">
            <v>Fontes Estacionárias</v>
          </cell>
          <cell r="E886" t="str">
            <v>Construção e Manufatura</v>
          </cell>
          <cell r="F886" t="str">
            <v>Máximo</v>
          </cell>
          <cell r="G886">
            <v>95.3</v>
          </cell>
          <cell r="I886" t="str">
            <v>kg CO₂</v>
          </cell>
          <cell r="J886" t="str">
            <v>GJ</v>
          </cell>
        </row>
        <row r="887">
          <cell r="C887" t="str">
            <v>Fontes Estacionárias</v>
          </cell>
          <cell r="E887" t="str">
            <v>Construção e Manufatura</v>
          </cell>
          <cell r="F887" t="str">
            <v>Default</v>
          </cell>
          <cell r="G887">
            <v>79.599999999999994</v>
          </cell>
          <cell r="I887" t="str">
            <v>kg CO₂</v>
          </cell>
          <cell r="J887" t="str">
            <v>GJ</v>
          </cell>
        </row>
        <row r="888">
          <cell r="C888" t="str">
            <v>Fontes Estacionárias</v>
          </cell>
          <cell r="E888" t="str">
            <v>Construção e Manufatura</v>
          </cell>
          <cell r="F888" t="str">
            <v>Mínimo</v>
          </cell>
          <cell r="G888">
            <v>1E-3</v>
          </cell>
          <cell r="I888" t="str">
            <v>kg CH₄</v>
          </cell>
          <cell r="J888" t="str">
            <v>GJ</v>
          </cell>
        </row>
        <row r="889">
          <cell r="C889" t="str">
            <v>Fontes Estacionárias</v>
          </cell>
          <cell r="E889" t="str">
            <v>Construção e Manufatura</v>
          </cell>
          <cell r="F889" t="str">
            <v>Máximo</v>
          </cell>
          <cell r="G889">
            <v>0.01</v>
          </cell>
          <cell r="I889" t="str">
            <v>kg CH₄</v>
          </cell>
          <cell r="J889" t="str">
            <v>GJ</v>
          </cell>
        </row>
        <row r="890">
          <cell r="C890" t="str">
            <v>Fontes Estacionárias</v>
          </cell>
          <cell r="E890" t="str">
            <v>Construção e Manufatura</v>
          </cell>
          <cell r="F890" t="str">
            <v>Default</v>
          </cell>
          <cell r="G890">
            <v>3.0000000000000001E-3</v>
          </cell>
          <cell r="I890" t="str">
            <v>kg CH₄</v>
          </cell>
          <cell r="J890" t="str">
            <v>GJ</v>
          </cell>
        </row>
        <row r="891">
          <cell r="C891" t="str">
            <v>Fontes Estacionárias</v>
          </cell>
          <cell r="E891" t="str">
            <v>Construção e Manufatura</v>
          </cell>
          <cell r="F891" t="str">
            <v>Mínimo</v>
          </cell>
          <cell r="G891">
            <v>2.0000000000000001E-4</v>
          </cell>
          <cell r="I891" t="str">
            <v>kg N₂O</v>
          </cell>
          <cell r="J891" t="str">
            <v>GJ</v>
          </cell>
        </row>
        <row r="892">
          <cell r="C892" t="str">
            <v>Fontes Estacionárias</v>
          </cell>
          <cell r="E892" t="str">
            <v>Construção e Manufatura</v>
          </cell>
          <cell r="F892" t="str">
            <v>Máximo</v>
          </cell>
          <cell r="G892">
            <v>2E-3</v>
          </cell>
          <cell r="I892" t="str">
            <v>kg N₂O</v>
          </cell>
          <cell r="J892" t="str">
            <v>GJ</v>
          </cell>
        </row>
        <row r="893">
          <cell r="C893" t="str">
            <v>Fontes Estacionárias</v>
          </cell>
          <cell r="E893" t="str">
            <v>Construção e Manufatura</v>
          </cell>
          <cell r="F893" t="str">
            <v>Default</v>
          </cell>
          <cell r="G893">
            <v>5.9999999999999995E-4</v>
          </cell>
          <cell r="I893" t="str">
            <v>kg N₂O</v>
          </cell>
          <cell r="J893" t="str">
            <v>GJ</v>
          </cell>
        </row>
        <row r="894">
          <cell r="C894" t="str">
            <v>Fontes Estacionárias</v>
          </cell>
          <cell r="E894" t="str">
            <v>Construção e Manufatura</v>
          </cell>
          <cell r="F894" t="str">
            <v>Mínimo</v>
          </cell>
          <cell r="G894">
            <v>61.6</v>
          </cell>
          <cell r="I894" t="str">
            <v>kg CO₂</v>
          </cell>
          <cell r="J894" t="str">
            <v>GJ</v>
          </cell>
        </row>
        <row r="895">
          <cell r="C895" t="str">
            <v>Fontes Estacionárias</v>
          </cell>
          <cell r="E895" t="str">
            <v>Construção e Manufatura</v>
          </cell>
          <cell r="F895" t="str">
            <v>Máximo</v>
          </cell>
          <cell r="G895">
            <v>65.599999999999994</v>
          </cell>
          <cell r="I895" t="str">
            <v>kg CO₂</v>
          </cell>
          <cell r="J895" t="str">
            <v>GJ</v>
          </cell>
        </row>
        <row r="896">
          <cell r="C896" t="str">
            <v>Fontes Estacionárias</v>
          </cell>
          <cell r="E896" t="str">
            <v>Construção e Manufatura</v>
          </cell>
          <cell r="F896" t="str">
            <v>Default</v>
          </cell>
          <cell r="G896">
            <v>63.1</v>
          </cell>
          <cell r="I896" t="str">
            <v>kg CO₂</v>
          </cell>
          <cell r="J896" t="str">
            <v>GJ</v>
          </cell>
        </row>
        <row r="897">
          <cell r="C897" t="str">
            <v>Fontes Estacionárias</v>
          </cell>
          <cell r="E897" t="str">
            <v>Construção e Manufatura</v>
          </cell>
          <cell r="F897" t="str">
            <v>Mínimo</v>
          </cell>
          <cell r="G897">
            <v>2.9999999999999997E-4</v>
          </cell>
          <cell r="I897" t="str">
            <v>kg CH₄</v>
          </cell>
          <cell r="J897" t="str">
            <v>GJ</v>
          </cell>
        </row>
        <row r="898">
          <cell r="C898" t="str">
            <v>Fontes Estacionárias</v>
          </cell>
          <cell r="E898" t="str">
            <v>Construção e Manufatura</v>
          </cell>
          <cell r="F898" t="str">
            <v>Máximo</v>
          </cell>
          <cell r="G898">
            <v>3.0000000000000001E-3</v>
          </cell>
          <cell r="I898" t="str">
            <v>kg CH₄</v>
          </cell>
          <cell r="J898" t="str">
            <v>GJ</v>
          </cell>
        </row>
        <row r="899">
          <cell r="C899" t="str">
            <v>Fontes Estacionárias</v>
          </cell>
          <cell r="E899" t="str">
            <v>Construção e Manufatura</v>
          </cell>
          <cell r="F899" t="str">
            <v>Default</v>
          </cell>
          <cell r="G899">
            <v>1E-3</v>
          </cell>
          <cell r="I899" t="str">
            <v>kg CH₄</v>
          </cell>
          <cell r="J899" t="str">
            <v>GJ</v>
          </cell>
        </row>
        <row r="900">
          <cell r="C900" t="str">
            <v>Fontes Estacionárias</v>
          </cell>
          <cell r="E900" t="str">
            <v>Construção e Manufatura</v>
          </cell>
          <cell r="F900" t="str">
            <v>Mínimo</v>
          </cell>
          <cell r="G900">
            <v>2.9999999999999997E-5</v>
          </cell>
          <cell r="I900" t="str">
            <v>kg N₂O</v>
          </cell>
          <cell r="J900" t="str">
            <v>GJ</v>
          </cell>
        </row>
        <row r="901">
          <cell r="C901" t="str">
            <v>Fontes Estacionárias</v>
          </cell>
          <cell r="E901" t="str">
            <v>Construção e Manufatura</v>
          </cell>
          <cell r="F901" t="str">
            <v>Máximo</v>
          </cell>
          <cell r="G901">
            <v>2.9999999999999997E-4</v>
          </cell>
          <cell r="I901" t="str">
            <v>kg N₂O</v>
          </cell>
          <cell r="J901" t="str">
            <v>GJ</v>
          </cell>
        </row>
        <row r="902">
          <cell r="C902" t="str">
            <v>Fontes Estacionárias</v>
          </cell>
          <cell r="E902" t="str">
            <v>Construção e Manufatura</v>
          </cell>
          <cell r="F902" t="str">
            <v>Default</v>
          </cell>
          <cell r="G902">
            <v>1E-4</v>
          </cell>
          <cell r="I902" t="str">
            <v>kg N₂O</v>
          </cell>
          <cell r="J902" t="str">
            <v>GJ</v>
          </cell>
        </row>
        <row r="903">
          <cell r="C903" t="str">
            <v>Fontes Estacionárias</v>
          </cell>
          <cell r="E903" t="str">
            <v>Construção e Manufatura</v>
          </cell>
          <cell r="F903" t="str">
            <v>Mínimo</v>
          </cell>
          <cell r="G903">
            <v>95</v>
          </cell>
          <cell r="I903" t="str">
            <v>kg CO₂</v>
          </cell>
          <cell r="J903" t="str">
            <v>GJ</v>
          </cell>
        </row>
        <row r="904">
          <cell r="C904" t="str">
            <v>Fontes Estacionárias</v>
          </cell>
          <cell r="E904" t="str">
            <v>Construção e Manufatura</v>
          </cell>
          <cell r="F904" t="str">
            <v>Máximo</v>
          </cell>
          <cell r="G904">
            <v>132</v>
          </cell>
          <cell r="I904" t="str">
            <v>kg CO₂</v>
          </cell>
          <cell r="J904" t="str">
            <v>GJ</v>
          </cell>
        </row>
        <row r="905">
          <cell r="C905" t="str">
            <v>Fontes Estacionárias</v>
          </cell>
          <cell r="E905" t="str">
            <v>Construção e Manufatura</v>
          </cell>
          <cell r="F905" t="str">
            <v>Default</v>
          </cell>
          <cell r="G905">
            <v>112</v>
          </cell>
          <cell r="I905" t="str">
            <v>kg CO₂</v>
          </cell>
          <cell r="J905" t="str">
            <v>GJ</v>
          </cell>
        </row>
        <row r="906">
          <cell r="C906" t="str">
            <v>Fontes Estacionárias</v>
          </cell>
          <cell r="E906" t="str">
            <v>Construção e Manufatura</v>
          </cell>
          <cell r="F906" t="str">
            <v>Mínimo</v>
          </cell>
          <cell r="G906">
            <v>7.0000000000000007E-2</v>
          </cell>
          <cell r="I906" t="str">
            <v>kg CH₄</v>
          </cell>
          <cell r="J906" t="str">
            <v>GJ</v>
          </cell>
        </row>
        <row r="907">
          <cell r="C907" t="str">
            <v>Fontes Estacionárias</v>
          </cell>
          <cell r="E907" t="str">
            <v>Construção e Manufatura</v>
          </cell>
          <cell r="F907" t="str">
            <v>Máximo</v>
          </cell>
          <cell r="G907">
            <v>0.6</v>
          </cell>
          <cell r="I907" t="str">
            <v>kg CH₄</v>
          </cell>
          <cell r="J907" t="str">
            <v>GJ</v>
          </cell>
        </row>
        <row r="908">
          <cell r="C908" t="str">
            <v>Fontes Estacionárias</v>
          </cell>
          <cell r="E908" t="str">
            <v>Construção e Manufatura</v>
          </cell>
          <cell r="F908" t="str">
            <v>Default</v>
          </cell>
          <cell r="G908">
            <v>0.2</v>
          </cell>
          <cell r="I908" t="str">
            <v>kg CH₄</v>
          </cell>
          <cell r="J908" t="str">
            <v>GJ</v>
          </cell>
        </row>
        <row r="909">
          <cell r="C909" t="str">
            <v>Fontes Estacionárias</v>
          </cell>
          <cell r="E909" t="str">
            <v>Construção e Manufatura</v>
          </cell>
          <cell r="F909" t="str">
            <v>Mínimo</v>
          </cell>
          <cell r="G909">
            <v>1.5E-3</v>
          </cell>
          <cell r="I909" t="str">
            <v>kg N₂O</v>
          </cell>
          <cell r="J909" t="str">
            <v>GJ</v>
          </cell>
        </row>
        <row r="910">
          <cell r="C910" t="str">
            <v>Fontes Estacionárias</v>
          </cell>
          <cell r="E910" t="str">
            <v>Construção e Manufatura</v>
          </cell>
          <cell r="F910" t="str">
            <v>Máximo</v>
          </cell>
          <cell r="G910">
            <v>1.4999999999999999E-2</v>
          </cell>
          <cell r="I910" t="str">
            <v>kg N₂O</v>
          </cell>
          <cell r="J910" t="str">
            <v>GJ</v>
          </cell>
        </row>
        <row r="911">
          <cell r="C911" t="str">
            <v>Fontes Estacionárias</v>
          </cell>
          <cell r="E911" t="str">
            <v>Construção e Manufatura</v>
          </cell>
          <cell r="F911" t="str">
            <v>Default</v>
          </cell>
          <cell r="G911">
            <v>4.0000000000000001E-3</v>
          </cell>
          <cell r="I911" t="str">
            <v>kg N₂O</v>
          </cell>
          <cell r="J911" t="str">
            <v>GJ</v>
          </cell>
        </row>
        <row r="912">
          <cell r="C912" t="str">
            <v>Fontes Estacionárias</v>
          </cell>
          <cell r="E912" t="str">
            <v>Construção e Manufatura</v>
          </cell>
          <cell r="F912" t="str">
            <v>Mínimo</v>
          </cell>
          <cell r="G912">
            <v>92.8</v>
          </cell>
          <cell r="I912" t="str">
            <v>kg CO₂</v>
          </cell>
          <cell r="J912" t="str">
            <v>GJ</v>
          </cell>
        </row>
        <row r="913">
          <cell r="C913" t="str">
            <v>Fontes Estacionárias</v>
          </cell>
          <cell r="E913" t="str">
            <v>Construção e Manufatura</v>
          </cell>
          <cell r="F913" t="str">
            <v>Máximo</v>
          </cell>
          <cell r="G913">
            <v>100</v>
          </cell>
          <cell r="I913" t="str">
            <v>kg CO₂</v>
          </cell>
          <cell r="J913" t="str">
            <v>GJ</v>
          </cell>
        </row>
        <row r="914">
          <cell r="C914" t="str">
            <v>Fontes Estacionárias</v>
          </cell>
          <cell r="E914" t="str">
            <v>Construção e Manufatura</v>
          </cell>
          <cell r="F914" t="str">
            <v>Default</v>
          </cell>
          <cell r="G914">
            <v>96.1</v>
          </cell>
          <cell r="I914" t="str">
            <v>kg CO₂</v>
          </cell>
          <cell r="J914" t="str">
            <v>GJ</v>
          </cell>
        </row>
        <row r="915">
          <cell r="C915" t="str">
            <v>Fontes Estacionárias</v>
          </cell>
          <cell r="E915" t="str">
            <v>Construção e Manufatura</v>
          </cell>
          <cell r="F915" t="str">
            <v>Mínimo</v>
          </cell>
          <cell r="G915">
            <v>3.0000000000000001E-3</v>
          </cell>
          <cell r="I915" t="str">
            <v>kg CH₄</v>
          </cell>
          <cell r="J915" t="str">
            <v>GJ</v>
          </cell>
        </row>
        <row r="916">
          <cell r="C916" t="str">
            <v>Fontes Estacionárias</v>
          </cell>
          <cell r="E916" t="str">
            <v>Construção e Manufatura</v>
          </cell>
          <cell r="F916" t="str">
            <v>Máximo</v>
          </cell>
          <cell r="G916">
            <v>0.03</v>
          </cell>
          <cell r="I916" t="str">
            <v>kg CH₄</v>
          </cell>
          <cell r="J916" t="str">
            <v>GJ</v>
          </cell>
        </row>
        <row r="917">
          <cell r="C917" t="str">
            <v>Fontes Estacionárias</v>
          </cell>
          <cell r="E917" t="str">
            <v>Construção e Manufatura</v>
          </cell>
          <cell r="F917" t="str">
            <v>Default</v>
          </cell>
          <cell r="G917">
            <v>0.01</v>
          </cell>
          <cell r="I917" t="str">
            <v>kg CH₄</v>
          </cell>
          <cell r="J917" t="str">
            <v>GJ</v>
          </cell>
        </row>
        <row r="918">
          <cell r="C918" t="str">
            <v>Fontes Estacionárias</v>
          </cell>
          <cell r="E918" t="str">
            <v>Construção e Manufatura</v>
          </cell>
          <cell r="F918" t="str">
            <v>Mínimo</v>
          </cell>
          <cell r="G918">
            <v>5.0000000000000001E-4</v>
          </cell>
          <cell r="I918" t="str">
            <v>kg N₂O</v>
          </cell>
          <cell r="J918" t="str">
            <v>GJ</v>
          </cell>
        </row>
        <row r="919">
          <cell r="C919" t="str">
            <v>Fontes Estacionárias</v>
          </cell>
          <cell r="E919" t="str">
            <v>Construção e Manufatura</v>
          </cell>
          <cell r="F919" t="str">
            <v>Máximo</v>
          </cell>
          <cell r="G919">
            <v>5.0000000000000001E-3</v>
          </cell>
          <cell r="I919" t="str">
            <v>kg N₂O</v>
          </cell>
          <cell r="J919" t="str">
            <v>GJ</v>
          </cell>
        </row>
        <row r="920">
          <cell r="C920" t="str">
            <v>Fontes Estacionárias</v>
          </cell>
          <cell r="E920" t="str">
            <v>Construção e Manufatura</v>
          </cell>
          <cell r="F920" t="str">
            <v>Default</v>
          </cell>
          <cell r="G920">
            <v>1.5E-3</v>
          </cell>
          <cell r="I920" t="str">
            <v>kg N₂O</v>
          </cell>
          <cell r="J920" t="str">
            <v>GJ</v>
          </cell>
        </row>
        <row r="921">
          <cell r="C921" t="str">
            <v>Fontes Estacionárias</v>
          </cell>
          <cell r="E921" t="str">
            <v>Construção e Manufatura</v>
          </cell>
          <cell r="F921" t="str">
            <v>Mínimo</v>
          </cell>
          <cell r="G921">
            <v>95</v>
          </cell>
          <cell r="I921" t="str">
            <v>kg CO₂</v>
          </cell>
          <cell r="J921" t="str">
            <v>GJ</v>
          </cell>
        </row>
        <row r="922">
          <cell r="C922" t="str">
            <v>Fontes Estacionárias</v>
          </cell>
          <cell r="E922" t="str">
            <v>Construção e Manufatura</v>
          </cell>
          <cell r="F922" t="str">
            <v>Máximo</v>
          </cell>
          <cell r="G922">
            <v>132</v>
          </cell>
          <cell r="I922" t="str">
            <v>kg CO₂</v>
          </cell>
          <cell r="J922" t="str">
            <v>GJ</v>
          </cell>
        </row>
        <row r="923">
          <cell r="C923" t="str">
            <v>Fontes Estacionárias</v>
          </cell>
          <cell r="E923" t="str">
            <v>Construção e Manufatura</v>
          </cell>
          <cell r="F923" t="str">
            <v>Default</v>
          </cell>
          <cell r="G923">
            <v>112</v>
          </cell>
          <cell r="I923" t="str">
            <v>kg CO₂</v>
          </cell>
          <cell r="J923" t="str">
            <v>GJ</v>
          </cell>
        </row>
        <row r="924">
          <cell r="C924" t="str">
            <v>Fontes Estacionárias</v>
          </cell>
          <cell r="E924" t="str">
            <v>Construção e Manufatura</v>
          </cell>
          <cell r="F924" t="str">
            <v>Mínimo</v>
          </cell>
          <cell r="G924">
            <v>0.01</v>
          </cell>
          <cell r="I924" t="str">
            <v>kg CH₄</v>
          </cell>
          <cell r="J924" t="str">
            <v>GJ</v>
          </cell>
        </row>
        <row r="925">
          <cell r="C925" t="str">
            <v>Fontes Estacionárias</v>
          </cell>
          <cell r="E925" t="str">
            <v>Construção e Manufatura</v>
          </cell>
          <cell r="F925" t="str">
            <v>Máximo</v>
          </cell>
          <cell r="G925">
            <v>0.1</v>
          </cell>
          <cell r="I925" t="str">
            <v>kg CH₄</v>
          </cell>
          <cell r="J925" t="str">
            <v>GJ</v>
          </cell>
        </row>
        <row r="926">
          <cell r="C926" t="str">
            <v>Fontes Estacionárias</v>
          </cell>
          <cell r="E926" t="str">
            <v>Construção e Manufatura</v>
          </cell>
          <cell r="F926" t="str">
            <v>Default</v>
          </cell>
          <cell r="G926">
            <v>0.03</v>
          </cell>
          <cell r="I926" t="str">
            <v>kg CH₄</v>
          </cell>
          <cell r="J926" t="str">
            <v>GJ</v>
          </cell>
        </row>
        <row r="927">
          <cell r="C927" t="str">
            <v>Fontes Estacionárias</v>
          </cell>
          <cell r="E927" t="str">
            <v>Construção e Manufatura</v>
          </cell>
          <cell r="F927" t="str">
            <v>Mínimo</v>
          </cell>
          <cell r="G927">
            <v>1.5E-3</v>
          </cell>
          <cell r="I927" t="str">
            <v>kg N₂O</v>
          </cell>
          <cell r="J927" t="str">
            <v>GJ</v>
          </cell>
        </row>
        <row r="928">
          <cell r="C928" t="str">
            <v>Fontes Estacionárias</v>
          </cell>
          <cell r="E928" t="str">
            <v>Construção e Manufatura</v>
          </cell>
          <cell r="F928" t="str">
            <v>Máximo</v>
          </cell>
          <cell r="G928">
            <v>1.4999999999999999E-2</v>
          </cell>
          <cell r="I928" t="str">
            <v>kg N₂O</v>
          </cell>
          <cell r="J928" t="str">
            <v>GJ</v>
          </cell>
        </row>
        <row r="929">
          <cell r="C929" t="str">
            <v>Fontes Estacionárias</v>
          </cell>
          <cell r="E929" t="str">
            <v>Construção e Manufatura</v>
          </cell>
          <cell r="F929" t="str">
            <v>Default</v>
          </cell>
          <cell r="G929">
            <v>4.0000000000000001E-3</v>
          </cell>
          <cell r="I929" t="str">
            <v>kg N₂O</v>
          </cell>
          <cell r="J929" t="str">
            <v>GJ</v>
          </cell>
        </row>
        <row r="930">
          <cell r="C930" t="str">
            <v>Fontes Estacionárias</v>
          </cell>
          <cell r="E930" t="str">
            <v>Construção e Manufatura</v>
          </cell>
          <cell r="F930" t="str">
            <v>Mínimo</v>
          </cell>
          <cell r="G930">
            <v>55.926565334287076</v>
          </cell>
          <cell r="I930" t="str">
            <v>kg CO₂</v>
          </cell>
          <cell r="J930" t="str">
            <v>GJ</v>
          </cell>
        </row>
        <row r="931">
          <cell r="C931" t="str">
            <v>Fontes Estacionárias</v>
          </cell>
          <cell r="E931" t="str">
            <v>Construção e Manufatura</v>
          </cell>
          <cell r="F931" t="str">
            <v>Máximo</v>
          </cell>
          <cell r="G931">
            <v>60.483544731895655</v>
          </cell>
          <cell r="I931" t="str">
            <v>kg CO₂</v>
          </cell>
          <cell r="J931" t="str">
            <v>GJ</v>
          </cell>
        </row>
        <row r="932">
          <cell r="C932" t="str">
            <v>Fontes Estacionárias</v>
          </cell>
          <cell r="E932" t="str">
            <v>Construção e Manufatura</v>
          </cell>
          <cell r="F932" t="str">
            <v>Default</v>
          </cell>
          <cell r="G932">
            <v>57.417940409868066</v>
          </cell>
          <cell r="I932" t="str">
            <v>kg CO₂</v>
          </cell>
          <cell r="J932" t="str">
            <v>GJ</v>
          </cell>
        </row>
        <row r="933">
          <cell r="C933" t="str">
            <v>Fontes Estacionárias</v>
          </cell>
          <cell r="E933" t="str">
            <v>Construção e Manufatura</v>
          </cell>
          <cell r="F933" t="str">
            <v>Mínimo</v>
          </cell>
          <cell r="G933">
            <v>1E-3</v>
          </cell>
          <cell r="I933" t="str">
            <v>kg CH₄</v>
          </cell>
          <cell r="J933" t="str">
            <v>GJ</v>
          </cell>
        </row>
        <row r="934">
          <cell r="C934" t="str">
            <v>Fontes Estacionárias</v>
          </cell>
          <cell r="E934" t="str">
            <v>Construção e Manufatura</v>
          </cell>
          <cell r="F934" t="str">
            <v>Máximo</v>
          </cell>
          <cell r="G934">
            <v>0.01</v>
          </cell>
          <cell r="I934" t="str">
            <v>kg CH₄</v>
          </cell>
          <cell r="J934" t="str">
            <v>GJ</v>
          </cell>
        </row>
        <row r="935">
          <cell r="C935" t="str">
            <v>Fontes Estacionárias</v>
          </cell>
          <cell r="E935" t="str">
            <v>Construção e Manufatura</v>
          </cell>
          <cell r="F935" t="str">
            <v>Default</v>
          </cell>
          <cell r="G935">
            <v>3.0000000000000001E-3</v>
          </cell>
          <cell r="I935" t="str">
            <v>kg CH₄</v>
          </cell>
          <cell r="J935" t="str">
            <v>GJ</v>
          </cell>
        </row>
        <row r="936">
          <cell r="C936" t="str">
            <v>Fontes Estacionárias</v>
          </cell>
          <cell r="E936" t="str">
            <v>Construção e Manufatura</v>
          </cell>
          <cell r="F936" t="str">
            <v>Mínimo</v>
          </cell>
          <cell r="G936">
            <v>2.0000000000000001E-4</v>
          </cell>
          <cell r="I936" t="str">
            <v>kg N₂O</v>
          </cell>
          <cell r="J936" t="str">
            <v>GJ</v>
          </cell>
        </row>
        <row r="937">
          <cell r="C937" t="str">
            <v>Fontes Estacionárias</v>
          </cell>
          <cell r="E937" t="str">
            <v>Construção e Manufatura</v>
          </cell>
          <cell r="F937" t="str">
            <v>Máximo</v>
          </cell>
          <cell r="G937">
            <v>2E-3</v>
          </cell>
          <cell r="I937" t="str">
            <v>kg N₂O</v>
          </cell>
          <cell r="J937" t="str">
            <v>GJ</v>
          </cell>
        </row>
        <row r="938">
          <cell r="C938" t="str">
            <v>Fontes Estacionárias</v>
          </cell>
          <cell r="E938" t="str">
            <v>Construção e Manufatura</v>
          </cell>
          <cell r="F938" t="str">
            <v>Default</v>
          </cell>
          <cell r="G938">
            <v>5.9999999999999995E-4</v>
          </cell>
          <cell r="I938" t="str">
            <v>kg N₂O</v>
          </cell>
          <cell r="J938" t="str">
            <v>GJ</v>
          </cell>
        </row>
        <row r="939">
          <cell r="C939" t="str">
            <v>Fontes Estacionárias</v>
          </cell>
          <cell r="E939" t="str">
            <v>Construção e Manufatura</v>
          </cell>
          <cell r="F939" t="str">
            <v>Mínimo</v>
          </cell>
          <cell r="G939">
            <v>67.5</v>
          </cell>
          <cell r="I939" t="str">
            <v>kg CO₂</v>
          </cell>
          <cell r="J939" t="str">
            <v>GJ</v>
          </cell>
        </row>
        <row r="940">
          <cell r="C940" t="str">
            <v>Fontes Estacionárias</v>
          </cell>
          <cell r="E940" t="str">
            <v>Construção e Manufatura</v>
          </cell>
          <cell r="F940" t="str">
            <v>Máximo</v>
          </cell>
          <cell r="G940">
            <v>73</v>
          </cell>
          <cell r="I940" t="str">
            <v>kg CO₂</v>
          </cell>
          <cell r="J940" t="str">
            <v>GJ</v>
          </cell>
        </row>
        <row r="941">
          <cell r="C941" t="str">
            <v>Fontes Estacionárias</v>
          </cell>
          <cell r="E941" t="str">
            <v>Construção e Manufatura</v>
          </cell>
          <cell r="F941" t="str">
            <v>Default</v>
          </cell>
          <cell r="G941">
            <v>69.3</v>
          </cell>
          <cell r="I941" t="str">
            <v>kg CO₂</v>
          </cell>
          <cell r="J941" t="str">
            <v>GJ</v>
          </cell>
        </row>
        <row r="942">
          <cell r="C942" t="str">
            <v>Fontes Estacionárias</v>
          </cell>
          <cell r="E942" t="str">
            <v>Construção e Manufatura</v>
          </cell>
          <cell r="F942" t="str">
            <v>Mínimo</v>
          </cell>
          <cell r="G942">
            <v>1E-3</v>
          </cell>
          <cell r="I942" t="str">
            <v>kg CH₄</v>
          </cell>
          <cell r="J942" t="str">
            <v>GJ</v>
          </cell>
        </row>
        <row r="943">
          <cell r="C943" t="str">
            <v>Fontes Estacionárias</v>
          </cell>
          <cell r="E943" t="str">
            <v>Construção e Manufatura</v>
          </cell>
          <cell r="F943" t="str">
            <v>Máximo</v>
          </cell>
          <cell r="G943">
            <v>0.01</v>
          </cell>
          <cell r="I943" t="str">
            <v>kg CH₄</v>
          </cell>
          <cell r="J943" t="str">
            <v>GJ</v>
          </cell>
        </row>
        <row r="944">
          <cell r="C944" t="str">
            <v>Fontes Estacionárias</v>
          </cell>
          <cell r="E944" t="str">
            <v>Construção e Manufatura</v>
          </cell>
          <cell r="F944" t="str">
            <v>Default</v>
          </cell>
          <cell r="G944">
            <v>3.0000000000000001E-3</v>
          </cell>
          <cell r="I944" t="str">
            <v>kg CH₄</v>
          </cell>
          <cell r="J944" t="str">
            <v>GJ</v>
          </cell>
        </row>
        <row r="945">
          <cell r="C945" t="str">
            <v>Fontes Estacionárias</v>
          </cell>
          <cell r="E945" t="str">
            <v>Construção e Manufatura</v>
          </cell>
          <cell r="F945" t="str">
            <v>Mínimo</v>
          </cell>
          <cell r="G945">
            <v>2.0000000000000001E-4</v>
          </cell>
          <cell r="I945" t="str">
            <v>kg N₂O</v>
          </cell>
          <cell r="J945" t="str">
            <v>GJ</v>
          </cell>
        </row>
        <row r="946">
          <cell r="C946" t="str">
            <v>Fontes Estacionárias</v>
          </cell>
          <cell r="E946" t="str">
            <v>Construção e Manufatura</v>
          </cell>
          <cell r="F946" t="str">
            <v>Máximo</v>
          </cell>
          <cell r="G946">
            <v>2E-3</v>
          </cell>
          <cell r="I946" t="str">
            <v>kg N₂O</v>
          </cell>
          <cell r="J946" t="str">
            <v>GJ</v>
          </cell>
        </row>
        <row r="947">
          <cell r="C947" t="str">
            <v>Fontes Estacionárias</v>
          </cell>
          <cell r="E947" t="str">
            <v>Construção e Manufatura</v>
          </cell>
          <cell r="F947" t="str">
            <v>Default</v>
          </cell>
          <cell r="G947">
            <v>5.9999999999999995E-4</v>
          </cell>
          <cell r="I947" t="str">
            <v>kg N₂O</v>
          </cell>
          <cell r="J947" t="str">
            <v>GJ</v>
          </cell>
        </row>
        <row r="948">
          <cell r="C948" t="str">
            <v>Fontes Estacionárias</v>
          </cell>
          <cell r="E948" t="str">
            <v>Construção e Manufatura</v>
          </cell>
          <cell r="F948" t="str">
            <v>Mínimo</v>
          </cell>
          <cell r="G948">
            <v>69.27195726721564</v>
          </cell>
          <cell r="I948" t="str">
            <v>kg CO₂</v>
          </cell>
          <cell r="J948" t="str">
            <v>GJ</v>
          </cell>
        </row>
        <row r="949">
          <cell r="C949" t="str">
            <v>Fontes Estacionárias</v>
          </cell>
          <cell r="E949" t="str">
            <v>Construção e Manufatura</v>
          </cell>
          <cell r="F949" t="str">
            <v>Máximo</v>
          </cell>
          <cell r="G949">
            <v>71.371107487434315</v>
          </cell>
          <cell r="I949" t="str">
            <v>kg CO₂</v>
          </cell>
          <cell r="J949" t="str">
            <v>GJ</v>
          </cell>
        </row>
        <row r="950">
          <cell r="C950" t="str">
            <v>Fontes Estacionárias</v>
          </cell>
          <cell r="E950" t="str">
            <v>Construção e Manufatura</v>
          </cell>
          <cell r="F950" t="str">
            <v>Default</v>
          </cell>
          <cell r="G950">
            <v>70.703196053728377</v>
          </cell>
          <cell r="I950" t="str">
            <v>kg CO₂</v>
          </cell>
          <cell r="J950" t="str">
            <v>GJ</v>
          </cell>
        </row>
        <row r="951">
          <cell r="C951" t="str">
            <v>Fontes Estacionárias</v>
          </cell>
          <cell r="E951" t="str">
            <v>Construção e Manufatura</v>
          </cell>
          <cell r="F951" t="str">
            <v>Mínimo</v>
          </cell>
          <cell r="G951">
            <v>1E-3</v>
          </cell>
          <cell r="I951" t="str">
            <v>kg CH₄</v>
          </cell>
          <cell r="J951" t="str">
            <v>GJ</v>
          </cell>
        </row>
        <row r="952">
          <cell r="C952" t="str">
            <v>Fontes Estacionárias</v>
          </cell>
          <cell r="E952" t="str">
            <v>Construção e Manufatura</v>
          </cell>
          <cell r="F952" t="str">
            <v>Máximo</v>
          </cell>
          <cell r="G952">
            <v>0.01</v>
          </cell>
          <cell r="I952" t="str">
            <v>kg CH₄</v>
          </cell>
          <cell r="J952" t="str">
            <v>GJ</v>
          </cell>
        </row>
        <row r="953">
          <cell r="C953" t="str">
            <v>Fontes Estacionárias</v>
          </cell>
          <cell r="E953" t="str">
            <v>Construção e Manufatura</v>
          </cell>
          <cell r="F953" t="str">
            <v>Default</v>
          </cell>
          <cell r="G953">
            <v>3.0000000000000001E-3</v>
          </cell>
          <cell r="I953" t="str">
            <v>kg CH₄</v>
          </cell>
          <cell r="J953" t="str">
            <v>GJ</v>
          </cell>
        </row>
        <row r="954">
          <cell r="C954" t="str">
            <v>Fontes Estacionárias</v>
          </cell>
          <cell r="E954" t="str">
            <v>Construção e Manufatura</v>
          </cell>
          <cell r="F954" t="str">
            <v>Mínimo</v>
          </cell>
          <cell r="G954">
            <v>2.0000000000000001E-4</v>
          </cell>
          <cell r="I954" t="str">
            <v>kg N₂O</v>
          </cell>
          <cell r="J954" t="str">
            <v>GJ</v>
          </cell>
        </row>
        <row r="955">
          <cell r="C955" t="str">
            <v>Fontes Estacionárias</v>
          </cell>
          <cell r="E955" t="str">
            <v>Construção e Manufatura</v>
          </cell>
          <cell r="F955" t="str">
            <v>Máximo</v>
          </cell>
          <cell r="G955">
            <v>2E-3</v>
          </cell>
          <cell r="I955" t="str">
            <v>kg N₂O</v>
          </cell>
          <cell r="J955" t="str">
            <v>GJ</v>
          </cell>
        </row>
        <row r="956">
          <cell r="C956" t="str">
            <v>Fontes Estacionárias</v>
          </cell>
          <cell r="E956" t="str">
            <v>Construção e Manufatura</v>
          </cell>
          <cell r="F956" t="str">
            <v>Default</v>
          </cell>
          <cell r="G956">
            <v>5.9999999999999995E-4</v>
          </cell>
          <cell r="I956" t="str">
            <v>kg N₂O</v>
          </cell>
          <cell r="J956" t="str">
            <v>GJ</v>
          </cell>
        </row>
        <row r="957">
          <cell r="C957" t="str">
            <v>Fontes Estacionárias</v>
          </cell>
          <cell r="E957" t="str">
            <v>Construção e Manufatura</v>
          </cell>
          <cell r="F957" t="str">
            <v>Mínimo</v>
          </cell>
          <cell r="G957">
            <v>72.599999999999994</v>
          </cell>
          <cell r="I957" t="str">
            <v>kg CO₂</v>
          </cell>
          <cell r="J957" t="str">
            <v>GJ</v>
          </cell>
        </row>
        <row r="958">
          <cell r="C958" t="str">
            <v>Fontes Estacionárias</v>
          </cell>
          <cell r="E958" t="str">
            <v>Construção e Manufatura</v>
          </cell>
          <cell r="F958" t="str">
            <v>Máximo</v>
          </cell>
          <cell r="G958">
            <v>74.8</v>
          </cell>
          <cell r="I958" t="str">
            <v>kg CO₂</v>
          </cell>
          <cell r="J958" t="str">
            <v>GJ</v>
          </cell>
        </row>
        <row r="959">
          <cell r="C959" t="str">
            <v>Fontes Estacionárias</v>
          </cell>
          <cell r="E959" t="str">
            <v>Construção e Manufatura</v>
          </cell>
          <cell r="F959" t="str">
            <v>Default</v>
          </cell>
          <cell r="G959">
            <v>74.099999999999994</v>
          </cell>
          <cell r="I959" t="str">
            <v>kg CO₂</v>
          </cell>
          <cell r="J959" t="str">
            <v>GJ</v>
          </cell>
        </row>
        <row r="960">
          <cell r="C960" t="str">
            <v>Fontes Estacionárias</v>
          </cell>
          <cell r="E960" t="str">
            <v>Construção e Manufatura</v>
          </cell>
          <cell r="F960" t="str">
            <v>Mínimo</v>
          </cell>
          <cell r="G960">
            <v>1E-3</v>
          </cell>
          <cell r="I960" t="str">
            <v>kg CH₄</v>
          </cell>
          <cell r="J960" t="str">
            <v>GJ</v>
          </cell>
        </row>
        <row r="961">
          <cell r="C961" t="str">
            <v>Fontes Estacionárias</v>
          </cell>
          <cell r="E961" t="str">
            <v>Construção e Manufatura</v>
          </cell>
          <cell r="F961" t="str">
            <v>Máximo</v>
          </cell>
          <cell r="G961">
            <v>0.01</v>
          </cell>
          <cell r="I961" t="str">
            <v>kg CH₄</v>
          </cell>
          <cell r="J961" t="str">
            <v>GJ</v>
          </cell>
        </row>
        <row r="962">
          <cell r="C962" t="str">
            <v>Fontes Estacionárias</v>
          </cell>
          <cell r="E962" t="str">
            <v>Construção e Manufatura</v>
          </cell>
          <cell r="F962" t="str">
            <v>Default</v>
          </cell>
          <cell r="G962">
            <v>3.0000000000000001E-3</v>
          </cell>
          <cell r="I962" t="str">
            <v>kg CH₄</v>
          </cell>
          <cell r="J962" t="str">
            <v>GJ</v>
          </cell>
        </row>
        <row r="963">
          <cell r="C963" t="str">
            <v>Fontes Estacionárias</v>
          </cell>
          <cell r="E963" t="str">
            <v>Construção e Manufatura</v>
          </cell>
          <cell r="F963" t="str">
            <v>Mínimo</v>
          </cell>
          <cell r="G963">
            <v>2.0000000000000001E-4</v>
          </cell>
          <cell r="I963" t="str">
            <v>kg N₂O</v>
          </cell>
          <cell r="J963" t="str">
            <v>GJ</v>
          </cell>
        </row>
        <row r="964">
          <cell r="C964" t="str">
            <v>Fontes Estacionárias</v>
          </cell>
          <cell r="E964" t="str">
            <v>Construção e Manufatura</v>
          </cell>
          <cell r="F964" t="str">
            <v>Máximo</v>
          </cell>
          <cell r="G964">
            <v>2E-3</v>
          </cell>
          <cell r="I964" t="str">
            <v>kg N₂O</v>
          </cell>
          <cell r="J964" t="str">
            <v>GJ</v>
          </cell>
        </row>
        <row r="965">
          <cell r="C965" t="str">
            <v>Fontes Estacionárias</v>
          </cell>
          <cell r="E965" t="str">
            <v>Construção e Manufatura</v>
          </cell>
          <cell r="F965" t="str">
            <v>Default</v>
          </cell>
          <cell r="G965">
            <v>5.9999999999999995E-4</v>
          </cell>
          <cell r="I965" t="str">
            <v>kg N₂O</v>
          </cell>
          <cell r="J965" t="str">
            <v>GJ</v>
          </cell>
        </row>
        <row r="966">
          <cell r="C966" t="str">
            <v>Fontes Móveis</v>
          </cell>
          <cell r="E966" t="str">
            <v>N/A</v>
          </cell>
          <cell r="F966" t="str">
            <v>Default</v>
          </cell>
          <cell r="G966">
            <v>74.099999999999994</v>
          </cell>
          <cell r="I966" t="str">
            <v>kg CO₂</v>
          </cell>
          <cell r="J966" t="str">
            <v>GJ</v>
          </cell>
        </row>
        <row r="967">
          <cell r="C967" t="str">
            <v>Fontes Móveis</v>
          </cell>
          <cell r="E967" t="str">
            <v>N/A</v>
          </cell>
          <cell r="F967" t="str">
            <v>Mínimo</v>
          </cell>
          <cell r="G967">
            <v>72.599999999999994</v>
          </cell>
          <cell r="I967" t="str">
            <v>kg CO₂</v>
          </cell>
          <cell r="J967" t="str">
            <v>GJ</v>
          </cell>
        </row>
        <row r="968">
          <cell r="C968" t="str">
            <v>Fontes Móveis</v>
          </cell>
          <cell r="E968" t="str">
            <v>N/A</v>
          </cell>
          <cell r="F968" t="str">
            <v>Máximo</v>
          </cell>
          <cell r="G968">
            <v>74.8</v>
          </cell>
          <cell r="I968" t="str">
            <v>kg CO₂</v>
          </cell>
          <cell r="J968" t="str">
            <v>GJ</v>
          </cell>
        </row>
        <row r="969">
          <cell r="C969" t="str">
            <v>Fontes Móveis</v>
          </cell>
          <cell r="E969" t="str">
            <v>N/A</v>
          </cell>
          <cell r="F969" t="str">
            <v>Default</v>
          </cell>
          <cell r="G969">
            <v>3.8999999999999998E-3</v>
          </cell>
          <cell r="I969" t="str">
            <v>kg CH₄</v>
          </cell>
          <cell r="J969" t="str">
            <v>GJ</v>
          </cell>
        </row>
        <row r="970">
          <cell r="C970" t="str">
            <v>Fontes Móveis</v>
          </cell>
          <cell r="E970" t="str">
            <v>N/A</v>
          </cell>
          <cell r="F970" t="str">
            <v>Mínimo</v>
          </cell>
          <cell r="G970">
            <v>1.6000000000000001E-3</v>
          </cell>
          <cell r="I970" t="str">
            <v>kg CH₄</v>
          </cell>
          <cell r="J970" t="str">
            <v>GJ</v>
          </cell>
        </row>
        <row r="971">
          <cell r="C971" t="str">
            <v>Fontes Móveis</v>
          </cell>
          <cell r="E971" t="str">
            <v>N/A</v>
          </cell>
          <cell r="F971" t="str">
            <v>Máximo</v>
          </cell>
          <cell r="G971">
            <v>9.4999999999999998E-3</v>
          </cell>
          <cell r="I971" t="str">
            <v>kg CH₄</v>
          </cell>
          <cell r="J971" t="str">
            <v>GJ</v>
          </cell>
        </row>
        <row r="972">
          <cell r="C972" t="str">
            <v>Fontes Móveis</v>
          </cell>
          <cell r="E972" t="str">
            <v>N/A</v>
          </cell>
          <cell r="F972" t="str">
            <v>Default</v>
          </cell>
          <cell r="G972">
            <v>3.8999999999999998E-3</v>
          </cell>
          <cell r="I972" t="str">
            <v>kg N₂O</v>
          </cell>
          <cell r="J972" t="str">
            <v>GJ</v>
          </cell>
        </row>
        <row r="973">
          <cell r="C973" t="str">
            <v>Fontes Móveis</v>
          </cell>
          <cell r="E973" t="str">
            <v>N/A</v>
          </cell>
          <cell r="F973" t="str">
            <v>Mínimo</v>
          </cell>
          <cell r="G973">
            <v>1.2999999999999999E-3</v>
          </cell>
          <cell r="I973" t="str">
            <v>kg N₂O</v>
          </cell>
          <cell r="J973" t="str">
            <v>GJ</v>
          </cell>
        </row>
        <row r="974">
          <cell r="C974" t="str">
            <v>Fontes Móveis</v>
          </cell>
          <cell r="E974" t="str">
            <v>N/A</v>
          </cell>
          <cell r="F974" t="str">
            <v>Máximo</v>
          </cell>
          <cell r="G974">
            <v>1.2E-2</v>
          </cell>
          <cell r="I974" t="str">
            <v>kg N₂O</v>
          </cell>
          <cell r="J974" t="str">
            <v>GJ</v>
          </cell>
        </row>
        <row r="975">
          <cell r="C975" t="str">
            <v>Fontes Móveis</v>
          </cell>
          <cell r="E975" t="str">
            <v>N/A</v>
          </cell>
          <cell r="F975" t="str">
            <v>Default</v>
          </cell>
          <cell r="G975">
            <v>74.099999999999994</v>
          </cell>
          <cell r="I975" t="str">
            <v>kg CO₂</v>
          </cell>
          <cell r="J975" t="str">
            <v>GJ</v>
          </cell>
        </row>
        <row r="976">
          <cell r="C976" t="str">
            <v>Fontes Móveis</v>
          </cell>
          <cell r="E976" t="str">
            <v>N/A</v>
          </cell>
          <cell r="F976" t="str">
            <v>Mínimo</v>
          </cell>
          <cell r="G976">
            <v>72.599999999999994</v>
          </cell>
          <cell r="I976" t="str">
            <v>kg CO₂</v>
          </cell>
          <cell r="J976" t="str">
            <v>GJ</v>
          </cell>
        </row>
        <row r="977">
          <cell r="C977" t="str">
            <v>Fontes Móveis</v>
          </cell>
          <cell r="E977" t="str">
            <v>N/A</v>
          </cell>
          <cell r="F977" t="str">
            <v>Máximo</v>
          </cell>
          <cell r="G977">
            <v>74.8</v>
          </cell>
          <cell r="I977" t="str">
            <v>kg CO₂</v>
          </cell>
          <cell r="J977" t="str">
            <v>GJ</v>
          </cell>
        </row>
        <row r="978">
          <cell r="C978" t="str">
            <v>Fontes Móveis</v>
          </cell>
          <cell r="E978" t="str">
            <v>N/A</v>
          </cell>
          <cell r="F978" t="str">
            <v>Default</v>
          </cell>
          <cell r="G978">
            <v>3.8999999999999998E-3</v>
          </cell>
          <cell r="I978" t="str">
            <v>kg CH₄</v>
          </cell>
          <cell r="J978" t="str">
            <v>GJ</v>
          </cell>
        </row>
        <row r="979">
          <cell r="C979" t="str">
            <v>Fontes Móveis</v>
          </cell>
          <cell r="E979" t="str">
            <v>N/A</v>
          </cell>
          <cell r="F979" t="str">
            <v>Mínimo</v>
          </cell>
          <cell r="G979">
            <v>1.6000000000000001E-3</v>
          </cell>
          <cell r="I979" t="str">
            <v>kg CH₄</v>
          </cell>
          <cell r="J979" t="str">
            <v>GJ</v>
          </cell>
        </row>
        <row r="980">
          <cell r="C980" t="str">
            <v>Fontes Móveis</v>
          </cell>
          <cell r="E980" t="str">
            <v>N/A</v>
          </cell>
          <cell r="F980" t="str">
            <v>Máximo</v>
          </cell>
          <cell r="G980">
            <v>9.4999999999999998E-3</v>
          </cell>
          <cell r="I980" t="str">
            <v>kg CH₄</v>
          </cell>
          <cell r="J980" t="str">
            <v>GJ</v>
          </cell>
        </row>
        <row r="981">
          <cell r="C981" t="str">
            <v>Fontes Móveis</v>
          </cell>
          <cell r="E981" t="str">
            <v>N/A</v>
          </cell>
          <cell r="F981" t="str">
            <v>Default</v>
          </cell>
          <cell r="G981">
            <v>3.8999999999999998E-3</v>
          </cell>
          <cell r="I981" t="str">
            <v>kg N₂O</v>
          </cell>
          <cell r="J981" t="str">
            <v>GJ</v>
          </cell>
        </row>
        <row r="982">
          <cell r="C982" t="str">
            <v>Fontes Móveis</v>
          </cell>
          <cell r="E982" t="str">
            <v>N/A</v>
          </cell>
          <cell r="F982" t="str">
            <v>Mínimo</v>
          </cell>
          <cell r="G982">
            <v>1.2999999999999999E-3</v>
          </cell>
          <cell r="I982" t="str">
            <v>kg N₂O</v>
          </cell>
          <cell r="J982" t="str">
            <v>GJ</v>
          </cell>
        </row>
        <row r="983">
          <cell r="C983" t="str">
            <v>Fontes Móveis</v>
          </cell>
          <cell r="E983" t="str">
            <v>N/A</v>
          </cell>
          <cell r="F983" t="str">
            <v>Máximo</v>
          </cell>
          <cell r="G983">
            <v>1.2E-2</v>
          </cell>
          <cell r="I983" t="str">
            <v>kg N₂O</v>
          </cell>
          <cell r="J983" t="str">
            <v>GJ</v>
          </cell>
        </row>
        <row r="984">
          <cell r="C984" t="str">
            <v>Fontes Móveis</v>
          </cell>
          <cell r="E984" t="str">
            <v>N/A</v>
          </cell>
          <cell r="F984" t="str">
            <v>Default</v>
          </cell>
          <cell r="G984">
            <v>56.1</v>
          </cell>
          <cell r="I984" t="str">
            <v>kg CO₂</v>
          </cell>
          <cell r="J984" t="str">
            <v>GJ</v>
          </cell>
        </row>
        <row r="985">
          <cell r="C985" t="str">
            <v>Fontes Móveis</v>
          </cell>
          <cell r="E985" t="str">
            <v>N/A</v>
          </cell>
          <cell r="F985" t="str">
            <v>Mínimo</v>
          </cell>
          <cell r="G985">
            <v>54.3</v>
          </cell>
          <cell r="I985" t="str">
            <v>kg CO₂</v>
          </cell>
          <cell r="J985" t="str">
            <v>GJ</v>
          </cell>
        </row>
        <row r="986">
          <cell r="C986" t="str">
            <v>Fontes Móveis</v>
          </cell>
          <cell r="E986" t="str">
            <v>N/A</v>
          </cell>
          <cell r="F986" t="str">
            <v>Máximo</v>
          </cell>
          <cell r="G986">
            <v>58.3</v>
          </cell>
          <cell r="I986" t="str">
            <v>kg CO₂</v>
          </cell>
          <cell r="J986" t="str">
            <v>GJ</v>
          </cell>
        </row>
        <row r="987">
          <cell r="C987" t="str">
            <v>Fontes Móveis</v>
          </cell>
          <cell r="E987" t="str">
            <v>N/A</v>
          </cell>
          <cell r="F987" t="str">
            <v>Default</v>
          </cell>
          <cell r="G987">
            <v>9.1999999999999998E-2</v>
          </cell>
          <cell r="I987" t="str">
            <v>kg CH₄</v>
          </cell>
          <cell r="J987" t="str">
            <v>GJ</v>
          </cell>
        </row>
        <row r="988">
          <cell r="C988" t="str">
            <v>Fontes Móveis</v>
          </cell>
          <cell r="E988" t="str">
            <v>N/A</v>
          </cell>
          <cell r="F988" t="str">
            <v>Mínimo</v>
          </cell>
          <cell r="G988">
            <v>0.05</v>
          </cell>
          <cell r="I988" t="str">
            <v>kg CH₄</v>
          </cell>
          <cell r="J988" t="str">
            <v>GJ</v>
          </cell>
        </row>
        <row r="989">
          <cell r="C989" t="str">
            <v>Fontes Móveis</v>
          </cell>
          <cell r="E989" t="str">
            <v>N/A</v>
          </cell>
          <cell r="F989" t="str">
            <v>Máximo</v>
          </cell>
          <cell r="G989">
            <v>1.54</v>
          </cell>
          <cell r="I989" t="str">
            <v>kg CH₄</v>
          </cell>
          <cell r="J989" t="str">
            <v>GJ</v>
          </cell>
        </row>
        <row r="990">
          <cell r="C990" t="str">
            <v>Fontes Móveis</v>
          </cell>
          <cell r="E990" t="str">
            <v>N/A</v>
          </cell>
          <cell r="F990" t="str">
            <v>Default</v>
          </cell>
          <cell r="G990">
            <v>3.0000000000000001E-3</v>
          </cell>
          <cell r="I990" t="str">
            <v>kg N₂O</v>
          </cell>
          <cell r="J990" t="str">
            <v>GJ</v>
          </cell>
        </row>
        <row r="991">
          <cell r="C991" t="str">
            <v>Fontes Móveis</v>
          </cell>
          <cell r="E991" t="str">
            <v>N/A</v>
          </cell>
          <cell r="F991" t="str">
            <v>Mínimo</v>
          </cell>
          <cell r="G991">
            <v>1E-3</v>
          </cell>
          <cell r="I991" t="str">
            <v>kg N₂O</v>
          </cell>
          <cell r="J991" t="str">
            <v>GJ</v>
          </cell>
        </row>
        <row r="992">
          <cell r="C992" t="str">
            <v>Fontes Móveis</v>
          </cell>
          <cell r="E992" t="str">
            <v>N/A</v>
          </cell>
          <cell r="F992" t="str">
            <v>Máximo</v>
          </cell>
          <cell r="G992">
            <v>7.6999999999999999E-2</v>
          </cell>
          <cell r="I992" t="str">
            <v>kg N₂O</v>
          </cell>
          <cell r="J992" t="str">
            <v>GJ</v>
          </cell>
        </row>
        <row r="993">
          <cell r="C993" t="str">
            <v>Fontes Móveis</v>
          </cell>
          <cell r="E993" t="str">
            <v>N/A</v>
          </cell>
          <cell r="F993" t="str">
            <v>Default</v>
          </cell>
          <cell r="G993">
            <v>57.417940409868066</v>
          </cell>
          <cell r="I993" t="str">
            <v>kg CO₂</v>
          </cell>
          <cell r="J993" t="str">
            <v>GJ</v>
          </cell>
        </row>
        <row r="994">
          <cell r="C994" t="str">
            <v>Fontes Móveis</v>
          </cell>
          <cell r="E994" t="str">
            <v>N/A</v>
          </cell>
          <cell r="F994" t="str">
            <v>Mínimo</v>
          </cell>
          <cell r="G994">
            <v>55.926565334287076</v>
          </cell>
          <cell r="I994" t="str">
            <v>kg CO₂</v>
          </cell>
          <cell r="J994" t="str">
            <v>GJ</v>
          </cell>
        </row>
        <row r="995">
          <cell r="C995" t="str">
            <v>Fontes Móveis</v>
          </cell>
          <cell r="E995" t="str">
            <v>N/A</v>
          </cell>
          <cell r="F995" t="str">
            <v>Máximo</v>
          </cell>
          <cell r="G995">
            <v>60.483544731895655</v>
          </cell>
          <cell r="I995" t="str">
            <v>kg CO₂</v>
          </cell>
          <cell r="J995" t="str">
            <v>GJ</v>
          </cell>
        </row>
        <row r="996">
          <cell r="C996" t="str">
            <v>Fontes Móveis</v>
          </cell>
          <cell r="E996" t="str">
            <v>N/A</v>
          </cell>
          <cell r="F996" t="str">
            <v>Default</v>
          </cell>
          <cell r="G996">
            <v>2.3799791960592738E-2</v>
          </cell>
          <cell r="I996" t="str">
            <v>kg CH₄</v>
          </cell>
          <cell r="J996" t="str">
            <v>GJ</v>
          </cell>
        </row>
        <row r="997">
          <cell r="C997" t="str">
            <v>Fontes Móveis</v>
          </cell>
          <cell r="E997" t="str">
            <v>N/A</v>
          </cell>
          <cell r="F997" t="str">
            <v>Mínimo</v>
          </cell>
          <cell r="G997">
            <v>8.4430206023914222E-3</v>
          </cell>
          <cell r="I997" t="str">
            <v>kg CH₄</v>
          </cell>
          <cell r="J997" t="str">
            <v>GJ</v>
          </cell>
        </row>
        <row r="998">
          <cell r="C998" t="str">
            <v>Fontes Móveis</v>
          </cell>
          <cell r="E998" t="str">
            <v>N/A</v>
          </cell>
          <cell r="F998" t="str">
            <v>Máximo</v>
          </cell>
          <cell r="G998">
            <v>8.5657083417312208E-2</v>
          </cell>
          <cell r="I998" t="str">
            <v>kg CH₄</v>
          </cell>
          <cell r="J998" t="str">
            <v>GJ</v>
          </cell>
        </row>
        <row r="999">
          <cell r="C999" t="str">
            <v>Fontes Móveis</v>
          </cell>
          <cell r="E999" t="str">
            <v>N/A</v>
          </cell>
          <cell r="F999" t="str">
            <v>Default</v>
          </cell>
          <cell r="G999">
            <v>6.7312086440551771E-3</v>
          </cell>
          <cell r="I999" t="str">
            <v>kg N₂O</v>
          </cell>
          <cell r="J999" t="str">
            <v>GJ</v>
          </cell>
        </row>
        <row r="1000">
          <cell r="C1000" t="str">
            <v>Fontes Móveis</v>
          </cell>
          <cell r="E1000" t="str">
            <v>N/A</v>
          </cell>
          <cell r="F1000" t="str">
            <v>Mínimo</v>
          </cell>
          <cell r="G1000">
            <v>2.1885001007746511E-3</v>
          </cell>
          <cell r="I1000" t="str">
            <v>kg N₂O</v>
          </cell>
          <cell r="J1000" t="str">
            <v>GJ</v>
          </cell>
        </row>
        <row r="1001">
          <cell r="C1001" t="str">
            <v>Fontes Móveis</v>
          </cell>
          <cell r="E1001" t="str">
            <v>N/A</v>
          </cell>
          <cell r="F1001" t="str">
            <v>Máximo</v>
          </cell>
          <cell r="G1001">
            <v>2.0227917590434307E-2</v>
          </cell>
          <cell r="I1001" t="str">
            <v>kg N₂O</v>
          </cell>
          <cell r="J1001" t="str">
            <v>GJ</v>
          </cell>
        </row>
        <row r="1002">
          <cell r="C1002" t="str">
            <v>Fontes Móveis</v>
          </cell>
          <cell r="E1002" t="str">
            <v>N/A</v>
          </cell>
          <cell r="F1002" t="str">
            <v>Default</v>
          </cell>
          <cell r="G1002">
            <v>69.3</v>
          </cell>
          <cell r="I1002" t="str">
            <v>kg CO₂</v>
          </cell>
          <cell r="J1002" t="str">
            <v>GJ</v>
          </cell>
        </row>
        <row r="1003">
          <cell r="C1003" t="str">
            <v>Fontes Móveis</v>
          </cell>
          <cell r="E1003" t="str">
            <v>N/A</v>
          </cell>
          <cell r="F1003" t="str">
            <v>Mínimo</v>
          </cell>
          <cell r="G1003">
            <v>67.5</v>
          </cell>
          <cell r="I1003" t="str">
            <v>kg CO₂</v>
          </cell>
          <cell r="J1003" t="str">
            <v>GJ</v>
          </cell>
        </row>
        <row r="1004">
          <cell r="C1004" t="str">
            <v>Fontes Móveis</v>
          </cell>
          <cell r="E1004" t="str">
            <v>N/A</v>
          </cell>
          <cell r="F1004" t="str">
            <v>Máximo</v>
          </cell>
          <cell r="G1004">
            <v>73</v>
          </cell>
          <cell r="I1004" t="str">
            <v>kg CO₂</v>
          </cell>
          <cell r="J1004" t="str">
            <v>GJ</v>
          </cell>
        </row>
        <row r="1005">
          <cell r="C1005" t="str">
            <v>Fontes Móveis</v>
          </cell>
          <cell r="E1005" t="str">
            <v>N/A</v>
          </cell>
          <cell r="F1005" t="str">
            <v>Default</v>
          </cell>
          <cell r="G1005">
            <v>2.5000000000000001E-2</v>
          </cell>
          <cell r="I1005" t="str">
            <v>kg CH₄</v>
          </cell>
          <cell r="J1005" t="str">
            <v>GJ</v>
          </cell>
        </row>
        <row r="1006">
          <cell r="C1006" t="str">
            <v>Fontes Móveis</v>
          </cell>
          <cell r="E1006" t="str">
            <v>N/A</v>
          </cell>
          <cell r="F1006" t="str">
            <v>Mínimo</v>
          </cell>
          <cell r="G1006">
            <v>7.4999999999999997E-3</v>
          </cell>
          <cell r="I1006" t="str">
            <v>kg CH₄</v>
          </cell>
          <cell r="J1006" t="str">
            <v>GJ</v>
          </cell>
        </row>
        <row r="1007">
          <cell r="C1007" t="str">
            <v>Fontes Móveis</v>
          </cell>
          <cell r="E1007" t="str">
            <v>N/A</v>
          </cell>
          <cell r="F1007" t="str">
            <v>Máximo</v>
          </cell>
          <cell r="G1007">
            <v>8.5999999999999993E-2</v>
          </cell>
          <cell r="I1007" t="str">
            <v>kg CH₄</v>
          </cell>
          <cell r="J1007" t="str">
            <v>GJ</v>
          </cell>
        </row>
        <row r="1008">
          <cell r="C1008" t="str">
            <v>Fontes Móveis</v>
          </cell>
          <cell r="E1008" t="str">
            <v>N/A</v>
          </cell>
          <cell r="F1008" t="str">
            <v>Default</v>
          </cell>
          <cell r="G1008">
            <v>8.0000000000000002E-3</v>
          </cell>
          <cell r="I1008" t="str">
            <v>kg N₂O</v>
          </cell>
          <cell r="J1008" t="str">
            <v>GJ</v>
          </cell>
        </row>
        <row r="1009">
          <cell r="C1009" t="str">
            <v>Fontes Móveis</v>
          </cell>
          <cell r="E1009" t="str">
            <v>N/A</v>
          </cell>
          <cell r="F1009" t="str">
            <v>Mínimo</v>
          </cell>
          <cell r="G1009">
            <v>2.5999999999999999E-3</v>
          </cell>
          <cell r="I1009" t="str">
            <v>kg N₂O</v>
          </cell>
          <cell r="J1009" t="str">
            <v>GJ</v>
          </cell>
        </row>
        <row r="1010">
          <cell r="C1010" t="str">
            <v>Fontes Móveis</v>
          </cell>
          <cell r="E1010" t="str">
            <v>N/A</v>
          </cell>
          <cell r="F1010" t="str">
            <v>Máximo</v>
          </cell>
          <cell r="G1010">
            <v>2.4E-2</v>
          </cell>
          <cell r="I1010" t="str">
            <v>kg N₂O</v>
          </cell>
          <cell r="J1010" t="str">
            <v>GJ</v>
          </cell>
        </row>
        <row r="1011">
          <cell r="C1011" t="str">
            <v>Fontes Móveis</v>
          </cell>
          <cell r="E1011" t="str">
            <v>N/A</v>
          </cell>
          <cell r="F1011" t="str">
            <v>Default</v>
          </cell>
          <cell r="G1011">
            <v>71.5</v>
          </cell>
          <cell r="I1011" t="str">
            <v>kg CO₂</v>
          </cell>
          <cell r="J1011" t="str">
            <v>GJ</v>
          </cell>
        </row>
        <row r="1012">
          <cell r="C1012" t="str">
            <v>Fontes Móveis</v>
          </cell>
          <cell r="E1012" t="str">
            <v>N/A</v>
          </cell>
          <cell r="F1012" t="str">
            <v>Mínimo</v>
          </cell>
          <cell r="G1012">
            <v>69.7</v>
          </cell>
          <cell r="I1012" t="str">
            <v>kg CO₂</v>
          </cell>
          <cell r="J1012" t="str">
            <v>GJ</v>
          </cell>
        </row>
        <row r="1013">
          <cell r="C1013" t="str">
            <v>Fontes Móveis</v>
          </cell>
          <cell r="E1013" t="str">
            <v>N/A</v>
          </cell>
          <cell r="F1013" t="str">
            <v>Máximo</v>
          </cell>
          <cell r="G1013">
            <v>74.400000000000006</v>
          </cell>
          <cell r="I1013" t="str">
            <v>kg CO₂</v>
          </cell>
          <cell r="J1013" t="str">
            <v>GJ</v>
          </cell>
        </row>
        <row r="1014">
          <cell r="C1014" t="str">
            <v>Fontes Móveis</v>
          </cell>
          <cell r="E1014" t="str">
            <v>N/A</v>
          </cell>
          <cell r="F1014" t="str">
            <v>Default</v>
          </cell>
          <cell r="G1014">
            <v>0.01</v>
          </cell>
          <cell r="I1014" t="str">
            <v>kg CH₄</v>
          </cell>
          <cell r="J1014" t="str">
            <v>GJ</v>
          </cell>
        </row>
        <row r="1015">
          <cell r="C1015" t="str">
            <v>Fontes Móveis</v>
          </cell>
          <cell r="E1015" t="str">
            <v>N/A</v>
          </cell>
          <cell r="F1015" t="str">
            <v>Mínimo</v>
          </cell>
          <cell r="G1015">
            <v>3.0000000000000001E-3</v>
          </cell>
          <cell r="I1015" t="str">
            <v>kg CH₄</v>
          </cell>
          <cell r="J1015" t="str">
            <v>GJ</v>
          </cell>
        </row>
        <row r="1016">
          <cell r="C1016" t="str">
            <v>Fontes Móveis</v>
          </cell>
          <cell r="E1016" t="str">
            <v>N/A</v>
          </cell>
          <cell r="F1016" t="str">
            <v>Máximo</v>
          </cell>
          <cell r="G1016">
            <v>0.03</v>
          </cell>
          <cell r="I1016" t="str">
            <v>kg CH₄</v>
          </cell>
          <cell r="J1016" t="str">
            <v>GJ</v>
          </cell>
        </row>
        <row r="1017">
          <cell r="C1017" t="str">
            <v>Fontes Móveis</v>
          </cell>
          <cell r="E1017" t="str">
            <v>N/A</v>
          </cell>
          <cell r="F1017" t="str">
            <v>Default</v>
          </cell>
          <cell r="G1017">
            <v>5.9999999999999995E-4</v>
          </cell>
          <cell r="I1017" t="str">
            <v>kg N₂O</v>
          </cell>
          <cell r="J1017" t="str">
            <v>GJ</v>
          </cell>
        </row>
        <row r="1018">
          <cell r="C1018" t="str">
            <v>Fontes Móveis</v>
          </cell>
          <cell r="E1018" t="str">
            <v>N/A</v>
          </cell>
          <cell r="F1018" t="str">
            <v>Mínimo</v>
          </cell>
          <cell r="G1018">
            <v>2.0000000000000001E-4</v>
          </cell>
          <cell r="I1018" t="str">
            <v>kg N₂O</v>
          </cell>
          <cell r="J1018" t="str">
            <v>GJ</v>
          </cell>
        </row>
        <row r="1019">
          <cell r="C1019" t="str">
            <v>Fontes Móveis</v>
          </cell>
          <cell r="E1019" t="str">
            <v>N/A</v>
          </cell>
          <cell r="F1019" t="str">
            <v>Máximo</v>
          </cell>
          <cell r="G1019">
            <v>2E-3</v>
          </cell>
          <cell r="I1019" t="str">
            <v>kg N₂O</v>
          </cell>
          <cell r="J1019" t="str">
            <v>GJ</v>
          </cell>
        </row>
        <row r="1020">
          <cell r="C1020" t="str">
            <v>Fontes Móveis</v>
          </cell>
          <cell r="E1020" t="str">
            <v>N/A</v>
          </cell>
          <cell r="F1020" t="str">
            <v>Default</v>
          </cell>
          <cell r="G1020">
            <v>0</v>
          </cell>
          <cell r="I1020" t="str">
            <v>kg CO₂</v>
          </cell>
          <cell r="J1020" t="str">
            <v>GJ</v>
          </cell>
        </row>
        <row r="1021">
          <cell r="C1021" t="str">
            <v>Fontes Móveis</v>
          </cell>
          <cell r="E1021" t="str">
            <v>N/A</v>
          </cell>
          <cell r="F1021" t="str">
            <v>Mínimo</v>
          </cell>
          <cell r="G1021">
            <v>0</v>
          </cell>
          <cell r="I1021" t="str">
            <v>kg CO₂</v>
          </cell>
          <cell r="J1021" t="str">
            <v>GJ</v>
          </cell>
        </row>
        <row r="1022">
          <cell r="C1022" t="str">
            <v>Fontes Móveis</v>
          </cell>
          <cell r="E1022" t="str">
            <v>N/A</v>
          </cell>
          <cell r="F1022" t="str">
            <v>Máximo</v>
          </cell>
          <cell r="G1022">
            <v>0</v>
          </cell>
          <cell r="I1022" t="str">
            <v>kg CO₂</v>
          </cell>
          <cell r="J1022" t="str">
            <v>GJ</v>
          </cell>
        </row>
        <row r="1023">
          <cell r="C1023" t="str">
            <v>Fontes Móveis</v>
          </cell>
          <cell r="E1023" t="str">
            <v>N/A</v>
          </cell>
          <cell r="F1023" t="str">
            <v>Default</v>
          </cell>
          <cell r="G1023">
            <v>1.7999999999999999E-2</v>
          </cell>
          <cell r="I1023" t="str">
            <v>kg CH₄</v>
          </cell>
          <cell r="J1023" t="str">
            <v>GJ</v>
          </cell>
        </row>
        <row r="1024">
          <cell r="C1024" t="str">
            <v>Fontes Móveis</v>
          </cell>
          <cell r="E1024" t="str">
            <v>N/A</v>
          </cell>
          <cell r="F1024" t="str">
            <v>Mínimo</v>
          </cell>
          <cell r="G1024">
            <v>1.2999999999999999E-2</v>
          </cell>
          <cell r="I1024" t="str">
            <v>kg CH₄</v>
          </cell>
          <cell r="J1024" t="str">
            <v>GJ</v>
          </cell>
        </row>
        <row r="1025">
          <cell r="C1025" t="str">
            <v>Fontes Móveis</v>
          </cell>
          <cell r="E1025" t="str">
            <v>N/A</v>
          </cell>
          <cell r="F1025" t="str">
            <v>Máximo</v>
          </cell>
          <cell r="G1025">
            <v>8.4000000000000005E-2</v>
          </cell>
          <cell r="I1025" t="str">
            <v>kg CH₄</v>
          </cell>
          <cell r="J1025" t="str">
            <v>GJ</v>
          </cell>
        </row>
        <row r="1026">
          <cell r="C1026" t="str">
            <v>Fontes Móveis</v>
          </cell>
          <cell r="E1026" t="str">
            <v>N/A</v>
          </cell>
          <cell r="F1026" t="str">
            <v>Default</v>
          </cell>
          <cell r="G1026">
            <v>5.9999999999999995E-4</v>
          </cell>
          <cell r="I1026" t="str">
            <v>kg N₂O</v>
          </cell>
          <cell r="J1026" t="str">
            <v>GJ</v>
          </cell>
        </row>
        <row r="1027">
          <cell r="C1027" t="str">
            <v>Fontes Móveis</v>
          </cell>
          <cell r="E1027" t="str">
            <v>N/A</v>
          </cell>
          <cell r="F1027" t="str">
            <v>Mínimo</v>
          </cell>
          <cell r="G1027">
            <v>2.0000000000000001E-4</v>
          </cell>
          <cell r="I1027" t="str">
            <v>kg N₂O</v>
          </cell>
          <cell r="J1027" t="str">
            <v>GJ</v>
          </cell>
        </row>
        <row r="1028">
          <cell r="C1028" t="str">
            <v>Fontes Móveis</v>
          </cell>
          <cell r="E1028" t="str">
            <v>N/A</v>
          </cell>
          <cell r="F1028" t="str">
            <v>Máximo</v>
          </cell>
          <cell r="G1028">
            <v>2E-3</v>
          </cell>
          <cell r="I1028" t="str">
            <v>kg N₂O</v>
          </cell>
          <cell r="J1028" t="str">
            <v>GJ</v>
          </cell>
        </row>
        <row r="1029">
          <cell r="C1029" t="str">
            <v>Fontes Móveis</v>
          </cell>
          <cell r="E1029" t="str">
            <v>N/A</v>
          </cell>
          <cell r="F1029" t="str">
            <v>Default</v>
          </cell>
          <cell r="G1029">
            <v>0</v>
          </cell>
          <cell r="I1029" t="str">
            <v>kg CO₂</v>
          </cell>
          <cell r="J1029" t="str">
            <v>GJ</v>
          </cell>
        </row>
        <row r="1030">
          <cell r="C1030" t="str">
            <v>Fontes Móveis</v>
          </cell>
          <cell r="E1030" t="str">
            <v>N/A</v>
          </cell>
          <cell r="F1030" t="str">
            <v>Mínimo</v>
          </cell>
          <cell r="G1030">
            <v>0</v>
          </cell>
          <cell r="I1030" t="str">
            <v>kg CO₂</v>
          </cell>
          <cell r="J1030" t="str">
            <v>GJ</v>
          </cell>
        </row>
        <row r="1031">
          <cell r="C1031" t="str">
            <v>Fontes Móveis</v>
          </cell>
          <cell r="E1031" t="str">
            <v>N/A</v>
          </cell>
          <cell r="F1031" t="str">
            <v>Máximo</v>
          </cell>
          <cell r="G1031">
            <v>0</v>
          </cell>
          <cell r="I1031" t="str">
            <v>kg CO₂</v>
          </cell>
          <cell r="J1031" t="str">
            <v>GJ</v>
          </cell>
        </row>
        <row r="1032">
          <cell r="C1032" t="str">
            <v>Fontes Móveis</v>
          </cell>
          <cell r="E1032" t="str">
            <v>N/A</v>
          </cell>
          <cell r="F1032" t="str">
            <v>Default</v>
          </cell>
          <cell r="G1032">
            <v>1.7999999999999999E-2</v>
          </cell>
          <cell r="I1032" t="str">
            <v>kg CH₄</v>
          </cell>
          <cell r="J1032" t="str">
            <v>GJ</v>
          </cell>
        </row>
        <row r="1033">
          <cell r="C1033" t="str">
            <v>Fontes Móveis</v>
          </cell>
          <cell r="E1033" t="str">
            <v>N/A</v>
          </cell>
          <cell r="F1033" t="str">
            <v>Mínimo</v>
          </cell>
          <cell r="G1033">
            <v>1.2999999999999999E-2</v>
          </cell>
          <cell r="I1033" t="str">
            <v>kg CH₄</v>
          </cell>
          <cell r="J1033" t="str">
            <v>GJ</v>
          </cell>
        </row>
        <row r="1034">
          <cell r="C1034" t="str">
            <v>Fontes Móveis</v>
          </cell>
          <cell r="E1034" t="str">
            <v>N/A</v>
          </cell>
          <cell r="F1034" t="str">
            <v>Máximo</v>
          </cell>
          <cell r="G1034">
            <v>8.4000000000000005E-2</v>
          </cell>
          <cell r="I1034" t="str">
            <v>kg CH₄</v>
          </cell>
          <cell r="J1034" t="str">
            <v>GJ</v>
          </cell>
        </row>
        <row r="1035">
          <cell r="C1035" t="str">
            <v>Fontes Móveis</v>
          </cell>
          <cell r="E1035" t="str">
            <v>N/A</v>
          </cell>
          <cell r="F1035" t="str">
            <v>Default</v>
          </cell>
          <cell r="G1035">
            <v>5.9999999999999995E-4</v>
          </cell>
          <cell r="I1035" t="str">
            <v>kg N₂O</v>
          </cell>
          <cell r="J1035" t="str">
            <v>GJ</v>
          </cell>
        </row>
        <row r="1036">
          <cell r="C1036" t="str">
            <v>Fontes Móveis</v>
          </cell>
          <cell r="E1036" t="str">
            <v>N/A</v>
          </cell>
          <cell r="F1036" t="str">
            <v>Mínimo</v>
          </cell>
          <cell r="G1036">
            <v>2.0000000000000001E-4</v>
          </cell>
          <cell r="I1036" t="str">
            <v>kg N₂O</v>
          </cell>
          <cell r="J1036" t="str">
            <v>GJ</v>
          </cell>
        </row>
        <row r="1037">
          <cell r="C1037" t="str">
            <v>Fontes Móveis</v>
          </cell>
          <cell r="E1037" t="str">
            <v>N/A</v>
          </cell>
          <cell r="F1037" t="str">
            <v>Máximo</v>
          </cell>
          <cell r="G1037">
            <v>2E-3</v>
          </cell>
          <cell r="I1037" t="str">
            <v>kg N₂O</v>
          </cell>
          <cell r="J1037" t="str">
            <v>GJ</v>
          </cell>
        </row>
        <row r="1038">
          <cell r="C1038" t="str">
            <v>Fontes Móveis</v>
          </cell>
          <cell r="E1038" t="str">
            <v>N/A</v>
          </cell>
          <cell r="F1038" t="str">
            <v>Default</v>
          </cell>
          <cell r="G1038">
            <v>70.8</v>
          </cell>
          <cell r="I1038" t="str">
            <v>kg CO₂</v>
          </cell>
          <cell r="J1038" t="str">
            <v>GJ</v>
          </cell>
        </row>
        <row r="1039">
          <cell r="C1039" t="str">
            <v>Fontes Móveis</v>
          </cell>
          <cell r="E1039" t="str">
            <v>N/A</v>
          </cell>
          <cell r="F1039" t="str">
            <v>Mínimo</v>
          </cell>
          <cell r="G1039">
            <v>59</v>
          </cell>
          <cell r="I1039" t="str">
            <v>kg CO₂</v>
          </cell>
          <cell r="J1039" t="str">
            <v>GJ</v>
          </cell>
        </row>
        <row r="1040">
          <cell r="C1040" t="str">
            <v>Fontes Móveis</v>
          </cell>
          <cell r="E1040" t="str">
            <v>N/A</v>
          </cell>
          <cell r="F1040" t="str">
            <v>Máximo</v>
          </cell>
          <cell r="G1040">
            <v>84.3</v>
          </cell>
          <cell r="I1040" t="str">
            <v>kg CO₂</v>
          </cell>
          <cell r="J1040" t="str">
            <v>GJ</v>
          </cell>
        </row>
        <row r="1041">
          <cell r="C1041" t="str">
            <v>Fontes Móveis</v>
          </cell>
          <cell r="E1041" t="str">
            <v>N/A</v>
          </cell>
          <cell r="F1041" t="str">
            <v>Default</v>
          </cell>
          <cell r="G1041">
            <v>0.01</v>
          </cell>
          <cell r="I1041" t="str">
            <v>kg CH₄</v>
          </cell>
          <cell r="J1041" t="str">
            <v>GJ</v>
          </cell>
        </row>
        <row r="1042">
          <cell r="C1042" t="str">
            <v>Fontes Móveis</v>
          </cell>
          <cell r="E1042" t="str">
            <v>N/A</v>
          </cell>
          <cell r="F1042" t="str">
            <v>Mínimo</v>
          </cell>
          <cell r="G1042">
            <v>3.0000000000000001E-3</v>
          </cell>
          <cell r="I1042" t="str">
            <v>kg CH₄</v>
          </cell>
          <cell r="J1042" t="str">
            <v>GJ</v>
          </cell>
        </row>
        <row r="1043">
          <cell r="C1043" t="str">
            <v>Fontes Móveis</v>
          </cell>
          <cell r="E1043" t="str">
            <v>N/A</v>
          </cell>
          <cell r="F1043" t="str">
            <v>Máximo</v>
          </cell>
          <cell r="G1043">
            <v>0.03</v>
          </cell>
          <cell r="I1043" t="str">
            <v>kg CH₄</v>
          </cell>
          <cell r="J1043" t="str">
            <v>GJ</v>
          </cell>
        </row>
        <row r="1044">
          <cell r="C1044" t="str">
            <v>Fontes Móveis</v>
          </cell>
          <cell r="E1044" t="str">
            <v>N/A</v>
          </cell>
          <cell r="F1044" t="str">
            <v>Default</v>
          </cell>
          <cell r="G1044">
            <v>5.9999999999999995E-4</v>
          </cell>
          <cell r="I1044" t="str">
            <v>kg N₂O</v>
          </cell>
          <cell r="J1044" t="str">
            <v>GJ</v>
          </cell>
        </row>
        <row r="1045">
          <cell r="C1045" t="str">
            <v>Fontes Móveis</v>
          </cell>
          <cell r="E1045" t="str">
            <v>N/A</v>
          </cell>
          <cell r="F1045" t="str">
            <v>Mínimo</v>
          </cell>
          <cell r="G1045">
            <v>2.0000000000000001E-4</v>
          </cell>
          <cell r="I1045" t="str">
            <v>kg N₂O</v>
          </cell>
          <cell r="J1045" t="str">
            <v>GJ</v>
          </cell>
        </row>
        <row r="1046">
          <cell r="C1046" t="str">
            <v>Fontes Móveis</v>
          </cell>
          <cell r="E1046" t="str">
            <v>N/A</v>
          </cell>
          <cell r="F1046" t="str">
            <v>Máximo</v>
          </cell>
          <cell r="G1046">
            <v>2E-3</v>
          </cell>
          <cell r="I1046" t="str">
            <v>kg N₂O</v>
          </cell>
          <cell r="J1046" t="str">
            <v>GJ</v>
          </cell>
        </row>
        <row r="1047">
          <cell r="C1047" t="str">
            <v>Fontes Móveis</v>
          </cell>
          <cell r="E1047" t="str">
            <v>N/A</v>
          </cell>
          <cell r="F1047" t="str">
            <v>Default</v>
          </cell>
          <cell r="G1047">
            <v>63.1</v>
          </cell>
          <cell r="I1047" t="str">
            <v>kg CO₂</v>
          </cell>
          <cell r="J1047" t="str">
            <v>GJ</v>
          </cell>
        </row>
        <row r="1048">
          <cell r="C1048" t="str">
            <v>Fontes Móveis</v>
          </cell>
          <cell r="E1048" t="str">
            <v>N/A</v>
          </cell>
          <cell r="F1048" t="str">
            <v>Mínimo</v>
          </cell>
          <cell r="G1048">
            <v>61.6</v>
          </cell>
          <cell r="I1048" t="str">
            <v>kg CO₂</v>
          </cell>
          <cell r="J1048" t="str">
            <v>GJ</v>
          </cell>
        </row>
        <row r="1049">
          <cell r="C1049" t="str">
            <v>Fontes Móveis</v>
          </cell>
          <cell r="E1049" t="str">
            <v>N/A</v>
          </cell>
          <cell r="F1049" t="str">
            <v>Máximo</v>
          </cell>
          <cell r="G1049">
            <v>65.599999999999994</v>
          </cell>
          <cell r="I1049" t="str">
            <v>kg CO₂</v>
          </cell>
          <cell r="J1049" t="str">
            <v>GJ</v>
          </cell>
        </row>
        <row r="1050">
          <cell r="C1050" t="str">
            <v>Fontes Móveis</v>
          </cell>
          <cell r="E1050" t="str">
            <v>N/A</v>
          </cell>
          <cell r="F1050" t="str">
            <v>Default</v>
          </cell>
          <cell r="G1050">
            <v>6.2E-2</v>
          </cell>
          <cell r="I1050" t="str">
            <v>kg CH₄</v>
          </cell>
          <cell r="J1050" t="str">
            <v>GJ</v>
          </cell>
        </row>
        <row r="1051">
          <cell r="C1051" t="str">
            <v>Fontes Móveis</v>
          </cell>
          <cell r="E1051" t="str">
            <v>N/A</v>
          </cell>
          <cell r="F1051" t="str">
            <v>Mínimo</v>
          </cell>
          <cell r="G1051">
            <v>6.2E-2</v>
          </cell>
          <cell r="I1051" t="str">
            <v>kg CH₄</v>
          </cell>
          <cell r="J1051" t="str">
            <v>GJ</v>
          </cell>
        </row>
        <row r="1052">
          <cell r="C1052" t="str">
            <v>Fontes Móveis</v>
          </cell>
          <cell r="E1052" t="str">
            <v>N/A</v>
          </cell>
          <cell r="F1052" t="str">
            <v>Máximo</v>
          </cell>
          <cell r="G1052">
            <v>6.2E-2</v>
          </cell>
          <cell r="I1052" t="str">
            <v>kg CH₄</v>
          </cell>
          <cell r="J1052" t="str">
            <v>GJ</v>
          </cell>
        </row>
        <row r="1053">
          <cell r="C1053" t="str">
            <v>Fontes Móveis</v>
          </cell>
          <cell r="E1053" t="str">
            <v>N/A</v>
          </cell>
          <cell r="F1053" t="str">
            <v>Default</v>
          </cell>
          <cell r="G1053">
            <v>2.0000000000000001E-4</v>
          </cell>
          <cell r="I1053" t="str">
            <v>kg N₂O</v>
          </cell>
          <cell r="J1053" t="str">
            <v>GJ</v>
          </cell>
        </row>
        <row r="1054">
          <cell r="C1054" t="str">
            <v>Fontes Móveis</v>
          </cell>
          <cell r="E1054" t="str">
            <v>N/A</v>
          </cell>
          <cell r="F1054" t="str">
            <v>Mínimo</v>
          </cell>
          <cell r="G1054">
            <v>2.0000000000000001E-4</v>
          </cell>
          <cell r="I1054" t="str">
            <v>kg N₂O</v>
          </cell>
          <cell r="J1054" t="str">
            <v>GJ</v>
          </cell>
        </row>
        <row r="1055">
          <cell r="C1055" t="str">
            <v>Fontes Móveis</v>
          </cell>
          <cell r="E1055" t="str">
            <v>N/A</v>
          </cell>
          <cell r="F1055" t="str">
            <v>Máximo</v>
          </cell>
          <cell r="G1055">
            <v>2.0000000000000001E-4</v>
          </cell>
          <cell r="I1055" t="str">
            <v>kg N₂O</v>
          </cell>
          <cell r="J1055" t="str">
            <v>GJ</v>
          </cell>
        </row>
        <row r="1056">
          <cell r="C1056" t="str">
            <v>Fertilizantes</v>
          </cell>
          <cell r="E1056" t="str">
            <v>N/A</v>
          </cell>
          <cell r="F1056" t="str">
            <v>Default</v>
          </cell>
          <cell r="G1056">
            <v>0.01</v>
          </cell>
          <cell r="I1056" t="str">
            <v>N/A</v>
          </cell>
          <cell r="J1056" t="str">
            <v>N/A</v>
          </cell>
        </row>
        <row r="1057">
          <cell r="C1057" t="str">
            <v>Fertilizantes</v>
          </cell>
          <cell r="E1057" t="str">
            <v>N/A</v>
          </cell>
          <cell r="F1057" t="str">
            <v>Mínimo</v>
          </cell>
          <cell r="G1057">
            <v>3.0000000000000001E-3</v>
          </cell>
          <cell r="I1057" t="str">
            <v>N/A</v>
          </cell>
          <cell r="J1057" t="str">
            <v>N/A</v>
          </cell>
        </row>
        <row r="1058">
          <cell r="C1058" t="str">
            <v>Fertilizantes</v>
          </cell>
          <cell r="E1058" t="str">
            <v>N/A</v>
          </cell>
          <cell r="F1058" t="str">
            <v>Máximo</v>
          </cell>
          <cell r="G1058">
            <v>0.03</v>
          </cell>
          <cell r="I1058" t="str">
            <v>N/A</v>
          </cell>
          <cell r="J1058" t="str">
            <v>N/A</v>
          </cell>
        </row>
        <row r="1059">
          <cell r="C1059" t="str">
            <v>Fertilizantes</v>
          </cell>
          <cell r="E1059" t="str">
            <v>N/A</v>
          </cell>
          <cell r="F1059" t="str">
            <v>Default</v>
          </cell>
          <cell r="G1059">
            <v>0.1</v>
          </cell>
          <cell r="I1059" t="str">
            <v>N/A</v>
          </cell>
          <cell r="J1059" t="str">
            <v>N/A</v>
          </cell>
        </row>
        <row r="1060">
          <cell r="C1060" t="str">
            <v>Fertilizantes</v>
          </cell>
          <cell r="E1060" t="str">
            <v>N/A</v>
          </cell>
          <cell r="F1060" t="str">
            <v>Mínimo</v>
          </cell>
          <cell r="G1060">
            <v>0.03</v>
          </cell>
          <cell r="I1060" t="str">
            <v>N/A</v>
          </cell>
          <cell r="J1060" t="str">
            <v>N/A</v>
          </cell>
        </row>
        <row r="1061">
          <cell r="C1061" t="str">
            <v>Fertilizantes</v>
          </cell>
          <cell r="E1061" t="str">
            <v>N/A</v>
          </cell>
          <cell r="F1061" t="str">
            <v>Máximo</v>
          </cell>
          <cell r="G1061">
            <v>0.3</v>
          </cell>
          <cell r="I1061" t="str">
            <v>N/A</v>
          </cell>
          <cell r="J1061" t="str">
            <v>N/A</v>
          </cell>
        </row>
        <row r="1062">
          <cell r="C1062" t="str">
            <v>Fertilizantes</v>
          </cell>
          <cell r="E1062" t="str">
            <v>N/A</v>
          </cell>
          <cell r="F1062" t="str">
            <v>Default</v>
          </cell>
          <cell r="G1062">
            <v>0.01</v>
          </cell>
          <cell r="I1062" t="str">
            <v>N/A</v>
          </cell>
          <cell r="J1062" t="str">
            <v>N/A</v>
          </cell>
        </row>
        <row r="1063">
          <cell r="C1063" t="str">
            <v>Fertilizantes</v>
          </cell>
          <cell r="E1063" t="str">
            <v>N/A</v>
          </cell>
          <cell r="F1063" t="str">
            <v>Mínimo</v>
          </cell>
          <cell r="G1063">
            <v>2E-3</v>
          </cell>
          <cell r="I1063" t="str">
            <v>N/A</v>
          </cell>
          <cell r="J1063" t="str">
            <v>N/A</v>
          </cell>
        </row>
        <row r="1064">
          <cell r="C1064" t="str">
            <v>Fertilizantes</v>
          </cell>
          <cell r="E1064" t="str">
            <v>N/A</v>
          </cell>
          <cell r="F1064" t="str">
            <v>Máximo</v>
          </cell>
          <cell r="G1064">
            <v>0.05</v>
          </cell>
          <cell r="I1064" t="str">
            <v>N/A</v>
          </cell>
          <cell r="J1064" t="str">
            <v>N/A</v>
          </cell>
        </row>
        <row r="1065">
          <cell r="C1065" t="str">
            <v>Fertilizantes</v>
          </cell>
          <cell r="E1065" t="str">
            <v>N/A</v>
          </cell>
          <cell r="F1065" t="str">
            <v>Default</v>
          </cell>
          <cell r="G1065">
            <v>0.3</v>
          </cell>
          <cell r="I1065" t="str">
            <v>N/A</v>
          </cell>
          <cell r="J1065" t="str">
            <v>N/A</v>
          </cell>
        </row>
        <row r="1066">
          <cell r="C1066" t="str">
            <v>Fertilizantes</v>
          </cell>
          <cell r="E1066" t="str">
            <v>N/A</v>
          </cell>
          <cell r="F1066" t="str">
            <v>Mínimo</v>
          </cell>
          <cell r="G1066">
            <v>0.1</v>
          </cell>
          <cell r="I1066" t="str">
            <v>N/A</v>
          </cell>
          <cell r="J1066" t="str">
            <v>N/A</v>
          </cell>
        </row>
        <row r="1067">
          <cell r="C1067" t="str">
            <v>Fertilizantes</v>
          </cell>
          <cell r="E1067" t="str">
            <v>N/A</v>
          </cell>
          <cell r="F1067" t="str">
            <v>Máximo</v>
          </cell>
          <cell r="G1067">
            <v>0.8</v>
          </cell>
          <cell r="I1067" t="str">
            <v>N/A</v>
          </cell>
          <cell r="J1067" t="str">
            <v>N/A</v>
          </cell>
        </row>
        <row r="1068">
          <cell r="C1068" t="str">
            <v>Fertilizantes</v>
          </cell>
          <cell r="E1068" t="str">
            <v>N/A</v>
          </cell>
          <cell r="F1068" t="str">
            <v>Default</v>
          </cell>
          <cell r="G1068">
            <v>7.4999999999999997E-3</v>
          </cell>
          <cell r="I1068" t="str">
            <v>N/A</v>
          </cell>
          <cell r="J1068" t="str">
            <v>N/A</v>
          </cell>
        </row>
        <row r="1069">
          <cell r="C1069" t="str">
            <v>Fertilizantes</v>
          </cell>
          <cell r="E1069" t="str">
            <v>N/A</v>
          </cell>
          <cell r="F1069" t="str">
            <v>Mínimo</v>
          </cell>
          <cell r="G1069">
            <v>5.0000000000000001E-4</v>
          </cell>
          <cell r="I1069" t="str">
            <v>N/A</v>
          </cell>
          <cell r="J1069" t="str">
            <v>N/A</v>
          </cell>
        </row>
        <row r="1070">
          <cell r="C1070" t="str">
            <v>Fertilizantes</v>
          </cell>
          <cell r="E1070" t="str">
            <v>N/A</v>
          </cell>
          <cell r="F1070" t="str">
            <v>Máximo</v>
          </cell>
          <cell r="G1070">
            <v>2.5000000000000001E-2</v>
          </cell>
          <cell r="I1070" t="str">
            <v>N/A</v>
          </cell>
          <cell r="J1070" t="str">
            <v>N/A</v>
          </cell>
        </row>
        <row r="1071">
          <cell r="C1071" t="str">
            <v>Fertilizantes</v>
          </cell>
          <cell r="E1071" t="str">
            <v>N/A</v>
          </cell>
          <cell r="F1071" t="str">
            <v>Default</v>
          </cell>
          <cell r="G1071">
            <v>1.325E-2</v>
          </cell>
          <cell r="I1071" t="str">
            <v>kg N₂O</v>
          </cell>
          <cell r="J1071" t="str">
            <v>kg N</v>
          </cell>
        </row>
        <row r="1072">
          <cell r="C1072" t="str">
            <v>Fertilizantes</v>
          </cell>
          <cell r="E1072" t="str">
            <v>N/A</v>
          </cell>
          <cell r="F1072" t="str">
            <v>Mínimo</v>
          </cell>
          <cell r="G1072">
            <v>-0.76528301886792449</v>
          </cell>
          <cell r="I1072" t="str">
            <v>kg N₂O</v>
          </cell>
          <cell r="J1072" t="str">
            <v>kg N</v>
          </cell>
        </row>
        <row r="1073">
          <cell r="C1073" t="str">
            <v>Fertilizantes</v>
          </cell>
          <cell r="E1073" t="str">
            <v>N/A</v>
          </cell>
          <cell r="F1073" t="str">
            <v>Máximo</v>
          </cell>
          <cell r="G1073">
            <v>3.9056603773584908</v>
          </cell>
          <cell r="I1073" t="str">
            <v>kg N₂O</v>
          </cell>
          <cell r="J1073" t="str">
            <v>kg N</v>
          </cell>
        </row>
        <row r="1074">
          <cell r="C1074" t="str">
            <v>Gerenciamento de Resíduos</v>
          </cell>
          <cell r="E1074" t="str">
            <v>N/A</v>
          </cell>
          <cell r="F1074" t="str">
            <v>Default</v>
          </cell>
          <cell r="G1074">
            <v>10</v>
          </cell>
          <cell r="I1074" t="str">
            <v>g CH₄</v>
          </cell>
          <cell r="J1074" t="str">
            <v>kg resíduo</v>
          </cell>
        </row>
        <row r="1075">
          <cell r="C1075" t="str">
            <v>Gerenciamento de Resíduos</v>
          </cell>
          <cell r="E1075" t="str">
            <v>N/A</v>
          </cell>
          <cell r="F1075" t="str">
            <v>Mínimo</v>
          </cell>
          <cell r="G1075">
            <v>0.08</v>
          </cell>
          <cell r="I1075" t="str">
            <v>g CH₄</v>
          </cell>
          <cell r="J1075" t="str">
            <v>kg resíduo</v>
          </cell>
        </row>
        <row r="1076">
          <cell r="C1076" t="str">
            <v>Gerenciamento de Resíduos</v>
          </cell>
          <cell r="E1076" t="str">
            <v>N/A</v>
          </cell>
          <cell r="F1076" t="str">
            <v>Máximo</v>
          </cell>
          <cell r="G1076">
            <v>20</v>
          </cell>
          <cell r="I1076" t="str">
            <v>g CH₄</v>
          </cell>
          <cell r="J1076" t="str">
            <v>kg resíduo</v>
          </cell>
        </row>
        <row r="1077">
          <cell r="C1077" t="str">
            <v>Gerenciamento de Resíduos</v>
          </cell>
          <cell r="E1077" t="str">
            <v>N/A</v>
          </cell>
          <cell r="F1077" t="str">
            <v>Default</v>
          </cell>
          <cell r="G1077">
            <v>0.6</v>
          </cell>
          <cell r="I1077" t="str">
            <v>g N₂O</v>
          </cell>
          <cell r="J1077" t="str">
            <v>kg resíduo</v>
          </cell>
        </row>
        <row r="1078">
          <cell r="C1078" t="str">
            <v>Gerenciamento de Resíduos</v>
          </cell>
          <cell r="E1078" t="str">
            <v>N/A</v>
          </cell>
          <cell r="F1078" t="str">
            <v>Mínimo</v>
          </cell>
          <cell r="G1078">
            <v>0.2</v>
          </cell>
          <cell r="I1078" t="str">
            <v>g N₂O</v>
          </cell>
          <cell r="J1078" t="str">
            <v>kg resíduo</v>
          </cell>
        </row>
        <row r="1079">
          <cell r="C1079" t="str">
            <v>Gerenciamento de Resíduos</v>
          </cell>
          <cell r="E1079" t="str">
            <v>N/A</v>
          </cell>
          <cell r="F1079" t="str">
            <v>Máximo</v>
          </cell>
          <cell r="G1079">
            <v>1.6</v>
          </cell>
          <cell r="I1079" t="str">
            <v>g N₂O</v>
          </cell>
          <cell r="J1079" t="str">
            <v>kg resíduo</v>
          </cell>
        </row>
        <row r="1080">
          <cell r="C1080" t="str">
            <v>Gerenciamento de Resíduos</v>
          </cell>
          <cell r="E1080" t="str">
            <v>N/A</v>
          </cell>
          <cell r="F1080" t="str">
            <v>Mínimo</v>
          </cell>
          <cell r="G1080">
            <v>0</v>
          </cell>
          <cell r="I1080" t="str">
            <v>kg CO₂</v>
          </cell>
          <cell r="J1080" t="str">
            <v>t resíduo</v>
          </cell>
        </row>
        <row r="1081">
          <cell r="C1081" t="str">
            <v>Gerenciamento de Resíduos</v>
          </cell>
          <cell r="E1081" t="str">
            <v>N/A</v>
          </cell>
          <cell r="F1081" t="str">
            <v>Máximo</v>
          </cell>
          <cell r="G1081">
            <v>0</v>
          </cell>
          <cell r="I1081" t="str">
            <v>kg CO₂</v>
          </cell>
          <cell r="J1081" t="str">
            <v>t resíduo</v>
          </cell>
        </row>
        <row r="1082">
          <cell r="C1082" t="str">
            <v>Gerenciamento de Resíduos</v>
          </cell>
          <cell r="E1082" t="str">
            <v>N/A</v>
          </cell>
          <cell r="F1082" t="str">
            <v>Mínimo</v>
          </cell>
          <cell r="G1082">
            <v>7.0000000000000009</v>
          </cell>
          <cell r="I1082" t="str">
            <v>kg CH₄</v>
          </cell>
          <cell r="J1082" t="str">
            <v>t resíduo</v>
          </cell>
        </row>
        <row r="1083">
          <cell r="C1083" t="str">
            <v>Gerenciamento de Resíduos</v>
          </cell>
          <cell r="E1083" t="str">
            <v>N/A</v>
          </cell>
          <cell r="F1083" t="str">
            <v>Máximo</v>
          </cell>
          <cell r="G1083">
            <v>1998.9999999999998</v>
          </cell>
          <cell r="I1083" t="str">
            <v>kg CH₄</v>
          </cell>
          <cell r="J1083" t="str">
            <v>t resíduo</v>
          </cell>
        </row>
        <row r="1084">
          <cell r="C1084" t="str">
            <v>Gerenciamento de Resíduos</v>
          </cell>
          <cell r="E1084" t="str">
            <v>N/A</v>
          </cell>
          <cell r="F1084" t="str">
            <v>Mínimo</v>
          </cell>
          <cell r="G1084">
            <v>1</v>
          </cell>
          <cell r="I1084" t="str">
            <v>kg N₂O</v>
          </cell>
          <cell r="J1084" t="str">
            <v>t resíduo</v>
          </cell>
        </row>
        <row r="1085">
          <cell r="C1085" t="str">
            <v>Gerenciamento de Resíduos</v>
          </cell>
          <cell r="E1085" t="str">
            <v>N/A</v>
          </cell>
          <cell r="F1085" t="str">
            <v>Máximo</v>
          </cell>
          <cell r="G1085">
            <v>15</v>
          </cell>
          <cell r="I1085" t="str">
            <v>kg N₂O</v>
          </cell>
          <cell r="J1085" t="str">
            <v>t resíduo</v>
          </cell>
        </row>
        <row r="1086">
          <cell r="C1086" t="str">
            <v>Gerenciamento de Resíduos</v>
          </cell>
          <cell r="E1086" t="str">
            <v>Taxa de Geração de Metano</v>
          </cell>
          <cell r="F1086" t="str">
            <v>Default</v>
          </cell>
          <cell r="G1086">
            <v>0.4</v>
          </cell>
          <cell r="I1086" t="str">
            <v>N/A</v>
          </cell>
          <cell r="J1086" t="str">
            <v>N/A</v>
          </cell>
        </row>
        <row r="1087">
          <cell r="C1087" t="str">
            <v>Gerenciamento de Resíduos</v>
          </cell>
          <cell r="E1087" t="str">
            <v>Taxa de Geração de Metano</v>
          </cell>
          <cell r="F1087" t="str">
            <v>Mínimo</v>
          </cell>
          <cell r="G1087">
            <v>0.17</v>
          </cell>
          <cell r="I1087" t="str">
            <v>N/A</v>
          </cell>
          <cell r="J1087" t="str">
            <v>N/A</v>
          </cell>
        </row>
        <row r="1088">
          <cell r="C1088" t="str">
            <v>Gerenciamento de Resíduos</v>
          </cell>
          <cell r="E1088" t="str">
            <v>Taxa de Geração de Metano</v>
          </cell>
          <cell r="F1088" t="str">
            <v>Máximo</v>
          </cell>
          <cell r="G1088">
            <v>0.7</v>
          </cell>
          <cell r="I1088" t="str">
            <v>N/A</v>
          </cell>
          <cell r="J1088" t="str">
            <v>N/A</v>
          </cell>
        </row>
        <row r="1089">
          <cell r="C1089" t="str">
            <v>Gerenciamento de Resíduos</v>
          </cell>
          <cell r="E1089" t="str">
            <v>Conteúdo de Carbono Orgânico Dissolvido</v>
          </cell>
          <cell r="F1089" t="str">
            <v>Default</v>
          </cell>
          <cell r="G1089">
            <v>0.5</v>
          </cell>
          <cell r="I1089" t="str">
            <v>N/A</v>
          </cell>
          <cell r="J1089" t="str">
            <v>N/A</v>
          </cell>
        </row>
        <row r="1090">
          <cell r="C1090" t="str">
            <v>Gerenciamento de Resíduos</v>
          </cell>
          <cell r="E1090" t="str">
            <v>Conteúdo de Carbono Orgânico Dissolvido</v>
          </cell>
          <cell r="F1090" t="str">
            <v>Mínimo</v>
          </cell>
          <cell r="G1090">
            <v>0.4</v>
          </cell>
          <cell r="I1090" t="str">
            <v>N/A</v>
          </cell>
          <cell r="J1090" t="str">
            <v>N/A</v>
          </cell>
        </row>
        <row r="1091">
          <cell r="C1091" t="str">
            <v>Gerenciamento de Resíduos</v>
          </cell>
          <cell r="E1091" t="str">
            <v>Conteúdo de Carbono Orgânico Dissolvido</v>
          </cell>
          <cell r="F1091" t="str">
            <v>Máximo</v>
          </cell>
          <cell r="G1091">
            <v>0.6</v>
          </cell>
          <cell r="I1091" t="str">
            <v>N/A</v>
          </cell>
          <cell r="J1091" t="str">
            <v>N/A</v>
          </cell>
        </row>
        <row r="1092">
          <cell r="C1092" t="str">
            <v>Gerenciamento de Resíduos</v>
          </cell>
          <cell r="E1092" t="str">
            <v>Fração do volume de CH4 no Gás de Aterro</v>
          </cell>
          <cell r="F1092" t="str">
            <v>Default</v>
          </cell>
          <cell r="G1092">
            <v>0.5</v>
          </cell>
          <cell r="I1092" t="str">
            <v>N/A</v>
          </cell>
          <cell r="J1092" t="str">
            <v>N/A</v>
          </cell>
        </row>
        <row r="1093">
          <cell r="C1093" t="str">
            <v>Gerenciamento de Resíduos</v>
          </cell>
          <cell r="E1093" t="str">
            <v>Fração do volume de CH4 no Gás de Aterro</v>
          </cell>
          <cell r="F1093" t="str">
            <v>Mínimo</v>
          </cell>
          <cell r="G1093">
            <v>0.47499999999999998</v>
          </cell>
          <cell r="I1093" t="str">
            <v>N/A</v>
          </cell>
          <cell r="J1093" t="str">
            <v>N/A</v>
          </cell>
        </row>
        <row r="1094">
          <cell r="C1094" t="str">
            <v>Gerenciamento de Resíduos</v>
          </cell>
          <cell r="E1094" t="str">
            <v>Fração do volume de CH4 no Gás de Aterro</v>
          </cell>
          <cell r="F1094" t="str">
            <v>Máximo</v>
          </cell>
          <cell r="G1094">
            <v>0.52500000000000002</v>
          </cell>
          <cell r="I1094" t="str">
            <v>N/A</v>
          </cell>
          <cell r="J1094" t="str">
            <v>N/A</v>
          </cell>
        </row>
        <row r="1095">
          <cell r="C1095" t="str">
            <v>Gerenciamento de Resíduos</v>
          </cell>
          <cell r="E1095" t="str">
            <v>Conteúdo de COD</v>
          </cell>
          <cell r="F1095" t="str">
            <v>Default</v>
          </cell>
          <cell r="G1095">
            <v>0.15</v>
          </cell>
          <cell r="I1095" t="str">
            <v>N/A</v>
          </cell>
          <cell r="J1095" t="str">
            <v>N/A</v>
          </cell>
        </row>
        <row r="1096">
          <cell r="C1096" t="str">
            <v>Gerenciamento de Resíduos</v>
          </cell>
          <cell r="E1096" t="str">
            <v>Conteúdo de COD</v>
          </cell>
          <cell r="F1096" t="str">
            <v>Mínimo</v>
          </cell>
          <cell r="G1096">
            <v>0.12</v>
          </cell>
          <cell r="I1096" t="str">
            <v>N/A</v>
          </cell>
          <cell r="J1096" t="str">
            <v>N/A</v>
          </cell>
        </row>
        <row r="1097">
          <cell r="C1097" t="str">
            <v>Gerenciamento de Resíduos</v>
          </cell>
          <cell r="E1097" t="str">
            <v>Conteúdo de COD</v>
          </cell>
          <cell r="F1097" t="str">
            <v>Máximo</v>
          </cell>
          <cell r="G1097">
            <v>0.18</v>
          </cell>
          <cell r="I1097" t="str">
            <v>N/A</v>
          </cell>
          <cell r="J1097" t="str">
            <v>N/A</v>
          </cell>
        </row>
        <row r="1098">
          <cell r="C1098" t="str">
            <v>Gerenciamento de Resíduos</v>
          </cell>
          <cell r="E1098" t="str">
            <v>Fator de Correção do Metano</v>
          </cell>
          <cell r="F1098" t="str">
            <v>Default</v>
          </cell>
          <cell r="G1098">
            <v>0.8</v>
          </cell>
          <cell r="I1098" t="str">
            <v>N/A</v>
          </cell>
          <cell r="J1098" t="str">
            <v>N/A</v>
          </cell>
        </row>
        <row r="1099">
          <cell r="C1099" t="str">
            <v>Gerenciamento de Resíduos</v>
          </cell>
          <cell r="E1099" t="str">
            <v>Fator de Correção do Metano</v>
          </cell>
          <cell r="F1099" t="str">
            <v>Mínimo</v>
          </cell>
          <cell r="G1099">
            <v>0.64000000000000012</v>
          </cell>
          <cell r="I1099" t="str">
            <v>N/A</v>
          </cell>
          <cell r="J1099" t="str">
            <v>N/A</v>
          </cell>
        </row>
        <row r="1100">
          <cell r="C1100" t="str">
            <v>Gerenciamento de Resíduos</v>
          </cell>
          <cell r="E1100" t="str">
            <v>Fator de Correção do Metano</v>
          </cell>
          <cell r="F1100" t="str">
            <v>Máximo</v>
          </cell>
          <cell r="G1100">
            <v>0.96</v>
          </cell>
          <cell r="I1100" t="str">
            <v>N/A</v>
          </cell>
          <cell r="J1100" t="str">
            <v>N/A</v>
          </cell>
        </row>
        <row r="1101">
          <cell r="C1101" t="str">
            <v>Gerenciamento de Resíduos</v>
          </cell>
          <cell r="E1101" t="str">
            <v>Total</v>
          </cell>
          <cell r="F1101" t="str">
            <v>Default</v>
          </cell>
          <cell r="G1101">
            <v>9.8903986189308197E-3</v>
          </cell>
          <cell r="I1101" t="str">
            <v>kg CH₄</v>
          </cell>
          <cell r="J1101" t="str">
            <v>kg resíduo</v>
          </cell>
        </row>
        <row r="1102">
          <cell r="C1102" t="str">
            <v>Gerenciamento de Resíduos</v>
          </cell>
          <cell r="E1102" t="str">
            <v>Total</v>
          </cell>
          <cell r="F1102" t="str">
            <v>Mínimo</v>
          </cell>
          <cell r="G1102">
            <v>-0.76934771952880321</v>
          </cell>
          <cell r="I1102" t="str">
            <v>kg CH₄</v>
          </cell>
          <cell r="J1102" t="str">
            <v>kg resíduo</v>
          </cell>
        </row>
        <row r="1103">
          <cell r="C1103" t="str">
            <v>Gerenciamento de Resíduos</v>
          </cell>
          <cell r="E1103" t="str">
            <v>Total</v>
          </cell>
          <cell r="F1103" t="str">
            <v>Máximo</v>
          </cell>
          <cell r="G1103">
            <v>1.7705525125728665</v>
          </cell>
          <cell r="I1103" t="str">
            <v>kg CH₄</v>
          </cell>
          <cell r="J1103" t="str">
            <v>kg resíduo</v>
          </cell>
        </row>
        <row r="1104">
          <cell r="C1104" t="str">
            <v>Gerenciamento de Resíduos</v>
          </cell>
          <cell r="E1104" t="str">
            <v>N/A</v>
          </cell>
          <cell r="F1104" t="str">
            <v>Mínimo</v>
          </cell>
          <cell r="G1104">
            <v>-0.2</v>
          </cell>
          <cell r="I1104" t="str">
            <v>kg CO₂</v>
          </cell>
          <cell r="J1104" t="str">
            <v>kg material</v>
          </cell>
        </row>
        <row r="1105">
          <cell r="C1105" t="str">
            <v>Gerenciamento de Resíduos</v>
          </cell>
          <cell r="E1105" t="str">
            <v>N/A</v>
          </cell>
          <cell r="F1105" t="str">
            <v>Máximo</v>
          </cell>
          <cell r="G1105">
            <v>0.2</v>
          </cell>
          <cell r="I1105" t="str">
            <v>kg CO₂</v>
          </cell>
          <cell r="J1105" t="str">
            <v>kg material</v>
          </cell>
        </row>
        <row r="1106">
          <cell r="C1106" t="str">
            <v>Viagens Aéreas</v>
          </cell>
          <cell r="E1106" t="str">
            <v>N/A</v>
          </cell>
          <cell r="F1106" t="str">
            <v>Mínimo</v>
          </cell>
          <cell r="G1106">
            <v>-0.45</v>
          </cell>
          <cell r="I1106" t="str">
            <v>kg CH₄</v>
          </cell>
          <cell r="J1106" t="str">
            <v>p-km</v>
          </cell>
        </row>
        <row r="1107">
          <cell r="C1107" t="str">
            <v>Viagens Aéreas</v>
          </cell>
          <cell r="E1107" t="str">
            <v>N/A</v>
          </cell>
          <cell r="F1107" t="str">
            <v>Máximo</v>
          </cell>
          <cell r="G1107">
            <v>0.45</v>
          </cell>
          <cell r="I1107" t="str">
            <v>kg CH₄</v>
          </cell>
          <cell r="J1107" t="str">
            <v>p-km</v>
          </cell>
        </row>
        <row r="1108">
          <cell r="C1108" t="str">
            <v>Viagens Aéreas</v>
          </cell>
          <cell r="E1108" t="str">
            <v>N/A</v>
          </cell>
          <cell r="F1108" t="str">
            <v>Mínimo</v>
          </cell>
          <cell r="G1108">
            <v>-0.45</v>
          </cell>
          <cell r="I1108" t="str">
            <v>kg CO₂</v>
          </cell>
          <cell r="J1108" t="str">
            <v>p-km</v>
          </cell>
        </row>
        <row r="1109">
          <cell r="C1109" t="str">
            <v>Viagens Aéreas</v>
          </cell>
          <cell r="E1109" t="str">
            <v>N/A</v>
          </cell>
          <cell r="F1109" t="str">
            <v>Máximo</v>
          </cell>
          <cell r="G1109">
            <v>0.45</v>
          </cell>
          <cell r="I1109" t="str">
            <v>kg CO₂</v>
          </cell>
          <cell r="J1109" t="str">
            <v>p-km</v>
          </cell>
        </row>
        <row r="1110">
          <cell r="C1110" t="str">
            <v>Viagens Aéreas</v>
          </cell>
          <cell r="E1110" t="str">
            <v>N/A</v>
          </cell>
          <cell r="F1110" t="str">
            <v>Mínimo</v>
          </cell>
          <cell r="G1110">
            <v>-0.45</v>
          </cell>
          <cell r="I1110" t="str">
            <v>kg N₂O</v>
          </cell>
          <cell r="J1110" t="str">
            <v>p-km</v>
          </cell>
        </row>
        <row r="1111">
          <cell r="C1111" t="str">
            <v>Viagens Aéreas</v>
          </cell>
          <cell r="E1111" t="str">
            <v>N/A</v>
          </cell>
          <cell r="F1111" t="str">
            <v>Máximo</v>
          </cell>
          <cell r="G1111">
            <v>0.45</v>
          </cell>
          <cell r="I1111" t="str">
            <v>kg N₂O</v>
          </cell>
          <cell r="J1111" t="str">
            <v>p-km</v>
          </cell>
        </row>
        <row r="1112">
          <cell r="C1112" t="str">
            <v>Fontes Estacionárias</v>
          </cell>
          <cell r="E1112" t="str">
            <v>Comercial e Institucional</v>
          </cell>
          <cell r="F1112" t="str">
            <v>Mínimo</v>
          </cell>
          <cell r="G1112">
            <v>72.599999999999994</v>
          </cell>
          <cell r="I1112" t="str">
            <v>kg CO₂</v>
          </cell>
          <cell r="J1112" t="str">
            <v>GJ</v>
          </cell>
        </row>
        <row r="1113">
          <cell r="C1113" t="str">
            <v>Fontes Estacionárias</v>
          </cell>
          <cell r="E1113" t="str">
            <v>Comercial e Institucional</v>
          </cell>
          <cell r="F1113" t="str">
            <v>Máximo</v>
          </cell>
          <cell r="G1113">
            <v>74.8</v>
          </cell>
          <cell r="I1113" t="str">
            <v>kg CO₂</v>
          </cell>
          <cell r="J1113" t="str">
            <v>GJ</v>
          </cell>
        </row>
        <row r="1114">
          <cell r="C1114" t="str">
            <v>Fontes Estacionárias</v>
          </cell>
          <cell r="E1114" t="str">
            <v>Comercial e Institucional</v>
          </cell>
          <cell r="F1114" t="str">
            <v>Mínimo</v>
          </cell>
          <cell r="G1114">
            <v>72.599999999999994</v>
          </cell>
          <cell r="I1114" t="str">
            <v>kg CO₂</v>
          </cell>
          <cell r="J1114" t="str">
            <v>GJ</v>
          </cell>
        </row>
        <row r="1115">
          <cell r="C1115" t="str">
            <v>Fontes Estacionárias</v>
          </cell>
          <cell r="E1115" t="str">
            <v>Comercial e Institucional</v>
          </cell>
          <cell r="F1115" t="str">
            <v>Máximo</v>
          </cell>
          <cell r="G1115">
            <v>74.8</v>
          </cell>
          <cell r="I1115" t="str">
            <v>kg CO₂</v>
          </cell>
          <cell r="J1115" t="str">
            <v>GJ</v>
          </cell>
        </row>
        <row r="1116">
          <cell r="C1116" t="str">
            <v>Fontes Estacionárias</v>
          </cell>
          <cell r="E1116" t="str">
            <v>Comercial e Institucional</v>
          </cell>
          <cell r="F1116" t="str">
            <v>Mínimo</v>
          </cell>
          <cell r="G1116">
            <v>54.3</v>
          </cell>
          <cell r="I1116" t="str">
            <v>kg CO₂</v>
          </cell>
          <cell r="J1116" t="str">
            <v>GJ</v>
          </cell>
        </row>
        <row r="1117">
          <cell r="C1117" t="str">
            <v>Fontes Estacionárias</v>
          </cell>
          <cell r="E1117" t="str">
            <v>Comercial e Institucional</v>
          </cell>
          <cell r="F1117" t="str">
            <v>Máximo</v>
          </cell>
          <cell r="G1117">
            <v>58.3</v>
          </cell>
          <cell r="I1117" t="str">
            <v>kg CO₂</v>
          </cell>
          <cell r="J1117" t="str">
            <v>GJ</v>
          </cell>
        </row>
        <row r="1118">
          <cell r="C1118" t="str">
            <v>Fontes Estacionárias</v>
          </cell>
          <cell r="E1118" t="str">
            <v>Comercial e Institucional</v>
          </cell>
          <cell r="F1118" t="str">
            <v>Mínimo</v>
          </cell>
          <cell r="G1118">
            <v>61.6</v>
          </cell>
          <cell r="I1118" t="str">
            <v>kg CO₂</v>
          </cell>
          <cell r="J1118" t="str">
            <v>GJ</v>
          </cell>
        </row>
        <row r="1119">
          <cell r="C1119" t="str">
            <v>Fontes Estacionárias</v>
          </cell>
          <cell r="E1119" t="str">
            <v>Comercial e Institucional</v>
          </cell>
          <cell r="F1119" t="str">
            <v>Máximo</v>
          </cell>
          <cell r="G1119">
            <v>65.599999999999994</v>
          </cell>
          <cell r="I1119" t="str">
            <v>kg CO₂</v>
          </cell>
          <cell r="J1119" t="str">
            <v>GJ</v>
          </cell>
        </row>
        <row r="1120">
          <cell r="C1120" t="str">
            <v>Fontes Estacionárias</v>
          </cell>
          <cell r="E1120" t="str">
            <v>Comercial e Institucional</v>
          </cell>
          <cell r="F1120" t="str">
            <v>Mínimo</v>
          </cell>
          <cell r="G1120">
            <v>54.3</v>
          </cell>
          <cell r="I1120" t="str">
            <v>kg CO₂</v>
          </cell>
          <cell r="J1120" t="str">
            <v>GJ</v>
          </cell>
        </row>
        <row r="1121">
          <cell r="C1121" t="str">
            <v>Fontes Estacionárias</v>
          </cell>
          <cell r="E1121" t="str">
            <v>Comercial e Institucional</v>
          </cell>
          <cell r="F1121" t="str">
            <v>Máximo</v>
          </cell>
          <cell r="G1121">
            <v>58.3</v>
          </cell>
          <cell r="I1121" t="str">
            <v>kg CO₂</v>
          </cell>
          <cell r="J1121" t="str">
            <v>GJ</v>
          </cell>
        </row>
        <row r="1122">
          <cell r="C1122" t="str">
            <v>Fontes Estacionárias</v>
          </cell>
          <cell r="E1122" t="str">
            <v>Comercial e Institucional</v>
          </cell>
          <cell r="F1122" t="str">
            <v>Mínimo</v>
          </cell>
          <cell r="G1122">
            <v>3.0000000000000001E-3</v>
          </cell>
          <cell r="I1122" t="str">
            <v>kg CH₄</v>
          </cell>
          <cell r="J1122" t="str">
            <v>GJ</v>
          </cell>
        </row>
        <row r="1123">
          <cell r="C1123" t="str">
            <v>Fontes Estacionárias</v>
          </cell>
          <cell r="E1123" t="str">
            <v>Comercial e Institucional</v>
          </cell>
          <cell r="F1123" t="str">
            <v>Máximo</v>
          </cell>
          <cell r="G1123">
            <v>0.03</v>
          </cell>
          <cell r="I1123" t="str">
            <v>kg CH₄</v>
          </cell>
          <cell r="J1123" t="str">
            <v>GJ</v>
          </cell>
        </row>
        <row r="1124">
          <cell r="C1124" t="str">
            <v>Fontes Estacionárias</v>
          </cell>
          <cell r="E1124" t="str">
            <v>Comercial e Institucional</v>
          </cell>
          <cell r="F1124" t="str">
            <v>Mínimo</v>
          </cell>
          <cell r="G1124">
            <v>3.0000000000000001E-3</v>
          </cell>
          <cell r="I1124" t="str">
            <v>kg CH₄</v>
          </cell>
          <cell r="J1124" t="str">
            <v>GJ</v>
          </cell>
        </row>
        <row r="1125">
          <cell r="C1125" t="str">
            <v>Fontes Estacionárias</v>
          </cell>
          <cell r="E1125" t="str">
            <v>Comercial e Institucional</v>
          </cell>
          <cell r="F1125" t="str">
            <v>Máximo</v>
          </cell>
          <cell r="G1125">
            <v>0.03</v>
          </cell>
          <cell r="I1125" t="str">
            <v>kg CH₄</v>
          </cell>
          <cell r="J1125" t="str">
            <v>GJ</v>
          </cell>
        </row>
        <row r="1126">
          <cell r="C1126" t="str">
            <v>Fontes Estacionárias</v>
          </cell>
          <cell r="E1126" t="str">
            <v>Comercial e Institucional</v>
          </cell>
          <cell r="F1126" t="str">
            <v>Mínimo</v>
          </cell>
          <cell r="G1126">
            <v>1.5E-3</v>
          </cell>
          <cell r="I1126" t="str">
            <v>kg CH₄</v>
          </cell>
          <cell r="J1126" t="str">
            <v>GJ</v>
          </cell>
        </row>
        <row r="1127">
          <cell r="C1127" t="str">
            <v>Fontes Estacionárias</v>
          </cell>
          <cell r="E1127" t="str">
            <v>Comercial e Institucional</v>
          </cell>
          <cell r="F1127" t="str">
            <v>Máximo</v>
          </cell>
          <cell r="G1127">
            <v>1.4999999999999999E-2</v>
          </cell>
          <cell r="I1127" t="str">
            <v>kg CH₄</v>
          </cell>
          <cell r="J1127" t="str">
            <v>GJ</v>
          </cell>
        </row>
        <row r="1128">
          <cell r="C1128" t="str">
            <v>Fontes Estacionárias</v>
          </cell>
          <cell r="E1128" t="str">
            <v>Comercial e Institucional</v>
          </cell>
          <cell r="F1128" t="str">
            <v>Mínimo</v>
          </cell>
          <cell r="G1128">
            <v>1.5E-3</v>
          </cell>
          <cell r="I1128" t="str">
            <v>kg CH₄</v>
          </cell>
          <cell r="J1128" t="str">
            <v>GJ</v>
          </cell>
        </row>
        <row r="1129">
          <cell r="C1129" t="str">
            <v>Fontes Estacionárias</v>
          </cell>
          <cell r="E1129" t="str">
            <v>Comercial e Institucional</v>
          </cell>
          <cell r="F1129" t="str">
            <v>Máximo</v>
          </cell>
          <cell r="G1129">
            <v>1.4999999999999999E-2</v>
          </cell>
          <cell r="I1129" t="str">
            <v>kg CH₄</v>
          </cell>
          <cell r="J1129" t="str">
            <v>GJ</v>
          </cell>
        </row>
        <row r="1130">
          <cell r="C1130" t="str">
            <v>Fontes Estacionárias</v>
          </cell>
          <cell r="E1130" t="str">
            <v>Comercial e Institucional</v>
          </cell>
          <cell r="F1130" t="str">
            <v>Mínimo</v>
          </cell>
          <cell r="G1130">
            <v>0</v>
          </cell>
          <cell r="I1130" t="str">
            <v>kg CH₄</v>
          </cell>
          <cell r="J1130" t="str">
            <v>GJ</v>
          </cell>
        </row>
        <row r="1131">
          <cell r="C1131" t="str">
            <v>Fontes Estacionárias</v>
          </cell>
          <cell r="E1131" t="str">
            <v>Comercial e Institucional</v>
          </cell>
          <cell r="F1131" t="str">
            <v>Máximo</v>
          </cell>
          <cell r="G1131">
            <v>0</v>
          </cell>
          <cell r="I1131" t="str">
            <v>kg CH₄</v>
          </cell>
          <cell r="J1131" t="str">
            <v>GJ</v>
          </cell>
        </row>
        <row r="1132">
          <cell r="C1132" t="str">
            <v>Fontes Estacionárias</v>
          </cell>
          <cell r="E1132" t="str">
            <v>Comercial e Institucional</v>
          </cell>
          <cell r="F1132" t="str">
            <v>Mínimo</v>
          </cell>
          <cell r="G1132">
            <v>2.0000000000000001E-4</v>
          </cell>
          <cell r="I1132" t="str">
            <v>kg N₂O</v>
          </cell>
          <cell r="J1132" t="str">
            <v>GJ</v>
          </cell>
        </row>
        <row r="1133">
          <cell r="C1133" t="str">
            <v>Fontes Estacionárias</v>
          </cell>
          <cell r="E1133" t="str">
            <v>Comercial e Institucional</v>
          </cell>
          <cell r="F1133" t="str">
            <v>Máximo</v>
          </cell>
          <cell r="G1133">
            <v>2E-3</v>
          </cell>
          <cell r="I1133" t="str">
            <v>kg N₂O</v>
          </cell>
          <cell r="J1133" t="str">
            <v>GJ</v>
          </cell>
        </row>
        <row r="1134">
          <cell r="C1134" t="str">
            <v>Fontes Estacionárias</v>
          </cell>
          <cell r="E1134" t="str">
            <v>Comercial e Institucional</v>
          </cell>
          <cell r="F1134" t="str">
            <v>Mínimo</v>
          </cell>
          <cell r="G1134">
            <v>2.0000000000000001E-4</v>
          </cell>
          <cell r="I1134" t="str">
            <v>kg N₂O</v>
          </cell>
          <cell r="J1134" t="str">
            <v>GJ</v>
          </cell>
        </row>
        <row r="1135">
          <cell r="C1135" t="str">
            <v>Fontes Estacionárias</v>
          </cell>
          <cell r="E1135" t="str">
            <v>Comercial e Institucional</v>
          </cell>
          <cell r="F1135" t="str">
            <v>Máximo</v>
          </cell>
          <cell r="G1135">
            <v>2E-3</v>
          </cell>
          <cell r="I1135" t="str">
            <v>kg N₂O</v>
          </cell>
          <cell r="J1135" t="str">
            <v>GJ</v>
          </cell>
        </row>
        <row r="1136">
          <cell r="C1136" t="str">
            <v>Fontes Estacionárias</v>
          </cell>
          <cell r="E1136" t="str">
            <v>Comercial e Institucional</v>
          </cell>
          <cell r="F1136" t="str">
            <v>Mínimo</v>
          </cell>
          <cell r="G1136">
            <v>2.9999999999999997E-5</v>
          </cell>
          <cell r="I1136" t="str">
            <v>kg N₂O</v>
          </cell>
          <cell r="J1136" t="str">
            <v>GJ</v>
          </cell>
        </row>
        <row r="1137">
          <cell r="C1137" t="str">
            <v>Fontes Estacionárias</v>
          </cell>
          <cell r="E1137" t="str">
            <v>Comercial e Institucional</v>
          </cell>
          <cell r="F1137" t="str">
            <v>Máximo</v>
          </cell>
          <cell r="G1137">
            <v>2.9999999999999997E-4</v>
          </cell>
          <cell r="I1137" t="str">
            <v>kg N₂O</v>
          </cell>
          <cell r="J1137" t="str">
            <v>GJ</v>
          </cell>
        </row>
        <row r="1138">
          <cell r="C1138" t="str">
            <v>Fontes Estacionárias</v>
          </cell>
          <cell r="E1138" t="str">
            <v>Comercial e Institucional</v>
          </cell>
          <cell r="F1138" t="str">
            <v>Mínimo</v>
          </cell>
          <cell r="G1138">
            <v>2.9999999999999997E-5</v>
          </cell>
          <cell r="I1138" t="str">
            <v>kg N₂O</v>
          </cell>
          <cell r="J1138" t="str">
            <v>GJ</v>
          </cell>
        </row>
        <row r="1139">
          <cell r="C1139" t="str">
            <v>Fontes Estacionárias</v>
          </cell>
          <cell r="E1139" t="str">
            <v>Comercial e Institucional</v>
          </cell>
          <cell r="F1139" t="str">
            <v>Máximo</v>
          </cell>
          <cell r="G1139">
            <v>2.9999999999999997E-4</v>
          </cell>
          <cell r="I1139" t="str">
            <v>kg N₂O</v>
          </cell>
          <cell r="J1139" t="str">
            <v>GJ</v>
          </cell>
        </row>
        <row r="1140">
          <cell r="C1140" t="str">
            <v>Fontes Estacionárias</v>
          </cell>
          <cell r="E1140" t="str">
            <v>Comercial e Institucional</v>
          </cell>
          <cell r="F1140" t="str">
            <v>Mínimo</v>
          </cell>
          <cell r="G1140">
            <v>0</v>
          </cell>
          <cell r="I1140" t="str">
            <v>kg N₂O</v>
          </cell>
          <cell r="J1140" t="str">
            <v>GJ</v>
          </cell>
        </row>
        <row r="1141">
          <cell r="C1141" t="str">
            <v>Fontes Estacionárias</v>
          </cell>
          <cell r="E1141" t="str">
            <v>Comercial e Institucional</v>
          </cell>
          <cell r="F1141" t="str">
            <v>Máximo</v>
          </cell>
          <cell r="G1141">
            <v>0</v>
          </cell>
          <cell r="I1141" t="str">
            <v>kg N₂O</v>
          </cell>
          <cell r="J1141" t="str">
            <v>GJ</v>
          </cell>
        </row>
        <row r="1142">
          <cell r="C1142" t="str">
            <v>Fontes Estacionárias</v>
          </cell>
          <cell r="E1142" t="str">
            <v>Comercial e Institucional</v>
          </cell>
          <cell r="F1142" t="str">
            <v>Default</v>
          </cell>
          <cell r="G1142">
            <v>74.099999999999994</v>
          </cell>
          <cell r="I1142" t="str">
            <v>kg CO₂</v>
          </cell>
          <cell r="J1142" t="str">
            <v>GJ</v>
          </cell>
        </row>
        <row r="1143">
          <cell r="C1143" t="str">
            <v>Fontes Estacionárias</v>
          </cell>
          <cell r="E1143" t="str">
            <v>Comercial e Institucional</v>
          </cell>
          <cell r="F1143" t="str">
            <v>Default</v>
          </cell>
          <cell r="G1143">
            <v>74.099999999999994</v>
          </cell>
          <cell r="I1143" t="str">
            <v>kg CO₂</v>
          </cell>
          <cell r="J1143" t="str">
            <v>GJ</v>
          </cell>
        </row>
        <row r="1144">
          <cell r="C1144" t="str">
            <v>Fontes Estacionárias</v>
          </cell>
          <cell r="E1144" t="str">
            <v>Comercial e Institucional</v>
          </cell>
          <cell r="F1144" t="str">
            <v>Default</v>
          </cell>
          <cell r="G1144">
            <v>56.1</v>
          </cell>
          <cell r="I1144" t="str">
            <v>kg CO₂</v>
          </cell>
          <cell r="J1144" t="str">
            <v>GJ</v>
          </cell>
        </row>
        <row r="1145">
          <cell r="C1145" t="str">
            <v>Fontes Estacionárias</v>
          </cell>
          <cell r="E1145" t="str">
            <v>Comercial e Institucional</v>
          </cell>
          <cell r="F1145" t="str">
            <v>Default</v>
          </cell>
          <cell r="G1145">
            <v>63.1</v>
          </cell>
          <cell r="I1145" t="str">
            <v>kg CO₂</v>
          </cell>
          <cell r="J1145" t="str">
            <v>GJ</v>
          </cell>
        </row>
        <row r="1146">
          <cell r="C1146" t="str">
            <v>Fontes Estacionárias</v>
          </cell>
          <cell r="E1146" t="str">
            <v>Comercial e Institucional</v>
          </cell>
          <cell r="F1146" t="str">
            <v>Default</v>
          </cell>
          <cell r="G1146">
            <v>56.1</v>
          </cell>
          <cell r="I1146" t="str">
            <v>kg CO₂</v>
          </cell>
          <cell r="J1146" t="str">
            <v>GJ</v>
          </cell>
        </row>
        <row r="1147">
          <cell r="C1147" t="str">
            <v>Fontes Estacionárias</v>
          </cell>
          <cell r="E1147" t="str">
            <v>Comercial e Institucional</v>
          </cell>
          <cell r="F1147" t="str">
            <v>Default</v>
          </cell>
          <cell r="G1147">
            <v>0.01</v>
          </cell>
          <cell r="I1147" t="str">
            <v>kg CH₄</v>
          </cell>
          <cell r="J1147" t="str">
            <v>GJ</v>
          </cell>
        </row>
        <row r="1148">
          <cell r="C1148" t="str">
            <v>Fontes Estacionárias</v>
          </cell>
          <cell r="E1148" t="str">
            <v>Comercial e Institucional</v>
          </cell>
          <cell r="F1148" t="str">
            <v>Default</v>
          </cell>
          <cell r="G1148">
            <v>0.01</v>
          </cell>
          <cell r="I1148" t="str">
            <v>kg CH₄</v>
          </cell>
          <cell r="J1148" t="str">
            <v>GJ</v>
          </cell>
        </row>
        <row r="1149">
          <cell r="C1149" t="str">
            <v>Fontes Estacionárias</v>
          </cell>
          <cell r="E1149" t="str">
            <v>Comercial e Institucional</v>
          </cell>
          <cell r="F1149" t="str">
            <v>Default</v>
          </cell>
          <cell r="G1149">
            <v>5.0000000000000001E-3</v>
          </cell>
          <cell r="I1149" t="str">
            <v>kg CH₄</v>
          </cell>
          <cell r="J1149" t="str">
            <v>GJ</v>
          </cell>
        </row>
        <row r="1150">
          <cell r="C1150" t="str">
            <v>Fontes Estacionárias</v>
          </cell>
          <cell r="E1150" t="str">
            <v>Comercial e Institucional</v>
          </cell>
          <cell r="F1150" t="str">
            <v>Default</v>
          </cell>
          <cell r="G1150">
            <v>5.0000000000000001E-3</v>
          </cell>
          <cell r="I1150" t="str">
            <v>kg CH₄</v>
          </cell>
          <cell r="J1150" t="str">
            <v>GJ</v>
          </cell>
        </row>
        <row r="1151">
          <cell r="C1151" t="str">
            <v>Fontes Estacionárias</v>
          </cell>
          <cell r="E1151" t="str">
            <v>Comercial e Institucional</v>
          </cell>
          <cell r="F1151" t="str">
            <v>Default</v>
          </cell>
          <cell r="G1151">
            <v>0</v>
          </cell>
          <cell r="I1151" t="str">
            <v>kg CH₄</v>
          </cell>
          <cell r="J1151" t="str">
            <v>GJ</v>
          </cell>
        </row>
        <row r="1152">
          <cell r="C1152" t="str">
            <v>Fontes Estacionárias</v>
          </cell>
          <cell r="E1152" t="str">
            <v>Comercial e Institucional</v>
          </cell>
          <cell r="F1152" t="str">
            <v>Default</v>
          </cell>
          <cell r="G1152">
            <v>5.9999999999999995E-4</v>
          </cell>
          <cell r="I1152" t="str">
            <v>kg N₂O</v>
          </cell>
          <cell r="J1152" t="str">
            <v>GJ</v>
          </cell>
        </row>
        <row r="1153">
          <cell r="C1153" t="str">
            <v>Fontes Estacionárias</v>
          </cell>
          <cell r="E1153" t="str">
            <v>Comercial e Institucional</v>
          </cell>
          <cell r="F1153" t="str">
            <v>Default</v>
          </cell>
          <cell r="G1153">
            <v>5.9999999999999995E-4</v>
          </cell>
          <cell r="I1153" t="str">
            <v>kg N₂O</v>
          </cell>
          <cell r="J1153" t="str">
            <v>GJ</v>
          </cell>
        </row>
        <row r="1154">
          <cell r="C1154" t="str">
            <v>Fontes Estacionárias</v>
          </cell>
          <cell r="E1154" t="str">
            <v>Comercial e Institucional</v>
          </cell>
          <cell r="F1154" t="str">
            <v>Default</v>
          </cell>
          <cell r="G1154">
            <v>1E-4</v>
          </cell>
          <cell r="I1154" t="str">
            <v>kg N₂O</v>
          </cell>
          <cell r="J1154" t="str">
            <v>GJ</v>
          </cell>
        </row>
        <row r="1155">
          <cell r="C1155" t="str">
            <v>Fontes Estacionárias</v>
          </cell>
          <cell r="E1155" t="str">
            <v>Comercial e Institucional</v>
          </cell>
          <cell r="F1155" t="str">
            <v>Default</v>
          </cell>
          <cell r="G1155">
            <v>1E-4</v>
          </cell>
          <cell r="I1155" t="str">
            <v>kg N₂O</v>
          </cell>
          <cell r="J1155" t="str">
            <v>GJ</v>
          </cell>
        </row>
        <row r="1156">
          <cell r="C1156" t="str">
            <v>Fontes Estacionárias</v>
          </cell>
          <cell r="E1156" t="str">
            <v>Comercial e Institucional</v>
          </cell>
          <cell r="F1156" t="str">
            <v>Default</v>
          </cell>
          <cell r="G1156">
            <v>0</v>
          </cell>
          <cell r="I1156" t="str">
            <v>kg N₂O</v>
          </cell>
          <cell r="J1156" t="str">
            <v>GJ</v>
          </cell>
        </row>
        <row r="1160">
          <cell r="G1160">
            <v>74.343000000000004</v>
          </cell>
        </row>
        <row r="1161">
          <cell r="G1161">
            <v>267.63480000000004</v>
          </cell>
        </row>
        <row r="1162">
          <cell r="G1162">
            <v>0.26763480000000006</v>
          </cell>
        </row>
        <row r="1164">
          <cell r="G1164">
            <v>0.24299999999999999</v>
          </cell>
          <cell r="I1164" t="str">
            <v>GJ</v>
          </cell>
          <cell r="J1164" t="str">
            <v>GJ</v>
          </cell>
        </row>
        <row r="1165">
          <cell r="G1165">
            <v>0.87480000000000002</v>
          </cell>
          <cell r="I1165" t="str">
            <v>tonne</v>
          </cell>
          <cell r="J1165" t="str">
            <v>MWh</v>
          </cell>
        </row>
        <row r="1166">
          <cell r="C1166" t="str">
            <v>Diesel</v>
          </cell>
          <cell r="G1166">
            <v>8.7480000000000001E-4</v>
          </cell>
        </row>
        <row r="1167">
          <cell r="C1167">
            <v>74.099999999999994</v>
          </cell>
        </row>
        <row r="1168">
          <cell r="C1168">
            <v>3.8999999999999998E-3</v>
          </cell>
        </row>
        <row r="1169">
          <cell r="C1169">
            <v>3.8999999999999998E-3</v>
          </cell>
        </row>
        <row r="1170">
          <cell r="C1170">
            <v>75.242699999999999</v>
          </cell>
        </row>
        <row r="1171">
          <cell r="C1171">
            <v>2.7177663239999998</v>
          </cell>
        </row>
        <row r="1173">
          <cell r="C1173" t="str">
            <v>gasolina</v>
          </cell>
          <cell r="F1173" t="str">
            <v>GJ / tonne</v>
          </cell>
        </row>
        <row r="1174">
          <cell r="C1174">
            <v>69.3</v>
          </cell>
          <cell r="E1174" t="str">
            <v>biodiesel</v>
          </cell>
          <cell r="F1174">
            <v>27.4</v>
          </cell>
          <cell r="G1174">
            <v>7.6111111111111107</v>
          </cell>
        </row>
        <row r="1175">
          <cell r="C1175">
            <v>2.5000000000000001E-2</v>
          </cell>
          <cell r="E1175" t="str">
            <v>biogas</v>
          </cell>
          <cell r="F1175">
            <v>50.4</v>
          </cell>
          <cell r="G1175">
            <v>14</v>
          </cell>
        </row>
        <row r="1176">
          <cell r="C1176">
            <v>8.0000000000000002E-3</v>
          </cell>
          <cell r="E1176" t="str">
            <v>biomass</v>
          </cell>
          <cell r="F1176">
            <v>11.6</v>
          </cell>
          <cell r="G1176">
            <v>3.2222222222222219</v>
          </cell>
        </row>
        <row r="1177">
          <cell r="C1177">
            <v>72.12</v>
          </cell>
        </row>
        <row r="1178">
          <cell r="C1178">
            <v>2.3706276720000004</v>
          </cell>
        </row>
        <row r="1179">
          <cell r="C1179" t="str">
            <v>gas natural</v>
          </cell>
        </row>
        <row r="1180">
          <cell r="C1180">
            <v>56.1</v>
          </cell>
        </row>
        <row r="1181">
          <cell r="C1181">
            <v>1E-3</v>
          </cell>
        </row>
        <row r="1182">
          <cell r="C1182">
            <v>1E-4</v>
          </cell>
        </row>
        <row r="1183">
          <cell r="C1183">
            <v>56.154499999999999</v>
          </cell>
        </row>
        <row r="1184">
          <cell r="C1184">
            <v>2.532</v>
          </cell>
        </row>
        <row r="1185">
          <cell r="C1185">
            <v>2.532E-3</v>
          </cell>
        </row>
        <row r="1190">
          <cell r="C1190" t="str">
            <v>Gás Natural</v>
          </cell>
          <cell r="E1190" t="str">
            <v>GJ/m³</v>
          </cell>
        </row>
        <row r="1194">
          <cell r="C1194">
            <v>2.5323297999999999</v>
          </cell>
        </row>
        <row r="1195">
          <cell r="C1195">
            <v>2.5323297999999997E-3</v>
          </cell>
        </row>
        <row r="1196">
          <cell r="C1196">
            <v>6.8731429731537216E-2</v>
          </cell>
        </row>
        <row r="1197">
          <cell r="C1197">
            <v>68.731429731537219</v>
          </cell>
        </row>
      </sheetData>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rning - macro security level"/>
      <sheetName val="Start (macro's disabled)"/>
      <sheetName val="Start"/>
      <sheetName val="About"/>
      <sheetName val="Directory"/>
      <sheetName val="LUC"/>
      <sheetName val="E-Wt (NG-chp)"/>
      <sheetName val="Esca"/>
      <sheetName val="N2O emissions IPCC "/>
      <sheetName val="Calculate efficiencies"/>
      <sheetName val="E-Sb"/>
      <sheetName val="E-Wt (not.spec.)"/>
      <sheetName val="E-Wt (Lign-chp)"/>
      <sheetName val="E-Wt (NG-b)"/>
      <sheetName val="E-Wt (Str-chp)"/>
      <sheetName val="E-Co"/>
      <sheetName val="E-Sc"/>
      <sheetName val="F-Rs"/>
      <sheetName val="F-Sf"/>
      <sheetName val="F-Sy"/>
      <sheetName val="F-Po"/>
      <sheetName val="F-Po (CH4 capt)"/>
      <sheetName val="F-Wo"/>
      <sheetName val="H-Rs"/>
      <sheetName val="H-Sf"/>
      <sheetName val="H-Po"/>
      <sheetName val="H-Po (CH4 capt)"/>
      <sheetName val="P-Rs"/>
      <sheetName val="CNG-OW"/>
      <sheetName val="CNG-wM"/>
      <sheetName val="CNG-dM"/>
      <sheetName val="User specific calculations"/>
      <sheetName val="User defined standard values"/>
      <sheetName val="Standard values"/>
    </sheetNames>
    <sheetDataSet>
      <sheetData sheetId="0" refreshError="1"/>
      <sheetData sheetId="1" refreshError="1"/>
      <sheetData sheetId="2" refreshError="1"/>
      <sheetData sheetId="3">
        <row r="87">
          <cell r="B87">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cinea.ec.europa.eu/innovation-fund/tools-and-guidance_en"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D101"/>
  <sheetViews>
    <sheetView tabSelected="1" zoomScale="70" zoomScaleNormal="70" workbookViewId="0"/>
  </sheetViews>
  <sheetFormatPr defaultColWidth="9.109375" defaultRowHeight="13.8" x14ac:dyDescent="0.25"/>
  <cols>
    <col min="1" max="1" width="38.109375" style="7" customWidth="1"/>
    <col min="2" max="2" width="117.44140625" style="7" customWidth="1"/>
    <col min="3" max="16384" width="9.109375" style="7"/>
  </cols>
  <sheetData>
    <row r="1" spans="1:2" s="331" customFormat="1" x14ac:dyDescent="0.25">
      <c r="A1" s="330" t="s">
        <v>820</v>
      </c>
      <c r="B1" s="330"/>
    </row>
    <row r="3" spans="1:2" x14ac:dyDescent="0.25">
      <c r="A3" s="98" t="s">
        <v>0</v>
      </c>
      <c r="B3" s="98"/>
    </row>
    <row r="4" spans="1:2" ht="331.5" customHeight="1" x14ac:dyDescent="0.25">
      <c r="A4" s="361" t="s">
        <v>1</v>
      </c>
      <c r="B4" s="361"/>
    </row>
    <row r="5" spans="1:2" ht="42" customHeight="1" x14ac:dyDescent="0.25">
      <c r="A5" s="362" t="s">
        <v>2</v>
      </c>
      <c r="B5" s="362"/>
    </row>
    <row r="6" spans="1:2" ht="14.25" customHeight="1" x14ac:dyDescent="0.25">
      <c r="A6" s="166"/>
      <c r="B6" s="166"/>
    </row>
    <row r="7" spans="1:2" x14ac:dyDescent="0.25">
      <c r="A7" s="98" t="s">
        <v>3</v>
      </c>
      <c r="B7" s="34"/>
    </row>
    <row r="8" spans="1:2" x14ac:dyDescent="0.25">
      <c r="A8" s="32"/>
      <c r="B8" s="33"/>
    </row>
    <row r="9" spans="1:2" x14ac:dyDescent="0.25">
      <c r="A9" s="35" t="s">
        <v>4</v>
      </c>
      <c r="B9" s="35"/>
    </row>
    <row r="10" spans="1:2" ht="14.4" thickBot="1" x14ac:dyDescent="0.3">
      <c r="A10" s="35"/>
      <c r="B10" s="35"/>
    </row>
    <row r="11" spans="1:2" ht="14.4" thickBot="1" x14ac:dyDescent="0.3">
      <c r="A11" s="36" t="s">
        <v>5</v>
      </c>
      <c r="B11" s="35"/>
    </row>
    <row r="12" spans="1:2" ht="14.4" thickBot="1" x14ac:dyDescent="0.3">
      <c r="A12" s="37" t="s">
        <v>6</v>
      </c>
      <c r="B12" s="35"/>
    </row>
    <row r="13" spans="1:2" ht="14.4" thickBot="1" x14ac:dyDescent="0.3">
      <c r="A13" s="38" t="s">
        <v>7</v>
      </c>
      <c r="B13" s="35"/>
    </row>
    <row r="14" spans="1:2" ht="14.4" thickBot="1" x14ac:dyDescent="0.3">
      <c r="A14" s="39" t="s">
        <v>8</v>
      </c>
      <c r="B14" s="35"/>
    </row>
    <row r="15" spans="1:2" ht="14.4" thickBot="1" x14ac:dyDescent="0.3">
      <c r="A15" s="40" t="s">
        <v>9</v>
      </c>
      <c r="B15" s="35"/>
    </row>
    <row r="16" spans="1:2" ht="14.4" thickBot="1" x14ac:dyDescent="0.3">
      <c r="A16" s="193" t="s">
        <v>10</v>
      </c>
      <c r="B16" s="35"/>
    </row>
    <row r="17" spans="1:3" x14ac:dyDescent="0.25">
      <c r="A17" s="35"/>
      <c r="B17" s="35"/>
    </row>
    <row r="18" spans="1:3" x14ac:dyDescent="0.25">
      <c r="A18" s="98" t="s">
        <v>11</v>
      </c>
      <c r="B18" s="34"/>
    </row>
    <row r="19" spans="1:3" x14ac:dyDescent="0.25">
      <c r="A19" s="32"/>
      <c r="B19" s="33"/>
    </row>
    <row r="20" spans="1:3" ht="14.4" thickBot="1" x14ac:dyDescent="0.3">
      <c r="A20" s="33" t="s">
        <v>12</v>
      </c>
      <c r="B20" s="33"/>
    </row>
    <row r="21" spans="1:3" ht="33.6" customHeight="1" thickBot="1" x14ac:dyDescent="0.3">
      <c r="A21" s="177" t="s">
        <v>13</v>
      </c>
      <c r="B21" s="196" t="s">
        <v>14</v>
      </c>
    </row>
    <row r="22" spans="1:3" ht="33.6" customHeight="1" thickBot="1" x14ac:dyDescent="0.3">
      <c r="A22" s="177" t="s">
        <v>15</v>
      </c>
      <c r="B22" s="196" t="s">
        <v>16</v>
      </c>
    </row>
    <row r="23" spans="1:3" ht="33.6" customHeight="1" thickBot="1" x14ac:dyDescent="0.3">
      <c r="A23" s="177" t="s">
        <v>17</v>
      </c>
      <c r="B23" s="196" t="s">
        <v>18</v>
      </c>
    </row>
    <row r="24" spans="1:3" ht="33.6" customHeight="1" thickBot="1" x14ac:dyDescent="0.3">
      <c r="A24" s="177" t="s">
        <v>19</v>
      </c>
      <c r="B24" s="196" t="s">
        <v>20</v>
      </c>
    </row>
    <row r="25" spans="1:3" ht="33.6" customHeight="1" thickBot="1" x14ac:dyDescent="0.3">
      <c r="A25" s="177" t="s">
        <v>21</v>
      </c>
      <c r="B25" s="196" t="s">
        <v>22</v>
      </c>
    </row>
    <row r="26" spans="1:3" ht="33.6" customHeight="1" thickBot="1" x14ac:dyDescent="0.3">
      <c r="A26" s="177" t="s">
        <v>23</v>
      </c>
      <c r="B26" s="196" t="s">
        <v>24</v>
      </c>
    </row>
    <row r="27" spans="1:3" ht="33.6" customHeight="1" x14ac:dyDescent="0.25">
      <c r="A27" s="177" t="s">
        <v>25</v>
      </c>
      <c r="B27" s="197" t="s">
        <v>26</v>
      </c>
      <c r="C27" s="41" t="s">
        <v>27</v>
      </c>
    </row>
    <row r="28" spans="1:3" ht="33.6" customHeight="1" thickBot="1" x14ac:dyDescent="0.3">
      <c r="A28" s="198" t="s">
        <v>28</v>
      </c>
      <c r="B28" s="199" t="s">
        <v>29</v>
      </c>
      <c r="C28" s="41"/>
    </row>
    <row r="29" spans="1:3" ht="33.6" customHeight="1" thickBot="1" x14ac:dyDescent="0.3">
      <c r="A29" s="200" t="s">
        <v>30</v>
      </c>
      <c r="B29" s="201" t="s">
        <v>31</v>
      </c>
      <c r="C29" s="41"/>
    </row>
    <row r="30" spans="1:3" ht="33.6" customHeight="1" thickBot="1" x14ac:dyDescent="0.3">
      <c r="A30" s="177" t="s">
        <v>32</v>
      </c>
      <c r="B30" s="196" t="s">
        <v>33</v>
      </c>
      <c r="C30" s="41"/>
    </row>
    <row r="31" spans="1:3" ht="14.4" thickBot="1" x14ac:dyDescent="0.3">
      <c r="A31" s="281" t="s">
        <v>34</v>
      </c>
      <c r="B31" s="282" t="s">
        <v>35</v>
      </c>
    </row>
    <row r="32" spans="1:3" ht="33.6" customHeight="1" thickBot="1" x14ac:dyDescent="0.3">
      <c r="A32" s="281" t="s">
        <v>36</v>
      </c>
      <c r="B32" s="282" t="s">
        <v>37</v>
      </c>
      <c r="C32" s="41"/>
    </row>
    <row r="33" spans="1:16384" ht="33.6" customHeight="1" thickBot="1" x14ac:dyDescent="0.3">
      <c r="A33" s="282" t="s">
        <v>38</v>
      </c>
      <c r="B33" s="282" t="s">
        <v>39</v>
      </c>
      <c r="C33" s="1"/>
      <c r="D33" s="176"/>
      <c r="E33" s="1"/>
      <c r="F33" s="176"/>
      <c r="G33" s="1"/>
      <c r="H33" s="176"/>
      <c r="I33" s="1"/>
      <c r="J33" s="176"/>
      <c r="K33" s="1"/>
      <c r="L33" s="176"/>
      <c r="M33" s="1"/>
      <c r="N33" s="176"/>
      <c r="O33" s="1"/>
      <c r="P33" s="176"/>
      <c r="Q33" s="1"/>
      <c r="R33" s="176"/>
      <c r="S33" s="1"/>
      <c r="T33" s="176"/>
      <c r="U33" s="1"/>
      <c r="V33" s="176"/>
      <c r="W33" s="1"/>
      <c r="X33" s="176"/>
      <c r="Y33" s="1"/>
      <c r="Z33" s="176"/>
      <c r="AA33" s="1"/>
      <c r="AB33" s="176"/>
      <c r="AC33" s="1"/>
      <c r="AD33" s="176"/>
      <c r="AE33" s="1"/>
      <c r="AF33" s="176"/>
      <c r="AG33" s="1"/>
      <c r="AH33" s="176"/>
      <c r="AI33" s="1"/>
      <c r="AJ33" s="176"/>
      <c r="AK33" s="1"/>
      <c r="AL33" s="176"/>
      <c r="AM33" s="1"/>
      <c r="AN33" s="176"/>
      <c r="AO33" s="1"/>
      <c r="AP33" s="176"/>
      <c r="AQ33" s="1"/>
      <c r="AR33" s="176"/>
      <c r="AS33" s="1"/>
      <c r="AT33" s="176"/>
      <c r="AU33" s="1"/>
      <c r="AV33" s="176"/>
      <c r="AW33" s="1"/>
      <c r="AX33" s="176"/>
      <c r="AY33" s="1"/>
      <c r="AZ33" s="176"/>
      <c r="BA33" s="1"/>
      <c r="BB33" s="176"/>
      <c r="BC33" s="1"/>
      <c r="BD33" s="176"/>
      <c r="BE33" s="1"/>
      <c r="BF33" s="176"/>
      <c r="BG33" s="1"/>
      <c r="BH33" s="176"/>
      <c r="BI33" s="1"/>
      <c r="BJ33" s="176"/>
      <c r="BK33" s="1"/>
      <c r="BL33" s="176"/>
      <c r="BM33" s="1"/>
      <c r="BN33" s="176"/>
      <c r="BO33" s="1"/>
      <c r="BP33" s="176"/>
      <c r="BQ33" s="1"/>
      <c r="BR33" s="176"/>
      <c r="BS33" s="1"/>
      <c r="BT33" s="176"/>
      <c r="BU33" s="1"/>
      <c r="BV33" s="176"/>
      <c r="BW33" s="1"/>
      <c r="BX33" s="176"/>
      <c r="BY33" s="1"/>
      <c r="BZ33" s="176"/>
      <c r="CA33" s="1"/>
      <c r="CB33" s="176"/>
      <c r="CC33" s="1"/>
      <c r="CD33" s="176"/>
      <c r="CE33" s="1"/>
      <c r="CF33" s="176"/>
      <c r="CG33" s="1"/>
      <c r="CH33" s="176"/>
      <c r="CI33" s="1"/>
      <c r="CJ33" s="176"/>
      <c r="CK33" s="1"/>
      <c r="CL33" s="176"/>
      <c r="CM33" s="1"/>
      <c r="CN33" s="176"/>
      <c r="CO33" s="1"/>
      <c r="CP33" s="176"/>
      <c r="CQ33" s="1"/>
      <c r="CR33" s="176"/>
      <c r="CS33" s="1"/>
      <c r="CT33" s="176"/>
      <c r="CU33" s="1"/>
      <c r="CV33" s="176"/>
      <c r="CW33" s="1"/>
      <c r="CX33" s="176"/>
      <c r="CY33" s="1"/>
      <c r="CZ33" s="176"/>
      <c r="DA33" s="1"/>
      <c r="DB33" s="176"/>
      <c r="DC33" s="1"/>
      <c r="DD33" s="176"/>
      <c r="DE33" s="1"/>
      <c r="DF33" s="176"/>
      <c r="DG33" s="1"/>
      <c r="DH33" s="176"/>
      <c r="DI33" s="1"/>
      <c r="DJ33" s="176"/>
      <c r="DK33" s="1"/>
      <c r="DL33" s="176"/>
      <c r="DM33" s="1"/>
      <c r="DN33" s="176"/>
      <c r="DO33" s="1"/>
      <c r="DP33" s="176"/>
      <c r="DQ33" s="1"/>
      <c r="DR33" s="176"/>
      <c r="DS33" s="1"/>
      <c r="DT33" s="176"/>
      <c r="DU33" s="1"/>
      <c r="DV33" s="176"/>
      <c r="DW33" s="1"/>
      <c r="DX33" s="176"/>
      <c r="DY33" s="1"/>
      <c r="DZ33" s="176"/>
      <c r="EA33" s="1"/>
      <c r="EB33" s="176"/>
      <c r="EC33" s="1"/>
      <c r="ED33" s="176"/>
      <c r="EE33" s="1"/>
      <c r="EF33" s="176"/>
      <c r="EG33" s="1"/>
      <c r="EH33" s="176"/>
      <c r="EI33" s="1"/>
      <c r="EJ33" s="176"/>
      <c r="EK33" s="1"/>
      <c r="EL33" s="176"/>
      <c r="EM33" s="1"/>
      <c r="EN33" s="176"/>
      <c r="EO33" s="1"/>
      <c r="EP33" s="176"/>
      <c r="EQ33" s="1"/>
      <c r="ER33" s="176"/>
      <c r="ES33" s="1"/>
      <c r="ET33" s="176"/>
      <c r="EU33" s="1"/>
      <c r="EV33" s="176"/>
      <c r="EW33" s="1"/>
      <c r="EX33" s="176"/>
      <c r="EY33" s="1"/>
      <c r="EZ33" s="176"/>
      <c r="FA33" s="1"/>
      <c r="FB33" s="176"/>
      <c r="FC33" s="1"/>
      <c r="FD33" s="176"/>
      <c r="FE33" s="1"/>
      <c r="FF33" s="176"/>
      <c r="FG33" s="1"/>
      <c r="FH33" s="176"/>
      <c r="FI33" s="1"/>
      <c r="FJ33" s="176"/>
      <c r="FK33" s="1"/>
      <c r="FL33" s="176"/>
      <c r="FM33" s="1"/>
      <c r="FN33" s="176"/>
      <c r="FO33" s="1"/>
      <c r="FP33" s="176"/>
      <c r="FQ33" s="1"/>
      <c r="FR33" s="176"/>
      <c r="FS33" s="1"/>
      <c r="FT33" s="176"/>
      <c r="FU33" s="1"/>
      <c r="FV33" s="176"/>
      <c r="FW33" s="1"/>
      <c r="FX33" s="176"/>
      <c r="FY33" s="1"/>
      <c r="FZ33" s="176"/>
      <c r="GA33" s="1"/>
      <c r="GB33" s="176"/>
      <c r="GC33" s="1"/>
      <c r="GD33" s="176"/>
      <c r="GE33" s="1"/>
      <c r="GF33" s="176"/>
      <c r="GG33" s="1"/>
      <c r="GH33" s="176"/>
      <c r="GI33" s="1"/>
      <c r="GJ33" s="176"/>
      <c r="GK33" s="1"/>
      <c r="GL33" s="176"/>
      <c r="GM33" s="1"/>
      <c r="GN33" s="176"/>
      <c r="GO33" s="1"/>
      <c r="GP33" s="176"/>
      <c r="GQ33" s="1"/>
      <c r="GR33" s="176"/>
      <c r="GS33" s="1"/>
      <c r="GT33" s="176"/>
      <c r="GU33" s="1"/>
      <c r="GV33" s="176"/>
      <c r="GW33" s="1"/>
      <c r="GX33" s="176"/>
      <c r="GY33" s="1"/>
      <c r="GZ33" s="176"/>
      <c r="HA33" s="1"/>
      <c r="HB33" s="176"/>
      <c r="HC33" s="1"/>
      <c r="HD33" s="176"/>
      <c r="HE33" s="1"/>
      <c r="HF33" s="176"/>
      <c r="HG33" s="1"/>
      <c r="HH33" s="176"/>
      <c r="HI33" s="1"/>
      <c r="HJ33" s="176"/>
      <c r="HK33" s="1"/>
      <c r="HL33" s="176"/>
      <c r="HM33" s="1"/>
      <c r="HN33" s="176"/>
      <c r="HO33" s="1"/>
      <c r="HP33" s="176"/>
      <c r="HQ33" s="1"/>
      <c r="HR33" s="176"/>
      <c r="HS33" s="1"/>
      <c r="HT33" s="176"/>
      <c r="HU33" s="1"/>
      <c r="HV33" s="176"/>
      <c r="HW33" s="1"/>
      <c r="HX33" s="176"/>
      <c r="HY33" s="1"/>
      <c r="HZ33" s="176"/>
      <c r="IA33" s="1"/>
      <c r="IB33" s="176"/>
      <c r="IC33" s="1"/>
      <c r="ID33" s="176"/>
      <c r="IE33" s="1"/>
      <c r="IF33" s="176"/>
      <c r="IG33" s="1"/>
      <c r="IH33" s="176"/>
      <c r="II33" s="1"/>
      <c r="IJ33" s="176"/>
      <c r="IK33" s="1"/>
      <c r="IL33" s="176"/>
      <c r="IM33" s="1"/>
      <c r="IN33" s="176"/>
      <c r="IO33" s="1"/>
      <c r="IP33" s="176"/>
      <c r="IQ33" s="1"/>
      <c r="IR33" s="176"/>
      <c r="IS33" s="1"/>
      <c r="IT33" s="176"/>
      <c r="IU33" s="1"/>
      <c r="IV33" s="176"/>
      <c r="IW33" s="1"/>
      <c r="IX33" s="176"/>
      <c r="IY33" s="1"/>
      <c r="IZ33" s="176"/>
      <c r="JA33" s="1"/>
      <c r="JB33" s="176"/>
      <c r="JC33" s="1"/>
      <c r="JD33" s="176"/>
      <c r="JE33" s="1"/>
      <c r="JF33" s="176"/>
      <c r="JG33" s="1"/>
      <c r="JH33" s="176"/>
      <c r="JI33" s="1"/>
      <c r="JJ33" s="176"/>
      <c r="JK33" s="1"/>
      <c r="JL33" s="176"/>
      <c r="JM33" s="1"/>
      <c r="JN33" s="176"/>
      <c r="JO33" s="1"/>
      <c r="JP33" s="176"/>
      <c r="JQ33" s="1"/>
      <c r="JR33" s="176"/>
      <c r="JS33" s="1"/>
      <c r="JT33" s="176"/>
      <c r="JU33" s="1"/>
      <c r="JV33" s="176"/>
      <c r="JW33" s="1"/>
      <c r="JX33" s="176"/>
      <c r="JY33" s="1"/>
      <c r="JZ33" s="176"/>
      <c r="KA33" s="1"/>
      <c r="KB33" s="176"/>
      <c r="KC33" s="1"/>
      <c r="KD33" s="176"/>
      <c r="KE33" s="1"/>
      <c r="KF33" s="176"/>
      <c r="KG33" s="1"/>
      <c r="KH33" s="176"/>
      <c r="KI33" s="1"/>
      <c r="KJ33" s="176"/>
      <c r="KK33" s="1"/>
      <c r="KL33" s="176"/>
      <c r="KM33" s="1"/>
      <c r="KN33" s="176"/>
      <c r="KO33" s="1"/>
      <c r="KP33" s="176"/>
      <c r="KQ33" s="1"/>
      <c r="KR33" s="176"/>
      <c r="KS33" s="1"/>
      <c r="KT33" s="176"/>
      <c r="KU33" s="1"/>
      <c r="KV33" s="176"/>
      <c r="KW33" s="1"/>
      <c r="KX33" s="176"/>
      <c r="KY33" s="1"/>
      <c r="KZ33" s="176"/>
      <c r="LA33" s="1"/>
      <c r="LB33" s="176"/>
      <c r="LC33" s="1"/>
      <c r="LD33" s="176"/>
      <c r="LE33" s="1"/>
      <c r="LF33" s="176"/>
      <c r="LG33" s="1"/>
      <c r="LH33" s="176"/>
      <c r="LI33" s="1"/>
      <c r="LJ33" s="176"/>
      <c r="LK33" s="1"/>
      <c r="LL33" s="176"/>
      <c r="LM33" s="1"/>
      <c r="LN33" s="176"/>
      <c r="LO33" s="1"/>
      <c r="LP33" s="176"/>
      <c r="LQ33" s="1"/>
      <c r="LR33" s="176"/>
      <c r="LS33" s="1"/>
      <c r="LT33" s="176"/>
      <c r="LU33" s="1"/>
      <c r="LV33" s="176"/>
      <c r="LW33" s="1"/>
      <c r="LX33" s="176"/>
      <c r="LY33" s="1"/>
      <c r="LZ33" s="176"/>
      <c r="MA33" s="1"/>
      <c r="MB33" s="176"/>
      <c r="MC33" s="1"/>
      <c r="MD33" s="176"/>
      <c r="ME33" s="1"/>
      <c r="MF33" s="176"/>
      <c r="MG33" s="1"/>
      <c r="MH33" s="176"/>
      <c r="MI33" s="1"/>
      <c r="MJ33" s="176"/>
      <c r="MK33" s="1"/>
      <c r="ML33" s="176"/>
      <c r="MM33" s="1"/>
      <c r="MN33" s="176"/>
      <c r="MO33" s="1"/>
      <c r="MP33" s="176"/>
      <c r="MQ33" s="1"/>
      <c r="MR33" s="176"/>
      <c r="MS33" s="1"/>
      <c r="MT33" s="176"/>
      <c r="MU33" s="1"/>
      <c r="MV33" s="176"/>
      <c r="MW33" s="1"/>
      <c r="MX33" s="176"/>
      <c r="MY33" s="1"/>
      <c r="MZ33" s="176"/>
      <c r="NA33" s="1"/>
      <c r="NB33" s="176"/>
      <c r="NC33" s="1"/>
      <c r="ND33" s="176"/>
      <c r="NE33" s="1"/>
      <c r="NF33" s="176"/>
      <c r="NG33" s="1"/>
      <c r="NH33" s="176"/>
      <c r="NI33" s="1"/>
      <c r="NJ33" s="176"/>
      <c r="NK33" s="1"/>
      <c r="NL33" s="176"/>
      <c r="NM33" s="1"/>
      <c r="NN33" s="176"/>
      <c r="NO33" s="1"/>
      <c r="NP33" s="176"/>
      <c r="NQ33" s="1"/>
      <c r="NR33" s="176"/>
      <c r="NS33" s="1"/>
      <c r="NT33" s="176"/>
      <c r="NU33" s="1"/>
      <c r="NV33" s="176"/>
      <c r="NW33" s="1"/>
      <c r="NX33" s="176"/>
      <c r="NY33" s="1"/>
      <c r="NZ33" s="176"/>
      <c r="OA33" s="1"/>
      <c r="OB33" s="176"/>
      <c r="OC33" s="1"/>
      <c r="OD33" s="176"/>
      <c r="OE33" s="1"/>
      <c r="OF33" s="176"/>
      <c r="OG33" s="1"/>
      <c r="OH33" s="176"/>
      <c r="OI33" s="1"/>
      <c r="OJ33" s="176"/>
      <c r="OK33" s="1"/>
      <c r="OL33" s="176"/>
      <c r="OM33" s="1"/>
      <c r="ON33" s="176"/>
      <c r="OO33" s="1"/>
      <c r="OP33" s="176"/>
      <c r="OQ33" s="1"/>
      <c r="OR33" s="176"/>
      <c r="OS33" s="1"/>
      <c r="OT33" s="176"/>
      <c r="OU33" s="1"/>
      <c r="OV33" s="176"/>
      <c r="OW33" s="1"/>
      <c r="OX33" s="176"/>
      <c r="OY33" s="1"/>
      <c r="OZ33" s="176"/>
      <c r="PA33" s="1"/>
      <c r="PB33" s="176"/>
      <c r="PC33" s="1"/>
      <c r="PD33" s="176"/>
      <c r="PE33" s="1"/>
      <c r="PF33" s="176"/>
      <c r="PG33" s="1"/>
      <c r="PH33" s="176"/>
      <c r="PI33" s="1"/>
      <c r="PJ33" s="176"/>
      <c r="PK33" s="1"/>
      <c r="PL33" s="176"/>
      <c r="PM33" s="1"/>
      <c r="PN33" s="176"/>
      <c r="PO33" s="1"/>
      <c r="PP33" s="176"/>
      <c r="PQ33" s="1"/>
      <c r="PR33" s="176"/>
      <c r="PS33" s="1"/>
      <c r="PT33" s="176"/>
      <c r="PU33" s="1"/>
      <c r="PV33" s="176"/>
      <c r="PW33" s="1"/>
      <c r="PX33" s="176"/>
      <c r="PY33" s="1"/>
      <c r="PZ33" s="176"/>
      <c r="QA33" s="1"/>
      <c r="QB33" s="176"/>
      <c r="QC33" s="1"/>
      <c r="QD33" s="176"/>
      <c r="QE33" s="1"/>
      <c r="QF33" s="176"/>
      <c r="QG33" s="1"/>
      <c r="QH33" s="176"/>
      <c r="QI33" s="1"/>
      <c r="QJ33" s="176"/>
      <c r="QK33" s="1"/>
      <c r="QL33" s="176"/>
      <c r="QM33" s="1"/>
      <c r="QN33" s="176"/>
      <c r="QO33" s="1"/>
      <c r="QP33" s="176"/>
      <c r="QQ33" s="1"/>
      <c r="QR33" s="176"/>
      <c r="QS33" s="1"/>
      <c r="QT33" s="176"/>
      <c r="QU33" s="1"/>
      <c r="QV33" s="176"/>
      <c r="QW33" s="1"/>
      <c r="QX33" s="176"/>
      <c r="QY33" s="1"/>
      <c r="QZ33" s="176"/>
      <c r="RA33" s="1"/>
      <c r="RB33" s="176"/>
      <c r="RC33" s="1"/>
      <c r="RD33" s="176"/>
      <c r="RE33" s="1"/>
      <c r="RF33" s="176"/>
      <c r="RG33" s="1"/>
      <c r="RH33" s="176"/>
      <c r="RI33" s="1"/>
      <c r="RJ33" s="176"/>
      <c r="RK33" s="1"/>
      <c r="RL33" s="176"/>
      <c r="RM33" s="1"/>
      <c r="RN33" s="176"/>
      <c r="RO33" s="1"/>
      <c r="RP33" s="176"/>
      <c r="RQ33" s="1"/>
      <c r="RR33" s="176"/>
      <c r="RS33" s="1"/>
      <c r="RT33" s="176"/>
      <c r="RU33" s="1"/>
      <c r="RV33" s="176"/>
      <c r="RW33" s="1"/>
      <c r="RX33" s="176"/>
      <c r="RY33" s="1"/>
      <c r="RZ33" s="176"/>
      <c r="SA33" s="1"/>
      <c r="SB33" s="176"/>
      <c r="SC33" s="1"/>
      <c r="SD33" s="176"/>
      <c r="SE33" s="1"/>
      <c r="SF33" s="176"/>
      <c r="SG33" s="1"/>
      <c r="SH33" s="176"/>
      <c r="SI33" s="1"/>
      <c r="SJ33" s="176"/>
      <c r="SK33" s="1"/>
      <c r="SL33" s="176"/>
      <c r="SM33" s="1"/>
      <c r="SN33" s="176"/>
      <c r="SO33" s="1"/>
      <c r="SP33" s="176"/>
      <c r="SQ33" s="1"/>
      <c r="SR33" s="176"/>
      <c r="SS33" s="1"/>
      <c r="ST33" s="176"/>
      <c r="SU33" s="1"/>
      <c r="SV33" s="176"/>
      <c r="SW33" s="1"/>
      <c r="SX33" s="176"/>
      <c r="SY33" s="1"/>
      <c r="SZ33" s="176"/>
      <c r="TA33" s="1"/>
      <c r="TB33" s="176"/>
      <c r="TC33" s="1"/>
      <c r="TD33" s="176"/>
      <c r="TE33" s="1"/>
      <c r="TF33" s="176"/>
      <c r="TG33" s="1"/>
      <c r="TH33" s="176"/>
      <c r="TI33" s="1"/>
      <c r="TJ33" s="176"/>
      <c r="TK33" s="1"/>
      <c r="TL33" s="176"/>
      <c r="TM33" s="1"/>
      <c r="TN33" s="176"/>
      <c r="TO33" s="1"/>
      <c r="TP33" s="176"/>
      <c r="TQ33" s="1"/>
      <c r="TR33" s="176"/>
      <c r="TS33" s="1"/>
      <c r="TT33" s="176"/>
      <c r="TU33" s="1"/>
      <c r="TV33" s="176"/>
      <c r="TW33" s="1"/>
      <c r="TX33" s="176"/>
      <c r="TY33" s="1"/>
      <c r="TZ33" s="176"/>
      <c r="UA33" s="1"/>
      <c r="UB33" s="176"/>
      <c r="UC33" s="1"/>
      <c r="UD33" s="176"/>
      <c r="UE33" s="1"/>
      <c r="UF33" s="176"/>
      <c r="UG33" s="1"/>
      <c r="UH33" s="176"/>
      <c r="UI33" s="1"/>
      <c r="UJ33" s="176"/>
      <c r="UK33" s="1"/>
      <c r="UL33" s="176"/>
      <c r="UM33" s="1"/>
      <c r="UN33" s="176"/>
      <c r="UO33" s="1"/>
      <c r="UP33" s="176"/>
      <c r="UQ33" s="1"/>
      <c r="UR33" s="176"/>
      <c r="US33" s="1"/>
      <c r="UT33" s="176"/>
      <c r="UU33" s="1"/>
      <c r="UV33" s="176"/>
      <c r="UW33" s="1"/>
      <c r="UX33" s="176"/>
      <c r="UY33" s="1"/>
      <c r="UZ33" s="176"/>
      <c r="VA33" s="1"/>
      <c r="VB33" s="176"/>
      <c r="VC33" s="1"/>
      <c r="VD33" s="176"/>
      <c r="VE33" s="1"/>
      <c r="VF33" s="176"/>
      <c r="VG33" s="1"/>
      <c r="VH33" s="176"/>
      <c r="VI33" s="1"/>
      <c r="VJ33" s="176"/>
      <c r="VK33" s="1"/>
      <c r="VL33" s="176"/>
      <c r="VM33" s="1"/>
      <c r="VN33" s="176"/>
      <c r="VO33" s="1"/>
      <c r="VP33" s="176"/>
      <c r="VQ33" s="1"/>
      <c r="VR33" s="176"/>
      <c r="VS33" s="1"/>
      <c r="VT33" s="176"/>
      <c r="VU33" s="1"/>
      <c r="VV33" s="176"/>
      <c r="VW33" s="1"/>
      <c r="VX33" s="176"/>
      <c r="VY33" s="1"/>
      <c r="VZ33" s="176"/>
      <c r="WA33" s="1"/>
      <c r="WB33" s="176"/>
      <c r="WC33" s="1"/>
      <c r="WD33" s="176"/>
      <c r="WE33" s="1"/>
      <c r="WF33" s="176"/>
      <c r="WG33" s="1"/>
      <c r="WH33" s="176"/>
      <c r="WI33" s="1"/>
      <c r="WJ33" s="176"/>
      <c r="WK33" s="1"/>
      <c r="WL33" s="176"/>
      <c r="WM33" s="1"/>
      <c r="WN33" s="176"/>
      <c r="WO33" s="1"/>
      <c r="WP33" s="176"/>
      <c r="WQ33" s="1"/>
      <c r="WR33" s="176"/>
      <c r="WS33" s="1"/>
      <c r="WT33" s="176"/>
      <c r="WU33" s="1"/>
      <c r="WV33" s="176"/>
      <c r="WW33" s="1"/>
      <c r="WX33" s="176"/>
      <c r="WY33" s="1"/>
      <c r="WZ33" s="176"/>
      <c r="XA33" s="1"/>
      <c r="XB33" s="176"/>
      <c r="XC33" s="1"/>
      <c r="XD33" s="176"/>
      <c r="XE33" s="1"/>
      <c r="XF33" s="176"/>
      <c r="XG33" s="1"/>
      <c r="XH33" s="176"/>
      <c r="XI33" s="1"/>
      <c r="XJ33" s="176"/>
      <c r="XK33" s="1"/>
      <c r="XL33" s="176"/>
      <c r="XM33" s="1"/>
      <c r="XN33" s="176"/>
      <c r="XO33" s="1"/>
      <c r="XP33" s="176"/>
      <c r="XQ33" s="1"/>
      <c r="XR33" s="176"/>
      <c r="XS33" s="1"/>
      <c r="XT33" s="176"/>
      <c r="XU33" s="1"/>
      <c r="XV33" s="176"/>
      <c r="XW33" s="1"/>
      <c r="XX33" s="176"/>
      <c r="XY33" s="1"/>
      <c r="XZ33" s="176"/>
      <c r="YA33" s="1"/>
      <c r="YB33" s="176"/>
      <c r="YC33" s="1"/>
      <c r="YD33" s="176"/>
      <c r="YE33" s="1"/>
      <c r="YF33" s="176"/>
      <c r="YG33" s="1"/>
      <c r="YH33" s="176"/>
      <c r="YI33" s="1"/>
      <c r="YJ33" s="176"/>
      <c r="YK33" s="1"/>
      <c r="YL33" s="176"/>
      <c r="YM33" s="1"/>
      <c r="YN33" s="176"/>
      <c r="YO33" s="1"/>
      <c r="YP33" s="176"/>
      <c r="YQ33" s="1"/>
      <c r="YR33" s="176"/>
      <c r="YS33" s="1"/>
      <c r="YT33" s="176"/>
      <c r="YU33" s="1"/>
      <c r="YV33" s="176"/>
      <c r="YW33" s="1"/>
      <c r="YX33" s="176"/>
      <c r="YY33" s="1"/>
      <c r="YZ33" s="176"/>
      <c r="ZA33" s="1"/>
      <c r="ZB33" s="176"/>
      <c r="ZC33" s="1"/>
      <c r="ZD33" s="176"/>
      <c r="ZE33" s="1"/>
      <c r="ZF33" s="176"/>
      <c r="ZG33" s="1"/>
      <c r="ZH33" s="176"/>
      <c r="ZI33" s="1"/>
      <c r="ZJ33" s="176"/>
      <c r="ZK33" s="1"/>
      <c r="ZL33" s="176"/>
      <c r="ZM33" s="1"/>
      <c r="ZN33" s="176"/>
      <c r="ZO33" s="1"/>
      <c r="ZP33" s="176"/>
      <c r="ZQ33" s="1"/>
      <c r="ZR33" s="176"/>
      <c r="ZS33" s="1"/>
      <c r="ZT33" s="176"/>
      <c r="ZU33" s="1"/>
      <c r="ZV33" s="176"/>
      <c r="ZW33" s="1"/>
      <c r="ZX33" s="176"/>
      <c r="ZY33" s="1"/>
      <c r="ZZ33" s="176"/>
      <c r="AAA33" s="1"/>
      <c r="AAB33" s="176"/>
      <c r="AAC33" s="1"/>
      <c r="AAD33" s="176"/>
      <c r="AAE33" s="1"/>
      <c r="AAF33" s="176"/>
      <c r="AAG33" s="1"/>
      <c r="AAH33" s="176"/>
      <c r="AAI33" s="1"/>
      <c r="AAJ33" s="176"/>
      <c r="AAK33" s="1"/>
      <c r="AAL33" s="176"/>
      <c r="AAM33" s="1"/>
      <c r="AAN33" s="176"/>
      <c r="AAO33" s="1"/>
      <c r="AAP33" s="176"/>
      <c r="AAQ33" s="1"/>
      <c r="AAR33" s="176"/>
      <c r="AAS33" s="1"/>
      <c r="AAT33" s="176"/>
      <c r="AAU33" s="1"/>
      <c r="AAV33" s="176"/>
      <c r="AAW33" s="1"/>
      <c r="AAX33" s="176"/>
      <c r="AAY33" s="1"/>
      <c r="AAZ33" s="176"/>
      <c r="ABA33" s="1"/>
      <c r="ABB33" s="176"/>
      <c r="ABC33" s="1"/>
      <c r="ABD33" s="176"/>
      <c r="ABE33" s="1"/>
      <c r="ABF33" s="176"/>
      <c r="ABG33" s="1"/>
      <c r="ABH33" s="176"/>
      <c r="ABI33" s="1"/>
      <c r="ABJ33" s="176"/>
      <c r="ABK33" s="1"/>
      <c r="ABL33" s="176"/>
      <c r="ABM33" s="1"/>
      <c r="ABN33" s="176"/>
      <c r="ABO33" s="1"/>
      <c r="ABP33" s="176"/>
      <c r="ABQ33" s="1"/>
      <c r="ABR33" s="176"/>
      <c r="ABS33" s="1"/>
      <c r="ABT33" s="176"/>
      <c r="ABU33" s="1"/>
      <c r="ABV33" s="176"/>
      <c r="ABW33" s="1"/>
      <c r="ABX33" s="176"/>
      <c r="ABY33" s="1"/>
      <c r="ABZ33" s="176"/>
      <c r="ACA33" s="1"/>
      <c r="ACB33" s="176"/>
      <c r="ACC33" s="1"/>
      <c r="ACD33" s="176"/>
      <c r="ACE33" s="1"/>
      <c r="ACF33" s="176"/>
      <c r="ACG33" s="1"/>
      <c r="ACH33" s="176"/>
      <c r="ACI33" s="1"/>
      <c r="ACJ33" s="176"/>
      <c r="ACK33" s="1"/>
      <c r="ACL33" s="176"/>
      <c r="ACM33" s="1"/>
      <c r="ACN33" s="176"/>
      <c r="ACO33" s="1"/>
      <c r="ACP33" s="176"/>
      <c r="ACQ33" s="1"/>
      <c r="ACR33" s="176"/>
      <c r="ACS33" s="1"/>
      <c r="ACT33" s="176"/>
      <c r="ACU33" s="1"/>
      <c r="ACV33" s="176"/>
      <c r="ACW33" s="1"/>
      <c r="ACX33" s="176"/>
      <c r="ACY33" s="1"/>
      <c r="ACZ33" s="176"/>
      <c r="ADA33" s="1"/>
      <c r="ADB33" s="176"/>
      <c r="ADC33" s="1"/>
      <c r="ADD33" s="176"/>
      <c r="ADE33" s="1"/>
      <c r="ADF33" s="176"/>
      <c r="ADG33" s="1"/>
      <c r="ADH33" s="176"/>
      <c r="ADI33" s="1"/>
      <c r="ADJ33" s="176"/>
      <c r="ADK33" s="1"/>
      <c r="ADL33" s="176"/>
      <c r="ADM33" s="1"/>
      <c r="ADN33" s="176"/>
      <c r="ADO33" s="1"/>
      <c r="ADP33" s="176"/>
      <c r="ADQ33" s="1"/>
      <c r="ADR33" s="176"/>
      <c r="ADS33" s="1"/>
      <c r="ADT33" s="176"/>
      <c r="ADU33" s="1"/>
      <c r="ADV33" s="176"/>
      <c r="ADW33" s="1"/>
      <c r="ADX33" s="176"/>
      <c r="ADY33" s="1"/>
      <c r="ADZ33" s="176"/>
      <c r="AEA33" s="1"/>
      <c r="AEB33" s="176"/>
      <c r="AEC33" s="1"/>
      <c r="AED33" s="176"/>
      <c r="AEE33" s="1"/>
      <c r="AEF33" s="176"/>
      <c r="AEG33" s="1"/>
      <c r="AEH33" s="176"/>
      <c r="AEI33" s="1"/>
      <c r="AEJ33" s="176"/>
      <c r="AEK33" s="1"/>
      <c r="AEL33" s="176"/>
      <c r="AEM33" s="1"/>
      <c r="AEN33" s="176"/>
      <c r="AEO33" s="1"/>
      <c r="AEP33" s="176"/>
      <c r="AEQ33" s="1"/>
      <c r="AER33" s="176"/>
      <c r="AES33" s="1"/>
      <c r="AET33" s="176"/>
      <c r="AEU33" s="1"/>
      <c r="AEV33" s="176"/>
      <c r="AEW33" s="1"/>
      <c r="AEX33" s="176"/>
      <c r="AEY33" s="1"/>
      <c r="AEZ33" s="176"/>
      <c r="AFA33" s="1"/>
      <c r="AFB33" s="176"/>
      <c r="AFC33" s="1"/>
      <c r="AFD33" s="176"/>
      <c r="AFE33" s="1"/>
      <c r="AFF33" s="176"/>
      <c r="AFG33" s="1"/>
      <c r="AFH33" s="176"/>
      <c r="AFI33" s="1"/>
      <c r="AFJ33" s="176"/>
      <c r="AFK33" s="1"/>
      <c r="AFL33" s="176"/>
      <c r="AFM33" s="1"/>
      <c r="AFN33" s="176"/>
      <c r="AFO33" s="1"/>
      <c r="AFP33" s="176"/>
      <c r="AFQ33" s="1"/>
      <c r="AFR33" s="176"/>
      <c r="AFS33" s="1"/>
      <c r="AFT33" s="176"/>
      <c r="AFU33" s="1"/>
      <c r="AFV33" s="176"/>
      <c r="AFW33" s="1"/>
      <c r="AFX33" s="176"/>
      <c r="AFY33" s="1"/>
      <c r="AFZ33" s="176"/>
      <c r="AGA33" s="1"/>
      <c r="AGB33" s="176"/>
      <c r="AGC33" s="1"/>
      <c r="AGD33" s="176"/>
      <c r="AGE33" s="1"/>
      <c r="AGF33" s="176"/>
      <c r="AGG33" s="1"/>
      <c r="AGH33" s="176"/>
      <c r="AGI33" s="1"/>
      <c r="AGJ33" s="176"/>
      <c r="AGK33" s="1"/>
      <c r="AGL33" s="176"/>
      <c r="AGM33" s="1"/>
      <c r="AGN33" s="176"/>
      <c r="AGO33" s="1"/>
      <c r="AGP33" s="176"/>
      <c r="AGQ33" s="1"/>
      <c r="AGR33" s="176"/>
      <c r="AGS33" s="1"/>
      <c r="AGT33" s="176"/>
      <c r="AGU33" s="1"/>
      <c r="AGV33" s="176"/>
      <c r="AGW33" s="1"/>
      <c r="AGX33" s="176"/>
      <c r="AGY33" s="1"/>
      <c r="AGZ33" s="176"/>
      <c r="AHA33" s="1"/>
      <c r="AHB33" s="176"/>
      <c r="AHC33" s="1"/>
      <c r="AHD33" s="176"/>
      <c r="AHE33" s="1"/>
      <c r="AHF33" s="176"/>
      <c r="AHG33" s="1"/>
      <c r="AHH33" s="176"/>
      <c r="AHI33" s="1"/>
      <c r="AHJ33" s="176"/>
      <c r="AHK33" s="1"/>
      <c r="AHL33" s="176"/>
      <c r="AHM33" s="1"/>
      <c r="AHN33" s="176"/>
      <c r="AHO33" s="1"/>
      <c r="AHP33" s="176"/>
      <c r="AHQ33" s="1"/>
      <c r="AHR33" s="176"/>
      <c r="AHS33" s="1"/>
      <c r="AHT33" s="176"/>
      <c r="AHU33" s="1"/>
      <c r="AHV33" s="176"/>
      <c r="AHW33" s="1"/>
      <c r="AHX33" s="176"/>
      <c r="AHY33" s="1"/>
      <c r="AHZ33" s="176"/>
      <c r="AIA33" s="1"/>
      <c r="AIB33" s="176"/>
      <c r="AIC33" s="1"/>
      <c r="AID33" s="176"/>
      <c r="AIE33" s="1"/>
      <c r="AIF33" s="176"/>
      <c r="AIG33" s="1"/>
      <c r="AIH33" s="176"/>
      <c r="AII33" s="1"/>
      <c r="AIJ33" s="176"/>
      <c r="AIK33" s="1"/>
      <c r="AIL33" s="176"/>
      <c r="AIM33" s="1"/>
      <c r="AIN33" s="176"/>
      <c r="AIO33" s="1"/>
      <c r="AIP33" s="176"/>
      <c r="AIQ33" s="1"/>
      <c r="AIR33" s="176"/>
      <c r="AIS33" s="1"/>
      <c r="AIT33" s="176"/>
      <c r="AIU33" s="1"/>
      <c r="AIV33" s="176"/>
      <c r="AIW33" s="1"/>
      <c r="AIX33" s="176"/>
      <c r="AIY33" s="1"/>
      <c r="AIZ33" s="176"/>
      <c r="AJA33" s="1"/>
      <c r="AJB33" s="176"/>
      <c r="AJC33" s="1"/>
      <c r="AJD33" s="176"/>
      <c r="AJE33" s="1"/>
      <c r="AJF33" s="176"/>
      <c r="AJG33" s="1"/>
      <c r="AJH33" s="176"/>
      <c r="AJI33" s="1"/>
      <c r="AJJ33" s="176"/>
      <c r="AJK33" s="1"/>
      <c r="AJL33" s="176"/>
      <c r="AJM33" s="1"/>
      <c r="AJN33" s="176"/>
      <c r="AJO33" s="1"/>
      <c r="AJP33" s="176"/>
      <c r="AJQ33" s="1"/>
      <c r="AJR33" s="176"/>
      <c r="AJS33" s="1"/>
      <c r="AJT33" s="176"/>
      <c r="AJU33" s="1"/>
      <c r="AJV33" s="176"/>
      <c r="AJW33" s="1"/>
      <c r="AJX33" s="176"/>
      <c r="AJY33" s="1"/>
      <c r="AJZ33" s="176"/>
      <c r="AKA33" s="1"/>
      <c r="AKB33" s="176"/>
      <c r="AKC33" s="1"/>
      <c r="AKD33" s="176"/>
      <c r="AKE33" s="1"/>
      <c r="AKF33" s="176"/>
      <c r="AKG33" s="1"/>
      <c r="AKH33" s="176"/>
      <c r="AKI33" s="1"/>
      <c r="AKJ33" s="176"/>
      <c r="AKK33" s="1"/>
      <c r="AKL33" s="176"/>
      <c r="AKM33" s="1"/>
      <c r="AKN33" s="176"/>
      <c r="AKO33" s="1"/>
      <c r="AKP33" s="176"/>
      <c r="AKQ33" s="1"/>
      <c r="AKR33" s="176"/>
      <c r="AKS33" s="1"/>
      <c r="AKT33" s="176"/>
      <c r="AKU33" s="1"/>
      <c r="AKV33" s="176"/>
      <c r="AKW33" s="1"/>
      <c r="AKX33" s="176"/>
      <c r="AKY33" s="1"/>
      <c r="AKZ33" s="176"/>
      <c r="ALA33" s="1"/>
      <c r="ALB33" s="176"/>
      <c r="ALC33" s="1"/>
      <c r="ALD33" s="176"/>
      <c r="ALE33" s="1"/>
      <c r="ALF33" s="176"/>
      <c r="ALG33" s="1"/>
      <c r="ALH33" s="176"/>
      <c r="ALI33" s="1"/>
      <c r="ALJ33" s="176"/>
      <c r="ALK33" s="1"/>
      <c r="ALL33" s="176"/>
      <c r="ALM33" s="1"/>
      <c r="ALN33" s="176"/>
      <c r="ALO33" s="1"/>
      <c r="ALP33" s="176"/>
      <c r="ALQ33" s="1"/>
      <c r="ALR33" s="176"/>
      <c r="ALS33" s="1"/>
      <c r="ALT33" s="176"/>
      <c r="ALU33" s="1"/>
      <c r="ALV33" s="176"/>
      <c r="ALW33" s="1"/>
      <c r="ALX33" s="176"/>
      <c r="ALY33" s="1"/>
      <c r="ALZ33" s="176"/>
      <c r="AMA33" s="1"/>
      <c r="AMB33" s="176"/>
      <c r="AMC33" s="1"/>
      <c r="AMD33" s="176"/>
      <c r="AME33" s="1"/>
      <c r="AMF33" s="176"/>
      <c r="AMG33" s="1"/>
      <c r="AMH33" s="176"/>
      <c r="AMI33" s="1"/>
      <c r="AMJ33" s="176"/>
      <c r="AMK33" s="1"/>
      <c r="AML33" s="176"/>
      <c r="AMM33" s="1"/>
      <c r="AMN33" s="176"/>
      <c r="AMO33" s="1"/>
      <c r="AMP33" s="176"/>
      <c r="AMQ33" s="1"/>
      <c r="AMR33" s="176"/>
      <c r="AMS33" s="1"/>
      <c r="AMT33" s="176"/>
      <c r="AMU33" s="1"/>
      <c r="AMV33" s="176"/>
      <c r="AMW33" s="1"/>
      <c r="AMX33" s="176"/>
      <c r="AMY33" s="1"/>
      <c r="AMZ33" s="176"/>
      <c r="ANA33" s="1"/>
      <c r="ANB33" s="176"/>
      <c r="ANC33" s="1"/>
      <c r="AND33" s="176"/>
      <c r="ANE33" s="1"/>
      <c r="ANF33" s="176"/>
      <c r="ANG33" s="1"/>
      <c r="ANH33" s="176"/>
      <c r="ANI33" s="1"/>
      <c r="ANJ33" s="176"/>
      <c r="ANK33" s="1"/>
      <c r="ANL33" s="176"/>
      <c r="ANM33" s="1"/>
      <c r="ANN33" s="176"/>
      <c r="ANO33" s="1"/>
      <c r="ANP33" s="176"/>
      <c r="ANQ33" s="1"/>
      <c r="ANR33" s="176"/>
      <c r="ANS33" s="1"/>
      <c r="ANT33" s="176"/>
      <c r="ANU33" s="1"/>
      <c r="ANV33" s="176"/>
      <c r="ANW33" s="1"/>
      <c r="ANX33" s="176"/>
      <c r="ANY33" s="1"/>
      <c r="ANZ33" s="176"/>
      <c r="AOA33" s="1"/>
      <c r="AOB33" s="176"/>
      <c r="AOC33" s="1"/>
      <c r="AOD33" s="176"/>
      <c r="AOE33" s="1"/>
      <c r="AOF33" s="176"/>
      <c r="AOG33" s="1"/>
      <c r="AOH33" s="176"/>
      <c r="AOI33" s="1"/>
      <c r="AOJ33" s="176"/>
      <c r="AOK33" s="1"/>
      <c r="AOL33" s="176"/>
      <c r="AOM33" s="1"/>
      <c r="AON33" s="176"/>
      <c r="AOO33" s="1"/>
      <c r="AOP33" s="176"/>
      <c r="AOQ33" s="1"/>
      <c r="AOR33" s="176"/>
      <c r="AOS33" s="1"/>
      <c r="AOT33" s="176"/>
      <c r="AOU33" s="1"/>
      <c r="AOV33" s="176"/>
      <c r="AOW33" s="1"/>
      <c r="AOX33" s="176"/>
      <c r="AOY33" s="1"/>
      <c r="AOZ33" s="176"/>
      <c r="APA33" s="1"/>
      <c r="APB33" s="176"/>
      <c r="APC33" s="1"/>
      <c r="APD33" s="176"/>
      <c r="APE33" s="1"/>
      <c r="APF33" s="176"/>
      <c r="APG33" s="1"/>
      <c r="APH33" s="176"/>
      <c r="API33" s="1"/>
      <c r="APJ33" s="176"/>
      <c r="APK33" s="1"/>
      <c r="APL33" s="176"/>
      <c r="APM33" s="1"/>
      <c r="APN33" s="176"/>
      <c r="APO33" s="1"/>
      <c r="APP33" s="176"/>
      <c r="APQ33" s="1"/>
      <c r="APR33" s="176"/>
      <c r="APS33" s="1"/>
      <c r="APT33" s="176"/>
      <c r="APU33" s="1"/>
      <c r="APV33" s="176"/>
      <c r="APW33" s="1"/>
      <c r="APX33" s="176"/>
      <c r="APY33" s="1"/>
      <c r="APZ33" s="176"/>
      <c r="AQA33" s="1"/>
      <c r="AQB33" s="176"/>
      <c r="AQC33" s="1"/>
      <c r="AQD33" s="176"/>
      <c r="AQE33" s="1"/>
      <c r="AQF33" s="176"/>
      <c r="AQG33" s="1"/>
      <c r="AQH33" s="176"/>
      <c r="AQI33" s="1"/>
      <c r="AQJ33" s="176"/>
      <c r="AQK33" s="1"/>
      <c r="AQL33" s="176"/>
      <c r="AQM33" s="1"/>
      <c r="AQN33" s="176"/>
      <c r="AQO33" s="1"/>
      <c r="AQP33" s="176"/>
      <c r="AQQ33" s="1"/>
      <c r="AQR33" s="176"/>
      <c r="AQS33" s="1"/>
      <c r="AQT33" s="176"/>
      <c r="AQU33" s="1"/>
      <c r="AQV33" s="176"/>
      <c r="AQW33" s="1"/>
      <c r="AQX33" s="176"/>
      <c r="AQY33" s="1"/>
      <c r="AQZ33" s="176"/>
      <c r="ARA33" s="1"/>
      <c r="ARB33" s="176"/>
      <c r="ARC33" s="1"/>
      <c r="ARD33" s="176"/>
      <c r="ARE33" s="1"/>
      <c r="ARF33" s="176"/>
      <c r="ARG33" s="1"/>
      <c r="ARH33" s="176"/>
      <c r="ARI33" s="1"/>
      <c r="ARJ33" s="176"/>
      <c r="ARK33" s="1"/>
      <c r="ARL33" s="176"/>
      <c r="ARM33" s="1"/>
      <c r="ARN33" s="176"/>
      <c r="ARO33" s="1"/>
      <c r="ARP33" s="176"/>
      <c r="ARQ33" s="1"/>
      <c r="ARR33" s="176"/>
      <c r="ARS33" s="1"/>
      <c r="ART33" s="176"/>
      <c r="ARU33" s="1"/>
      <c r="ARV33" s="176"/>
      <c r="ARW33" s="1"/>
      <c r="ARX33" s="176"/>
      <c r="ARY33" s="1"/>
      <c r="ARZ33" s="176"/>
      <c r="ASA33" s="1"/>
      <c r="ASB33" s="176"/>
      <c r="ASC33" s="1"/>
      <c r="ASD33" s="176"/>
      <c r="ASE33" s="1"/>
      <c r="ASF33" s="176"/>
      <c r="ASG33" s="1"/>
      <c r="ASH33" s="176"/>
      <c r="ASI33" s="1"/>
      <c r="ASJ33" s="176"/>
      <c r="ASK33" s="1"/>
      <c r="ASL33" s="176"/>
      <c r="ASM33" s="1"/>
      <c r="ASN33" s="176"/>
      <c r="ASO33" s="1"/>
      <c r="ASP33" s="176"/>
      <c r="ASQ33" s="1"/>
      <c r="ASR33" s="176"/>
      <c r="ASS33" s="1"/>
      <c r="AST33" s="176"/>
      <c r="ASU33" s="1"/>
      <c r="ASV33" s="176"/>
      <c r="ASW33" s="1"/>
      <c r="ASX33" s="176"/>
      <c r="ASY33" s="1"/>
      <c r="ASZ33" s="176"/>
      <c r="ATA33" s="1"/>
      <c r="ATB33" s="176"/>
      <c r="ATC33" s="1"/>
      <c r="ATD33" s="176"/>
      <c r="ATE33" s="1"/>
      <c r="ATF33" s="176"/>
      <c r="ATG33" s="1"/>
      <c r="ATH33" s="176"/>
      <c r="ATI33" s="1"/>
      <c r="ATJ33" s="176"/>
      <c r="ATK33" s="1"/>
      <c r="ATL33" s="176"/>
      <c r="ATM33" s="1"/>
      <c r="ATN33" s="176"/>
      <c r="ATO33" s="1"/>
      <c r="ATP33" s="176"/>
      <c r="ATQ33" s="1"/>
      <c r="ATR33" s="176"/>
      <c r="ATS33" s="1"/>
      <c r="ATT33" s="176"/>
      <c r="ATU33" s="1"/>
      <c r="ATV33" s="176"/>
      <c r="ATW33" s="1"/>
      <c r="ATX33" s="176"/>
      <c r="ATY33" s="1"/>
      <c r="ATZ33" s="176"/>
      <c r="AUA33" s="1"/>
      <c r="AUB33" s="176"/>
      <c r="AUC33" s="1"/>
      <c r="AUD33" s="176"/>
      <c r="AUE33" s="1"/>
      <c r="AUF33" s="176"/>
      <c r="AUG33" s="1"/>
      <c r="AUH33" s="176"/>
      <c r="AUI33" s="1"/>
      <c r="AUJ33" s="176"/>
      <c r="AUK33" s="1"/>
      <c r="AUL33" s="176"/>
      <c r="AUM33" s="1"/>
      <c r="AUN33" s="176"/>
      <c r="AUO33" s="1"/>
      <c r="AUP33" s="176"/>
      <c r="AUQ33" s="1"/>
      <c r="AUR33" s="176"/>
      <c r="AUS33" s="1"/>
      <c r="AUT33" s="176"/>
      <c r="AUU33" s="1"/>
      <c r="AUV33" s="176"/>
      <c r="AUW33" s="1"/>
      <c r="AUX33" s="176"/>
      <c r="AUY33" s="1"/>
      <c r="AUZ33" s="176"/>
      <c r="AVA33" s="1"/>
      <c r="AVB33" s="176"/>
      <c r="AVC33" s="1"/>
      <c r="AVD33" s="176"/>
      <c r="AVE33" s="1"/>
      <c r="AVF33" s="176"/>
      <c r="AVG33" s="1"/>
      <c r="AVH33" s="176"/>
      <c r="AVI33" s="1"/>
      <c r="AVJ33" s="176"/>
      <c r="AVK33" s="1"/>
      <c r="AVL33" s="176"/>
      <c r="AVM33" s="1"/>
      <c r="AVN33" s="176"/>
      <c r="AVO33" s="1"/>
      <c r="AVP33" s="176"/>
      <c r="AVQ33" s="1"/>
      <c r="AVR33" s="176"/>
      <c r="AVS33" s="1"/>
      <c r="AVT33" s="176"/>
      <c r="AVU33" s="1"/>
      <c r="AVV33" s="176"/>
      <c r="AVW33" s="1"/>
      <c r="AVX33" s="176"/>
      <c r="AVY33" s="1"/>
      <c r="AVZ33" s="176"/>
      <c r="AWA33" s="1"/>
      <c r="AWB33" s="176"/>
      <c r="AWC33" s="1"/>
      <c r="AWD33" s="176"/>
      <c r="AWE33" s="1"/>
      <c r="AWF33" s="176"/>
      <c r="AWG33" s="1"/>
      <c r="AWH33" s="176"/>
      <c r="AWI33" s="1"/>
      <c r="AWJ33" s="176"/>
      <c r="AWK33" s="1"/>
      <c r="AWL33" s="176"/>
      <c r="AWM33" s="1"/>
      <c r="AWN33" s="176"/>
      <c r="AWO33" s="1"/>
      <c r="AWP33" s="176"/>
      <c r="AWQ33" s="1"/>
      <c r="AWR33" s="176"/>
      <c r="AWS33" s="1"/>
      <c r="AWT33" s="176"/>
      <c r="AWU33" s="1"/>
      <c r="AWV33" s="176"/>
      <c r="AWW33" s="1"/>
      <c r="AWX33" s="176"/>
      <c r="AWY33" s="1"/>
      <c r="AWZ33" s="176"/>
      <c r="AXA33" s="1"/>
      <c r="AXB33" s="176"/>
      <c r="AXC33" s="1"/>
      <c r="AXD33" s="176"/>
      <c r="AXE33" s="1"/>
      <c r="AXF33" s="176"/>
      <c r="AXG33" s="1"/>
      <c r="AXH33" s="176"/>
      <c r="AXI33" s="1"/>
      <c r="AXJ33" s="176"/>
      <c r="AXK33" s="1"/>
      <c r="AXL33" s="176"/>
      <c r="AXM33" s="1"/>
      <c r="AXN33" s="176"/>
      <c r="AXO33" s="1"/>
      <c r="AXP33" s="176"/>
      <c r="AXQ33" s="1"/>
      <c r="AXR33" s="176"/>
      <c r="AXS33" s="1"/>
      <c r="AXT33" s="176"/>
      <c r="AXU33" s="1"/>
      <c r="AXV33" s="176"/>
      <c r="AXW33" s="1"/>
      <c r="AXX33" s="176"/>
      <c r="AXY33" s="1"/>
      <c r="AXZ33" s="176"/>
      <c r="AYA33" s="1"/>
      <c r="AYB33" s="176"/>
      <c r="AYC33" s="1"/>
      <c r="AYD33" s="176"/>
      <c r="AYE33" s="1"/>
      <c r="AYF33" s="176"/>
      <c r="AYG33" s="1"/>
      <c r="AYH33" s="176"/>
      <c r="AYI33" s="1"/>
      <c r="AYJ33" s="176"/>
      <c r="AYK33" s="1"/>
      <c r="AYL33" s="176"/>
      <c r="AYM33" s="1"/>
      <c r="AYN33" s="176"/>
      <c r="AYO33" s="1"/>
      <c r="AYP33" s="176"/>
      <c r="AYQ33" s="1"/>
      <c r="AYR33" s="176"/>
      <c r="AYS33" s="1"/>
      <c r="AYT33" s="176"/>
      <c r="AYU33" s="1"/>
      <c r="AYV33" s="176"/>
      <c r="AYW33" s="1"/>
      <c r="AYX33" s="176"/>
      <c r="AYY33" s="1"/>
      <c r="AYZ33" s="176"/>
      <c r="AZA33" s="1"/>
      <c r="AZB33" s="176"/>
      <c r="AZC33" s="1"/>
      <c r="AZD33" s="176"/>
      <c r="AZE33" s="1"/>
      <c r="AZF33" s="176"/>
      <c r="AZG33" s="1"/>
      <c r="AZH33" s="176"/>
      <c r="AZI33" s="1"/>
      <c r="AZJ33" s="176"/>
      <c r="AZK33" s="1"/>
      <c r="AZL33" s="176"/>
      <c r="AZM33" s="1"/>
      <c r="AZN33" s="176"/>
      <c r="AZO33" s="1"/>
      <c r="AZP33" s="176"/>
      <c r="AZQ33" s="1"/>
      <c r="AZR33" s="176"/>
      <c r="AZS33" s="1"/>
      <c r="AZT33" s="176"/>
      <c r="AZU33" s="1"/>
      <c r="AZV33" s="176"/>
      <c r="AZW33" s="1"/>
      <c r="AZX33" s="176"/>
      <c r="AZY33" s="1"/>
      <c r="AZZ33" s="176"/>
      <c r="BAA33" s="1"/>
      <c r="BAB33" s="176"/>
      <c r="BAC33" s="1"/>
      <c r="BAD33" s="176"/>
      <c r="BAE33" s="1"/>
      <c r="BAF33" s="176"/>
      <c r="BAG33" s="1"/>
      <c r="BAH33" s="176"/>
      <c r="BAI33" s="1"/>
      <c r="BAJ33" s="176"/>
      <c r="BAK33" s="1"/>
      <c r="BAL33" s="176"/>
      <c r="BAM33" s="1"/>
      <c r="BAN33" s="176"/>
      <c r="BAO33" s="1"/>
      <c r="BAP33" s="176"/>
      <c r="BAQ33" s="1"/>
      <c r="BAR33" s="176"/>
      <c r="BAS33" s="1"/>
      <c r="BAT33" s="176"/>
      <c r="BAU33" s="1"/>
      <c r="BAV33" s="176"/>
      <c r="BAW33" s="1"/>
      <c r="BAX33" s="176"/>
      <c r="BAY33" s="1"/>
      <c r="BAZ33" s="176"/>
      <c r="BBA33" s="1"/>
      <c r="BBB33" s="176"/>
      <c r="BBC33" s="1"/>
      <c r="BBD33" s="176"/>
      <c r="BBE33" s="1"/>
      <c r="BBF33" s="176"/>
      <c r="BBG33" s="1"/>
      <c r="BBH33" s="176"/>
      <c r="BBI33" s="1"/>
      <c r="BBJ33" s="176"/>
      <c r="BBK33" s="1"/>
      <c r="BBL33" s="176"/>
      <c r="BBM33" s="1"/>
      <c r="BBN33" s="176"/>
      <c r="BBO33" s="1"/>
      <c r="BBP33" s="176"/>
      <c r="BBQ33" s="1"/>
      <c r="BBR33" s="176"/>
      <c r="BBS33" s="1"/>
      <c r="BBT33" s="176"/>
      <c r="BBU33" s="1"/>
      <c r="BBV33" s="176"/>
      <c r="BBW33" s="1"/>
      <c r="BBX33" s="176"/>
      <c r="BBY33" s="1"/>
      <c r="BBZ33" s="176"/>
      <c r="BCA33" s="1"/>
      <c r="BCB33" s="176"/>
      <c r="BCC33" s="1"/>
      <c r="BCD33" s="176"/>
      <c r="BCE33" s="1"/>
      <c r="BCF33" s="176"/>
      <c r="BCG33" s="1"/>
      <c r="BCH33" s="176"/>
      <c r="BCI33" s="1"/>
      <c r="BCJ33" s="176"/>
      <c r="BCK33" s="1"/>
      <c r="BCL33" s="176"/>
      <c r="BCM33" s="1"/>
      <c r="BCN33" s="176"/>
      <c r="BCO33" s="1"/>
      <c r="BCP33" s="176"/>
      <c r="BCQ33" s="1"/>
      <c r="BCR33" s="176"/>
      <c r="BCS33" s="1"/>
      <c r="BCT33" s="176"/>
      <c r="BCU33" s="1"/>
      <c r="BCV33" s="176"/>
      <c r="BCW33" s="1"/>
      <c r="BCX33" s="176"/>
      <c r="BCY33" s="1"/>
      <c r="BCZ33" s="176"/>
      <c r="BDA33" s="1"/>
      <c r="BDB33" s="176"/>
      <c r="BDC33" s="1"/>
      <c r="BDD33" s="176"/>
      <c r="BDE33" s="1"/>
      <c r="BDF33" s="176"/>
      <c r="BDG33" s="1"/>
      <c r="BDH33" s="176"/>
      <c r="BDI33" s="1"/>
      <c r="BDJ33" s="176"/>
      <c r="BDK33" s="1"/>
      <c r="BDL33" s="176"/>
      <c r="BDM33" s="1"/>
      <c r="BDN33" s="176"/>
      <c r="BDO33" s="1"/>
      <c r="BDP33" s="176"/>
      <c r="BDQ33" s="1"/>
      <c r="BDR33" s="176"/>
      <c r="BDS33" s="1"/>
      <c r="BDT33" s="176"/>
      <c r="BDU33" s="1"/>
      <c r="BDV33" s="176"/>
      <c r="BDW33" s="1"/>
      <c r="BDX33" s="176"/>
      <c r="BDY33" s="1"/>
      <c r="BDZ33" s="176"/>
      <c r="BEA33" s="1"/>
      <c r="BEB33" s="176"/>
      <c r="BEC33" s="1"/>
      <c r="BED33" s="176"/>
      <c r="BEE33" s="1"/>
      <c r="BEF33" s="176"/>
      <c r="BEG33" s="1"/>
      <c r="BEH33" s="176"/>
      <c r="BEI33" s="1"/>
      <c r="BEJ33" s="176"/>
      <c r="BEK33" s="1"/>
      <c r="BEL33" s="176"/>
      <c r="BEM33" s="1"/>
      <c r="BEN33" s="176"/>
      <c r="BEO33" s="1"/>
      <c r="BEP33" s="176"/>
      <c r="BEQ33" s="1"/>
      <c r="BER33" s="176"/>
      <c r="BES33" s="1"/>
      <c r="BET33" s="176"/>
      <c r="BEU33" s="1"/>
      <c r="BEV33" s="176"/>
      <c r="BEW33" s="1"/>
      <c r="BEX33" s="176"/>
      <c r="BEY33" s="1"/>
      <c r="BEZ33" s="176"/>
      <c r="BFA33" s="1"/>
      <c r="BFB33" s="176"/>
      <c r="BFC33" s="1"/>
      <c r="BFD33" s="176"/>
      <c r="BFE33" s="1"/>
      <c r="BFF33" s="176"/>
      <c r="BFG33" s="1"/>
      <c r="BFH33" s="176"/>
      <c r="BFI33" s="1"/>
      <c r="BFJ33" s="176"/>
      <c r="BFK33" s="1"/>
      <c r="BFL33" s="176"/>
      <c r="BFM33" s="1"/>
      <c r="BFN33" s="176"/>
      <c r="BFO33" s="1"/>
      <c r="BFP33" s="176"/>
      <c r="BFQ33" s="1"/>
      <c r="BFR33" s="176"/>
      <c r="BFS33" s="1"/>
      <c r="BFT33" s="176"/>
      <c r="BFU33" s="1"/>
      <c r="BFV33" s="176"/>
      <c r="BFW33" s="1"/>
      <c r="BFX33" s="176"/>
      <c r="BFY33" s="1"/>
      <c r="BFZ33" s="176"/>
      <c r="BGA33" s="1"/>
      <c r="BGB33" s="176"/>
      <c r="BGC33" s="1"/>
      <c r="BGD33" s="176"/>
      <c r="BGE33" s="1"/>
      <c r="BGF33" s="176"/>
      <c r="BGG33" s="1"/>
      <c r="BGH33" s="176"/>
      <c r="BGI33" s="1"/>
      <c r="BGJ33" s="176"/>
      <c r="BGK33" s="1"/>
      <c r="BGL33" s="176"/>
      <c r="BGM33" s="1"/>
      <c r="BGN33" s="176"/>
      <c r="BGO33" s="1"/>
      <c r="BGP33" s="176"/>
      <c r="BGQ33" s="1"/>
      <c r="BGR33" s="176"/>
      <c r="BGS33" s="1"/>
      <c r="BGT33" s="176"/>
      <c r="BGU33" s="1"/>
      <c r="BGV33" s="176"/>
      <c r="BGW33" s="1"/>
      <c r="BGX33" s="176"/>
      <c r="BGY33" s="1"/>
      <c r="BGZ33" s="176"/>
      <c r="BHA33" s="1"/>
      <c r="BHB33" s="176"/>
      <c r="BHC33" s="1"/>
      <c r="BHD33" s="176"/>
      <c r="BHE33" s="1"/>
      <c r="BHF33" s="176"/>
      <c r="BHG33" s="1"/>
      <c r="BHH33" s="176"/>
      <c r="BHI33" s="1"/>
      <c r="BHJ33" s="176"/>
      <c r="BHK33" s="1"/>
      <c r="BHL33" s="176"/>
      <c r="BHM33" s="1"/>
      <c r="BHN33" s="176"/>
      <c r="BHO33" s="1"/>
      <c r="BHP33" s="176"/>
      <c r="BHQ33" s="1"/>
      <c r="BHR33" s="176"/>
      <c r="BHS33" s="1"/>
      <c r="BHT33" s="176"/>
      <c r="BHU33" s="1"/>
      <c r="BHV33" s="176"/>
      <c r="BHW33" s="1"/>
      <c r="BHX33" s="176"/>
      <c r="BHY33" s="1"/>
      <c r="BHZ33" s="176"/>
      <c r="BIA33" s="1"/>
      <c r="BIB33" s="176"/>
      <c r="BIC33" s="1"/>
      <c r="BID33" s="176"/>
      <c r="BIE33" s="1"/>
      <c r="BIF33" s="176"/>
      <c r="BIG33" s="1"/>
      <c r="BIH33" s="176"/>
      <c r="BII33" s="1"/>
      <c r="BIJ33" s="176"/>
      <c r="BIK33" s="1"/>
      <c r="BIL33" s="176"/>
      <c r="BIM33" s="1"/>
      <c r="BIN33" s="176"/>
      <c r="BIO33" s="1"/>
      <c r="BIP33" s="176"/>
      <c r="BIQ33" s="1"/>
      <c r="BIR33" s="176"/>
      <c r="BIS33" s="1"/>
      <c r="BIT33" s="176"/>
      <c r="BIU33" s="1"/>
      <c r="BIV33" s="176"/>
      <c r="BIW33" s="1"/>
      <c r="BIX33" s="176"/>
      <c r="BIY33" s="1"/>
      <c r="BIZ33" s="176"/>
      <c r="BJA33" s="1"/>
      <c r="BJB33" s="176"/>
      <c r="BJC33" s="1"/>
      <c r="BJD33" s="176"/>
      <c r="BJE33" s="1"/>
      <c r="BJF33" s="176"/>
      <c r="BJG33" s="1"/>
      <c r="BJH33" s="176"/>
      <c r="BJI33" s="1"/>
      <c r="BJJ33" s="176"/>
      <c r="BJK33" s="1"/>
      <c r="BJL33" s="176"/>
      <c r="BJM33" s="1"/>
      <c r="BJN33" s="176"/>
      <c r="BJO33" s="1"/>
      <c r="BJP33" s="176"/>
      <c r="BJQ33" s="1"/>
      <c r="BJR33" s="176"/>
      <c r="BJS33" s="1"/>
      <c r="BJT33" s="176"/>
      <c r="BJU33" s="1"/>
      <c r="BJV33" s="176"/>
      <c r="BJW33" s="1"/>
      <c r="BJX33" s="176"/>
      <c r="BJY33" s="1"/>
      <c r="BJZ33" s="176"/>
      <c r="BKA33" s="1"/>
      <c r="BKB33" s="176"/>
      <c r="BKC33" s="1"/>
      <c r="BKD33" s="176"/>
      <c r="BKE33" s="1"/>
      <c r="BKF33" s="176"/>
      <c r="BKG33" s="1"/>
      <c r="BKH33" s="176"/>
      <c r="BKI33" s="1"/>
      <c r="BKJ33" s="176"/>
      <c r="BKK33" s="1"/>
      <c r="BKL33" s="176"/>
      <c r="BKM33" s="1"/>
      <c r="BKN33" s="176"/>
      <c r="BKO33" s="1"/>
      <c r="BKP33" s="176"/>
      <c r="BKQ33" s="1"/>
      <c r="BKR33" s="176"/>
      <c r="BKS33" s="1"/>
      <c r="BKT33" s="176"/>
      <c r="BKU33" s="1"/>
      <c r="BKV33" s="176"/>
      <c r="BKW33" s="1"/>
      <c r="BKX33" s="176"/>
      <c r="BKY33" s="1"/>
      <c r="BKZ33" s="176"/>
      <c r="BLA33" s="1"/>
      <c r="BLB33" s="176"/>
      <c r="BLC33" s="1"/>
      <c r="BLD33" s="176"/>
      <c r="BLE33" s="1"/>
      <c r="BLF33" s="176"/>
      <c r="BLG33" s="1"/>
      <c r="BLH33" s="176"/>
      <c r="BLI33" s="1"/>
      <c r="BLJ33" s="176"/>
      <c r="BLK33" s="1"/>
      <c r="BLL33" s="176"/>
      <c r="BLM33" s="1"/>
      <c r="BLN33" s="176"/>
      <c r="BLO33" s="1"/>
      <c r="BLP33" s="176"/>
      <c r="BLQ33" s="1"/>
      <c r="BLR33" s="176"/>
      <c r="BLS33" s="1"/>
      <c r="BLT33" s="176"/>
      <c r="BLU33" s="1"/>
      <c r="BLV33" s="176"/>
      <c r="BLW33" s="1"/>
      <c r="BLX33" s="176"/>
      <c r="BLY33" s="1"/>
      <c r="BLZ33" s="176"/>
      <c r="BMA33" s="1"/>
      <c r="BMB33" s="176"/>
      <c r="BMC33" s="1"/>
      <c r="BMD33" s="176"/>
      <c r="BME33" s="1"/>
      <c r="BMF33" s="176"/>
      <c r="BMG33" s="1"/>
      <c r="BMH33" s="176"/>
      <c r="BMI33" s="1"/>
      <c r="BMJ33" s="176"/>
      <c r="BMK33" s="1"/>
      <c r="BML33" s="176"/>
      <c r="BMM33" s="1"/>
      <c r="BMN33" s="176"/>
      <c r="BMO33" s="1"/>
      <c r="BMP33" s="176"/>
      <c r="BMQ33" s="1"/>
      <c r="BMR33" s="176"/>
      <c r="BMS33" s="1"/>
      <c r="BMT33" s="176"/>
      <c r="BMU33" s="1"/>
      <c r="BMV33" s="176"/>
      <c r="BMW33" s="1"/>
      <c r="BMX33" s="176"/>
      <c r="BMY33" s="1"/>
      <c r="BMZ33" s="176"/>
      <c r="BNA33" s="1"/>
      <c r="BNB33" s="176"/>
      <c r="BNC33" s="1"/>
      <c r="BND33" s="176"/>
      <c r="BNE33" s="1"/>
      <c r="BNF33" s="176"/>
      <c r="BNG33" s="1"/>
      <c r="BNH33" s="176"/>
      <c r="BNI33" s="1"/>
      <c r="BNJ33" s="176"/>
      <c r="BNK33" s="1"/>
      <c r="BNL33" s="176"/>
      <c r="BNM33" s="1"/>
      <c r="BNN33" s="176"/>
      <c r="BNO33" s="1"/>
      <c r="BNP33" s="176"/>
      <c r="BNQ33" s="1"/>
      <c r="BNR33" s="176"/>
      <c r="BNS33" s="1"/>
      <c r="BNT33" s="176"/>
      <c r="BNU33" s="1"/>
      <c r="BNV33" s="176"/>
      <c r="BNW33" s="1"/>
      <c r="BNX33" s="176"/>
      <c r="BNY33" s="1"/>
      <c r="BNZ33" s="176"/>
      <c r="BOA33" s="1"/>
      <c r="BOB33" s="176"/>
      <c r="BOC33" s="1"/>
      <c r="BOD33" s="176"/>
      <c r="BOE33" s="1"/>
      <c r="BOF33" s="176"/>
      <c r="BOG33" s="1"/>
      <c r="BOH33" s="176"/>
      <c r="BOI33" s="1"/>
      <c r="BOJ33" s="176"/>
      <c r="BOK33" s="1"/>
      <c r="BOL33" s="176"/>
      <c r="BOM33" s="1"/>
      <c r="BON33" s="176"/>
      <c r="BOO33" s="1"/>
      <c r="BOP33" s="176"/>
      <c r="BOQ33" s="1"/>
      <c r="BOR33" s="176"/>
      <c r="BOS33" s="1"/>
      <c r="BOT33" s="176"/>
      <c r="BOU33" s="1"/>
      <c r="BOV33" s="176"/>
      <c r="BOW33" s="1"/>
      <c r="BOX33" s="176"/>
      <c r="BOY33" s="1"/>
      <c r="BOZ33" s="176"/>
      <c r="BPA33" s="1"/>
      <c r="BPB33" s="176"/>
      <c r="BPC33" s="1"/>
      <c r="BPD33" s="176"/>
      <c r="BPE33" s="1"/>
      <c r="BPF33" s="176"/>
      <c r="BPG33" s="1"/>
      <c r="BPH33" s="176"/>
      <c r="BPI33" s="1"/>
      <c r="BPJ33" s="176"/>
      <c r="BPK33" s="1"/>
      <c r="BPL33" s="176"/>
      <c r="BPM33" s="1"/>
      <c r="BPN33" s="176"/>
      <c r="BPO33" s="1"/>
      <c r="BPP33" s="176"/>
      <c r="BPQ33" s="1"/>
      <c r="BPR33" s="176"/>
      <c r="BPS33" s="1"/>
      <c r="BPT33" s="176"/>
      <c r="BPU33" s="1"/>
      <c r="BPV33" s="176"/>
      <c r="BPW33" s="1"/>
      <c r="BPX33" s="176"/>
      <c r="BPY33" s="1"/>
      <c r="BPZ33" s="176"/>
      <c r="BQA33" s="1"/>
      <c r="BQB33" s="176"/>
      <c r="BQC33" s="1"/>
      <c r="BQD33" s="176"/>
      <c r="BQE33" s="1"/>
      <c r="BQF33" s="176"/>
      <c r="BQG33" s="1"/>
      <c r="BQH33" s="176"/>
      <c r="BQI33" s="1"/>
      <c r="BQJ33" s="176"/>
      <c r="BQK33" s="1"/>
      <c r="BQL33" s="176"/>
      <c r="BQM33" s="1"/>
      <c r="BQN33" s="176"/>
      <c r="BQO33" s="1"/>
      <c r="BQP33" s="176"/>
      <c r="BQQ33" s="1"/>
      <c r="BQR33" s="176"/>
      <c r="BQS33" s="1"/>
      <c r="BQT33" s="176"/>
      <c r="BQU33" s="1"/>
      <c r="BQV33" s="176"/>
      <c r="BQW33" s="1"/>
      <c r="BQX33" s="176"/>
      <c r="BQY33" s="1"/>
      <c r="BQZ33" s="176"/>
      <c r="BRA33" s="1"/>
      <c r="BRB33" s="176"/>
      <c r="BRC33" s="1"/>
      <c r="BRD33" s="176"/>
      <c r="BRE33" s="1"/>
      <c r="BRF33" s="176"/>
      <c r="BRG33" s="1"/>
      <c r="BRH33" s="176"/>
      <c r="BRI33" s="1"/>
      <c r="BRJ33" s="176"/>
      <c r="BRK33" s="1"/>
      <c r="BRL33" s="176"/>
      <c r="BRM33" s="1"/>
      <c r="BRN33" s="176"/>
      <c r="BRO33" s="1"/>
      <c r="BRP33" s="176"/>
      <c r="BRQ33" s="1"/>
      <c r="BRR33" s="176"/>
      <c r="BRS33" s="1"/>
      <c r="BRT33" s="176"/>
      <c r="BRU33" s="1"/>
      <c r="BRV33" s="176"/>
      <c r="BRW33" s="1"/>
      <c r="BRX33" s="176"/>
      <c r="BRY33" s="1"/>
      <c r="BRZ33" s="176"/>
      <c r="BSA33" s="1"/>
      <c r="BSB33" s="176"/>
      <c r="BSC33" s="1"/>
      <c r="BSD33" s="176"/>
      <c r="BSE33" s="1"/>
      <c r="BSF33" s="176"/>
      <c r="BSG33" s="1"/>
      <c r="BSH33" s="176"/>
      <c r="BSI33" s="1"/>
      <c r="BSJ33" s="176"/>
      <c r="BSK33" s="1"/>
      <c r="BSL33" s="176"/>
      <c r="BSM33" s="1"/>
      <c r="BSN33" s="176"/>
      <c r="BSO33" s="1"/>
      <c r="BSP33" s="176"/>
      <c r="BSQ33" s="1"/>
      <c r="BSR33" s="176"/>
      <c r="BSS33" s="1"/>
      <c r="BST33" s="176"/>
      <c r="BSU33" s="1"/>
      <c r="BSV33" s="176"/>
      <c r="BSW33" s="1"/>
      <c r="BSX33" s="176"/>
      <c r="BSY33" s="1"/>
      <c r="BSZ33" s="176"/>
      <c r="BTA33" s="1"/>
      <c r="BTB33" s="176"/>
      <c r="BTC33" s="1"/>
      <c r="BTD33" s="176"/>
      <c r="BTE33" s="1"/>
      <c r="BTF33" s="176"/>
      <c r="BTG33" s="1"/>
      <c r="BTH33" s="176"/>
      <c r="BTI33" s="1"/>
      <c r="BTJ33" s="176"/>
      <c r="BTK33" s="1"/>
      <c r="BTL33" s="176"/>
      <c r="BTM33" s="1"/>
      <c r="BTN33" s="176"/>
      <c r="BTO33" s="1"/>
      <c r="BTP33" s="176"/>
      <c r="BTQ33" s="1"/>
      <c r="BTR33" s="176"/>
      <c r="BTS33" s="1"/>
      <c r="BTT33" s="176"/>
      <c r="BTU33" s="1"/>
      <c r="BTV33" s="176"/>
      <c r="BTW33" s="1"/>
      <c r="BTX33" s="176"/>
      <c r="BTY33" s="1"/>
      <c r="BTZ33" s="176"/>
      <c r="BUA33" s="1"/>
      <c r="BUB33" s="176"/>
      <c r="BUC33" s="1"/>
      <c r="BUD33" s="176"/>
      <c r="BUE33" s="1"/>
      <c r="BUF33" s="176"/>
      <c r="BUG33" s="1"/>
      <c r="BUH33" s="176"/>
      <c r="BUI33" s="1"/>
      <c r="BUJ33" s="176"/>
      <c r="BUK33" s="1"/>
      <c r="BUL33" s="176"/>
      <c r="BUM33" s="1"/>
      <c r="BUN33" s="176"/>
      <c r="BUO33" s="1"/>
      <c r="BUP33" s="176"/>
      <c r="BUQ33" s="1"/>
      <c r="BUR33" s="176"/>
      <c r="BUS33" s="1"/>
      <c r="BUT33" s="176"/>
      <c r="BUU33" s="1"/>
      <c r="BUV33" s="176"/>
      <c r="BUW33" s="1"/>
      <c r="BUX33" s="176"/>
      <c r="BUY33" s="1"/>
      <c r="BUZ33" s="176"/>
      <c r="BVA33" s="1"/>
      <c r="BVB33" s="176"/>
      <c r="BVC33" s="1"/>
      <c r="BVD33" s="176"/>
      <c r="BVE33" s="1"/>
      <c r="BVF33" s="176"/>
      <c r="BVG33" s="1"/>
      <c r="BVH33" s="176"/>
      <c r="BVI33" s="1"/>
      <c r="BVJ33" s="176"/>
      <c r="BVK33" s="1"/>
      <c r="BVL33" s="176"/>
      <c r="BVM33" s="1"/>
      <c r="BVN33" s="176"/>
      <c r="BVO33" s="1"/>
      <c r="BVP33" s="176"/>
      <c r="BVQ33" s="1"/>
      <c r="BVR33" s="176"/>
      <c r="BVS33" s="1"/>
      <c r="BVT33" s="176"/>
      <c r="BVU33" s="1"/>
      <c r="BVV33" s="176"/>
      <c r="BVW33" s="1"/>
      <c r="BVX33" s="176"/>
      <c r="BVY33" s="1"/>
      <c r="BVZ33" s="176"/>
      <c r="BWA33" s="1"/>
      <c r="BWB33" s="176"/>
      <c r="BWC33" s="1"/>
      <c r="BWD33" s="176"/>
      <c r="BWE33" s="1"/>
      <c r="BWF33" s="176"/>
      <c r="BWG33" s="1"/>
      <c r="BWH33" s="176"/>
      <c r="BWI33" s="1"/>
      <c r="BWJ33" s="176"/>
      <c r="BWK33" s="1"/>
      <c r="BWL33" s="176"/>
      <c r="BWM33" s="1"/>
      <c r="BWN33" s="176"/>
      <c r="BWO33" s="1"/>
      <c r="BWP33" s="176"/>
      <c r="BWQ33" s="1"/>
      <c r="BWR33" s="176"/>
      <c r="BWS33" s="1"/>
      <c r="BWT33" s="176"/>
      <c r="BWU33" s="1"/>
      <c r="BWV33" s="176"/>
      <c r="BWW33" s="1"/>
      <c r="BWX33" s="176"/>
      <c r="BWY33" s="1"/>
      <c r="BWZ33" s="176"/>
      <c r="BXA33" s="1"/>
      <c r="BXB33" s="176"/>
      <c r="BXC33" s="1"/>
      <c r="BXD33" s="176"/>
      <c r="BXE33" s="1"/>
      <c r="BXF33" s="176"/>
      <c r="BXG33" s="1"/>
      <c r="BXH33" s="176"/>
      <c r="BXI33" s="1"/>
      <c r="BXJ33" s="176"/>
      <c r="BXK33" s="1"/>
      <c r="BXL33" s="176"/>
      <c r="BXM33" s="1"/>
      <c r="BXN33" s="176"/>
      <c r="BXO33" s="1"/>
      <c r="BXP33" s="176"/>
      <c r="BXQ33" s="1"/>
      <c r="BXR33" s="176"/>
      <c r="BXS33" s="1"/>
      <c r="BXT33" s="176"/>
      <c r="BXU33" s="1"/>
      <c r="BXV33" s="176"/>
      <c r="BXW33" s="1"/>
      <c r="BXX33" s="176"/>
      <c r="BXY33" s="1"/>
      <c r="BXZ33" s="176"/>
      <c r="BYA33" s="1"/>
      <c r="BYB33" s="176"/>
      <c r="BYC33" s="1"/>
      <c r="BYD33" s="176"/>
      <c r="BYE33" s="1"/>
      <c r="BYF33" s="176"/>
      <c r="BYG33" s="1"/>
      <c r="BYH33" s="176"/>
      <c r="BYI33" s="1"/>
      <c r="BYJ33" s="176"/>
      <c r="BYK33" s="1"/>
      <c r="BYL33" s="176"/>
      <c r="BYM33" s="1"/>
      <c r="BYN33" s="176"/>
      <c r="BYO33" s="1"/>
      <c r="BYP33" s="176"/>
      <c r="BYQ33" s="1"/>
      <c r="BYR33" s="176"/>
      <c r="BYS33" s="1"/>
      <c r="BYT33" s="176"/>
      <c r="BYU33" s="1"/>
      <c r="BYV33" s="176"/>
      <c r="BYW33" s="1"/>
      <c r="BYX33" s="176"/>
      <c r="BYY33" s="1"/>
      <c r="BYZ33" s="176"/>
      <c r="BZA33" s="1"/>
      <c r="BZB33" s="176"/>
      <c r="BZC33" s="1"/>
      <c r="BZD33" s="176"/>
      <c r="BZE33" s="1"/>
      <c r="BZF33" s="176"/>
      <c r="BZG33" s="1"/>
      <c r="BZH33" s="176"/>
      <c r="BZI33" s="1"/>
      <c r="BZJ33" s="176"/>
      <c r="BZK33" s="1"/>
      <c r="BZL33" s="176"/>
      <c r="BZM33" s="1"/>
      <c r="BZN33" s="176"/>
      <c r="BZO33" s="1"/>
      <c r="BZP33" s="176"/>
      <c r="BZQ33" s="1"/>
      <c r="BZR33" s="176"/>
      <c r="BZS33" s="1"/>
      <c r="BZT33" s="176"/>
      <c r="BZU33" s="1"/>
      <c r="BZV33" s="176"/>
      <c r="BZW33" s="1"/>
      <c r="BZX33" s="176"/>
      <c r="BZY33" s="1"/>
      <c r="BZZ33" s="176"/>
      <c r="CAA33" s="1"/>
      <c r="CAB33" s="176"/>
      <c r="CAC33" s="1"/>
      <c r="CAD33" s="176"/>
      <c r="CAE33" s="1"/>
      <c r="CAF33" s="176"/>
      <c r="CAG33" s="1"/>
      <c r="CAH33" s="176"/>
      <c r="CAI33" s="1"/>
      <c r="CAJ33" s="176"/>
      <c r="CAK33" s="1"/>
      <c r="CAL33" s="176"/>
      <c r="CAM33" s="1"/>
      <c r="CAN33" s="176"/>
      <c r="CAO33" s="1"/>
      <c r="CAP33" s="176"/>
      <c r="CAQ33" s="1"/>
      <c r="CAR33" s="176"/>
      <c r="CAS33" s="1"/>
      <c r="CAT33" s="176"/>
      <c r="CAU33" s="1"/>
      <c r="CAV33" s="176"/>
      <c r="CAW33" s="1"/>
      <c r="CAX33" s="176"/>
      <c r="CAY33" s="1"/>
      <c r="CAZ33" s="176"/>
      <c r="CBA33" s="1"/>
      <c r="CBB33" s="176"/>
      <c r="CBC33" s="1"/>
      <c r="CBD33" s="176"/>
      <c r="CBE33" s="1"/>
      <c r="CBF33" s="176"/>
      <c r="CBG33" s="1"/>
      <c r="CBH33" s="176"/>
      <c r="CBI33" s="1"/>
      <c r="CBJ33" s="176"/>
      <c r="CBK33" s="1"/>
      <c r="CBL33" s="176"/>
      <c r="CBM33" s="1"/>
      <c r="CBN33" s="176"/>
      <c r="CBO33" s="1"/>
      <c r="CBP33" s="176"/>
      <c r="CBQ33" s="1"/>
      <c r="CBR33" s="176"/>
      <c r="CBS33" s="1"/>
      <c r="CBT33" s="176"/>
      <c r="CBU33" s="1"/>
      <c r="CBV33" s="176"/>
      <c r="CBW33" s="1"/>
      <c r="CBX33" s="176"/>
      <c r="CBY33" s="1"/>
      <c r="CBZ33" s="176"/>
      <c r="CCA33" s="1"/>
      <c r="CCB33" s="176"/>
      <c r="CCC33" s="1"/>
      <c r="CCD33" s="176"/>
      <c r="CCE33" s="1"/>
      <c r="CCF33" s="176"/>
      <c r="CCG33" s="1"/>
      <c r="CCH33" s="176"/>
      <c r="CCI33" s="1"/>
      <c r="CCJ33" s="176"/>
      <c r="CCK33" s="1"/>
      <c r="CCL33" s="176"/>
      <c r="CCM33" s="1"/>
      <c r="CCN33" s="176"/>
      <c r="CCO33" s="1"/>
      <c r="CCP33" s="176"/>
      <c r="CCQ33" s="1"/>
      <c r="CCR33" s="176"/>
      <c r="CCS33" s="1"/>
      <c r="CCT33" s="176"/>
      <c r="CCU33" s="1"/>
      <c r="CCV33" s="176"/>
      <c r="CCW33" s="1"/>
      <c r="CCX33" s="176"/>
      <c r="CCY33" s="1"/>
      <c r="CCZ33" s="176"/>
      <c r="CDA33" s="1"/>
      <c r="CDB33" s="176"/>
      <c r="CDC33" s="1"/>
      <c r="CDD33" s="176"/>
      <c r="CDE33" s="1"/>
      <c r="CDF33" s="176"/>
      <c r="CDG33" s="1"/>
      <c r="CDH33" s="176"/>
      <c r="CDI33" s="1"/>
      <c r="CDJ33" s="176"/>
      <c r="CDK33" s="1"/>
      <c r="CDL33" s="176"/>
      <c r="CDM33" s="1"/>
      <c r="CDN33" s="176"/>
      <c r="CDO33" s="1"/>
      <c r="CDP33" s="176"/>
      <c r="CDQ33" s="1"/>
      <c r="CDR33" s="176"/>
      <c r="CDS33" s="1"/>
      <c r="CDT33" s="176"/>
      <c r="CDU33" s="1"/>
      <c r="CDV33" s="176"/>
      <c r="CDW33" s="1"/>
      <c r="CDX33" s="176"/>
      <c r="CDY33" s="1"/>
      <c r="CDZ33" s="176"/>
      <c r="CEA33" s="1"/>
      <c r="CEB33" s="176"/>
      <c r="CEC33" s="1"/>
      <c r="CED33" s="176"/>
      <c r="CEE33" s="1"/>
      <c r="CEF33" s="176"/>
      <c r="CEG33" s="1"/>
      <c r="CEH33" s="176"/>
      <c r="CEI33" s="1"/>
      <c r="CEJ33" s="176"/>
      <c r="CEK33" s="1"/>
      <c r="CEL33" s="176"/>
      <c r="CEM33" s="1"/>
      <c r="CEN33" s="176"/>
      <c r="CEO33" s="1"/>
      <c r="CEP33" s="176"/>
      <c r="CEQ33" s="1"/>
      <c r="CER33" s="176"/>
      <c r="CES33" s="1"/>
      <c r="CET33" s="176"/>
      <c r="CEU33" s="1"/>
      <c r="CEV33" s="176"/>
      <c r="CEW33" s="1"/>
      <c r="CEX33" s="176"/>
      <c r="CEY33" s="1"/>
      <c r="CEZ33" s="176"/>
      <c r="CFA33" s="1"/>
      <c r="CFB33" s="176"/>
      <c r="CFC33" s="1"/>
      <c r="CFD33" s="176"/>
      <c r="CFE33" s="1"/>
      <c r="CFF33" s="176"/>
      <c r="CFG33" s="1"/>
      <c r="CFH33" s="176"/>
      <c r="CFI33" s="1"/>
      <c r="CFJ33" s="176"/>
      <c r="CFK33" s="1"/>
      <c r="CFL33" s="176"/>
      <c r="CFM33" s="1"/>
      <c r="CFN33" s="176"/>
      <c r="CFO33" s="1"/>
      <c r="CFP33" s="176"/>
      <c r="CFQ33" s="1"/>
      <c r="CFR33" s="176"/>
      <c r="CFS33" s="1"/>
      <c r="CFT33" s="176"/>
      <c r="CFU33" s="1"/>
      <c r="CFV33" s="176"/>
      <c r="CFW33" s="1"/>
      <c r="CFX33" s="176"/>
      <c r="CFY33" s="1"/>
      <c r="CFZ33" s="176"/>
      <c r="CGA33" s="1"/>
      <c r="CGB33" s="176"/>
      <c r="CGC33" s="1"/>
      <c r="CGD33" s="176"/>
      <c r="CGE33" s="1"/>
      <c r="CGF33" s="176"/>
      <c r="CGG33" s="1"/>
      <c r="CGH33" s="176"/>
      <c r="CGI33" s="1"/>
      <c r="CGJ33" s="176"/>
      <c r="CGK33" s="1"/>
      <c r="CGL33" s="176"/>
      <c r="CGM33" s="1"/>
      <c r="CGN33" s="176"/>
      <c r="CGO33" s="1"/>
      <c r="CGP33" s="176"/>
      <c r="CGQ33" s="1"/>
      <c r="CGR33" s="176"/>
      <c r="CGS33" s="1"/>
      <c r="CGT33" s="176"/>
      <c r="CGU33" s="1"/>
      <c r="CGV33" s="176"/>
      <c r="CGW33" s="1"/>
      <c r="CGX33" s="176"/>
      <c r="CGY33" s="1"/>
      <c r="CGZ33" s="176"/>
      <c r="CHA33" s="1"/>
      <c r="CHB33" s="176"/>
      <c r="CHC33" s="1"/>
      <c r="CHD33" s="176"/>
      <c r="CHE33" s="1"/>
      <c r="CHF33" s="176"/>
      <c r="CHG33" s="1"/>
      <c r="CHH33" s="176"/>
      <c r="CHI33" s="1"/>
      <c r="CHJ33" s="176"/>
      <c r="CHK33" s="1"/>
      <c r="CHL33" s="176"/>
      <c r="CHM33" s="1"/>
      <c r="CHN33" s="176"/>
      <c r="CHO33" s="1"/>
      <c r="CHP33" s="176"/>
      <c r="CHQ33" s="1"/>
      <c r="CHR33" s="176"/>
      <c r="CHS33" s="1"/>
      <c r="CHT33" s="176"/>
      <c r="CHU33" s="1"/>
      <c r="CHV33" s="176"/>
      <c r="CHW33" s="1"/>
      <c r="CHX33" s="176"/>
      <c r="CHY33" s="1"/>
      <c r="CHZ33" s="176"/>
      <c r="CIA33" s="1"/>
      <c r="CIB33" s="176"/>
      <c r="CIC33" s="1"/>
      <c r="CID33" s="176"/>
      <c r="CIE33" s="1"/>
      <c r="CIF33" s="176"/>
      <c r="CIG33" s="1"/>
      <c r="CIH33" s="176"/>
      <c r="CII33" s="1"/>
      <c r="CIJ33" s="176"/>
      <c r="CIK33" s="1"/>
      <c r="CIL33" s="176"/>
      <c r="CIM33" s="1"/>
      <c r="CIN33" s="176"/>
      <c r="CIO33" s="1"/>
      <c r="CIP33" s="176"/>
      <c r="CIQ33" s="1"/>
      <c r="CIR33" s="176"/>
      <c r="CIS33" s="1"/>
      <c r="CIT33" s="176"/>
      <c r="CIU33" s="1"/>
      <c r="CIV33" s="176"/>
      <c r="CIW33" s="1"/>
      <c r="CIX33" s="176"/>
      <c r="CIY33" s="1"/>
      <c r="CIZ33" s="176"/>
      <c r="CJA33" s="1"/>
      <c r="CJB33" s="176"/>
      <c r="CJC33" s="1"/>
      <c r="CJD33" s="176"/>
      <c r="CJE33" s="1"/>
      <c r="CJF33" s="176"/>
      <c r="CJG33" s="1"/>
      <c r="CJH33" s="176"/>
      <c r="CJI33" s="1"/>
      <c r="CJJ33" s="176"/>
      <c r="CJK33" s="1"/>
      <c r="CJL33" s="176"/>
      <c r="CJM33" s="1"/>
      <c r="CJN33" s="176"/>
      <c r="CJO33" s="1"/>
      <c r="CJP33" s="176"/>
      <c r="CJQ33" s="1"/>
      <c r="CJR33" s="176"/>
      <c r="CJS33" s="1"/>
      <c r="CJT33" s="176"/>
      <c r="CJU33" s="1"/>
      <c r="CJV33" s="176"/>
      <c r="CJW33" s="1"/>
      <c r="CJX33" s="176"/>
      <c r="CJY33" s="1"/>
      <c r="CJZ33" s="176"/>
      <c r="CKA33" s="1"/>
      <c r="CKB33" s="176"/>
      <c r="CKC33" s="1"/>
      <c r="CKD33" s="176"/>
      <c r="CKE33" s="1"/>
      <c r="CKF33" s="176"/>
      <c r="CKG33" s="1"/>
      <c r="CKH33" s="176"/>
      <c r="CKI33" s="1"/>
      <c r="CKJ33" s="176"/>
      <c r="CKK33" s="1"/>
      <c r="CKL33" s="176"/>
      <c r="CKM33" s="1"/>
      <c r="CKN33" s="176"/>
      <c r="CKO33" s="1"/>
      <c r="CKP33" s="176"/>
      <c r="CKQ33" s="1"/>
      <c r="CKR33" s="176"/>
      <c r="CKS33" s="1"/>
      <c r="CKT33" s="176"/>
      <c r="CKU33" s="1"/>
      <c r="CKV33" s="176"/>
      <c r="CKW33" s="1"/>
      <c r="CKX33" s="176"/>
      <c r="CKY33" s="1"/>
      <c r="CKZ33" s="176"/>
      <c r="CLA33" s="1"/>
      <c r="CLB33" s="176"/>
      <c r="CLC33" s="1"/>
      <c r="CLD33" s="176"/>
      <c r="CLE33" s="1"/>
      <c r="CLF33" s="176"/>
      <c r="CLG33" s="1"/>
      <c r="CLH33" s="176"/>
      <c r="CLI33" s="1"/>
      <c r="CLJ33" s="176"/>
      <c r="CLK33" s="1"/>
      <c r="CLL33" s="176"/>
      <c r="CLM33" s="1"/>
      <c r="CLN33" s="176"/>
      <c r="CLO33" s="1"/>
      <c r="CLP33" s="176"/>
      <c r="CLQ33" s="1"/>
      <c r="CLR33" s="176"/>
      <c r="CLS33" s="1"/>
      <c r="CLT33" s="176"/>
      <c r="CLU33" s="1"/>
      <c r="CLV33" s="176"/>
      <c r="CLW33" s="1"/>
      <c r="CLX33" s="176"/>
      <c r="CLY33" s="1"/>
      <c r="CLZ33" s="176"/>
      <c r="CMA33" s="1"/>
      <c r="CMB33" s="176"/>
      <c r="CMC33" s="1"/>
      <c r="CMD33" s="176"/>
      <c r="CME33" s="1"/>
      <c r="CMF33" s="176"/>
      <c r="CMG33" s="1"/>
      <c r="CMH33" s="176"/>
      <c r="CMI33" s="1"/>
      <c r="CMJ33" s="176"/>
      <c r="CMK33" s="1"/>
      <c r="CML33" s="176"/>
      <c r="CMM33" s="1"/>
      <c r="CMN33" s="176"/>
      <c r="CMO33" s="1"/>
      <c r="CMP33" s="176"/>
      <c r="CMQ33" s="1"/>
      <c r="CMR33" s="176"/>
      <c r="CMS33" s="1"/>
      <c r="CMT33" s="176"/>
      <c r="CMU33" s="1"/>
      <c r="CMV33" s="176"/>
      <c r="CMW33" s="1"/>
      <c r="CMX33" s="176"/>
      <c r="CMY33" s="1"/>
      <c r="CMZ33" s="176"/>
      <c r="CNA33" s="1"/>
      <c r="CNB33" s="176"/>
      <c r="CNC33" s="1"/>
      <c r="CND33" s="176"/>
      <c r="CNE33" s="1"/>
      <c r="CNF33" s="176"/>
      <c r="CNG33" s="1"/>
      <c r="CNH33" s="176"/>
      <c r="CNI33" s="1"/>
      <c r="CNJ33" s="176"/>
      <c r="CNK33" s="1"/>
      <c r="CNL33" s="176"/>
      <c r="CNM33" s="1"/>
      <c r="CNN33" s="176"/>
      <c r="CNO33" s="1"/>
      <c r="CNP33" s="176"/>
      <c r="CNQ33" s="1"/>
      <c r="CNR33" s="176"/>
      <c r="CNS33" s="1"/>
      <c r="CNT33" s="176"/>
      <c r="CNU33" s="1"/>
      <c r="CNV33" s="176"/>
      <c r="CNW33" s="1"/>
      <c r="CNX33" s="176"/>
      <c r="CNY33" s="1"/>
      <c r="CNZ33" s="176"/>
      <c r="COA33" s="1"/>
      <c r="COB33" s="176"/>
      <c r="COC33" s="1"/>
      <c r="COD33" s="176"/>
      <c r="COE33" s="1"/>
      <c r="COF33" s="176"/>
      <c r="COG33" s="1"/>
      <c r="COH33" s="176"/>
      <c r="COI33" s="1"/>
      <c r="COJ33" s="176"/>
      <c r="COK33" s="1"/>
      <c r="COL33" s="176"/>
      <c r="COM33" s="1"/>
      <c r="CON33" s="176"/>
      <c r="COO33" s="1"/>
      <c r="COP33" s="176"/>
      <c r="COQ33" s="1"/>
      <c r="COR33" s="176"/>
      <c r="COS33" s="1"/>
      <c r="COT33" s="176"/>
      <c r="COU33" s="1"/>
      <c r="COV33" s="176"/>
      <c r="COW33" s="1"/>
      <c r="COX33" s="176"/>
      <c r="COY33" s="1"/>
      <c r="COZ33" s="176"/>
      <c r="CPA33" s="1"/>
      <c r="CPB33" s="176"/>
      <c r="CPC33" s="1"/>
      <c r="CPD33" s="176"/>
      <c r="CPE33" s="1"/>
      <c r="CPF33" s="176"/>
      <c r="CPG33" s="1"/>
      <c r="CPH33" s="176"/>
      <c r="CPI33" s="1"/>
      <c r="CPJ33" s="176"/>
      <c r="CPK33" s="1"/>
      <c r="CPL33" s="176"/>
      <c r="CPM33" s="1"/>
      <c r="CPN33" s="176"/>
      <c r="CPO33" s="1"/>
      <c r="CPP33" s="176"/>
      <c r="CPQ33" s="1"/>
      <c r="CPR33" s="176"/>
      <c r="CPS33" s="1"/>
      <c r="CPT33" s="176"/>
      <c r="CPU33" s="1"/>
      <c r="CPV33" s="176"/>
      <c r="CPW33" s="1"/>
      <c r="CPX33" s="176"/>
      <c r="CPY33" s="1"/>
      <c r="CPZ33" s="176"/>
      <c r="CQA33" s="1"/>
      <c r="CQB33" s="176"/>
      <c r="CQC33" s="1"/>
      <c r="CQD33" s="176"/>
      <c r="CQE33" s="1"/>
      <c r="CQF33" s="176"/>
      <c r="CQG33" s="1"/>
      <c r="CQH33" s="176"/>
      <c r="CQI33" s="1"/>
      <c r="CQJ33" s="176"/>
      <c r="CQK33" s="1"/>
      <c r="CQL33" s="176"/>
      <c r="CQM33" s="1"/>
      <c r="CQN33" s="176"/>
      <c r="CQO33" s="1"/>
      <c r="CQP33" s="176"/>
      <c r="CQQ33" s="1"/>
      <c r="CQR33" s="176"/>
      <c r="CQS33" s="1"/>
      <c r="CQT33" s="176"/>
      <c r="CQU33" s="1"/>
      <c r="CQV33" s="176"/>
      <c r="CQW33" s="1"/>
      <c r="CQX33" s="176"/>
      <c r="CQY33" s="1"/>
      <c r="CQZ33" s="176"/>
      <c r="CRA33" s="1"/>
      <c r="CRB33" s="176"/>
      <c r="CRC33" s="1"/>
      <c r="CRD33" s="176"/>
      <c r="CRE33" s="1"/>
      <c r="CRF33" s="176"/>
      <c r="CRG33" s="1"/>
      <c r="CRH33" s="176"/>
      <c r="CRI33" s="1"/>
      <c r="CRJ33" s="176"/>
      <c r="CRK33" s="1"/>
      <c r="CRL33" s="176"/>
      <c r="CRM33" s="1"/>
      <c r="CRN33" s="176"/>
      <c r="CRO33" s="1"/>
      <c r="CRP33" s="176"/>
      <c r="CRQ33" s="1"/>
      <c r="CRR33" s="176"/>
      <c r="CRS33" s="1"/>
      <c r="CRT33" s="176"/>
      <c r="CRU33" s="1"/>
      <c r="CRV33" s="176"/>
      <c r="CRW33" s="1"/>
      <c r="CRX33" s="176"/>
      <c r="CRY33" s="1"/>
      <c r="CRZ33" s="176"/>
      <c r="CSA33" s="1"/>
      <c r="CSB33" s="176"/>
      <c r="CSC33" s="1"/>
      <c r="CSD33" s="176"/>
      <c r="CSE33" s="1"/>
      <c r="CSF33" s="176"/>
      <c r="CSG33" s="1"/>
      <c r="CSH33" s="176"/>
      <c r="CSI33" s="1"/>
      <c r="CSJ33" s="176"/>
      <c r="CSK33" s="1"/>
      <c r="CSL33" s="176"/>
      <c r="CSM33" s="1"/>
      <c r="CSN33" s="176"/>
      <c r="CSO33" s="1"/>
      <c r="CSP33" s="176"/>
      <c r="CSQ33" s="1"/>
      <c r="CSR33" s="176"/>
      <c r="CSS33" s="1"/>
      <c r="CST33" s="176"/>
      <c r="CSU33" s="1"/>
      <c r="CSV33" s="176"/>
      <c r="CSW33" s="1"/>
      <c r="CSX33" s="176"/>
      <c r="CSY33" s="1"/>
      <c r="CSZ33" s="176"/>
      <c r="CTA33" s="1"/>
      <c r="CTB33" s="176"/>
      <c r="CTC33" s="1"/>
      <c r="CTD33" s="176"/>
      <c r="CTE33" s="1"/>
      <c r="CTF33" s="176"/>
      <c r="CTG33" s="1"/>
      <c r="CTH33" s="176"/>
      <c r="CTI33" s="1"/>
      <c r="CTJ33" s="176"/>
      <c r="CTK33" s="1"/>
      <c r="CTL33" s="176"/>
      <c r="CTM33" s="1"/>
      <c r="CTN33" s="176"/>
      <c r="CTO33" s="1"/>
      <c r="CTP33" s="176"/>
      <c r="CTQ33" s="1"/>
      <c r="CTR33" s="176"/>
      <c r="CTS33" s="1"/>
      <c r="CTT33" s="176"/>
      <c r="CTU33" s="1"/>
      <c r="CTV33" s="176"/>
      <c r="CTW33" s="1"/>
      <c r="CTX33" s="176"/>
      <c r="CTY33" s="1"/>
      <c r="CTZ33" s="176"/>
      <c r="CUA33" s="1"/>
      <c r="CUB33" s="176"/>
      <c r="CUC33" s="1"/>
      <c r="CUD33" s="176"/>
      <c r="CUE33" s="1"/>
      <c r="CUF33" s="176"/>
      <c r="CUG33" s="1"/>
      <c r="CUH33" s="176"/>
      <c r="CUI33" s="1"/>
      <c r="CUJ33" s="176"/>
      <c r="CUK33" s="1"/>
      <c r="CUL33" s="176"/>
      <c r="CUM33" s="1"/>
      <c r="CUN33" s="176"/>
      <c r="CUO33" s="1"/>
      <c r="CUP33" s="176"/>
      <c r="CUQ33" s="1"/>
      <c r="CUR33" s="176"/>
      <c r="CUS33" s="1"/>
      <c r="CUT33" s="176"/>
      <c r="CUU33" s="1"/>
      <c r="CUV33" s="176"/>
      <c r="CUW33" s="1"/>
      <c r="CUX33" s="176"/>
      <c r="CUY33" s="1"/>
      <c r="CUZ33" s="176"/>
      <c r="CVA33" s="1"/>
      <c r="CVB33" s="176"/>
      <c r="CVC33" s="1"/>
      <c r="CVD33" s="176"/>
      <c r="CVE33" s="1"/>
      <c r="CVF33" s="176"/>
      <c r="CVG33" s="1"/>
      <c r="CVH33" s="176"/>
      <c r="CVI33" s="1"/>
      <c r="CVJ33" s="176"/>
      <c r="CVK33" s="1"/>
      <c r="CVL33" s="176"/>
      <c r="CVM33" s="1"/>
      <c r="CVN33" s="176"/>
      <c r="CVO33" s="1"/>
      <c r="CVP33" s="176"/>
      <c r="CVQ33" s="1"/>
      <c r="CVR33" s="176"/>
      <c r="CVS33" s="1"/>
      <c r="CVT33" s="176"/>
      <c r="CVU33" s="1"/>
      <c r="CVV33" s="176"/>
      <c r="CVW33" s="1"/>
      <c r="CVX33" s="176"/>
      <c r="CVY33" s="1"/>
      <c r="CVZ33" s="176"/>
      <c r="CWA33" s="1"/>
      <c r="CWB33" s="176"/>
      <c r="CWC33" s="1"/>
      <c r="CWD33" s="176"/>
      <c r="CWE33" s="1"/>
      <c r="CWF33" s="176"/>
      <c r="CWG33" s="1"/>
      <c r="CWH33" s="176"/>
      <c r="CWI33" s="1"/>
      <c r="CWJ33" s="176"/>
      <c r="CWK33" s="1"/>
      <c r="CWL33" s="176"/>
      <c r="CWM33" s="1"/>
      <c r="CWN33" s="176"/>
      <c r="CWO33" s="1"/>
      <c r="CWP33" s="176"/>
      <c r="CWQ33" s="1"/>
      <c r="CWR33" s="176"/>
      <c r="CWS33" s="1"/>
      <c r="CWT33" s="176"/>
      <c r="CWU33" s="1"/>
      <c r="CWV33" s="176"/>
      <c r="CWW33" s="1"/>
      <c r="CWX33" s="176"/>
      <c r="CWY33" s="1"/>
      <c r="CWZ33" s="176"/>
      <c r="CXA33" s="1"/>
      <c r="CXB33" s="176"/>
      <c r="CXC33" s="1"/>
      <c r="CXD33" s="176"/>
      <c r="CXE33" s="1"/>
      <c r="CXF33" s="176"/>
      <c r="CXG33" s="1"/>
      <c r="CXH33" s="176"/>
      <c r="CXI33" s="1"/>
      <c r="CXJ33" s="176"/>
      <c r="CXK33" s="1"/>
      <c r="CXL33" s="176"/>
      <c r="CXM33" s="1"/>
      <c r="CXN33" s="176"/>
      <c r="CXO33" s="1"/>
      <c r="CXP33" s="176"/>
      <c r="CXQ33" s="1"/>
      <c r="CXR33" s="176"/>
      <c r="CXS33" s="1"/>
      <c r="CXT33" s="176"/>
      <c r="CXU33" s="1"/>
      <c r="CXV33" s="176"/>
      <c r="CXW33" s="1"/>
      <c r="CXX33" s="176"/>
      <c r="CXY33" s="1"/>
      <c r="CXZ33" s="176"/>
      <c r="CYA33" s="1"/>
      <c r="CYB33" s="176"/>
      <c r="CYC33" s="1"/>
      <c r="CYD33" s="176"/>
      <c r="CYE33" s="1"/>
      <c r="CYF33" s="176"/>
      <c r="CYG33" s="1"/>
      <c r="CYH33" s="176"/>
      <c r="CYI33" s="1"/>
      <c r="CYJ33" s="176"/>
      <c r="CYK33" s="1"/>
      <c r="CYL33" s="176"/>
      <c r="CYM33" s="1"/>
      <c r="CYN33" s="176"/>
      <c r="CYO33" s="1"/>
      <c r="CYP33" s="176"/>
      <c r="CYQ33" s="1"/>
      <c r="CYR33" s="176"/>
      <c r="CYS33" s="1"/>
      <c r="CYT33" s="176"/>
      <c r="CYU33" s="1"/>
      <c r="CYV33" s="176"/>
      <c r="CYW33" s="1"/>
      <c r="CYX33" s="176"/>
      <c r="CYY33" s="1"/>
      <c r="CYZ33" s="176"/>
      <c r="CZA33" s="1"/>
      <c r="CZB33" s="176"/>
      <c r="CZC33" s="1"/>
      <c r="CZD33" s="176"/>
      <c r="CZE33" s="1"/>
      <c r="CZF33" s="176"/>
      <c r="CZG33" s="1"/>
      <c r="CZH33" s="176"/>
      <c r="CZI33" s="1"/>
      <c r="CZJ33" s="176"/>
      <c r="CZK33" s="1"/>
      <c r="CZL33" s="176"/>
      <c r="CZM33" s="1"/>
      <c r="CZN33" s="176"/>
      <c r="CZO33" s="1"/>
      <c r="CZP33" s="176"/>
      <c r="CZQ33" s="1"/>
      <c r="CZR33" s="176"/>
      <c r="CZS33" s="1"/>
      <c r="CZT33" s="176"/>
      <c r="CZU33" s="1"/>
      <c r="CZV33" s="176"/>
      <c r="CZW33" s="1"/>
      <c r="CZX33" s="176"/>
      <c r="CZY33" s="1"/>
      <c r="CZZ33" s="176"/>
      <c r="DAA33" s="1"/>
      <c r="DAB33" s="176"/>
      <c r="DAC33" s="1"/>
      <c r="DAD33" s="176"/>
      <c r="DAE33" s="1"/>
      <c r="DAF33" s="176"/>
      <c r="DAG33" s="1"/>
      <c r="DAH33" s="176"/>
      <c r="DAI33" s="1"/>
      <c r="DAJ33" s="176"/>
      <c r="DAK33" s="1"/>
      <c r="DAL33" s="176"/>
      <c r="DAM33" s="1"/>
      <c r="DAN33" s="176"/>
      <c r="DAO33" s="1"/>
      <c r="DAP33" s="176"/>
      <c r="DAQ33" s="1"/>
      <c r="DAR33" s="176"/>
      <c r="DAS33" s="1"/>
      <c r="DAT33" s="176"/>
      <c r="DAU33" s="1"/>
      <c r="DAV33" s="176"/>
      <c r="DAW33" s="1"/>
      <c r="DAX33" s="176"/>
      <c r="DAY33" s="1"/>
      <c r="DAZ33" s="176"/>
      <c r="DBA33" s="1"/>
      <c r="DBB33" s="176"/>
      <c r="DBC33" s="1"/>
      <c r="DBD33" s="176"/>
      <c r="DBE33" s="1"/>
      <c r="DBF33" s="176"/>
      <c r="DBG33" s="1"/>
      <c r="DBH33" s="176"/>
      <c r="DBI33" s="1"/>
      <c r="DBJ33" s="176"/>
      <c r="DBK33" s="1"/>
      <c r="DBL33" s="176"/>
      <c r="DBM33" s="1"/>
      <c r="DBN33" s="176"/>
      <c r="DBO33" s="1"/>
      <c r="DBP33" s="176"/>
      <c r="DBQ33" s="1"/>
      <c r="DBR33" s="176"/>
      <c r="DBS33" s="1"/>
      <c r="DBT33" s="176"/>
      <c r="DBU33" s="1"/>
      <c r="DBV33" s="176"/>
      <c r="DBW33" s="1"/>
      <c r="DBX33" s="176"/>
      <c r="DBY33" s="1"/>
      <c r="DBZ33" s="176"/>
      <c r="DCA33" s="1"/>
      <c r="DCB33" s="176"/>
      <c r="DCC33" s="1"/>
      <c r="DCD33" s="176"/>
      <c r="DCE33" s="1"/>
      <c r="DCF33" s="176"/>
      <c r="DCG33" s="1"/>
      <c r="DCH33" s="176"/>
      <c r="DCI33" s="1"/>
      <c r="DCJ33" s="176"/>
      <c r="DCK33" s="1"/>
      <c r="DCL33" s="176"/>
      <c r="DCM33" s="1"/>
      <c r="DCN33" s="176"/>
      <c r="DCO33" s="1"/>
      <c r="DCP33" s="176"/>
      <c r="DCQ33" s="1"/>
      <c r="DCR33" s="176"/>
      <c r="DCS33" s="1"/>
      <c r="DCT33" s="176"/>
      <c r="DCU33" s="1"/>
      <c r="DCV33" s="176"/>
      <c r="DCW33" s="1"/>
      <c r="DCX33" s="176"/>
      <c r="DCY33" s="1"/>
      <c r="DCZ33" s="176"/>
      <c r="DDA33" s="1"/>
      <c r="DDB33" s="176"/>
      <c r="DDC33" s="1"/>
      <c r="DDD33" s="176"/>
      <c r="DDE33" s="1"/>
      <c r="DDF33" s="176"/>
      <c r="DDG33" s="1"/>
      <c r="DDH33" s="176"/>
      <c r="DDI33" s="1"/>
      <c r="DDJ33" s="176"/>
      <c r="DDK33" s="1"/>
      <c r="DDL33" s="176"/>
      <c r="DDM33" s="1"/>
      <c r="DDN33" s="176"/>
      <c r="DDO33" s="1"/>
      <c r="DDP33" s="176"/>
      <c r="DDQ33" s="1"/>
      <c r="DDR33" s="176"/>
      <c r="DDS33" s="1"/>
      <c r="DDT33" s="176"/>
      <c r="DDU33" s="1"/>
      <c r="DDV33" s="176"/>
      <c r="DDW33" s="1"/>
      <c r="DDX33" s="176"/>
      <c r="DDY33" s="1"/>
      <c r="DDZ33" s="176"/>
      <c r="DEA33" s="1"/>
      <c r="DEB33" s="176"/>
      <c r="DEC33" s="1"/>
      <c r="DED33" s="176"/>
      <c r="DEE33" s="1"/>
      <c r="DEF33" s="176"/>
      <c r="DEG33" s="1"/>
      <c r="DEH33" s="176"/>
      <c r="DEI33" s="1"/>
      <c r="DEJ33" s="176"/>
      <c r="DEK33" s="1"/>
      <c r="DEL33" s="176"/>
      <c r="DEM33" s="1"/>
      <c r="DEN33" s="176"/>
      <c r="DEO33" s="1"/>
      <c r="DEP33" s="176"/>
      <c r="DEQ33" s="1"/>
      <c r="DER33" s="176"/>
      <c r="DES33" s="1"/>
      <c r="DET33" s="176"/>
      <c r="DEU33" s="1"/>
      <c r="DEV33" s="176"/>
      <c r="DEW33" s="1"/>
      <c r="DEX33" s="176"/>
      <c r="DEY33" s="1"/>
      <c r="DEZ33" s="176"/>
      <c r="DFA33" s="1"/>
      <c r="DFB33" s="176"/>
      <c r="DFC33" s="1"/>
      <c r="DFD33" s="176"/>
      <c r="DFE33" s="1"/>
      <c r="DFF33" s="176"/>
      <c r="DFG33" s="1"/>
      <c r="DFH33" s="176"/>
      <c r="DFI33" s="1"/>
      <c r="DFJ33" s="176"/>
      <c r="DFK33" s="1"/>
      <c r="DFL33" s="176"/>
      <c r="DFM33" s="1"/>
      <c r="DFN33" s="176"/>
      <c r="DFO33" s="1"/>
      <c r="DFP33" s="176"/>
      <c r="DFQ33" s="1"/>
      <c r="DFR33" s="176"/>
      <c r="DFS33" s="1"/>
      <c r="DFT33" s="176"/>
      <c r="DFU33" s="1"/>
      <c r="DFV33" s="176"/>
      <c r="DFW33" s="1"/>
      <c r="DFX33" s="176"/>
      <c r="DFY33" s="1"/>
      <c r="DFZ33" s="176"/>
      <c r="DGA33" s="1"/>
      <c r="DGB33" s="176"/>
      <c r="DGC33" s="1"/>
      <c r="DGD33" s="176"/>
      <c r="DGE33" s="1"/>
      <c r="DGF33" s="176"/>
      <c r="DGG33" s="1"/>
      <c r="DGH33" s="176"/>
      <c r="DGI33" s="1"/>
      <c r="DGJ33" s="176"/>
      <c r="DGK33" s="1"/>
      <c r="DGL33" s="176"/>
      <c r="DGM33" s="1"/>
      <c r="DGN33" s="176"/>
      <c r="DGO33" s="1"/>
      <c r="DGP33" s="176"/>
      <c r="DGQ33" s="1"/>
      <c r="DGR33" s="176"/>
      <c r="DGS33" s="1"/>
      <c r="DGT33" s="176"/>
      <c r="DGU33" s="1"/>
      <c r="DGV33" s="176"/>
      <c r="DGW33" s="1"/>
      <c r="DGX33" s="176"/>
      <c r="DGY33" s="1"/>
      <c r="DGZ33" s="176"/>
      <c r="DHA33" s="1"/>
      <c r="DHB33" s="176"/>
      <c r="DHC33" s="1"/>
      <c r="DHD33" s="176"/>
      <c r="DHE33" s="1"/>
      <c r="DHF33" s="176"/>
      <c r="DHG33" s="1"/>
      <c r="DHH33" s="176"/>
      <c r="DHI33" s="1"/>
      <c r="DHJ33" s="176"/>
      <c r="DHK33" s="1"/>
      <c r="DHL33" s="176"/>
      <c r="DHM33" s="1"/>
      <c r="DHN33" s="176"/>
      <c r="DHO33" s="1"/>
      <c r="DHP33" s="176"/>
      <c r="DHQ33" s="1"/>
      <c r="DHR33" s="176"/>
      <c r="DHS33" s="1"/>
      <c r="DHT33" s="176"/>
      <c r="DHU33" s="1"/>
      <c r="DHV33" s="176"/>
      <c r="DHW33" s="1"/>
      <c r="DHX33" s="176"/>
      <c r="DHY33" s="1"/>
      <c r="DHZ33" s="176"/>
      <c r="DIA33" s="1"/>
      <c r="DIB33" s="176"/>
      <c r="DIC33" s="1"/>
      <c r="DID33" s="176"/>
      <c r="DIE33" s="1"/>
      <c r="DIF33" s="176"/>
      <c r="DIG33" s="1"/>
      <c r="DIH33" s="176"/>
      <c r="DII33" s="1"/>
      <c r="DIJ33" s="176"/>
      <c r="DIK33" s="1"/>
      <c r="DIL33" s="176"/>
      <c r="DIM33" s="1"/>
      <c r="DIN33" s="176"/>
      <c r="DIO33" s="1"/>
      <c r="DIP33" s="176"/>
      <c r="DIQ33" s="1"/>
      <c r="DIR33" s="176"/>
      <c r="DIS33" s="1"/>
      <c r="DIT33" s="176"/>
      <c r="DIU33" s="1"/>
      <c r="DIV33" s="176"/>
      <c r="DIW33" s="1"/>
      <c r="DIX33" s="176"/>
      <c r="DIY33" s="1"/>
      <c r="DIZ33" s="176"/>
      <c r="DJA33" s="1"/>
      <c r="DJB33" s="176"/>
      <c r="DJC33" s="1"/>
      <c r="DJD33" s="176"/>
      <c r="DJE33" s="1"/>
      <c r="DJF33" s="176"/>
      <c r="DJG33" s="1"/>
      <c r="DJH33" s="176"/>
      <c r="DJI33" s="1"/>
      <c r="DJJ33" s="176"/>
      <c r="DJK33" s="1"/>
      <c r="DJL33" s="176"/>
      <c r="DJM33" s="1"/>
      <c r="DJN33" s="176"/>
      <c r="DJO33" s="1"/>
      <c r="DJP33" s="176"/>
      <c r="DJQ33" s="1"/>
      <c r="DJR33" s="176"/>
      <c r="DJS33" s="1"/>
      <c r="DJT33" s="176"/>
      <c r="DJU33" s="1"/>
      <c r="DJV33" s="176"/>
      <c r="DJW33" s="1"/>
      <c r="DJX33" s="176"/>
      <c r="DJY33" s="1"/>
      <c r="DJZ33" s="176"/>
      <c r="DKA33" s="1"/>
      <c r="DKB33" s="176"/>
      <c r="DKC33" s="1"/>
      <c r="DKD33" s="176"/>
      <c r="DKE33" s="1"/>
      <c r="DKF33" s="176"/>
      <c r="DKG33" s="1"/>
      <c r="DKH33" s="176"/>
      <c r="DKI33" s="1"/>
      <c r="DKJ33" s="176"/>
      <c r="DKK33" s="1"/>
      <c r="DKL33" s="176"/>
      <c r="DKM33" s="1"/>
      <c r="DKN33" s="176"/>
      <c r="DKO33" s="1"/>
      <c r="DKP33" s="176"/>
      <c r="DKQ33" s="1"/>
      <c r="DKR33" s="176"/>
      <c r="DKS33" s="1"/>
      <c r="DKT33" s="176"/>
      <c r="DKU33" s="1"/>
      <c r="DKV33" s="176"/>
      <c r="DKW33" s="1"/>
      <c r="DKX33" s="176"/>
      <c r="DKY33" s="1"/>
      <c r="DKZ33" s="176"/>
      <c r="DLA33" s="1"/>
      <c r="DLB33" s="176"/>
      <c r="DLC33" s="1"/>
      <c r="DLD33" s="176"/>
      <c r="DLE33" s="1"/>
      <c r="DLF33" s="176"/>
      <c r="DLG33" s="1"/>
      <c r="DLH33" s="176"/>
      <c r="DLI33" s="1"/>
      <c r="DLJ33" s="176"/>
      <c r="DLK33" s="1"/>
      <c r="DLL33" s="176"/>
      <c r="DLM33" s="1"/>
      <c r="DLN33" s="176"/>
      <c r="DLO33" s="1"/>
      <c r="DLP33" s="176"/>
      <c r="DLQ33" s="1"/>
      <c r="DLR33" s="176"/>
      <c r="DLS33" s="1"/>
      <c r="DLT33" s="176"/>
      <c r="DLU33" s="1"/>
      <c r="DLV33" s="176"/>
      <c r="DLW33" s="1"/>
      <c r="DLX33" s="176"/>
      <c r="DLY33" s="1"/>
      <c r="DLZ33" s="176"/>
      <c r="DMA33" s="1"/>
      <c r="DMB33" s="176"/>
      <c r="DMC33" s="1"/>
      <c r="DMD33" s="176"/>
      <c r="DME33" s="1"/>
      <c r="DMF33" s="176"/>
      <c r="DMG33" s="1"/>
      <c r="DMH33" s="176"/>
      <c r="DMI33" s="1"/>
      <c r="DMJ33" s="176"/>
      <c r="DMK33" s="1"/>
      <c r="DML33" s="176"/>
      <c r="DMM33" s="1"/>
      <c r="DMN33" s="176"/>
      <c r="DMO33" s="1"/>
      <c r="DMP33" s="176"/>
      <c r="DMQ33" s="1"/>
      <c r="DMR33" s="176"/>
      <c r="DMS33" s="1"/>
      <c r="DMT33" s="176"/>
      <c r="DMU33" s="1"/>
      <c r="DMV33" s="176"/>
      <c r="DMW33" s="1"/>
      <c r="DMX33" s="176"/>
      <c r="DMY33" s="1"/>
      <c r="DMZ33" s="176"/>
      <c r="DNA33" s="1"/>
      <c r="DNB33" s="176"/>
      <c r="DNC33" s="1"/>
      <c r="DND33" s="176"/>
      <c r="DNE33" s="1"/>
      <c r="DNF33" s="176"/>
      <c r="DNG33" s="1"/>
      <c r="DNH33" s="176"/>
      <c r="DNI33" s="1"/>
      <c r="DNJ33" s="176"/>
      <c r="DNK33" s="1"/>
      <c r="DNL33" s="176"/>
      <c r="DNM33" s="1"/>
      <c r="DNN33" s="176"/>
      <c r="DNO33" s="1"/>
      <c r="DNP33" s="176"/>
      <c r="DNQ33" s="1"/>
      <c r="DNR33" s="176"/>
      <c r="DNS33" s="1"/>
      <c r="DNT33" s="176"/>
      <c r="DNU33" s="1"/>
      <c r="DNV33" s="176"/>
      <c r="DNW33" s="1"/>
      <c r="DNX33" s="176"/>
      <c r="DNY33" s="1"/>
      <c r="DNZ33" s="176"/>
      <c r="DOA33" s="1"/>
      <c r="DOB33" s="176"/>
      <c r="DOC33" s="1"/>
      <c r="DOD33" s="176"/>
      <c r="DOE33" s="1"/>
      <c r="DOF33" s="176"/>
      <c r="DOG33" s="1"/>
      <c r="DOH33" s="176"/>
      <c r="DOI33" s="1"/>
      <c r="DOJ33" s="176"/>
      <c r="DOK33" s="1"/>
      <c r="DOL33" s="176"/>
      <c r="DOM33" s="1"/>
      <c r="DON33" s="176"/>
      <c r="DOO33" s="1"/>
      <c r="DOP33" s="176"/>
      <c r="DOQ33" s="1"/>
      <c r="DOR33" s="176"/>
      <c r="DOS33" s="1"/>
      <c r="DOT33" s="176"/>
      <c r="DOU33" s="1"/>
      <c r="DOV33" s="176"/>
      <c r="DOW33" s="1"/>
      <c r="DOX33" s="176"/>
      <c r="DOY33" s="1"/>
      <c r="DOZ33" s="176"/>
      <c r="DPA33" s="1"/>
      <c r="DPB33" s="176"/>
      <c r="DPC33" s="1"/>
      <c r="DPD33" s="176"/>
      <c r="DPE33" s="1"/>
      <c r="DPF33" s="176"/>
      <c r="DPG33" s="1"/>
      <c r="DPH33" s="176"/>
      <c r="DPI33" s="1"/>
      <c r="DPJ33" s="176"/>
      <c r="DPK33" s="1"/>
      <c r="DPL33" s="176"/>
      <c r="DPM33" s="1"/>
      <c r="DPN33" s="176"/>
      <c r="DPO33" s="1"/>
      <c r="DPP33" s="176"/>
      <c r="DPQ33" s="1"/>
      <c r="DPR33" s="176"/>
      <c r="DPS33" s="1"/>
      <c r="DPT33" s="176"/>
      <c r="DPU33" s="1"/>
      <c r="DPV33" s="176"/>
      <c r="DPW33" s="1"/>
      <c r="DPX33" s="176"/>
      <c r="DPY33" s="1"/>
      <c r="DPZ33" s="176"/>
      <c r="DQA33" s="1"/>
      <c r="DQB33" s="176"/>
      <c r="DQC33" s="1"/>
      <c r="DQD33" s="176"/>
      <c r="DQE33" s="1"/>
      <c r="DQF33" s="176"/>
      <c r="DQG33" s="1"/>
      <c r="DQH33" s="176"/>
      <c r="DQI33" s="1"/>
      <c r="DQJ33" s="176"/>
      <c r="DQK33" s="1"/>
      <c r="DQL33" s="176"/>
      <c r="DQM33" s="1"/>
      <c r="DQN33" s="176"/>
      <c r="DQO33" s="1"/>
      <c r="DQP33" s="176"/>
      <c r="DQQ33" s="1"/>
      <c r="DQR33" s="176"/>
      <c r="DQS33" s="1"/>
      <c r="DQT33" s="176"/>
      <c r="DQU33" s="1"/>
      <c r="DQV33" s="176"/>
      <c r="DQW33" s="1"/>
      <c r="DQX33" s="176"/>
      <c r="DQY33" s="1"/>
      <c r="DQZ33" s="176"/>
      <c r="DRA33" s="1"/>
      <c r="DRB33" s="176"/>
      <c r="DRC33" s="1"/>
      <c r="DRD33" s="176"/>
      <c r="DRE33" s="1"/>
      <c r="DRF33" s="176"/>
      <c r="DRG33" s="1"/>
      <c r="DRH33" s="176"/>
      <c r="DRI33" s="1"/>
      <c r="DRJ33" s="176"/>
      <c r="DRK33" s="1"/>
      <c r="DRL33" s="176"/>
      <c r="DRM33" s="1"/>
      <c r="DRN33" s="176"/>
      <c r="DRO33" s="1"/>
      <c r="DRP33" s="176"/>
      <c r="DRQ33" s="1"/>
      <c r="DRR33" s="176"/>
      <c r="DRS33" s="1"/>
      <c r="DRT33" s="176"/>
      <c r="DRU33" s="1"/>
      <c r="DRV33" s="176"/>
      <c r="DRW33" s="1"/>
      <c r="DRX33" s="176"/>
      <c r="DRY33" s="1"/>
      <c r="DRZ33" s="176"/>
      <c r="DSA33" s="1"/>
      <c r="DSB33" s="176"/>
      <c r="DSC33" s="1"/>
      <c r="DSD33" s="176"/>
      <c r="DSE33" s="1"/>
      <c r="DSF33" s="176"/>
      <c r="DSG33" s="1"/>
      <c r="DSH33" s="176"/>
      <c r="DSI33" s="1"/>
      <c r="DSJ33" s="176"/>
      <c r="DSK33" s="1"/>
      <c r="DSL33" s="176"/>
      <c r="DSM33" s="1"/>
      <c r="DSN33" s="176"/>
      <c r="DSO33" s="1"/>
      <c r="DSP33" s="176"/>
      <c r="DSQ33" s="1"/>
      <c r="DSR33" s="176"/>
      <c r="DSS33" s="1"/>
      <c r="DST33" s="176"/>
      <c r="DSU33" s="1"/>
      <c r="DSV33" s="176"/>
      <c r="DSW33" s="1"/>
      <c r="DSX33" s="176"/>
      <c r="DSY33" s="1"/>
      <c r="DSZ33" s="176"/>
      <c r="DTA33" s="1"/>
      <c r="DTB33" s="176"/>
      <c r="DTC33" s="1"/>
      <c r="DTD33" s="176"/>
      <c r="DTE33" s="1"/>
      <c r="DTF33" s="176"/>
      <c r="DTG33" s="1"/>
      <c r="DTH33" s="176"/>
      <c r="DTI33" s="1"/>
      <c r="DTJ33" s="176"/>
      <c r="DTK33" s="1"/>
      <c r="DTL33" s="176"/>
      <c r="DTM33" s="1"/>
      <c r="DTN33" s="176"/>
      <c r="DTO33" s="1"/>
      <c r="DTP33" s="176"/>
      <c r="DTQ33" s="1"/>
      <c r="DTR33" s="176"/>
      <c r="DTS33" s="1"/>
      <c r="DTT33" s="176"/>
      <c r="DTU33" s="1"/>
      <c r="DTV33" s="176"/>
      <c r="DTW33" s="1"/>
      <c r="DTX33" s="176"/>
      <c r="DTY33" s="1"/>
      <c r="DTZ33" s="176"/>
      <c r="DUA33" s="1"/>
      <c r="DUB33" s="176"/>
      <c r="DUC33" s="1"/>
      <c r="DUD33" s="176"/>
      <c r="DUE33" s="1"/>
      <c r="DUF33" s="176"/>
      <c r="DUG33" s="1"/>
      <c r="DUH33" s="176"/>
      <c r="DUI33" s="1"/>
      <c r="DUJ33" s="176"/>
      <c r="DUK33" s="1"/>
      <c r="DUL33" s="176"/>
      <c r="DUM33" s="1"/>
      <c r="DUN33" s="176"/>
      <c r="DUO33" s="1"/>
      <c r="DUP33" s="176"/>
      <c r="DUQ33" s="1"/>
      <c r="DUR33" s="176"/>
      <c r="DUS33" s="1"/>
      <c r="DUT33" s="176"/>
      <c r="DUU33" s="1"/>
      <c r="DUV33" s="176"/>
      <c r="DUW33" s="1"/>
      <c r="DUX33" s="176"/>
      <c r="DUY33" s="1"/>
      <c r="DUZ33" s="176"/>
      <c r="DVA33" s="1"/>
      <c r="DVB33" s="176"/>
      <c r="DVC33" s="1"/>
      <c r="DVD33" s="176"/>
      <c r="DVE33" s="1"/>
      <c r="DVF33" s="176"/>
      <c r="DVG33" s="1"/>
      <c r="DVH33" s="176"/>
      <c r="DVI33" s="1"/>
      <c r="DVJ33" s="176"/>
      <c r="DVK33" s="1"/>
      <c r="DVL33" s="176"/>
      <c r="DVM33" s="1"/>
      <c r="DVN33" s="176"/>
      <c r="DVO33" s="1"/>
      <c r="DVP33" s="176"/>
      <c r="DVQ33" s="1"/>
      <c r="DVR33" s="176"/>
      <c r="DVS33" s="1"/>
      <c r="DVT33" s="176"/>
      <c r="DVU33" s="1"/>
      <c r="DVV33" s="176"/>
      <c r="DVW33" s="1"/>
      <c r="DVX33" s="176"/>
      <c r="DVY33" s="1"/>
      <c r="DVZ33" s="176"/>
      <c r="DWA33" s="1"/>
      <c r="DWB33" s="176"/>
      <c r="DWC33" s="1"/>
      <c r="DWD33" s="176"/>
      <c r="DWE33" s="1"/>
      <c r="DWF33" s="176"/>
      <c r="DWG33" s="1"/>
      <c r="DWH33" s="176"/>
      <c r="DWI33" s="1"/>
      <c r="DWJ33" s="176"/>
      <c r="DWK33" s="1"/>
      <c r="DWL33" s="176"/>
      <c r="DWM33" s="1"/>
      <c r="DWN33" s="176"/>
      <c r="DWO33" s="1"/>
      <c r="DWP33" s="176"/>
      <c r="DWQ33" s="1"/>
      <c r="DWR33" s="176"/>
      <c r="DWS33" s="1"/>
      <c r="DWT33" s="176"/>
      <c r="DWU33" s="1"/>
      <c r="DWV33" s="176"/>
      <c r="DWW33" s="1"/>
      <c r="DWX33" s="176"/>
      <c r="DWY33" s="1"/>
      <c r="DWZ33" s="176"/>
      <c r="DXA33" s="1"/>
      <c r="DXB33" s="176"/>
      <c r="DXC33" s="1"/>
      <c r="DXD33" s="176"/>
      <c r="DXE33" s="1"/>
      <c r="DXF33" s="176"/>
      <c r="DXG33" s="1"/>
      <c r="DXH33" s="176"/>
      <c r="DXI33" s="1"/>
      <c r="DXJ33" s="176"/>
      <c r="DXK33" s="1"/>
      <c r="DXL33" s="176"/>
      <c r="DXM33" s="1"/>
      <c r="DXN33" s="176"/>
      <c r="DXO33" s="1"/>
      <c r="DXP33" s="176"/>
      <c r="DXQ33" s="1"/>
      <c r="DXR33" s="176"/>
      <c r="DXS33" s="1"/>
      <c r="DXT33" s="176"/>
      <c r="DXU33" s="1"/>
      <c r="DXV33" s="176"/>
      <c r="DXW33" s="1"/>
      <c r="DXX33" s="176"/>
      <c r="DXY33" s="1"/>
      <c r="DXZ33" s="176"/>
      <c r="DYA33" s="1"/>
      <c r="DYB33" s="176"/>
      <c r="DYC33" s="1"/>
      <c r="DYD33" s="176"/>
      <c r="DYE33" s="1"/>
      <c r="DYF33" s="176"/>
      <c r="DYG33" s="1"/>
      <c r="DYH33" s="176"/>
      <c r="DYI33" s="1"/>
      <c r="DYJ33" s="176"/>
      <c r="DYK33" s="1"/>
      <c r="DYL33" s="176"/>
      <c r="DYM33" s="1"/>
      <c r="DYN33" s="176"/>
      <c r="DYO33" s="1"/>
      <c r="DYP33" s="176"/>
      <c r="DYQ33" s="1"/>
      <c r="DYR33" s="176"/>
      <c r="DYS33" s="1"/>
      <c r="DYT33" s="176"/>
      <c r="DYU33" s="1"/>
      <c r="DYV33" s="176"/>
      <c r="DYW33" s="1"/>
      <c r="DYX33" s="176"/>
      <c r="DYY33" s="1"/>
      <c r="DYZ33" s="176"/>
      <c r="DZA33" s="1"/>
      <c r="DZB33" s="176"/>
      <c r="DZC33" s="1"/>
      <c r="DZD33" s="176"/>
      <c r="DZE33" s="1"/>
      <c r="DZF33" s="176"/>
      <c r="DZG33" s="1"/>
      <c r="DZH33" s="176"/>
      <c r="DZI33" s="1"/>
      <c r="DZJ33" s="176"/>
      <c r="DZK33" s="1"/>
      <c r="DZL33" s="176"/>
      <c r="DZM33" s="1"/>
      <c r="DZN33" s="176"/>
      <c r="DZO33" s="1"/>
      <c r="DZP33" s="176"/>
      <c r="DZQ33" s="1"/>
      <c r="DZR33" s="176"/>
      <c r="DZS33" s="1"/>
      <c r="DZT33" s="176"/>
      <c r="DZU33" s="1"/>
      <c r="DZV33" s="176"/>
      <c r="DZW33" s="1"/>
      <c r="DZX33" s="176"/>
      <c r="DZY33" s="1"/>
      <c r="DZZ33" s="176"/>
      <c r="EAA33" s="1"/>
      <c r="EAB33" s="176"/>
      <c r="EAC33" s="1"/>
      <c r="EAD33" s="176"/>
      <c r="EAE33" s="1"/>
      <c r="EAF33" s="176"/>
      <c r="EAG33" s="1"/>
      <c r="EAH33" s="176"/>
      <c r="EAI33" s="1"/>
      <c r="EAJ33" s="176"/>
      <c r="EAK33" s="1"/>
      <c r="EAL33" s="176"/>
      <c r="EAM33" s="1"/>
      <c r="EAN33" s="176"/>
      <c r="EAO33" s="1"/>
      <c r="EAP33" s="176"/>
      <c r="EAQ33" s="1"/>
      <c r="EAR33" s="176"/>
      <c r="EAS33" s="1"/>
      <c r="EAT33" s="176"/>
      <c r="EAU33" s="1"/>
      <c r="EAV33" s="176"/>
      <c r="EAW33" s="1"/>
      <c r="EAX33" s="176"/>
      <c r="EAY33" s="1"/>
      <c r="EAZ33" s="176"/>
      <c r="EBA33" s="1"/>
      <c r="EBB33" s="176"/>
      <c r="EBC33" s="1"/>
      <c r="EBD33" s="176"/>
      <c r="EBE33" s="1"/>
      <c r="EBF33" s="176"/>
      <c r="EBG33" s="1"/>
      <c r="EBH33" s="176"/>
      <c r="EBI33" s="1"/>
      <c r="EBJ33" s="176"/>
      <c r="EBK33" s="1"/>
      <c r="EBL33" s="176"/>
      <c r="EBM33" s="1"/>
      <c r="EBN33" s="176"/>
      <c r="EBO33" s="1"/>
      <c r="EBP33" s="176"/>
      <c r="EBQ33" s="1"/>
      <c r="EBR33" s="176"/>
      <c r="EBS33" s="1"/>
      <c r="EBT33" s="176"/>
      <c r="EBU33" s="1"/>
      <c r="EBV33" s="176"/>
      <c r="EBW33" s="1"/>
      <c r="EBX33" s="176"/>
      <c r="EBY33" s="1"/>
      <c r="EBZ33" s="176"/>
      <c r="ECA33" s="1"/>
      <c r="ECB33" s="176"/>
      <c r="ECC33" s="1"/>
      <c r="ECD33" s="176"/>
      <c r="ECE33" s="1"/>
      <c r="ECF33" s="176"/>
      <c r="ECG33" s="1"/>
      <c r="ECH33" s="176"/>
      <c r="ECI33" s="1"/>
      <c r="ECJ33" s="176"/>
      <c r="ECK33" s="1"/>
      <c r="ECL33" s="176"/>
      <c r="ECM33" s="1"/>
      <c r="ECN33" s="176"/>
      <c r="ECO33" s="1"/>
      <c r="ECP33" s="176"/>
      <c r="ECQ33" s="1"/>
      <c r="ECR33" s="176"/>
      <c r="ECS33" s="1"/>
      <c r="ECT33" s="176"/>
      <c r="ECU33" s="1"/>
      <c r="ECV33" s="176"/>
      <c r="ECW33" s="1"/>
      <c r="ECX33" s="176"/>
      <c r="ECY33" s="1"/>
      <c r="ECZ33" s="176"/>
      <c r="EDA33" s="1"/>
      <c r="EDB33" s="176"/>
      <c r="EDC33" s="1"/>
      <c r="EDD33" s="176"/>
      <c r="EDE33" s="1"/>
      <c r="EDF33" s="176"/>
      <c r="EDG33" s="1"/>
      <c r="EDH33" s="176"/>
      <c r="EDI33" s="1"/>
      <c r="EDJ33" s="176"/>
      <c r="EDK33" s="1"/>
      <c r="EDL33" s="176"/>
      <c r="EDM33" s="1"/>
      <c r="EDN33" s="176"/>
      <c r="EDO33" s="1"/>
      <c r="EDP33" s="176"/>
      <c r="EDQ33" s="1"/>
      <c r="EDR33" s="176"/>
      <c r="EDS33" s="1"/>
      <c r="EDT33" s="176"/>
      <c r="EDU33" s="1"/>
      <c r="EDV33" s="176"/>
      <c r="EDW33" s="1"/>
      <c r="EDX33" s="176"/>
      <c r="EDY33" s="1"/>
      <c r="EDZ33" s="176"/>
      <c r="EEA33" s="1"/>
      <c r="EEB33" s="176"/>
      <c r="EEC33" s="1"/>
      <c r="EED33" s="176"/>
      <c r="EEE33" s="1"/>
      <c r="EEF33" s="176"/>
      <c r="EEG33" s="1"/>
      <c r="EEH33" s="176"/>
      <c r="EEI33" s="1"/>
      <c r="EEJ33" s="176"/>
      <c r="EEK33" s="1"/>
      <c r="EEL33" s="176"/>
      <c r="EEM33" s="1"/>
      <c r="EEN33" s="176"/>
      <c r="EEO33" s="1"/>
      <c r="EEP33" s="176"/>
      <c r="EEQ33" s="1"/>
      <c r="EER33" s="176"/>
      <c r="EES33" s="1"/>
      <c r="EET33" s="176"/>
      <c r="EEU33" s="1"/>
      <c r="EEV33" s="176"/>
      <c r="EEW33" s="1"/>
      <c r="EEX33" s="176"/>
      <c r="EEY33" s="1"/>
      <c r="EEZ33" s="176"/>
      <c r="EFA33" s="1"/>
      <c r="EFB33" s="176"/>
      <c r="EFC33" s="1"/>
      <c r="EFD33" s="176"/>
      <c r="EFE33" s="1"/>
      <c r="EFF33" s="176"/>
      <c r="EFG33" s="1"/>
      <c r="EFH33" s="176"/>
      <c r="EFI33" s="1"/>
      <c r="EFJ33" s="176"/>
      <c r="EFK33" s="1"/>
      <c r="EFL33" s="176"/>
      <c r="EFM33" s="1"/>
      <c r="EFN33" s="176"/>
      <c r="EFO33" s="1"/>
      <c r="EFP33" s="176"/>
      <c r="EFQ33" s="1"/>
      <c r="EFR33" s="176"/>
      <c r="EFS33" s="1"/>
      <c r="EFT33" s="176"/>
      <c r="EFU33" s="1"/>
      <c r="EFV33" s="176"/>
      <c r="EFW33" s="1"/>
      <c r="EFX33" s="176"/>
      <c r="EFY33" s="1"/>
      <c r="EFZ33" s="176"/>
      <c r="EGA33" s="1"/>
      <c r="EGB33" s="176"/>
      <c r="EGC33" s="1"/>
      <c r="EGD33" s="176"/>
      <c r="EGE33" s="1"/>
      <c r="EGF33" s="176"/>
      <c r="EGG33" s="1"/>
      <c r="EGH33" s="176"/>
      <c r="EGI33" s="1"/>
      <c r="EGJ33" s="176"/>
      <c r="EGK33" s="1"/>
      <c r="EGL33" s="176"/>
      <c r="EGM33" s="1"/>
      <c r="EGN33" s="176"/>
      <c r="EGO33" s="1"/>
      <c r="EGP33" s="176"/>
      <c r="EGQ33" s="1"/>
      <c r="EGR33" s="176"/>
      <c r="EGS33" s="1"/>
      <c r="EGT33" s="176"/>
      <c r="EGU33" s="1"/>
      <c r="EGV33" s="176"/>
      <c r="EGW33" s="1"/>
      <c r="EGX33" s="176"/>
      <c r="EGY33" s="1"/>
      <c r="EGZ33" s="176"/>
      <c r="EHA33" s="1"/>
      <c r="EHB33" s="176"/>
      <c r="EHC33" s="1"/>
      <c r="EHD33" s="176"/>
      <c r="EHE33" s="1"/>
      <c r="EHF33" s="176"/>
      <c r="EHG33" s="1"/>
      <c r="EHH33" s="176"/>
      <c r="EHI33" s="1"/>
      <c r="EHJ33" s="176"/>
      <c r="EHK33" s="1"/>
      <c r="EHL33" s="176"/>
      <c r="EHM33" s="1"/>
      <c r="EHN33" s="176"/>
      <c r="EHO33" s="1"/>
      <c r="EHP33" s="176"/>
      <c r="EHQ33" s="1"/>
      <c r="EHR33" s="176"/>
      <c r="EHS33" s="1"/>
      <c r="EHT33" s="176"/>
      <c r="EHU33" s="1"/>
      <c r="EHV33" s="176"/>
      <c r="EHW33" s="1"/>
      <c r="EHX33" s="176"/>
      <c r="EHY33" s="1"/>
      <c r="EHZ33" s="176"/>
      <c r="EIA33" s="1"/>
      <c r="EIB33" s="176"/>
      <c r="EIC33" s="1"/>
      <c r="EID33" s="176"/>
      <c r="EIE33" s="1"/>
      <c r="EIF33" s="176"/>
      <c r="EIG33" s="1"/>
      <c r="EIH33" s="176"/>
      <c r="EII33" s="1"/>
      <c r="EIJ33" s="176"/>
      <c r="EIK33" s="1"/>
      <c r="EIL33" s="176"/>
      <c r="EIM33" s="1"/>
      <c r="EIN33" s="176"/>
      <c r="EIO33" s="1"/>
      <c r="EIP33" s="176"/>
      <c r="EIQ33" s="1"/>
      <c r="EIR33" s="176"/>
      <c r="EIS33" s="1"/>
      <c r="EIT33" s="176"/>
      <c r="EIU33" s="1"/>
      <c r="EIV33" s="176"/>
      <c r="EIW33" s="1"/>
      <c r="EIX33" s="176"/>
      <c r="EIY33" s="1"/>
      <c r="EIZ33" s="176"/>
      <c r="EJA33" s="1"/>
      <c r="EJB33" s="176"/>
      <c r="EJC33" s="1"/>
      <c r="EJD33" s="176"/>
      <c r="EJE33" s="1"/>
      <c r="EJF33" s="176"/>
      <c r="EJG33" s="1"/>
      <c r="EJH33" s="176"/>
      <c r="EJI33" s="1"/>
      <c r="EJJ33" s="176"/>
      <c r="EJK33" s="1"/>
      <c r="EJL33" s="176"/>
      <c r="EJM33" s="1"/>
      <c r="EJN33" s="176"/>
      <c r="EJO33" s="1"/>
      <c r="EJP33" s="176"/>
      <c r="EJQ33" s="1"/>
      <c r="EJR33" s="176"/>
      <c r="EJS33" s="1"/>
      <c r="EJT33" s="176"/>
      <c r="EJU33" s="1"/>
      <c r="EJV33" s="176"/>
      <c r="EJW33" s="1"/>
      <c r="EJX33" s="176"/>
      <c r="EJY33" s="1"/>
      <c r="EJZ33" s="176"/>
      <c r="EKA33" s="1"/>
      <c r="EKB33" s="176"/>
      <c r="EKC33" s="1"/>
      <c r="EKD33" s="176"/>
      <c r="EKE33" s="1"/>
      <c r="EKF33" s="176"/>
      <c r="EKG33" s="1"/>
      <c r="EKH33" s="176"/>
      <c r="EKI33" s="1"/>
      <c r="EKJ33" s="176"/>
      <c r="EKK33" s="1"/>
      <c r="EKL33" s="176"/>
      <c r="EKM33" s="1"/>
      <c r="EKN33" s="176"/>
      <c r="EKO33" s="1"/>
      <c r="EKP33" s="176"/>
      <c r="EKQ33" s="1"/>
      <c r="EKR33" s="176"/>
      <c r="EKS33" s="1"/>
      <c r="EKT33" s="176"/>
      <c r="EKU33" s="1"/>
      <c r="EKV33" s="176"/>
      <c r="EKW33" s="1"/>
      <c r="EKX33" s="176"/>
      <c r="EKY33" s="1"/>
      <c r="EKZ33" s="176"/>
      <c r="ELA33" s="1"/>
      <c r="ELB33" s="176"/>
      <c r="ELC33" s="1"/>
      <c r="ELD33" s="176"/>
      <c r="ELE33" s="1"/>
      <c r="ELF33" s="176"/>
      <c r="ELG33" s="1"/>
      <c r="ELH33" s="176"/>
      <c r="ELI33" s="1"/>
      <c r="ELJ33" s="176"/>
      <c r="ELK33" s="1"/>
      <c r="ELL33" s="176"/>
      <c r="ELM33" s="1"/>
      <c r="ELN33" s="176"/>
      <c r="ELO33" s="1"/>
      <c r="ELP33" s="176"/>
      <c r="ELQ33" s="1"/>
      <c r="ELR33" s="176"/>
      <c r="ELS33" s="1"/>
      <c r="ELT33" s="176"/>
      <c r="ELU33" s="1"/>
      <c r="ELV33" s="176"/>
      <c r="ELW33" s="1"/>
      <c r="ELX33" s="176"/>
      <c r="ELY33" s="1"/>
      <c r="ELZ33" s="176"/>
      <c r="EMA33" s="1"/>
      <c r="EMB33" s="176"/>
      <c r="EMC33" s="1"/>
      <c r="EMD33" s="176"/>
      <c r="EME33" s="1"/>
      <c r="EMF33" s="176"/>
      <c r="EMG33" s="1"/>
      <c r="EMH33" s="176"/>
      <c r="EMI33" s="1"/>
      <c r="EMJ33" s="176"/>
      <c r="EMK33" s="1"/>
      <c r="EML33" s="176"/>
      <c r="EMM33" s="1"/>
      <c r="EMN33" s="176"/>
      <c r="EMO33" s="1"/>
      <c r="EMP33" s="176"/>
      <c r="EMQ33" s="1"/>
      <c r="EMR33" s="176"/>
      <c r="EMS33" s="1"/>
      <c r="EMT33" s="176"/>
      <c r="EMU33" s="1"/>
      <c r="EMV33" s="176"/>
      <c r="EMW33" s="1"/>
      <c r="EMX33" s="176"/>
      <c r="EMY33" s="1"/>
      <c r="EMZ33" s="176"/>
      <c r="ENA33" s="1"/>
      <c r="ENB33" s="176"/>
      <c r="ENC33" s="1"/>
      <c r="END33" s="176"/>
      <c r="ENE33" s="1"/>
      <c r="ENF33" s="176"/>
      <c r="ENG33" s="1"/>
      <c r="ENH33" s="176"/>
      <c r="ENI33" s="1"/>
      <c r="ENJ33" s="176"/>
      <c r="ENK33" s="1"/>
      <c r="ENL33" s="176"/>
      <c r="ENM33" s="1"/>
      <c r="ENN33" s="176"/>
      <c r="ENO33" s="1"/>
      <c r="ENP33" s="176"/>
      <c r="ENQ33" s="1"/>
      <c r="ENR33" s="176"/>
      <c r="ENS33" s="1"/>
      <c r="ENT33" s="176"/>
      <c r="ENU33" s="1"/>
      <c r="ENV33" s="176"/>
      <c r="ENW33" s="1"/>
      <c r="ENX33" s="176"/>
      <c r="ENY33" s="1"/>
      <c r="ENZ33" s="176"/>
      <c r="EOA33" s="1"/>
      <c r="EOB33" s="176"/>
      <c r="EOC33" s="1"/>
      <c r="EOD33" s="176"/>
      <c r="EOE33" s="1"/>
      <c r="EOF33" s="176"/>
      <c r="EOG33" s="1"/>
      <c r="EOH33" s="176"/>
      <c r="EOI33" s="1"/>
      <c r="EOJ33" s="176"/>
      <c r="EOK33" s="1"/>
      <c r="EOL33" s="176"/>
      <c r="EOM33" s="1"/>
      <c r="EON33" s="176"/>
      <c r="EOO33" s="1"/>
      <c r="EOP33" s="176"/>
      <c r="EOQ33" s="1"/>
      <c r="EOR33" s="176"/>
      <c r="EOS33" s="1"/>
      <c r="EOT33" s="176"/>
      <c r="EOU33" s="1"/>
      <c r="EOV33" s="176"/>
      <c r="EOW33" s="1"/>
      <c r="EOX33" s="176"/>
      <c r="EOY33" s="1"/>
      <c r="EOZ33" s="176"/>
      <c r="EPA33" s="1"/>
      <c r="EPB33" s="176"/>
      <c r="EPC33" s="1"/>
      <c r="EPD33" s="176"/>
      <c r="EPE33" s="1"/>
      <c r="EPF33" s="176"/>
      <c r="EPG33" s="1"/>
      <c r="EPH33" s="176"/>
      <c r="EPI33" s="1"/>
      <c r="EPJ33" s="176"/>
      <c r="EPK33" s="1"/>
      <c r="EPL33" s="176"/>
      <c r="EPM33" s="1"/>
      <c r="EPN33" s="176"/>
      <c r="EPO33" s="1"/>
      <c r="EPP33" s="176"/>
      <c r="EPQ33" s="1"/>
      <c r="EPR33" s="176"/>
      <c r="EPS33" s="1"/>
      <c r="EPT33" s="176"/>
      <c r="EPU33" s="1"/>
      <c r="EPV33" s="176"/>
      <c r="EPW33" s="1"/>
      <c r="EPX33" s="176"/>
      <c r="EPY33" s="1"/>
      <c r="EPZ33" s="176"/>
      <c r="EQA33" s="1"/>
      <c r="EQB33" s="176"/>
      <c r="EQC33" s="1"/>
      <c r="EQD33" s="176"/>
      <c r="EQE33" s="1"/>
      <c r="EQF33" s="176"/>
      <c r="EQG33" s="1"/>
      <c r="EQH33" s="176"/>
      <c r="EQI33" s="1"/>
      <c r="EQJ33" s="176"/>
      <c r="EQK33" s="1"/>
      <c r="EQL33" s="176"/>
      <c r="EQM33" s="1"/>
      <c r="EQN33" s="176"/>
      <c r="EQO33" s="1"/>
      <c r="EQP33" s="176"/>
      <c r="EQQ33" s="1"/>
      <c r="EQR33" s="176"/>
      <c r="EQS33" s="1"/>
      <c r="EQT33" s="176"/>
      <c r="EQU33" s="1"/>
      <c r="EQV33" s="176"/>
      <c r="EQW33" s="1"/>
      <c r="EQX33" s="176"/>
      <c r="EQY33" s="1"/>
      <c r="EQZ33" s="176"/>
      <c r="ERA33" s="1"/>
      <c r="ERB33" s="176"/>
      <c r="ERC33" s="1"/>
      <c r="ERD33" s="176"/>
      <c r="ERE33" s="1"/>
      <c r="ERF33" s="176"/>
      <c r="ERG33" s="1"/>
      <c r="ERH33" s="176"/>
      <c r="ERI33" s="1"/>
      <c r="ERJ33" s="176"/>
      <c r="ERK33" s="1"/>
      <c r="ERL33" s="176"/>
      <c r="ERM33" s="1"/>
      <c r="ERN33" s="176"/>
      <c r="ERO33" s="1"/>
      <c r="ERP33" s="176"/>
      <c r="ERQ33" s="1"/>
      <c r="ERR33" s="176"/>
      <c r="ERS33" s="1"/>
      <c r="ERT33" s="176"/>
      <c r="ERU33" s="1"/>
      <c r="ERV33" s="176"/>
      <c r="ERW33" s="1"/>
      <c r="ERX33" s="176"/>
      <c r="ERY33" s="1"/>
      <c r="ERZ33" s="176"/>
      <c r="ESA33" s="1"/>
      <c r="ESB33" s="176"/>
      <c r="ESC33" s="1"/>
      <c r="ESD33" s="176"/>
      <c r="ESE33" s="1"/>
      <c r="ESF33" s="176"/>
      <c r="ESG33" s="1"/>
      <c r="ESH33" s="176"/>
      <c r="ESI33" s="1"/>
      <c r="ESJ33" s="176"/>
      <c r="ESK33" s="1"/>
      <c r="ESL33" s="176"/>
      <c r="ESM33" s="1"/>
      <c r="ESN33" s="176"/>
      <c r="ESO33" s="1"/>
      <c r="ESP33" s="176"/>
      <c r="ESQ33" s="1"/>
      <c r="ESR33" s="176"/>
      <c r="ESS33" s="1"/>
      <c r="EST33" s="176"/>
      <c r="ESU33" s="1"/>
      <c r="ESV33" s="176"/>
      <c r="ESW33" s="1"/>
      <c r="ESX33" s="176"/>
      <c r="ESY33" s="1"/>
      <c r="ESZ33" s="176"/>
      <c r="ETA33" s="1"/>
      <c r="ETB33" s="176"/>
      <c r="ETC33" s="1"/>
      <c r="ETD33" s="176"/>
      <c r="ETE33" s="1"/>
      <c r="ETF33" s="176"/>
      <c r="ETG33" s="1"/>
      <c r="ETH33" s="176"/>
      <c r="ETI33" s="1"/>
      <c r="ETJ33" s="176"/>
      <c r="ETK33" s="1"/>
      <c r="ETL33" s="176"/>
      <c r="ETM33" s="1"/>
      <c r="ETN33" s="176"/>
      <c r="ETO33" s="1"/>
      <c r="ETP33" s="176"/>
      <c r="ETQ33" s="1"/>
      <c r="ETR33" s="176"/>
      <c r="ETS33" s="1"/>
      <c r="ETT33" s="176"/>
      <c r="ETU33" s="1"/>
      <c r="ETV33" s="176"/>
      <c r="ETW33" s="1"/>
      <c r="ETX33" s="176"/>
      <c r="ETY33" s="1"/>
      <c r="ETZ33" s="176"/>
      <c r="EUA33" s="1"/>
      <c r="EUB33" s="176"/>
      <c r="EUC33" s="1"/>
      <c r="EUD33" s="176"/>
      <c r="EUE33" s="1"/>
      <c r="EUF33" s="176"/>
      <c r="EUG33" s="1"/>
      <c r="EUH33" s="176"/>
      <c r="EUI33" s="1"/>
      <c r="EUJ33" s="176"/>
      <c r="EUK33" s="1"/>
      <c r="EUL33" s="176"/>
      <c r="EUM33" s="1"/>
      <c r="EUN33" s="176"/>
      <c r="EUO33" s="1"/>
      <c r="EUP33" s="176"/>
      <c r="EUQ33" s="1"/>
      <c r="EUR33" s="176"/>
      <c r="EUS33" s="1"/>
      <c r="EUT33" s="176"/>
      <c r="EUU33" s="1"/>
      <c r="EUV33" s="176"/>
      <c r="EUW33" s="1"/>
      <c r="EUX33" s="176"/>
      <c r="EUY33" s="1"/>
      <c r="EUZ33" s="176"/>
      <c r="EVA33" s="1"/>
      <c r="EVB33" s="176"/>
      <c r="EVC33" s="1"/>
      <c r="EVD33" s="176"/>
      <c r="EVE33" s="1"/>
      <c r="EVF33" s="176"/>
      <c r="EVG33" s="1"/>
      <c r="EVH33" s="176"/>
      <c r="EVI33" s="1"/>
      <c r="EVJ33" s="176"/>
      <c r="EVK33" s="1"/>
      <c r="EVL33" s="176"/>
      <c r="EVM33" s="1"/>
      <c r="EVN33" s="176"/>
      <c r="EVO33" s="1"/>
      <c r="EVP33" s="176"/>
      <c r="EVQ33" s="1"/>
      <c r="EVR33" s="176"/>
      <c r="EVS33" s="1"/>
      <c r="EVT33" s="176"/>
      <c r="EVU33" s="1"/>
      <c r="EVV33" s="176"/>
      <c r="EVW33" s="1"/>
      <c r="EVX33" s="176"/>
      <c r="EVY33" s="1"/>
      <c r="EVZ33" s="176"/>
      <c r="EWA33" s="1"/>
      <c r="EWB33" s="176"/>
      <c r="EWC33" s="1"/>
      <c r="EWD33" s="176"/>
      <c r="EWE33" s="1"/>
      <c r="EWF33" s="176"/>
      <c r="EWG33" s="1"/>
      <c r="EWH33" s="176"/>
      <c r="EWI33" s="1"/>
      <c r="EWJ33" s="176"/>
      <c r="EWK33" s="1"/>
      <c r="EWL33" s="176"/>
      <c r="EWM33" s="1"/>
      <c r="EWN33" s="176"/>
      <c r="EWO33" s="1"/>
      <c r="EWP33" s="176"/>
      <c r="EWQ33" s="1"/>
      <c r="EWR33" s="176"/>
      <c r="EWS33" s="1"/>
      <c r="EWT33" s="176"/>
      <c r="EWU33" s="1"/>
      <c r="EWV33" s="176"/>
      <c r="EWW33" s="1"/>
      <c r="EWX33" s="176"/>
      <c r="EWY33" s="1"/>
      <c r="EWZ33" s="176"/>
      <c r="EXA33" s="1"/>
      <c r="EXB33" s="176"/>
      <c r="EXC33" s="1"/>
      <c r="EXD33" s="176"/>
      <c r="EXE33" s="1"/>
      <c r="EXF33" s="176"/>
      <c r="EXG33" s="1"/>
      <c r="EXH33" s="176"/>
      <c r="EXI33" s="1"/>
      <c r="EXJ33" s="176"/>
      <c r="EXK33" s="1"/>
      <c r="EXL33" s="176"/>
      <c r="EXM33" s="1"/>
      <c r="EXN33" s="176"/>
      <c r="EXO33" s="1"/>
      <c r="EXP33" s="176"/>
      <c r="EXQ33" s="1"/>
      <c r="EXR33" s="176"/>
      <c r="EXS33" s="1"/>
      <c r="EXT33" s="176"/>
      <c r="EXU33" s="1"/>
      <c r="EXV33" s="176"/>
      <c r="EXW33" s="1"/>
      <c r="EXX33" s="176"/>
      <c r="EXY33" s="1"/>
      <c r="EXZ33" s="176"/>
      <c r="EYA33" s="1"/>
      <c r="EYB33" s="176"/>
      <c r="EYC33" s="1"/>
      <c r="EYD33" s="176"/>
      <c r="EYE33" s="1"/>
      <c r="EYF33" s="176"/>
      <c r="EYG33" s="1"/>
      <c r="EYH33" s="176"/>
      <c r="EYI33" s="1"/>
      <c r="EYJ33" s="176"/>
      <c r="EYK33" s="1"/>
      <c r="EYL33" s="176"/>
      <c r="EYM33" s="1"/>
      <c r="EYN33" s="176"/>
      <c r="EYO33" s="1"/>
      <c r="EYP33" s="176"/>
      <c r="EYQ33" s="1"/>
      <c r="EYR33" s="176"/>
      <c r="EYS33" s="1"/>
      <c r="EYT33" s="176"/>
      <c r="EYU33" s="1"/>
      <c r="EYV33" s="176"/>
      <c r="EYW33" s="1"/>
      <c r="EYX33" s="176"/>
      <c r="EYY33" s="1"/>
      <c r="EYZ33" s="176"/>
      <c r="EZA33" s="1"/>
      <c r="EZB33" s="176"/>
      <c r="EZC33" s="1"/>
      <c r="EZD33" s="176"/>
      <c r="EZE33" s="1"/>
      <c r="EZF33" s="176"/>
      <c r="EZG33" s="1"/>
      <c r="EZH33" s="176"/>
      <c r="EZI33" s="1"/>
      <c r="EZJ33" s="176"/>
      <c r="EZK33" s="1"/>
      <c r="EZL33" s="176"/>
      <c r="EZM33" s="1"/>
      <c r="EZN33" s="176"/>
      <c r="EZO33" s="1"/>
      <c r="EZP33" s="176"/>
      <c r="EZQ33" s="1"/>
      <c r="EZR33" s="176"/>
      <c r="EZS33" s="1"/>
      <c r="EZT33" s="176"/>
      <c r="EZU33" s="1"/>
      <c r="EZV33" s="176"/>
      <c r="EZW33" s="1"/>
      <c r="EZX33" s="176"/>
      <c r="EZY33" s="1"/>
      <c r="EZZ33" s="176"/>
      <c r="FAA33" s="1"/>
      <c r="FAB33" s="176"/>
      <c r="FAC33" s="1"/>
      <c r="FAD33" s="176"/>
      <c r="FAE33" s="1"/>
      <c r="FAF33" s="176"/>
      <c r="FAG33" s="1"/>
      <c r="FAH33" s="176"/>
      <c r="FAI33" s="1"/>
      <c r="FAJ33" s="176"/>
      <c r="FAK33" s="1"/>
      <c r="FAL33" s="176"/>
      <c r="FAM33" s="1"/>
      <c r="FAN33" s="176"/>
      <c r="FAO33" s="1"/>
      <c r="FAP33" s="176"/>
      <c r="FAQ33" s="1"/>
      <c r="FAR33" s="176"/>
      <c r="FAS33" s="1"/>
      <c r="FAT33" s="176"/>
      <c r="FAU33" s="1"/>
      <c r="FAV33" s="176"/>
      <c r="FAW33" s="1"/>
      <c r="FAX33" s="176"/>
      <c r="FAY33" s="1"/>
      <c r="FAZ33" s="176"/>
      <c r="FBA33" s="1"/>
      <c r="FBB33" s="176"/>
      <c r="FBC33" s="1"/>
      <c r="FBD33" s="176"/>
      <c r="FBE33" s="1"/>
      <c r="FBF33" s="176"/>
      <c r="FBG33" s="1"/>
      <c r="FBH33" s="176"/>
      <c r="FBI33" s="1"/>
      <c r="FBJ33" s="176"/>
      <c r="FBK33" s="1"/>
      <c r="FBL33" s="176"/>
      <c r="FBM33" s="1"/>
      <c r="FBN33" s="176"/>
      <c r="FBO33" s="1"/>
      <c r="FBP33" s="176"/>
      <c r="FBQ33" s="1"/>
      <c r="FBR33" s="176"/>
      <c r="FBS33" s="1"/>
      <c r="FBT33" s="176"/>
      <c r="FBU33" s="1"/>
      <c r="FBV33" s="176"/>
      <c r="FBW33" s="1"/>
      <c r="FBX33" s="176"/>
      <c r="FBY33" s="1"/>
      <c r="FBZ33" s="176"/>
      <c r="FCA33" s="1"/>
      <c r="FCB33" s="176"/>
      <c r="FCC33" s="1"/>
      <c r="FCD33" s="176"/>
      <c r="FCE33" s="1"/>
      <c r="FCF33" s="176"/>
      <c r="FCG33" s="1"/>
      <c r="FCH33" s="176"/>
      <c r="FCI33" s="1"/>
      <c r="FCJ33" s="176"/>
      <c r="FCK33" s="1"/>
      <c r="FCL33" s="176"/>
      <c r="FCM33" s="1"/>
      <c r="FCN33" s="176"/>
      <c r="FCO33" s="1"/>
      <c r="FCP33" s="176"/>
      <c r="FCQ33" s="1"/>
      <c r="FCR33" s="176"/>
      <c r="FCS33" s="1"/>
      <c r="FCT33" s="176"/>
      <c r="FCU33" s="1"/>
      <c r="FCV33" s="176"/>
      <c r="FCW33" s="1"/>
      <c r="FCX33" s="176"/>
      <c r="FCY33" s="1"/>
      <c r="FCZ33" s="176"/>
      <c r="FDA33" s="1"/>
      <c r="FDB33" s="176"/>
      <c r="FDC33" s="1"/>
      <c r="FDD33" s="176"/>
      <c r="FDE33" s="1"/>
      <c r="FDF33" s="176"/>
      <c r="FDG33" s="1"/>
      <c r="FDH33" s="176"/>
      <c r="FDI33" s="1"/>
      <c r="FDJ33" s="176"/>
      <c r="FDK33" s="1"/>
      <c r="FDL33" s="176"/>
      <c r="FDM33" s="1"/>
      <c r="FDN33" s="176"/>
      <c r="FDO33" s="1"/>
      <c r="FDP33" s="176"/>
      <c r="FDQ33" s="1"/>
      <c r="FDR33" s="176"/>
      <c r="FDS33" s="1"/>
      <c r="FDT33" s="176"/>
      <c r="FDU33" s="1"/>
      <c r="FDV33" s="176"/>
      <c r="FDW33" s="1"/>
      <c r="FDX33" s="176"/>
      <c r="FDY33" s="1"/>
      <c r="FDZ33" s="176"/>
      <c r="FEA33" s="1"/>
      <c r="FEB33" s="176"/>
      <c r="FEC33" s="1"/>
      <c r="FED33" s="176"/>
      <c r="FEE33" s="1"/>
      <c r="FEF33" s="176"/>
      <c r="FEG33" s="1"/>
      <c r="FEH33" s="176"/>
      <c r="FEI33" s="1"/>
      <c r="FEJ33" s="176"/>
      <c r="FEK33" s="1"/>
      <c r="FEL33" s="176"/>
      <c r="FEM33" s="1"/>
      <c r="FEN33" s="176"/>
      <c r="FEO33" s="1"/>
      <c r="FEP33" s="176"/>
      <c r="FEQ33" s="1"/>
      <c r="FER33" s="176"/>
      <c r="FES33" s="1"/>
      <c r="FET33" s="176"/>
      <c r="FEU33" s="1"/>
      <c r="FEV33" s="176"/>
      <c r="FEW33" s="1"/>
      <c r="FEX33" s="176"/>
      <c r="FEY33" s="1"/>
      <c r="FEZ33" s="176"/>
      <c r="FFA33" s="1"/>
      <c r="FFB33" s="176"/>
      <c r="FFC33" s="1"/>
      <c r="FFD33" s="176"/>
      <c r="FFE33" s="1"/>
      <c r="FFF33" s="176"/>
      <c r="FFG33" s="1"/>
      <c r="FFH33" s="176"/>
      <c r="FFI33" s="1"/>
      <c r="FFJ33" s="176"/>
      <c r="FFK33" s="1"/>
      <c r="FFL33" s="176"/>
      <c r="FFM33" s="1"/>
      <c r="FFN33" s="176"/>
      <c r="FFO33" s="1"/>
      <c r="FFP33" s="176"/>
      <c r="FFQ33" s="1"/>
      <c r="FFR33" s="176"/>
      <c r="FFS33" s="1"/>
      <c r="FFT33" s="176"/>
      <c r="FFU33" s="1"/>
      <c r="FFV33" s="176"/>
      <c r="FFW33" s="1"/>
      <c r="FFX33" s="176"/>
      <c r="FFY33" s="1"/>
      <c r="FFZ33" s="176"/>
      <c r="FGA33" s="1"/>
      <c r="FGB33" s="176"/>
      <c r="FGC33" s="1"/>
      <c r="FGD33" s="176"/>
      <c r="FGE33" s="1"/>
      <c r="FGF33" s="176"/>
      <c r="FGG33" s="1"/>
      <c r="FGH33" s="176"/>
      <c r="FGI33" s="1"/>
      <c r="FGJ33" s="176"/>
      <c r="FGK33" s="1"/>
      <c r="FGL33" s="176"/>
      <c r="FGM33" s="1"/>
      <c r="FGN33" s="176"/>
      <c r="FGO33" s="1"/>
      <c r="FGP33" s="176"/>
      <c r="FGQ33" s="1"/>
      <c r="FGR33" s="176"/>
      <c r="FGS33" s="1"/>
      <c r="FGT33" s="176"/>
      <c r="FGU33" s="1"/>
      <c r="FGV33" s="176"/>
      <c r="FGW33" s="1"/>
      <c r="FGX33" s="176"/>
      <c r="FGY33" s="1"/>
      <c r="FGZ33" s="176"/>
      <c r="FHA33" s="1"/>
      <c r="FHB33" s="176"/>
      <c r="FHC33" s="1"/>
      <c r="FHD33" s="176"/>
      <c r="FHE33" s="1"/>
      <c r="FHF33" s="176"/>
      <c r="FHG33" s="1"/>
      <c r="FHH33" s="176"/>
      <c r="FHI33" s="1"/>
      <c r="FHJ33" s="176"/>
      <c r="FHK33" s="1"/>
      <c r="FHL33" s="176"/>
      <c r="FHM33" s="1"/>
      <c r="FHN33" s="176"/>
      <c r="FHO33" s="1"/>
      <c r="FHP33" s="176"/>
      <c r="FHQ33" s="1"/>
      <c r="FHR33" s="176"/>
      <c r="FHS33" s="1"/>
      <c r="FHT33" s="176"/>
      <c r="FHU33" s="1"/>
      <c r="FHV33" s="176"/>
      <c r="FHW33" s="1"/>
      <c r="FHX33" s="176"/>
      <c r="FHY33" s="1"/>
      <c r="FHZ33" s="176"/>
      <c r="FIA33" s="1"/>
      <c r="FIB33" s="176"/>
      <c r="FIC33" s="1"/>
      <c r="FID33" s="176"/>
      <c r="FIE33" s="1"/>
      <c r="FIF33" s="176"/>
      <c r="FIG33" s="1"/>
      <c r="FIH33" s="176"/>
      <c r="FII33" s="1"/>
      <c r="FIJ33" s="176"/>
      <c r="FIK33" s="1"/>
      <c r="FIL33" s="176"/>
      <c r="FIM33" s="1"/>
      <c r="FIN33" s="176"/>
      <c r="FIO33" s="1"/>
      <c r="FIP33" s="176"/>
      <c r="FIQ33" s="1"/>
      <c r="FIR33" s="176"/>
      <c r="FIS33" s="1"/>
      <c r="FIT33" s="176"/>
      <c r="FIU33" s="1"/>
      <c r="FIV33" s="176"/>
      <c r="FIW33" s="1"/>
      <c r="FIX33" s="176"/>
      <c r="FIY33" s="1"/>
      <c r="FIZ33" s="176"/>
      <c r="FJA33" s="1"/>
      <c r="FJB33" s="176"/>
      <c r="FJC33" s="1"/>
      <c r="FJD33" s="176"/>
      <c r="FJE33" s="1"/>
      <c r="FJF33" s="176"/>
      <c r="FJG33" s="1"/>
      <c r="FJH33" s="176"/>
      <c r="FJI33" s="1"/>
      <c r="FJJ33" s="176"/>
      <c r="FJK33" s="1"/>
      <c r="FJL33" s="176"/>
      <c r="FJM33" s="1"/>
      <c r="FJN33" s="176"/>
      <c r="FJO33" s="1"/>
      <c r="FJP33" s="176"/>
      <c r="FJQ33" s="1"/>
      <c r="FJR33" s="176"/>
      <c r="FJS33" s="1"/>
      <c r="FJT33" s="176"/>
      <c r="FJU33" s="1"/>
      <c r="FJV33" s="176"/>
      <c r="FJW33" s="1"/>
      <c r="FJX33" s="176"/>
      <c r="FJY33" s="1"/>
      <c r="FJZ33" s="176"/>
      <c r="FKA33" s="1"/>
      <c r="FKB33" s="176"/>
      <c r="FKC33" s="1"/>
      <c r="FKD33" s="176"/>
      <c r="FKE33" s="1"/>
      <c r="FKF33" s="176"/>
      <c r="FKG33" s="1"/>
      <c r="FKH33" s="176"/>
      <c r="FKI33" s="1"/>
      <c r="FKJ33" s="176"/>
      <c r="FKK33" s="1"/>
      <c r="FKL33" s="176"/>
      <c r="FKM33" s="1"/>
      <c r="FKN33" s="176"/>
      <c r="FKO33" s="1"/>
      <c r="FKP33" s="176"/>
      <c r="FKQ33" s="1"/>
      <c r="FKR33" s="176"/>
      <c r="FKS33" s="1"/>
      <c r="FKT33" s="176"/>
      <c r="FKU33" s="1"/>
      <c r="FKV33" s="176"/>
      <c r="FKW33" s="1"/>
      <c r="FKX33" s="176"/>
      <c r="FKY33" s="1"/>
      <c r="FKZ33" s="176"/>
      <c r="FLA33" s="1"/>
      <c r="FLB33" s="176"/>
      <c r="FLC33" s="1"/>
      <c r="FLD33" s="176"/>
      <c r="FLE33" s="1"/>
      <c r="FLF33" s="176"/>
      <c r="FLG33" s="1"/>
      <c r="FLH33" s="176"/>
      <c r="FLI33" s="1"/>
      <c r="FLJ33" s="176"/>
      <c r="FLK33" s="1"/>
      <c r="FLL33" s="176"/>
      <c r="FLM33" s="1"/>
      <c r="FLN33" s="176"/>
      <c r="FLO33" s="1"/>
      <c r="FLP33" s="176"/>
      <c r="FLQ33" s="1"/>
      <c r="FLR33" s="176"/>
      <c r="FLS33" s="1"/>
      <c r="FLT33" s="176"/>
      <c r="FLU33" s="1"/>
      <c r="FLV33" s="176"/>
      <c r="FLW33" s="1"/>
      <c r="FLX33" s="176"/>
      <c r="FLY33" s="1"/>
      <c r="FLZ33" s="176"/>
      <c r="FMA33" s="1"/>
      <c r="FMB33" s="176"/>
      <c r="FMC33" s="1"/>
      <c r="FMD33" s="176"/>
      <c r="FME33" s="1"/>
      <c r="FMF33" s="176"/>
      <c r="FMG33" s="1"/>
      <c r="FMH33" s="176"/>
      <c r="FMI33" s="1"/>
      <c r="FMJ33" s="176"/>
      <c r="FMK33" s="1"/>
      <c r="FML33" s="176"/>
      <c r="FMM33" s="1"/>
      <c r="FMN33" s="176"/>
      <c r="FMO33" s="1"/>
      <c r="FMP33" s="176"/>
      <c r="FMQ33" s="1"/>
      <c r="FMR33" s="176"/>
      <c r="FMS33" s="1"/>
      <c r="FMT33" s="176"/>
      <c r="FMU33" s="1"/>
      <c r="FMV33" s="176"/>
      <c r="FMW33" s="1"/>
      <c r="FMX33" s="176"/>
      <c r="FMY33" s="1"/>
      <c r="FMZ33" s="176"/>
      <c r="FNA33" s="1"/>
      <c r="FNB33" s="176"/>
      <c r="FNC33" s="1"/>
      <c r="FND33" s="176"/>
      <c r="FNE33" s="1"/>
      <c r="FNF33" s="176"/>
      <c r="FNG33" s="1"/>
      <c r="FNH33" s="176"/>
      <c r="FNI33" s="1"/>
      <c r="FNJ33" s="176"/>
      <c r="FNK33" s="1"/>
      <c r="FNL33" s="176"/>
      <c r="FNM33" s="1"/>
      <c r="FNN33" s="176"/>
      <c r="FNO33" s="1"/>
      <c r="FNP33" s="176"/>
      <c r="FNQ33" s="1"/>
      <c r="FNR33" s="176"/>
      <c r="FNS33" s="1"/>
      <c r="FNT33" s="176"/>
      <c r="FNU33" s="1"/>
      <c r="FNV33" s="176"/>
      <c r="FNW33" s="1"/>
      <c r="FNX33" s="176"/>
      <c r="FNY33" s="1"/>
      <c r="FNZ33" s="176"/>
      <c r="FOA33" s="1"/>
      <c r="FOB33" s="176"/>
      <c r="FOC33" s="1"/>
      <c r="FOD33" s="176"/>
      <c r="FOE33" s="1"/>
      <c r="FOF33" s="176"/>
      <c r="FOG33" s="1"/>
      <c r="FOH33" s="176"/>
      <c r="FOI33" s="1"/>
      <c r="FOJ33" s="176"/>
      <c r="FOK33" s="1"/>
      <c r="FOL33" s="176"/>
      <c r="FOM33" s="1"/>
      <c r="FON33" s="176"/>
      <c r="FOO33" s="1"/>
      <c r="FOP33" s="176"/>
      <c r="FOQ33" s="1"/>
      <c r="FOR33" s="176"/>
      <c r="FOS33" s="1"/>
      <c r="FOT33" s="176"/>
      <c r="FOU33" s="1"/>
      <c r="FOV33" s="176"/>
      <c r="FOW33" s="1"/>
      <c r="FOX33" s="176"/>
      <c r="FOY33" s="1"/>
      <c r="FOZ33" s="176"/>
      <c r="FPA33" s="1"/>
      <c r="FPB33" s="176"/>
      <c r="FPC33" s="1"/>
      <c r="FPD33" s="176"/>
      <c r="FPE33" s="1"/>
      <c r="FPF33" s="176"/>
      <c r="FPG33" s="1"/>
      <c r="FPH33" s="176"/>
      <c r="FPI33" s="1"/>
      <c r="FPJ33" s="176"/>
      <c r="FPK33" s="1"/>
      <c r="FPL33" s="176"/>
      <c r="FPM33" s="1"/>
      <c r="FPN33" s="176"/>
      <c r="FPO33" s="1"/>
      <c r="FPP33" s="176"/>
      <c r="FPQ33" s="1"/>
      <c r="FPR33" s="176"/>
      <c r="FPS33" s="1"/>
      <c r="FPT33" s="176"/>
      <c r="FPU33" s="1"/>
      <c r="FPV33" s="176"/>
      <c r="FPW33" s="1"/>
      <c r="FPX33" s="176"/>
      <c r="FPY33" s="1"/>
      <c r="FPZ33" s="176"/>
      <c r="FQA33" s="1"/>
      <c r="FQB33" s="176"/>
      <c r="FQC33" s="1"/>
      <c r="FQD33" s="176"/>
      <c r="FQE33" s="1"/>
      <c r="FQF33" s="176"/>
      <c r="FQG33" s="1"/>
      <c r="FQH33" s="176"/>
      <c r="FQI33" s="1"/>
      <c r="FQJ33" s="176"/>
      <c r="FQK33" s="1"/>
      <c r="FQL33" s="176"/>
      <c r="FQM33" s="1"/>
      <c r="FQN33" s="176"/>
      <c r="FQO33" s="1"/>
      <c r="FQP33" s="176"/>
      <c r="FQQ33" s="1"/>
      <c r="FQR33" s="176"/>
      <c r="FQS33" s="1"/>
      <c r="FQT33" s="176"/>
      <c r="FQU33" s="1"/>
      <c r="FQV33" s="176"/>
      <c r="FQW33" s="1"/>
      <c r="FQX33" s="176"/>
      <c r="FQY33" s="1"/>
      <c r="FQZ33" s="176"/>
      <c r="FRA33" s="1"/>
      <c r="FRB33" s="176"/>
      <c r="FRC33" s="1"/>
      <c r="FRD33" s="176"/>
      <c r="FRE33" s="1"/>
      <c r="FRF33" s="176"/>
      <c r="FRG33" s="1"/>
      <c r="FRH33" s="176"/>
      <c r="FRI33" s="1"/>
      <c r="FRJ33" s="176"/>
      <c r="FRK33" s="1"/>
      <c r="FRL33" s="176"/>
      <c r="FRM33" s="1"/>
      <c r="FRN33" s="176"/>
      <c r="FRO33" s="1"/>
      <c r="FRP33" s="176"/>
      <c r="FRQ33" s="1"/>
      <c r="FRR33" s="176"/>
      <c r="FRS33" s="1"/>
      <c r="FRT33" s="176"/>
      <c r="FRU33" s="1"/>
      <c r="FRV33" s="176"/>
      <c r="FRW33" s="1"/>
      <c r="FRX33" s="176"/>
      <c r="FRY33" s="1"/>
      <c r="FRZ33" s="176"/>
      <c r="FSA33" s="1"/>
      <c r="FSB33" s="176"/>
      <c r="FSC33" s="1"/>
      <c r="FSD33" s="176"/>
      <c r="FSE33" s="1"/>
      <c r="FSF33" s="176"/>
      <c r="FSG33" s="1"/>
      <c r="FSH33" s="176"/>
      <c r="FSI33" s="1"/>
      <c r="FSJ33" s="176"/>
      <c r="FSK33" s="1"/>
      <c r="FSL33" s="176"/>
      <c r="FSM33" s="1"/>
      <c r="FSN33" s="176"/>
      <c r="FSO33" s="1"/>
      <c r="FSP33" s="176"/>
      <c r="FSQ33" s="1"/>
      <c r="FSR33" s="176"/>
      <c r="FSS33" s="1"/>
      <c r="FST33" s="176"/>
      <c r="FSU33" s="1"/>
      <c r="FSV33" s="176"/>
      <c r="FSW33" s="1"/>
      <c r="FSX33" s="176"/>
      <c r="FSY33" s="1"/>
      <c r="FSZ33" s="176"/>
      <c r="FTA33" s="1"/>
      <c r="FTB33" s="176"/>
      <c r="FTC33" s="1"/>
      <c r="FTD33" s="176"/>
      <c r="FTE33" s="1"/>
      <c r="FTF33" s="176"/>
      <c r="FTG33" s="1"/>
      <c r="FTH33" s="176"/>
      <c r="FTI33" s="1"/>
      <c r="FTJ33" s="176"/>
      <c r="FTK33" s="1"/>
      <c r="FTL33" s="176"/>
      <c r="FTM33" s="1"/>
      <c r="FTN33" s="176"/>
      <c r="FTO33" s="1"/>
      <c r="FTP33" s="176"/>
      <c r="FTQ33" s="1"/>
      <c r="FTR33" s="176"/>
      <c r="FTS33" s="1"/>
      <c r="FTT33" s="176"/>
      <c r="FTU33" s="1"/>
      <c r="FTV33" s="176"/>
      <c r="FTW33" s="1"/>
      <c r="FTX33" s="176"/>
      <c r="FTY33" s="1"/>
      <c r="FTZ33" s="176"/>
      <c r="FUA33" s="1"/>
      <c r="FUB33" s="176"/>
      <c r="FUC33" s="1"/>
      <c r="FUD33" s="176"/>
      <c r="FUE33" s="1"/>
      <c r="FUF33" s="176"/>
      <c r="FUG33" s="1"/>
      <c r="FUH33" s="176"/>
      <c r="FUI33" s="1"/>
      <c r="FUJ33" s="176"/>
      <c r="FUK33" s="1"/>
      <c r="FUL33" s="176"/>
      <c r="FUM33" s="1"/>
      <c r="FUN33" s="176"/>
      <c r="FUO33" s="1"/>
      <c r="FUP33" s="176"/>
      <c r="FUQ33" s="1"/>
      <c r="FUR33" s="176"/>
      <c r="FUS33" s="1"/>
      <c r="FUT33" s="176"/>
      <c r="FUU33" s="1"/>
      <c r="FUV33" s="176"/>
      <c r="FUW33" s="1"/>
      <c r="FUX33" s="176"/>
      <c r="FUY33" s="1"/>
      <c r="FUZ33" s="176"/>
      <c r="FVA33" s="1"/>
      <c r="FVB33" s="176"/>
      <c r="FVC33" s="1"/>
      <c r="FVD33" s="176"/>
      <c r="FVE33" s="1"/>
      <c r="FVF33" s="176"/>
      <c r="FVG33" s="1"/>
      <c r="FVH33" s="176"/>
      <c r="FVI33" s="1"/>
      <c r="FVJ33" s="176"/>
      <c r="FVK33" s="1"/>
      <c r="FVL33" s="176"/>
      <c r="FVM33" s="1"/>
      <c r="FVN33" s="176"/>
      <c r="FVO33" s="1"/>
      <c r="FVP33" s="176"/>
      <c r="FVQ33" s="1"/>
      <c r="FVR33" s="176"/>
      <c r="FVS33" s="1"/>
      <c r="FVT33" s="176"/>
      <c r="FVU33" s="1"/>
      <c r="FVV33" s="176"/>
      <c r="FVW33" s="1"/>
      <c r="FVX33" s="176"/>
      <c r="FVY33" s="1"/>
      <c r="FVZ33" s="176"/>
      <c r="FWA33" s="1"/>
      <c r="FWB33" s="176"/>
      <c r="FWC33" s="1"/>
      <c r="FWD33" s="176"/>
      <c r="FWE33" s="1"/>
      <c r="FWF33" s="176"/>
      <c r="FWG33" s="1"/>
      <c r="FWH33" s="176"/>
      <c r="FWI33" s="1"/>
      <c r="FWJ33" s="176"/>
      <c r="FWK33" s="1"/>
      <c r="FWL33" s="176"/>
      <c r="FWM33" s="1"/>
      <c r="FWN33" s="176"/>
      <c r="FWO33" s="1"/>
      <c r="FWP33" s="176"/>
      <c r="FWQ33" s="1"/>
      <c r="FWR33" s="176"/>
      <c r="FWS33" s="1"/>
      <c r="FWT33" s="176"/>
      <c r="FWU33" s="1"/>
      <c r="FWV33" s="176"/>
      <c r="FWW33" s="1"/>
      <c r="FWX33" s="176"/>
      <c r="FWY33" s="1"/>
      <c r="FWZ33" s="176"/>
      <c r="FXA33" s="1"/>
      <c r="FXB33" s="176"/>
      <c r="FXC33" s="1"/>
      <c r="FXD33" s="176"/>
      <c r="FXE33" s="1"/>
      <c r="FXF33" s="176"/>
      <c r="FXG33" s="1"/>
      <c r="FXH33" s="176"/>
      <c r="FXI33" s="1"/>
      <c r="FXJ33" s="176"/>
      <c r="FXK33" s="1"/>
      <c r="FXL33" s="176"/>
      <c r="FXM33" s="1"/>
      <c r="FXN33" s="176"/>
      <c r="FXO33" s="1"/>
      <c r="FXP33" s="176"/>
      <c r="FXQ33" s="1"/>
      <c r="FXR33" s="176"/>
      <c r="FXS33" s="1"/>
      <c r="FXT33" s="176"/>
      <c r="FXU33" s="1"/>
      <c r="FXV33" s="176"/>
      <c r="FXW33" s="1"/>
      <c r="FXX33" s="176"/>
      <c r="FXY33" s="1"/>
      <c r="FXZ33" s="176"/>
      <c r="FYA33" s="1"/>
      <c r="FYB33" s="176"/>
      <c r="FYC33" s="1"/>
      <c r="FYD33" s="176"/>
      <c r="FYE33" s="1"/>
      <c r="FYF33" s="176"/>
      <c r="FYG33" s="1"/>
      <c r="FYH33" s="176"/>
      <c r="FYI33" s="1"/>
      <c r="FYJ33" s="176"/>
      <c r="FYK33" s="1"/>
      <c r="FYL33" s="176"/>
      <c r="FYM33" s="1"/>
      <c r="FYN33" s="176"/>
      <c r="FYO33" s="1"/>
      <c r="FYP33" s="176"/>
      <c r="FYQ33" s="1"/>
      <c r="FYR33" s="176"/>
      <c r="FYS33" s="1"/>
      <c r="FYT33" s="176"/>
      <c r="FYU33" s="1"/>
      <c r="FYV33" s="176"/>
      <c r="FYW33" s="1"/>
      <c r="FYX33" s="176"/>
      <c r="FYY33" s="1"/>
      <c r="FYZ33" s="176"/>
      <c r="FZA33" s="1"/>
      <c r="FZB33" s="176"/>
      <c r="FZC33" s="1"/>
      <c r="FZD33" s="176"/>
      <c r="FZE33" s="1"/>
      <c r="FZF33" s="176"/>
      <c r="FZG33" s="1"/>
      <c r="FZH33" s="176"/>
      <c r="FZI33" s="1"/>
      <c r="FZJ33" s="176"/>
      <c r="FZK33" s="1"/>
      <c r="FZL33" s="176"/>
      <c r="FZM33" s="1"/>
      <c r="FZN33" s="176"/>
      <c r="FZO33" s="1"/>
      <c r="FZP33" s="176"/>
      <c r="FZQ33" s="1"/>
      <c r="FZR33" s="176"/>
      <c r="FZS33" s="1"/>
      <c r="FZT33" s="176"/>
      <c r="FZU33" s="1"/>
      <c r="FZV33" s="176"/>
      <c r="FZW33" s="1"/>
      <c r="FZX33" s="176"/>
      <c r="FZY33" s="1"/>
      <c r="FZZ33" s="176"/>
      <c r="GAA33" s="1"/>
      <c r="GAB33" s="176"/>
      <c r="GAC33" s="1"/>
      <c r="GAD33" s="176"/>
      <c r="GAE33" s="1"/>
      <c r="GAF33" s="176"/>
      <c r="GAG33" s="1"/>
      <c r="GAH33" s="176"/>
      <c r="GAI33" s="1"/>
      <c r="GAJ33" s="176"/>
      <c r="GAK33" s="1"/>
      <c r="GAL33" s="176"/>
      <c r="GAM33" s="1"/>
      <c r="GAN33" s="176"/>
      <c r="GAO33" s="1"/>
      <c r="GAP33" s="176"/>
      <c r="GAQ33" s="1"/>
      <c r="GAR33" s="176"/>
      <c r="GAS33" s="1"/>
      <c r="GAT33" s="176"/>
      <c r="GAU33" s="1"/>
      <c r="GAV33" s="176"/>
      <c r="GAW33" s="1"/>
      <c r="GAX33" s="176"/>
      <c r="GAY33" s="1"/>
      <c r="GAZ33" s="176"/>
      <c r="GBA33" s="1"/>
      <c r="GBB33" s="176"/>
      <c r="GBC33" s="1"/>
      <c r="GBD33" s="176"/>
      <c r="GBE33" s="1"/>
      <c r="GBF33" s="176"/>
      <c r="GBG33" s="1"/>
      <c r="GBH33" s="176"/>
      <c r="GBI33" s="1"/>
      <c r="GBJ33" s="176"/>
      <c r="GBK33" s="1"/>
      <c r="GBL33" s="176"/>
      <c r="GBM33" s="1"/>
      <c r="GBN33" s="176"/>
      <c r="GBO33" s="1"/>
      <c r="GBP33" s="176"/>
      <c r="GBQ33" s="1"/>
      <c r="GBR33" s="176"/>
      <c r="GBS33" s="1"/>
      <c r="GBT33" s="176"/>
      <c r="GBU33" s="1"/>
      <c r="GBV33" s="176"/>
      <c r="GBW33" s="1"/>
      <c r="GBX33" s="176"/>
      <c r="GBY33" s="1"/>
      <c r="GBZ33" s="176"/>
      <c r="GCA33" s="1"/>
      <c r="GCB33" s="176"/>
      <c r="GCC33" s="1"/>
      <c r="GCD33" s="176"/>
      <c r="GCE33" s="1"/>
      <c r="GCF33" s="176"/>
      <c r="GCG33" s="1"/>
      <c r="GCH33" s="176"/>
      <c r="GCI33" s="1"/>
      <c r="GCJ33" s="176"/>
      <c r="GCK33" s="1"/>
      <c r="GCL33" s="176"/>
      <c r="GCM33" s="1"/>
      <c r="GCN33" s="176"/>
      <c r="GCO33" s="1"/>
      <c r="GCP33" s="176"/>
      <c r="GCQ33" s="1"/>
      <c r="GCR33" s="176"/>
      <c r="GCS33" s="1"/>
      <c r="GCT33" s="176"/>
      <c r="GCU33" s="1"/>
      <c r="GCV33" s="176"/>
      <c r="GCW33" s="1"/>
      <c r="GCX33" s="176"/>
      <c r="GCY33" s="1"/>
      <c r="GCZ33" s="176"/>
      <c r="GDA33" s="1"/>
      <c r="GDB33" s="176"/>
      <c r="GDC33" s="1"/>
      <c r="GDD33" s="176"/>
      <c r="GDE33" s="1"/>
      <c r="GDF33" s="176"/>
      <c r="GDG33" s="1"/>
      <c r="GDH33" s="176"/>
      <c r="GDI33" s="1"/>
      <c r="GDJ33" s="176"/>
      <c r="GDK33" s="1"/>
      <c r="GDL33" s="176"/>
      <c r="GDM33" s="1"/>
      <c r="GDN33" s="176"/>
      <c r="GDO33" s="1"/>
      <c r="GDP33" s="176"/>
      <c r="GDQ33" s="1"/>
      <c r="GDR33" s="176"/>
      <c r="GDS33" s="1"/>
      <c r="GDT33" s="176"/>
      <c r="GDU33" s="1"/>
      <c r="GDV33" s="176"/>
      <c r="GDW33" s="1"/>
      <c r="GDX33" s="176"/>
      <c r="GDY33" s="1"/>
      <c r="GDZ33" s="176"/>
      <c r="GEA33" s="1"/>
      <c r="GEB33" s="176"/>
      <c r="GEC33" s="1"/>
      <c r="GED33" s="176"/>
      <c r="GEE33" s="1"/>
      <c r="GEF33" s="176"/>
      <c r="GEG33" s="1"/>
      <c r="GEH33" s="176"/>
      <c r="GEI33" s="1"/>
      <c r="GEJ33" s="176"/>
      <c r="GEK33" s="1"/>
      <c r="GEL33" s="176"/>
      <c r="GEM33" s="1"/>
      <c r="GEN33" s="176"/>
      <c r="GEO33" s="1"/>
      <c r="GEP33" s="176"/>
      <c r="GEQ33" s="1"/>
      <c r="GER33" s="176"/>
      <c r="GES33" s="1"/>
      <c r="GET33" s="176"/>
      <c r="GEU33" s="1"/>
      <c r="GEV33" s="176"/>
      <c r="GEW33" s="1"/>
      <c r="GEX33" s="176"/>
      <c r="GEY33" s="1"/>
      <c r="GEZ33" s="176"/>
      <c r="GFA33" s="1"/>
      <c r="GFB33" s="176"/>
      <c r="GFC33" s="1"/>
      <c r="GFD33" s="176"/>
      <c r="GFE33" s="1"/>
      <c r="GFF33" s="176"/>
      <c r="GFG33" s="1"/>
      <c r="GFH33" s="176"/>
      <c r="GFI33" s="1"/>
      <c r="GFJ33" s="176"/>
      <c r="GFK33" s="1"/>
      <c r="GFL33" s="176"/>
      <c r="GFM33" s="1"/>
      <c r="GFN33" s="176"/>
      <c r="GFO33" s="1"/>
      <c r="GFP33" s="176"/>
      <c r="GFQ33" s="1"/>
      <c r="GFR33" s="176"/>
      <c r="GFS33" s="1"/>
      <c r="GFT33" s="176"/>
      <c r="GFU33" s="1"/>
      <c r="GFV33" s="176"/>
      <c r="GFW33" s="1"/>
      <c r="GFX33" s="176"/>
      <c r="GFY33" s="1"/>
      <c r="GFZ33" s="176"/>
      <c r="GGA33" s="1"/>
      <c r="GGB33" s="176"/>
      <c r="GGC33" s="1"/>
      <c r="GGD33" s="176"/>
      <c r="GGE33" s="1"/>
      <c r="GGF33" s="176"/>
      <c r="GGG33" s="1"/>
      <c r="GGH33" s="176"/>
      <c r="GGI33" s="1"/>
      <c r="GGJ33" s="176"/>
      <c r="GGK33" s="1"/>
      <c r="GGL33" s="176"/>
      <c r="GGM33" s="1"/>
      <c r="GGN33" s="176"/>
      <c r="GGO33" s="1"/>
      <c r="GGP33" s="176"/>
      <c r="GGQ33" s="1"/>
      <c r="GGR33" s="176"/>
      <c r="GGS33" s="1"/>
      <c r="GGT33" s="176"/>
      <c r="GGU33" s="1"/>
      <c r="GGV33" s="176"/>
      <c r="GGW33" s="1"/>
      <c r="GGX33" s="176"/>
      <c r="GGY33" s="1"/>
      <c r="GGZ33" s="176"/>
      <c r="GHA33" s="1"/>
      <c r="GHB33" s="176"/>
      <c r="GHC33" s="1"/>
      <c r="GHD33" s="176"/>
      <c r="GHE33" s="1"/>
      <c r="GHF33" s="176"/>
      <c r="GHG33" s="1"/>
      <c r="GHH33" s="176"/>
      <c r="GHI33" s="1"/>
      <c r="GHJ33" s="176"/>
      <c r="GHK33" s="1"/>
      <c r="GHL33" s="176"/>
      <c r="GHM33" s="1"/>
      <c r="GHN33" s="176"/>
      <c r="GHO33" s="1"/>
      <c r="GHP33" s="176"/>
      <c r="GHQ33" s="1"/>
      <c r="GHR33" s="176"/>
      <c r="GHS33" s="1"/>
      <c r="GHT33" s="176"/>
      <c r="GHU33" s="1"/>
      <c r="GHV33" s="176"/>
      <c r="GHW33" s="1"/>
      <c r="GHX33" s="176"/>
      <c r="GHY33" s="1"/>
      <c r="GHZ33" s="176"/>
      <c r="GIA33" s="1"/>
      <c r="GIB33" s="176"/>
      <c r="GIC33" s="1"/>
      <c r="GID33" s="176"/>
      <c r="GIE33" s="1"/>
      <c r="GIF33" s="176"/>
      <c r="GIG33" s="1"/>
      <c r="GIH33" s="176"/>
      <c r="GII33" s="1"/>
      <c r="GIJ33" s="176"/>
      <c r="GIK33" s="1"/>
      <c r="GIL33" s="176"/>
      <c r="GIM33" s="1"/>
      <c r="GIN33" s="176"/>
      <c r="GIO33" s="1"/>
      <c r="GIP33" s="176"/>
      <c r="GIQ33" s="1"/>
      <c r="GIR33" s="176"/>
      <c r="GIS33" s="1"/>
      <c r="GIT33" s="176"/>
      <c r="GIU33" s="1"/>
      <c r="GIV33" s="176"/>
      <c r="GIW33" s="1"/>
      <c r="GIX33" s="176"/>
      <c r="GIY33" s="1"/>
      <c r="GIZ33" s="176"/>
      <c r="GJA33" s="1"/>
      <c r="GJB33" s="176"/>
      <c r="GJC33" s="1"/>
      <c r="GJD33" s="176"/>
      <c r="GJE33" s="1"/>
      <c r="GJF33" s="176"/>
      <c r="GJG33" s="1"/>
      <c r="GJH33" s="176"/>
      <c r="GJI33" s="1"/>
      <c r="GJJ33" s="176"/>
      <c r="GJK33" s="1"/>
      <c r="GJL33" s="176"/>
      <c r="GJM33" s="1"/>
      <c r="GJN33" s="176"/>
      <c r="GJO33" s="1"/>
      <c r="GJP33" s="176"/>
      <c r="GJQ33" s="1"/>
      <c r="GJR33" s="176"/>
      <c r="GJS33" s="1"/>
      <c r="GJT33" s="176"/>
      <c r="GJU33" s="1"/>
      <c r="GJV33" s="176"/>
      <c r="GJW33" s="1"/>
      <c r="GJX33" s="176"/>
      <c r="GJY33" s="1"/>
      <c r="GJZ33" s="176"/>
      <c r="GKA33" s="1"/>
      <c r="GKB33" s="176"/>
      <c r="GKC33" s="1"/>
      <c r="GKD33" s="176"/>
      <c r="GKE33" s="1"/>
      <c r="GKF33" s="176"/>
      <c r="GKG33" s="1"/>
      <c r="GKH33" s="176"/>
      <c r="GKI33" s="1"/>
      <c r="GKJ33" s="176"/>
      <c r="GKK33" s="1"/>
      <c r="GKL33" s="176"/>
      <c r="GKM33" s="1"/>
      <c r="GKN33" s="176"/>
      <c r="GKO33" s="1"/>
      <c r="GKP33" s="176"/>
      <c r="GKQ33" s="1"/>
      <c r="GKR33" s="176"/>
      <c r="GKS33" s="1"/>
      <c r="GKT33" s="176"/>
      <c r="GKU33" s="1"/>
      <c r="GKV33" s="176"/>
      <c r="GKW33" s="1"/>
      <c r="GKX33" s="176"/>
      <c r="GKY33" s="1"/>
      <c r="GKZ33" s="176"/>
      <c r="GLA33" s="1"/>
      <c r="GLB33" s="176"/>
      <c r="GLC33" s="1"/>
      <c r="GLD33" s="176"/>
      <c r="GLE33" s="1"/>
      <c r="GLF33" s="176"/>
      <c r="GLG33" s="1"/>
      <c r="GLH33" s="176"/>
      <c r="GLI33" s="1"/>
      <c r="GLJ33" s="176"/>
      <c r="GLK33" s="1"/>
      <c r="GLL33" s="176"/>
      <c r="GLM33" s="1"/>
      <c r="GLN33" s="176"/>
      <c r="GLO33" s="1"/>
      <c r="GLP33" s="176"/>
      <c r="GLQ33" s="1"/>
      <c r="GLR33" s="176"/>
      <c r="GLS33" s="1"/>
      <c r="GLT33" s="176"/>
      <c r="GLU33" s="1"/>
      <c r="GLV33" s="176"/>
      <c r="GLW33" s="1"/>
      <c r="GLX33" s="176"/>
      <c r="GLY33" s="1"/>
      <c r="GLZ33" s="176"/>
      <c r="GMA33" s="1"/>
      <c r="GMB33" s="176"/>
      <c r="GMC33" s="1"/>
      <c r="GMD33" s="176"/>
      <c r="GME33" s="1"/>
      <c r="GMF33" s="176"/>
      <c r="GMG33" s="1"/>
      <c r="GMH33" s="176"/>
      <c r="GMI33" s="1"/>
      <c r="GMJ33" s="176"/>
      <c r="GMK33" s="1"/>
      <c r="GML33" s="176"/>
      <c r="GMM33" s="1"/>
      <c r="GMN33" s="176"/>
      <c r="GMO33" s="1"/>
      <c r="GMP33" s="176"/>
      <c r="GMQ33" s="1"/>
      <c r="GMR33" s="176"/>
      <c r="GMS33" s="1"/>
      <c r="GMT33" s="176"/>
      <c r="GMU33" s="1"/>
      <c r="GMV33" s="176"/>
      <c r="GMW33" s="1"/>
      <c r="GMX33" s="176"/>
      <c r="GMY33" s="1"/>
      <c r="GMZ33" s="176"/>
      <c r="GNA33" s="1"/>
      <c r="GNB33" s="176"/>
      <c r="GNC33" s="1"/>
      <c r="GND33" s="176"/>
      <c r="GNE33" s="1"/>
      <c r="GNF33" s="176"/>
      <c r="GNG33" s="1"/>
      <c r="GNH33" s="176"/>
      <c r="GNI33" s="1"/>
      <c r="GNJ33" s="176"/>
      <c r="GNK33" s="1"/>
      <c r="GNL33" s="176"/>
      <c r="GNM33" s="1"/>
      <c r="GNN33" s="176"/>
      <c r="GNO33" s="1"/>
      <c r="GNP33" s="176"/>
      <c r="GNQ33" s="1"/>
      <c r="GNR33" s="176"/>
      <c r="GNS33" s="1"/>
      <c r="GNT33" s="176"/>
      <c r="GNU33" s="1"/>
      <c r="GNV33" s="176"/>
      <c r="GNW33" s="1"/>
      <c r="GNX33" s="176"/>
      <c r="GNY33" s="1"/>
      <c r="GNZ33" s="176"/>
      <c r="GOA33" s="1"/>
      <c r="GOB33" s="176"/>
      <c r="GOC33" s="1"/>
      <c r="GOD33" s="176"/>
      <c r="GOE33" s="1"/>
      <c r="GOF33" s="176"/>
      <c r="GOG33" s="1"/>
      <c r="GOH33" s="176"/>
      <c r="GOI33" s="1"/>
      <c r="GOJ33" s="176"/>
      <c r="GOK33" s="1"/>
      <c r="GOL33" s="176"/>
      <c r="GOM33" s="1"/>
      <c r="GON33" s="176"/>
      <c r="GOO33" s="1"/>
      <c r="GOP33" s="176"/>
      <c r="GOQ33" s="1"/>
      <c r="GOR33" s="176"/>
      <c r="GOS33" s="1"/>
      <c r="GOT33" s="176"/>
      <c r="GOU33" s="1"/>
      <c r="GOV33" s="176"/>
      <c r="GOW33" s="1"/>
      <c r="GOX33" s="176"/>
      <c r="GOY33" s="1"/>
      <c r="GOZ33" s="176"/>
      <c r="GPA33" s="1"/>
      <c r="GPB33" s="176"/>
      <c r="GPC33" s="1"/>
      <c r="GPD33" s="176"/>
      <c r="GPE33" s="1"/>
      <c r="GPF33" s="176"/>
      <c r="GPG33" s="1"/>
      <c r="GPH33" s="176"/>
      <c r="GPI33" s="1"/>
      <c r="GPJ33" s="176"/>
      <c r="GPK33" s="1"/>
      <c r="GPL33" s="176"/>
      <c r="GPM33" s="1"/>
      <c r="GPN33" s="176"/>
      <c r="GPO33" s="1"/>
      <c r="GPP33" s="176"/>
      <c r="GPQ33" s="1"/>
      <c r="GPR33" s="176"/>
      <c r="GPS33" s="1"/>
      <c r="GPT33" s="176"/>
      <c r="GPU33" s="1"/>
      <c r="GPV33" s="176"/>
      <c r="GPW33" s="1"/>
      <c r="GPX33" s="176"/>
      <c r="GPY33" s="1"/>
      <c r="GPZ33" s="176"/>
      <c r="GQA33" s="1"/>
      <c r="GQB33" s="176"/>
      <c r="GQC33" s="1"/>
      <c r="GQD33" s="176"/>
      <c r="GQE33" s="1"/>
      <c r="GQF33" s="176"/>
      <c r="GQG33" s="1"/>
      <c r="GQH33" s="176"/>
      <c r="GQI33" s="1"/>
      <c r="GQJ33" s="176"/>
      <c r="GQK33" s="1"/>
      <c r="GQL33" s="176"/>
      <c r="GQM33" s="1"/>
      <c r="GQN33" s="176"/>
      <c r="GQO33" s="1"/>
      <c r="GQP33" s="176"/>
      <c r="GQQ33" s="1"/>
      <c r="GQR33" s="176"/>
      <c r="GQS33" s="1"/>
      <c r="GQT33" s="176"/>
      <c r="GQU33" s="1"/>
      <c r="GQV33" s="176"/>
      <c r="GQW33" s="1"/>
      <c r="GQX33" s="176"/>
      <c r="GQY33" s="1"/>
      <c r="GQZ33" s="176"/>
      <c r="GRA33" s="1"/>
      <c r="GRB33" s="176"/>
      <c r="GRC33" s="1"/>
      <c r="GRD33" s="176"/>
      <c r="GRE33" s="1"/>
      <c r="GRF33" s="176"/>
      <c r="GRG33" s="1"/>
      <c r="GRH33" s="176"/>
      <c r="GRI33" s="1"/>
      <c r="GRJ33" s="176"/>
      <c r="GRK33" s="1"/>
      <c r="GRL33" s="176"/>
      <c r="GRM33" s="1"/>
      <c r="GRN33" s="176"/>
      <c r="GRO33" s="1"/>
      <c r="GRP33" s="176"/>
      <c r="GRQ33" s="1"/>
      <c r="GRR33" s="176"/>
      <c r="GRS33" s="1"/>
      <c r="GRT33" s="176"/>
      <c r="GRU33" s="1"/>
      <c r="GRV33" s="176"/>
      <c r="GRW33" s="1"/>
      <c r="GRX33" s="176"/>
      <c r="GRY33" s="1"/>
      <c r="GRZ33" s="176"/>
      <c r="GSA33" s="1"/>
      <c r="GSB33" s="176"/>
      <c r="GSC33" s="1"/>
      <c r="GSD33" s="176"/>
      <c r="GSE33" s="1"/>
      <c r="GSF33" s="176"/>
      <c r="GSG33" s="1"/>
      <c r="GSH33" s="176"/>
      <c r="GSI33" s="1"/>
      <c r="GSJ33" s="176"/>
      <c r="GSK33" s="1"/>
      <c r="GSL33" s="176"/>
      <c r="GSM33" s="1"/>
      <c r="GSN33" s="176"/>
      <c r="GSO33" s="1"/>
      <c r="GSP33" s="176"/>
      <c r="GSQ33" s="1"/>
      <c r="GSR33" s="176"/>
      <c r="GSS33" s="1"/>
      <c r="GST33" s="176"/>
      <c r="GSU33" s="1"/>
      <c r="GSV33" s="176"/>
      <c r="GSW33" s="1"/>
      <c r="GSX33" s="176"/>
      <c r="GSY33" s="1"/>
      <c r="GSZ33" s="176"/>
      <c r="GTA33" s="1"/>
      <c r="GTB33" s="176"/>
      <c r="GTC33" s="1"/>
      <c r="GTD33" s="176"/>
      <c r="GTE33" s="1"/>
      <c r="GTF33" s="176"/>
      <c r="GTG33" s="1"/>
      <c r="GTH33" s="176"/>
      <c r="GTI33" s="1"/>
      <c r="GTJ33" s="176"/>
      <c r="GTK33" s="1"/>
      <c r="GTL33" s="176"/>
      <c r="GTM33" s="1"/>
      <c r="GTN33" s="176"/>
      <c r="GTO33" s="1"/>
      <c r="GTP33" s="176"/>
      <c r="GTQ33" s="1"/>
      <c r="GTR33" s="176"/>
      <c r="GTS33" s="1"/>
      <c r="GTT33" s="176"/>
      <c r="GTU33" s="1"/>
      <c r="GTV33" s="176"/>
      <c r="GTW33" s="1"/>
      <c r="GTX33" s="176"/>
      <c r="GTY33" s="1"/>
      <c r="GTZ33" s="176"/>
      <c r="GUA33" s="1"/>
      <c r="GUB33" s="176"/>
      <c r="GUC33" s="1"/>
      <c r="GUD33" s="176"/>
      <c r="GUE33" s="1"/>
      <c r="GUF33" s="176"/>
      <c r="GUG33" s="1"/>
      <c r="GUH33" s="176"/>
      <c r="GUI33" s="1"/>
      <c r="GUJ33" s="176"/>
      <c r="GUK33" s="1"/>
      <c r="GUL33" s="176"/>
      <c r="GUM33" s="1"/>
      <c r="GUN33" s="176"/>
      <c r="GUO33" s="1"/>
      <c r="GUP33" s="176"/>
      <c r="GUQ33" s="1"/>
      <c r="GUR33" s="176"/>
      <c r="GUS33" s="1"/>
      <c r="GUT33" s="176"/>
      <c r="GUU33" s="1"/>
      <c r="GUV33" s="176"/>
      <c r="GUW33" s="1"/>
      <c r="GUX33" s="176"/>
      <c r="GUY33" s="1"/>
      <c r="GUZ33" s="176"/>
      <c r="GVA33" s="1"/>
      <c r="GVB33" s="176"/>
      <c r="GVC33" s="1"/>
      <c r="GVD33" s="176"/>
      <c r="GVE33" s="1"/>
      <c r="GVF33" s="176"/>
      <c r="GVG33" s="1"/>
      <c r="GVH33" s="176"/>
      <c r="GVI33" s="1"/>
      <c r="GVJ33" s="176"/>
      <c r="GVK33" s="1"/>
      <c r="GVL33" s="176"/>
      <c r="GVM33" s="1"/>
      <c r="GVN33" s="176"/>
      <c r="GVO33" s="1"/>
      <c r="GVP33" s="176"/>
      <c r="GVQ33" s="1"/>
      <c r="GVR33" s="176"/>
      <c r="GVS33" s="1"/>
      <c r="GVT33" s="176"/>
      <c r="GVU33" s="1"/>
      <c r="GVV33" s="176"/>
      <c r="GVW33" s="1"/>
      <c r="GVX33" s="176"/>
      <c r="GVY33" s="1"/>
      <c r="GVZ33" s="176"/>
      <c r="GWA33" s="1"/>
      <c r="GWB33" s="176"/>
      <c r="GWC33" s="1"/>
      <c r="GWD33" s="176"/>
      <c r="GWE33" s="1"/>
      <c r="GWF33" s="176"/>
      <c r="GWG33" s="1"/>
      <c r="GWH33" s="176"/>
      <c r="GWI33" s="1"/>
      <c r="GWJ33" s="176"/>
      <c r="GWK33" s="1"/>
      <c r="GWL33" s="176"/>
      <c r="GWM33" s="1"/>
      <c r="GWN33" s="176"/>
      <c r="GWO33" s="1"/>
      <c r="GWP33" s="176"/>
      <c r="GWQ33" s="1"/>
      <c r="GWR33" s="176"/>
      <c r="GWS33" s="1"/>
      <c r="GWT33" s="176"/>
      <c r="GWU33" s="1"/>
      <c r="GWV33" s="176"/>
      <c r="GWW33" s="1"/>
      <c r="GWX33" s="176"/>
      <c r="GWY33" s="1"/>
      <c r="GWZ33" s="176"/>
      <c r="GXA33" s="1"/>
      <c r="GXB33" s="176"/>
      <c r="GXC33" s="1"/>
      <c r="GXD33" s="176"/>
      <c r="GXE33" s="1"/>
      <c r="GXF33" s="176"/>
      <c r="GXG33" s="1"/>
      <c r="GXH33" s="176"/>
      <c r="GXI33" s="1"/>
      <c r="GXJ33" s="176"/>
      <c r="GXK33" s="1"/>
      <c r="GXL33" s="176"/>
      <c r="GXM33" s="1"/>
      <c r="GXN33" s="176"/>
      <c r="GXO33" s="1"/>
      <c r="GXP33" s="176"/>
      <c r="GXQ33" s="1"/>
      <c r="GXR33" s="176"/>
      <c r="GXS33" s="1"/>
      <c r="GXT33" s="176"/>
      <c r="GXU33" s="1"/>
      <c r="GXV33" s="176"/>
      <c r="GXW33" s="1"/>
      <c r="GXX33" s="176"/>
      <c r="GXY33" s="1"/>
      <c r="GXZ33" s="176"/>
      <c r="GYA33" s="1"/>
      <c r="GYB33" s="176"/>
      <c r="GYC33" s="1"/>
      <c r="GYD33" s="176"/>
      <c r="GYE33" s="1"/>
      <c r="GYF33" s="176"/>
      <c r="GYG33" s="1"/>
      <c r="GYH33" s="176"/>
      <c r="GYI33" s="1"/>
      <c r="GYJ33" s="176"/>
      <c r="GYK33" s="1"/>
      <c r="GYL33" s="176"/>
      <c r="GYM33" s="1"/>
      <c r="GYN33" s="176"/>
      <c r="GYO33" s="1"/>
      <c r="GYP33" s="176"/>
      <c r="GYQ33" s="1"/>
      <c r="GYR33" s="176"/>
      <c r="GYS33" s="1"/>
      <c r="GYT33" s="176"/>
      <c r="GYU33" s="1"/>
      <c r="GYV33" s="176"/>
      <c r="GYW33" s="1"/>
      <c r="GYX33" s="176"/>
      <c r="GYY33" s="1"/>
      <c r="GYZ33" s="176"/>
      <c r="GZA33" s="1"/>
      <c r="GZB33" s="176"/>
      <c r="GZC33" s="1"/>
      <c r="GZD33" s="176"/>
      <c r="GZE33" s="1"/>
      <c r="GZF33" s="176"/>
      <c r="GZG33" s="1"/>
      <c r="GZH33" s="176"/>
      <c r="GZI33" s="1"/>
      <c r="GZJ33" s="176"/>
      <c r="GZK33" s="1"/>
      <c r="GZL33" s="176"/>
      <c r="GZM33" s="1"/>
      <c r="GZN33" s="176"/>
      <c r="GZO33" s="1"/>
      <c r="GZP33" s="176"/>
      <c r="GZQ33" s="1"/>
      <c r="GZR33" s="176"/>
      <c r="GZS33" s="1"/>
      <c r="GZT33" s="176"/>
      <c r="GZU33" s="1"/>
      <c r="GZV33" s="176"/>
      <c r="GZW33" s="1"/>
      <c r="GZX33" s="176"/>
      <c r="GZY33" s="1"/>
      <c r="GZZ33" s="176"/>
      <c r="HAA33" s="1"/>
      <c r="HAB33" s="176"/>
      <c r="HAC33" s="1"/>
      <c r="HAD33" s="176"/>
      <c r="HAE33" s="1"/>
      <c r="HAF33" s="176"/>
      <c r="HAG33" s="1"/>
      <c r="HAH33" s="176"/>
      <c r="HAI33" s="1"/>
      <c r="HAJ33" s="176"/>
      <c r="HAK33" s="1"/>
      <c r="HAL33" s="176"/>
      <c r="HAM33" s="1"/>
      <c r="HAN33" s="176"/>
      <c r="HAO33" s="1"/>
      <c r="HAP33" s="176"/>
      <c r="HAQ33" s="1"/>
      <c r="HAR33" s="176"/>
      <c r="HAS33" s="1"/>
      <c r="HAT33" s="176"/>
      <c r="HAU33" s="1"/>
      <c r="HAV33" s="176"/>
      <c r="HAW33" s="1"/>
      <c r="HAX33" s="176"/>
      <c r="HAY33" s="1"/>
      <c r="HAZ33" s="176"/>
      <c r="HBA33" s="1"/>
      <c r="HBB33" s="176"/>
      <c r="HBC33" s="1"/>
      <c r="HBD33" s="176"/>
      <c r="HBE33" s="1"/>
      <c r="HBF33" s="176"/>
      <c r="HBG33" s="1"/>
      <c r="HBH33" s="176"/>
      <c r="HBI33" s="1"/>
      <c r="HBJ33" s="176"/>
      <c r="HBK33" s="1"/>
      <c r="HBL33" s="176"/>
      <c r="HBM33" s="1"/>
      <c r="HBN33" s="176"/>
      <c r="HBO33" s="1"/>
      <c r="HBP33" s="176"/>
      <c r="HBQ33" s="1"/>
      <c r="HBR33" s="176"/>
      <c r="HBS33" s="1"/>
      <c r="HBT33" s="176"/>
      <c r="HBU33" s="1"/>
      <c r="HBV33" s="176"/>
      <c r="HBW33" s="1"/>
      <c r="HBX33" s="176"/>
      <c r="HBY33" s="1"/>
      <c r="HBZ33" s="176"/>
      <c r="HCA33" s="1"/>
      <c r="HCB33" s="176"/>
      <c r="HCC33" s="1"/>
      <c r="HCD33" s="176"/>
      <c r="HCE33" s="1"/>
      <c r="HCF33" s="176"/>
      <c r="HCG33" s="1"/>
      <c r="HCH33" s="176"/>
      <c r="HCI33" s="1"/>
      <c r="HCJ33" s="176"/>
      <c r="HCK33" s="1"/>
      <c r="HCL33" s="176"/>
      <c r="HCM33" s="1"/>
      <c r="HCN33" s="176"/>
      <c r="HCO33" s="1"/>
      <c r="HCP33" s="176"/>
      <c r="HCQ33" s="1"/>
      <c r="HCR33" s="176"/>
      <c r="HCS33" s="1"/>
      <c r="HCT33" s="176"/>
      <c r="HCU33" s="1"/>
      <c r="HCV33" s="176"/>
      <c r="HCW33" s="1"/>
      <c r="HCX33" s="176"/>
      <c r="HCY33" s="1"/>
      <c r="HCZ33" s="176"/>
      <c r="HDA33" s="1"/>
      <c r="HDB33" s="176"/>
      <c r="HDC33" s="1"/>
      <c r="HDD33" s="176"/>
      <c r="HDE33" s="1"/>
      <c r="HDF33" s="176"/>
      <c r="HDG33" s="1"/>
      <c r="HDH33" s="176"/>
      <c r="HDI33" s="1"/>
      <c r="HDJ33" s="176"/>
      <c r="HDK33" s="1"/>
      <c r="HDL33" s="176"/>
      <c r="HDM33" s="1"/>
      <c r="HDN33" s="176"/>
      <c r="HDO33" s="1"/>
      <c r="HDP33" s="176"/>
      <c r="HDQ33" s="1"/>
      <c r="HDR33" s="176"/>
      <c r="HDS33" s="1"/>
      <c r="HDT33" s="176"/>
      <c r="HDU33" s="1"/>
      <c r="HDV33" s="176"/>
      <c r="HDW33" s="1"/>
      <c r="HDX33" s="176"/>
      <c r="HDY33" s="1"/>
      <c r="HDZ33" s="176"/>
      <c r="HEA33" s="1"/>
      <c r="HEB33" s="176"/>
      <c r="HEC33" s="1"/>
      <c r="HED33" s="176"/>
      <c r="HEE33" s="1"/>
      <c r="HEF33" s="176"/>
      <c r="HEG33" s="1"/>
      <c r="HEH33" s="176"/>
      <c r="HEI33" s="1"/>
      <c r="HEJ33" s="176"/>
      <c r="HEK33" s="1"/>
      <c r="HEL33" s="176"/>
      <c r="HEM33" s="1"/>
      <c r="HEN33" s="176"/>
      <c r="HEO33" s="1"/>
      <c r="HEP33" s="176"/>
      <c r="HEQ33" s="1"/>
      <c r="HER33" s="176"/>
      <c r="HES33" s="1"/>
      <c r="HET33" s="176"/>
      <c r="HEU33" s="1"/>
      <c r="HEV33" s="176"/>
      <c r="HEW33" s="1"/>
      <c r="HEX33" s="176"/>
      <c r="HEY33" s="1"/>
      <c r="HEZ33" s="176"/>
      <c r="HFA33" s="1"/>
      <c r="HFB33" s="176"/>
      <c r="HFC33" s="1"/>
      <c r="HFD33" s="176"/>
      <c r="HFE33" s="1"/>
      <c r="HFF33" s="176"/>
      <c r="HFG33" s="1"/>
      <c r="HFH33" s="176"/>
      <c r="HFI33" s="1"/>
      <c r="HFJ33" s="176"/>
      <c r="HFK33" s="1"/>
      <c r="HFL33" s="176"/>
      <c r="HFM33" s="1"/>
      <c r="HFN33" s="176"/>
      <c r="HFO33" s="1"/>
      <c r="HFP33" s="176"/>
      <c r="HFQ33" s="1"/>
      <c r="HFR33" s="176"/>
      <c r="HFS33" s="1"/>
      <c r="HFT33" s="176"/>
      <c r="HFU33" s="1"/>
      <c r="HFV33" s="176"/>
      <c r="HFW33" s="1"/>
      <c r="HFX33" s="176"/>
      <c r="HFY33" s="1"/>
      <c r="HFZ33" s="176"/>
      <c r="HGA33" s="1"/>
      <c r="HGB33" s="176"/>
      <c r="HGC33" s="1"/>
      <c r="HGD33" s="176"/>
      <c r="HGE33" s="1"/>
      <c r="HGF33" s="176"/>
      <c r="HGG33" s="1"/>
      <c r="HGH33" s="176"/>
      <c r="HGI33" s="1"/>
      <c r="HGJ33" s="176"/>
      <c r="HGK33" s="1"/>
      <c r="HGL33" s="176"/>
      <c r="HGM33" s="1"/>
      <c r="HGN33" s="176"/>
      <c r="HGO33" s="1"/>
      <c r="HGP33" s="176"/>
      <c r="HGQ33" s="1"/>
      <c r="HGR33" s="176"/>
      <c r="HGS33" s="1"/>
      <c r="HGT33" s="176"/>
      <c r="HGU33" s="1"/>
      <c r="HGV33" s="176"/>
      <c r="HGW33" s="1"/>
      <c r="HGX33" s="176"/>
      <c r="HGY33" s="1"/>
      <c r="HGZ33" s="176"/>
      <c r="HHA33" s="1"/>
      <c r="HHB33" s="176"/>
      <c r="HHC33" s="1"/>
      <c r="HHD33" s="176"/>
      <c r="HHE33" s="1"/>
      <c r="HHF33" s="176"/>
      <c r="HHG33" s="1"/>
      <c r="HHH33" s="176"/>
      <c r="HHI33" s="1"/>
      <c r="HHJ33" s="176"/>
      <c r="HHK33" s="1"/>
      <c r="HHL33" s="176"/>
      <c r="HHM33" s="1"/>
      <c r="HHN33" s="176"/>
      <c r="HHO33" s="1"/>
      <c r="HHP33" s="176"/>
      <c r="HHQ33" s="1"/>
      <c r="HHR33" s="176"/>
      <c r="HHS33" s="1"/>
      <c r="HHT33" s="176"/>
      <c r="HHU33" s="1"/>
      <c r="HHV33" s="176"/>
      <c r="HHW33" s="1"/>
      <c r="HHX33" s="176"/>
      <c r="HHY33" s="1"/>
      <c r="HHZ33" s="176"/>
      <c r="HIA33" s="1"/>
      <c r="HIB33" s="176"/>
      <c r="HIC33" s="1"/>
      <c r="HID33" s="176"/>
      <c r="HIE33" s="1"/>
      <c r="HIF33" s="176"/>
      <c r="HIG33" s="1"/>
      <c r="HIH33" s="176"/>
      <c r="HII33" s="1"/>
      <c r="HIJ33" s="176"/>
      <c r="HIK33" s="1"/>
      <c r="HIL33" s="176"/>
      <c r="HIM33" s="1"/>
      <c r="HIN33" s="176"/>
      <c r="HIO33" s="1"/>
      <c r="HIP33" s="176"/>
      <c r="HIQ33" s="1"/>
      <c r="HIR33" s="176"/>
      <c r="HIS33" s="1"/>
      <c r="HIT33" s="176"/>
      <c r="HIU33" s="1"/>
      <c r="HIV33" s="176"/>
      <c r="HIW33" s="1"/>
      <c r="HIX33" s="176"/>
      <c r="HIY33" s="1"/>
      <c r="HIZ33" s="176"/>
      <c r="HJA33" s="1"/>
      <c r="HJB33" s="176"/>
      <c r="HJC33" s="1"/>
      <c r="HJD33" s="176"/>
      <c r="HJE33" s="1"/>
      <c r="HJF33" s="176"/>
      <c r="HJG33" s="1"/>
      <c r="HJH33" s="176"/>
      <c r="HJI33" s="1"/>
      <c r="HJJ33" s="176"/>
      <c r="HJK33" s="1"/>
      <c r="HJL33" s="176"/>
      <c r="HJM33" s="1"/>
      <c r="HJN33" s="176"/>
      <c r="HJO33" s="1"/>
      <c r="HJP33" s="176"/>
      <c r="HJQ33" s="1"/>
      <c r="HJR33" s="176"/>
      <c r="HJS33" s="1"/>
      <c r="HJT33" s="176"/>
      <c r="HJU33" s="1"/>
      <c r="HJV33" s="176"/>
      <c r="HJW33" s="1"/>
      <c r="HJX33" s="176"/>
      <c r="HJY33" s="1"/>
      <c r="HJZ33" s="176"/>
      <c r="HKA33" s="1"/>
      <c r="HKB33" s="176"/>
      <c r="HKC33" s="1"/>
      <c r="HKD33" s="176"/>
      <c r="HKE33" s="1"/>
      <c r="HKF33" s="176"/>
      <c r="HKG33" s="1"/>
      <c r="HKH33" s="176"/>
      <c r="HKI33" s="1"/>
      <c r="HKJ33" s="176"/>
      <c r="HKK33" s="1"/>
      <c r="HKL33" s="176"/>
      <c r="HKM33" s="1"/>
      <c r="HKN33" s="176"/>
      <c r="HKO33" s="1"/>
      <c r="HKP33" s="176"/>
      <c r="HKQ33" s="1"/>
      <c r="HKR33" s="176"/>
      <c r="HKS33" s="1"/>
      <c r="HKT33" s="176"/>
      <c r="HKU33" s="1"/>
      <c r="HKV33" s="176"/>
      <c r="HKW33" s="1"/>
      <c r="HKX33" s="176"/>
      <c r="HKY33" s="1"/>
      <c r="HKZ33" s="176"/>
      <c r="HLA33" s="1"/>
      <c r="HLB33" s="176"/>
      <c r="HLC33" s="1"/>
      <c r="HLD33" s="176"/>
      <c r="HLE33" s="1"/>
      <c r="HLF33" s="176"/>
      <c r="HLG33" s="1"/>
      <c r="HLH33" s="176"/>
      <c r="HLI33" s="1"/>
      <c r="HLJ33" s="176"/>
      <c r="HLK33" s="1"/>
      <c r="HLL33" s="176"/>
      <c r="HLM33" s="1"/>
      <c r="HLN33" s="176"/>
      <c r="HLO33" s="1"/>
      <c r="HLP33" s="176"/>
      <c r="HLQ33" s="1"/>
      <c r="HLR33" s="176"/>
      <c r="HLS33" s="1"/>
      <c r="HLT33" s="176"/>
      <c r="HLU33" s="1"/>
      <c r="HLV33" s="176"/>
      <c r="HLW33" s="1"/>
      <c r="HLX33" s="176"/>
      <c r="HLY33" s="1"/>
      <c r="HLZ33" s="176"/>
      <c r="HMA33" s="1"/>
      <c r="HMB33" s="176"/>
      <c r="HMC33" s="1"/>
      <c r="HMD33" s="176"/>
      <c r="HME33" s="1"/>
      <c r="HMF33" s="176"/>
      <c r="HMG33" s="1"/>
      <c r="HMH33" s="176"/>
      <c r="HMI33" s="1"/>
      <c r="HMJ33" s="176"/>
      <c r="HMK33" s="1"/>
      <c r="HML33" s="176"/>
      <c r="HMM33" s="1"/>
      <c r="HMN33" s="176"/>
      <c r="HMO33" s="1"/>
      <c r="HMP33" s="176"/>
      <c r="HMQ33" s="1"/>
      <c r="HMR33" s="176"/>
      <c r="HMS33" s="1"/>
      <c r="HMT33" s="176"/>
      <c r="HMU33" s="1"/>
      <c r="HMV33" s="176"/>
      <c r="HMW33" s="1"/>
      <c r="HMX33" s="176"/>
      <c r="HMY33" s="1"/>
      <c r="HMZ33" s="176"/>
      <c r="HNA33" s="1"/>
      <c r="HNB33" s="176"/>
      <c r="HNC33" s="1"/>
      <c r="HND33" s="176"/>
      <c r="HNE33" s="1"/>
      <c r="HNF33" s="176"/>
      <c r="HNG33" s="1"/>
      <c r="HNH33" s="176"/>
      <c r="HNI33" s="1"/>
      <c r="HNJ33" s="176"/>
      <c r="HNK33" s="1"/>
      <c r="HNL33" s="176"/>
      <c r="HNM33" s="1"/>
      <c r="HNN33" s="176"/>
      <c r="HNO33" s="1"/>
      <c r="HNP33" s="176"/>
      <c r="HNQ33" s="1"/>
      <c r="HNR33" s="176"/>
      <c r="HNS33" s="1"/>
      <c r="HNT33" s="176"/>
      <c r="HNU33" s="1"/>
      <c r="HNV33" s="176"/>
      <c r="HNW33" s="1"/>
      <c r="HNX33" s="176"/>
      <c r="HNY33" s="1"/>
      <c r="HNZ33" s="176"/>
      <c r="HOA33" s="1"/>
      <c r="HOB33" s="176"/>
      <c r="HOC33" s="1"/>
      <c r="HOD33" s="176"/>
      <c r="HOE33" s="1"/>
      <c r="HOF33" s="176"/>
      <c r="HOG33" s="1"/>
      <c r="HOH33" s="176"/>
      <c r="HOI33" s="1"/>
      <c r="HOJ33" s="176"/>
      <c r="HOK33" s="1"/>
      <c r="HOL33" s="176"/>
      <c r="HOM33" s="1"/>
      <c r="HON33" s="176"/>
      <c r="HOO33" s="1"/>
      <c r="HOP33" s="176"/>
      <c r="HOQ33" s="1"/>
      <c r="HOR33" s="176"/>
      <c r="HOS33" s="1"/>
      <c r="HOT33" s="176"/>
      <c r="HOU33" s="1"/>
      <c r="HOV33" s="176"/>
      <c r="HOW33" s="1"/>
      <c r="HOX33" s="176"/>
      <c r="HOY33" s="1"/>
      <c r="HOZ33" s="176"/>
      <c r="HPA33" s="1"/>
      <c r="HPB33" s="176"/>
      <c r="HPC33" s="1"/>
      <c r="HPD33" s="176"/>
      <c r="HPE33" s="1"/>
      <c r="HPF33" s="176"/>
      <c r="HPG33" s="1"/>
      <c r="HPH33" s="176"/>
      <c r="HPI33" s="1"/>
      <c r="HPJ33" s="176"/>
      <c r="HPK33" s="1"/>
      <c r="HPL33" s="176"/>
      <c r="HPM33" s="1"/>
      <c r="HPN33" s="176"/>
      <c r="HPO33" s="1"/>
      <c r="HPP33" s="176"/>
      <c r="HPQ33" s="1"/>
      <c r="HPR33" s="176"/>
      <c r="HPS33" s="1"/>
      <c r="HPT33" s="176"/>
      <c r="HPU33" s="1"/>
      <c r="HPV33" s="176"/>
      <c r="HPW33" s="1"/>
      <c r="HPX33" s="176"/>
      <c r="HPY33" s="1"/>
      <c r="HPZ33" s="176"/>
      <c r="HQA33" s="1"/>
      <c r="HQB33" s="176"/>
      <c r="HQC33" s="1"/>
      <c r="HQD33" s="176"/>
      <c r="HQE33" s="1"/>
      <c r="HQF33" s="176"/>
      <c r="HQG33" s="1"/>
      <c r="HQH33" s="176"/>
      <c r="HQI33" s="1"/>
      <c r="HQJ33" s="176"/>
      <c r="HQK33" s="1"/>
      <c r="HQL33" s="176"/>
      <c r="HQM33" s="1"/>
      <c r="HQN33" s="176"/>
      <c r="HQO33" s="1"/>
      <c r="HQP33" s="176"/>
      <c r="HQQ33" s="1"/>
      <c r="HQR33" s="176"/>
      <c r="HQS33" s="1"/>
      <c r="HQT33" s="176"/>
      <c r="HQU33" s="1"/>
      <c r="HQV33" s="176"/>
      <c r="HQW33" s="1"/>
      <c r="HQX33" s="176"/>
      <c r="HQY33" s="1"/>
      <c r="HQZ33" s="176"/>
      <c r="HRA33" s="1"/>
      <c r="HRB33" s="176"/>
      <c r="HRC33" s="1"/>
      <c r="HRD33" s="176"/>
      <c r="HRE33" s="1"/>
      <c r="HRF33" s="176"/>
      <c r="HRG33" s="1"/>
      <c r="HRH33" s="176"/>
      <c r="HRI33" s="1"/>
      <c r="HRJ33" s="176"/>
      <c r="HRK33" s="1"/>
      <c r="HRL33" s="176"/>
      <c r="HRM33" s="1"/>
      <c r="HRN33" s="176"/>
      <c r="HRO33" s="1"/>
      <c r="HRP33" s="176"/>
      <c r="HRQ33" s="1"/>
      <c r="HRR33" s="176"/>
      <c r="HRS33" s="1"/>
      <c r="HRT33" s="176"/>
      <c r="HRU33" s="1"/>
      <c r="HRV33" s="176"/>
      <c r="HRW33" s="1"/>
      <c r="HRX33" s="176"/>
      <c r="HRY33" s="1"/>
      <c r="HRZ33" s="176"/>
      <c r="HSA33" s="1"/>
      <c r="HSB33" s="176"/>
      <c r="HSC33" s="1"/>
      <c r="HSD33" s="176"/>
      <c r="HSE33" s="1"/>
      <c r="HSF33" s="176"/>
      <c r="HSG33" s="1"/>
      <c r="HSH33" s="176"/>
      <c r="HSI33" s="1"/>
      <c r="HSJ33" s="176"/>
      <c r="HSK33" s="1"/>
      <c r="HSL33" s="176"/>
      <c r="HSM33" s="1"/>
      <c r="HSN33" s="176"/>
      <c r="HSO33" s="1"/>
      <c r="HSP33" s="176"/>
      <c r="HSQ33" s="1"/>
      <c r="HSR33" s="176"/>
      <c r="HSS33" s="1"/>
      <c r="HST33" s="176"/>
      <c r="HSU33" s="1"/>
      <c r="HSV33" s="176"/>
      <c r="HSW33" s="1"/>
      <c r="HSX33" s="176"/>
      <c r="HSY33" s="1"/>
      <c r="HSZ33" s="176"/>
      <c r="HTA33" s="1"/>
      <c r="HTB33" s="176"/>
      <c r="HTC33" s="1"/>
      <c r="HTD33" s="176"/>
      <c r="HTE33" s="1"/>
      <c r="HTF33" s="176"/>
      <c r="HTG33" s="1"/>
      <c r="HTH33" s="176"/>
      <c r="HTI33" s="1"/>
      <c r="HTJ33" s="176"/>
      <c r="HTK33" s="1"/>
      <c r="HTL33" s="176"/>
      <c r="HTM33" s="1"/>
      <c r="HTN33" s="176"/>
      <c r="HTO33" s="1"/>
      <c r="HTP33" s="176"/>
      <c r="HTQ33" s="1"/>
      <c r="HTR33" s="176"/>
      <c r="HTS33" s="1"/>
      <c r="HTT33" s="176"/>
      <c r="HTU33" s="1"/>
      <c r="HTV33" s="176"/>
      <c r="HTW33" s="1"/>
      <c r="HTX33" s="176"/>
      <c r="HTY33" s="1"/>
      <c r="HTZ33" s="176"/>
      <c r="HUA33" s="1"/>
      <c r="HUB33" s="176"/>
      <c r="HUC33" s="1"/>
      <c r="HUD33" s="176"/>
      <c r="HUE33" s="1"/>
      <c r="HUF33" s="176"/>
      <c r="HUG33" s="1"/>
      <c r="HUH33" s="176"/>
      <c r="HUI33" s="1"/>
      <c r="HUJ33" s="176"/>
      <c r="HUK33" s="1"/>
      <c r="HUL33" s="176"/>
      <c r="HUM33" s="1"/>
      <c r="HUN33" s="176"/>
      <c r="HUO33" s="1"/>
      <c r="HUP33" s="176"/>
      <c r="HUQ33" s="1"/>
      <c r="HUR33" s="176"/>
      <c r="HUS33" s="1"/>
      <c r="HUT33" s="176"/>
      <c r="HUU33" s="1"/>
      <c r="HUV33" s="176"/>
      <c r="HUW33" s="1"/>
      <c r="HUX33" s="176"/>
      <c r="HUY33" s="1"/>
      <c r="HUZ33" s="176"/>
      <c r="HVA33" s="1"/>
      <c r="HVB33" s="176"/>
      <c r="HVC33" s="1"/>
      <c r="HVD33" s="176"/>
      <c r="HVE33" s="1"/>
      <c r="HVF33" s="176"/>
      <c r="HVG33" s="1"/>
      <c r="HVH33" s="176"/>
      <c r="HVI33" s="1"/>
      <c r="HVJ33" s="176"/>
      <c r="HVK33" s="1"/>
      <c r="HVL33" s="176"/>
      <c r="HVM33" s="1"/>
      <c r="HVN33" s="176"/>
      <c r="HVO33" s="1"/>
      <c r="HVP33" s="176"/>
      <c r="HVQ33" s="1"/>
      <c r="HVR33" s="176"/>
      <c r="HVS33" s="1"/>
      <c r="HVT33" s="176"/>
      <c r="HVU33" s="1"/>
      <c r="HVV33" s="176"/>
      <c r="HVW33" s="1"/>
      <c r="HVX33" s="176"/>
      <c r="HVY33" s="1"/>
      <c r="HVZ33" s="176"/>
      <c r="HWA33" s="1"/>
      <c r="HWB33" s="176"/>
      <c r="HWC33" s="1"/>
      <c r="HWD33" s="176"/>
      <c r="HWE33" s="1"/>
      <c r="HWF33" s="176"/>
      <c r="HWG33" s="1"/>
      <c r="HWH33" s="176"/>
      <c r="HWI33" s="1"/>
      <c r="HWJ33" s="176"/>
      <c r="HWK33" s="1"/>
      <c r="HWL33" s="176"/>
      <c r="HWM33" s="1"/>
      <c r="HWN33" s="176"/>
      <c r="HWO33" s="1"/>
      <c r="HWP33" s="176"/>
      <c r="HWQ33" s="1"/>
      <c r="HWR33" s="176"/>
      <c r="HWS33" s="1"/>
      <c r="HWT33" s="176"/>
      <c r="HWU33" s="1"/>
      <c r="HWV33" s="176"/>
      <c r="HWW33" s="1"/>
      <c r="HWX33" s="176"/>
      <c r="HWY33" s="1"/>
      <c r="HWZ33" s="176"/>
      <c r="HXA33" s="1"/>
      <c r="HXB33" s="176"/>
      <c r="HXC33" s="1"/>
      <c r="HXD33" s="176"/>
      <c r="HXE33" s="1"/>
      <c r="HXF33" s="176"/>
      <c r="HXG33" s="1"/>
      <c r="HXH33" s="176"/>
      <c r="HXI33" s="1"/>
      <c r="HXJ33" s="176"/>
      <c r="HXK33" s="1"/>
      <c r="HXL33" s="176"/>
      <c r="HXM33" s="1"/>
      <c r="HXN33" s="176"/>
      <c r="HXO33" s="1"/>
      <c r="HXP33" s="176"/>
      <c r="HXQ33" s="1"/>
      <c r="HXR33" s="176"/>
      <c r="HXS33" s="1"/>
      <c r="HXT33" s="176"/>
      <c r="HXU33" s="1"/>
      <c r="HXV33" s="176"/>
      <c r="HXW33" s="1"/>
      <c r="HXX33" s="176"/>
      <c r="HXY33" s="1"/>
      <c r="HXZ33" s="176"/>
      <c r="HYA33" s="1"/>
      <c r="HYB33" s="176"/>
      <c r="HYC33" s="1"/>
      <c r="HYD33" s="176"/>
      <c r="HYE33" s="1"/>
      <c r="HYF33" s="176"/>
      <c r="HYG33" s="1"/>
      <c r="HYH33" s="176"/>
      <c r="HYI33" s="1"/>
      <c r="HYJ33" s="176"/>
      <c r="HYK33" s="1"/>
      <c r="HYL33" s="176"/>
      <c r="HYM33" s="1"/>
      <c r="HYN33" s="176"/>
      <c r="HYO33" s="1"/>
      <c r="HYP33" s="176"/>
      <c r="HYQ33" s="1"/>
      <c r="HYR33" s="176"/>
      <c r="HYS33" s="1"/>
      <c r="HYT33" s="176"/>
      <c r="HYU33" s="1"/>
      <c r="HYV33" s="176"/>
      <c r="HYW33" s="1"/>
      <c r="HYX33" s="176"/>
      <c r="HYY33" s="1"/>
      <c r="HYZ33" s="176"/>
      <c r="HZA33" s="1"/>
      <c r="HZB33" s="176"/>
      <c r="HZC33" s="1"/>
      <c r="HZD33" s="176"/>
      <c r="HZE33" s="1"/>
      <c r="HZF33" s="176"/>
      <c r="HZG33" s="1"/>
      <c r="HZH33" s="176"/>
      <c r="HZI33" s="1"/>
      <c r="HZJ33" s="176"/>
      <c r="HZK33" s="1"/>
      <c r="HZL33" s="176"/>
      <c r="HZM33" s="1"/>
      <c r="HZN33" s="176"/>
      <c r="HZO33" s="1"/>
      <c r="HZP33" s="176"/>
      <c r="HZQ33" s="1"/>
      <c r="HZR33" s="176"/>
      <c r="HZS33" s="1"/>
      <c r="HZT33" s="176"/>
      <c r="HZU33" s="1"/>
      <c r="HZV33" s="176"/>
      <c r="HZW33" s="1"/>
      <c r="HZX33" s="176"/>
      <c r="HZY33" s="1"/>
      <c r="HZZ33" s="176"/>
      <c r="IAA33" s="1"/>
      <c r="IAB33" s="176"/>
      <c r="IAC33" s="1"/>
      <c r="IAD33" s="176"/>
      <c r="IAE33" s="1"/>
      <c r="IAF33" s="176"/>
      <c r="IAG33" s="1"/>
      <c r="IAH33" s="176"/>
      <c r="IAI33" s="1"/>
      <c r="IAJ33" s="176"/>
      <c r="IAK33" s="1"/>
      <c r="IAL33" s="176"/>
      <c r="IAM33" s="1"/>
      <c r="IAN33" s="176"/>
      <c r="IAO33" s="1"/>
      <c r="IAP33" s="176"/>
      <c r="IAQ33" s="1"/>
      <c r="IAR33" s="176"/>
      <c r="IAS33" s="1"/>
      <c r="IAT33" s="176"/>
      <c r="IAU33" s="1"/>
      <c r="IAV33" s="176"/>
      <c r="IAW33" s="1"/>
      <c r="IAX33" s="176"/>
      <c r="IAY33" s="1"/>
      <c r="IAZ33" s="176"/>
      <c r="IBA33" s="1"/>
      <c r="IBB33" s="176"/>
      <c r="IBC33" s="1"/>
      <c r="IBD33" s="176"/>
      <c r="IBE33" s="1"/>
      <c r="IBF33" s="176"/>
      <c r="IBG33" s="1"/>
      <c r="IBH33" s="176"/>
      <c r="IBI33" s="1"/>
      <c r="IBJ33" s="176"/>
      <c r="IBK33" s="1"/>
      <c r="IBL33" s="176"/>
      <c r="IBM33" s="1"/>
      <c r="IBN33" s="176"/>
      <c r="IBO33" s="1"/>
      <c r="IBP33" s="176"/>
      <c r="IBQ33" s="1"/>
      <c r="IBR33" s="176"/>
      <c r="IBS33" s="1"/>
      <c r="IBT33" s="176"/>
      <c r="IBU33" s="1"/>
      <c r="IBV33" s="176"/>
      <c r="IBW33" s="1"/>
      <c r="IBX33" s="176"/>
      <c r="IBY33" s="1"/>
      <c r="IBZ33" s="176"/>
      <c r="ICA33" s="1"/>
      <c r="ICB33" s="176"/>
      <c r="ICC33" s="1"/>
      <c r="ICD33" s="176"/>
      <c r="ICE33" s="1"/>
      <c r="ICF33" s="176"/>
      <c r="ICG33" s="1"/>
      <c r="ICH33" s="176"/>
      <c r="ICI33" s="1"/>
      <c r="ICJ33" s="176"/>
      <c r="ICK33" s="1"/>
      <c r="ICL33" s="176"/>
      <c r="ICM33" s="1"/>
      <c r="ICN33" s="176"/>
      <c r="ICO33" s="1"/>
      <c r="ICP33" s="176"/>
      <c r="ICQ33" s="1"/>
      <c r="ICR33" s="176"/>
      <c r="ICS33" s="1"/>
      <c r="ICT33" s="176"/>
      <c r="ICU33" s="1"/>
      <c r="ICV33" s="176"/>
      <c r="ICW33" s="1"/>
      <c r="ICX33" s="176"/>
      <c r="ICY33" s="1"/>
      <c r="ICZ33" s="176"/>
      <c r="IDA33" s="1"/>
      <c r="IDB33" s="176"/>
      <c r="IDC33" s="1"/>
      <c r="IDD33" s="176"/>
      <c r="IDE33" s="1"/>
      <c r="IDF33" s="176"/>
      <c r="IDG33" s="1"/>
      <c r="IDH33" s="176"/>
      <c r="IDI33" s="1"/>
      <c r="IDJ33" s="176"/>
      <c r="IDK33" s="1"/>
      <c r="IDL33" s="176"/>
      <c r="IDM33" s="1"/>
      <c r="IDN33" s="176"/>
      <c r="IDO33" s="1"/>
      <c r="IDP33" s="176"/>
      <c r="IDQ33" s="1"/>
      <c r="IDR33" s="176"/>
      <c r="IDS33" s="1"/>
      <c r="IDT33" s="176"/>
      <c r="IDU33" s="1"/>
      <c r="IDV33" s="176"/>
      <c r="IDW33" s="1"/>
      <c r="IDX33" s="176"/>
      <c r="IDY33" s="1"/>
      <c r="IDZ33" s="176"/>
      <c r="IEA33" s="1"/>
      <c r="IEB33" s="176"/>
      <c r="IEC33" s="1"/>
      <c r="IED33" s="176"/>
      <c r="IEE33" s="1"/>
      <c r="IEF33" s="176"/>
      <c r="IEG33" s="1"/>
      <c r="IEH33" s="176"/>
      <c r="IEI33" s="1"/>
      <c r="IEJ33" s="176"/>
      <c r="IEK33" s="1"/>
      <c r="IEL33" s="176"/>
      <c r="IEM33" s="1"/>
      <c r="IEN33" s="176"/>
      <c r="IEO33" s="1"/>
      <c r="IEP33" s="176"/>
      <c r="IEQ33" s="1"/>
      <c r="IER33" s="176"/>
      <c r="IES33" s="1"/>
      <c r="IET33" s="176"/>
      <c r="IEU33" s="1"/>
      <c r="IEV33" s="176"/>
      <c r="IEW33" s="1"/>
      <c r="IEX33" s="176"/>
      <c r="IEY33" s="1"/>
      <c r="IEZ33" s="176"/>
      <c r="IFA33" s="1"/>
      <c r="IFB33" s="176"/>
      <c r="IFC33" s="1"/>
      <c r="IFD33" s="176"/>
      <c r="IFE33" s="1"/>
      <c r="IFF33" s="176"/>
      <c r="IFG33" s="1"/>
      <c r="IFH33" s="176"/>
      <c r="IFI33" s="1"/>
      <c r="IFJ33" s="176"/>
      <c r="IFK33" s="1"/>
      <c r="IFL33" s="176"/>
      <c r="IFM33" s="1"/>
      <c r="IFN33" s="176"/>
      <c r="IFO33" s="1"/>
      <c r="IFP33" s="176"/>
      <c r="IFQ33" s="1"/>
      <c r="IFR33" s="176"/>
      <c r="IFS33" s="1"/>
      <c r="IFT33" s="176"/>
      <c r="IFU33" s="1"/>
      <c r="IFV33" s="176"/>
      <c r="IFW33" s="1"/>
      <c r="IFX33" s="176"/>
      <c r="IFY33" s="1"/>
      <c r="IFZ33" s="176"/>
      <c r="IGA33" s="1"/>
      <c r="IGB33" s="176"/>
      <c r="IGC33" s="1"/>
      <c r="IGD33" s="176"/>
      <c r="IGE33" s="1"/>
      <c r="IGF33" s="176"/>
      <c r="IGG33" s="1"/>
      <c r="IGH33" s="176"/>
      <c r="IGI33" s="1"/>
      <c r="IGJ33" s="176"/>
      <c r="IGK33" s="1"/>
      <c r="IGL33" s="176"/>
      <c r="IGM33" s="1"/>
      <c r="IGN33" s="176"/>
      <c r="IGO33" s="1"/>
      <c r="IGP33" s="176"/>
      <c r="IGQ33" s="1"/>
      <c r="IGR33" s="176"/>
      <c r="IGS33" s="1"/>
      <c r="IGT33" s="176"/>
      <c r="IGU33" s="1"/>
      <c r="IGV33" s="176"/>
      <c r="IGW33" s="1"/>
      <c r="IGX33" s="176"/>
      <c r="IGY33" s="1"/>
      <c r="IGZ33" s="176"/>
      <c r="IHA33" s="1"/>
      <c r="IHB33" s="176"/>
      <c r="IHC33" s="1"/>
      <c r="IHD33" s="176"/>
      <c r="IHE33" s="1"/>
      <c r="IHF33" s="176"/>
      <c r="IHG33" s="1"/>
      <c r="IHH33" s="176"/>
      <c r="IHI33" s="1"/>
      <c r="IHJ33" s="176"/>
      <c r="IHK33" s="1"/>
      <c r="IHL33" s="176"/>
      <c r="IHM33" s="1"/>
      <c r="IHN33" s="176"/>
      <c r="IHO33" s="1"/>
      <c r="IHP33" s="176"/>
      <c r="IHQ33" s="1"/>
      <c r="IHR33" s="176"/>
      <c r="IHS33" s="1"/>
      <c r="IHT33" s="176"/>
      <c r="IHU33" s="1"/>
      <c r="IHV33" s="176"/>
      <c r="IHW33" s="1"/>
      <c r="IHX33" s="176"/>
      <c r="IHY33" s="1"/>
      <c r="IHZ33" s="176"/>
      <c r="IIA33" s="1"/>
      <c r="IIB33" s="176"/>
      <c r="IIC33" s="1"/>
      <c r="IID33" s="176"/>
      <c r="IIE33" s="1"/>
      <c r="IIF33" s="176"/>
      <c r="IIG33" s="1"/>
      <c r="IIH33" s="176"/>
      <c r="III33" s="1"/>
      <c r="IIJ33" s="176"/>
      <c r="IIK33" s="1"/>
      <c r="IIL33" s="176"/>
      <c r="IIM33" s="1"/>
      <c r="IIN33" s="176"/>
      <c r="IIO33" s="1"/>
      <c r="IIP33" s="176"/>
      <c r="IIQ33" s="1"/>
      <c r="IIR33" s="176"/>
      <c r="IIS33" s="1"/>
      <c r="IIT33" s="176"/>
      <c r="IIU33" s="1"/>
      <c r="IIV33" s="176"/>
      <c r="IIW33" s="1"/>
      <c r="IIX33" s="176"/>
      <c r="IIY33" s="1"/>
      <c r="IIZ33" s="176"/>
      <c r="IJA33" s="1"/>
      <c r="IJB33" s="176"/>
      <c r="IJC33" s="1"/>
      <c r="IJD33" s="176"/>
      <c r="IJE33" s="1"/>
      <c r="IJF33" s="176"/>
      <c r="IJG33" s="1"/>
      <c r="IJH33" s="176"/>
      <c r="IJI33" s="1"/>
      <c r="IJJ33" s="176"/>
      <c r="IJK33" s="1"/>
      <c r="IJL33" s="176"/>
      <c r="IJM33" s="1"/>
      <c r="IJN33" s="176"/>
      <c r="IJO33" s="1"/>
      <c r="IJP33" s="176"/>
      <c r="IJQ33" s="1"/>
      <c r="IJR33" s="176"/>
      <c r="IJS33" s="1"/>
      <c r="IJT33" s="176"/>
      <c r="IJU33" s="1"/>
      <c r="IJV33" s="176"/>
      <c r="IJW33" s="1"/>
      <c r="IJX33" s="176"/>
      <c r="IJY33" s="1"/>
      <c r="IJZ33" s="176"/>
      <c r="IKA33" s="1"/>
      <c r="IKB33" s="176"/>
      <c r="IKC33" s="1"/>
      <c r="IKD33" s="176"/>
      <c r="IKE33" s="1"/>
      <c r="IKF33" s="176"/>
      <c r="IKG33" s="1"/>
      <c r="IKH33" s="176"/>
      <c r="IKI33" s="1"/>
      <c r="IKJ33" s="176"/>
      <c r="IKK33" s="1"/>
      <c r="IKL33" s="176"/>
      <c r="IKM33" s="1"/>
      <c r="IKN33" s="176"/>
      <c r="IKO33" s="1"/>
      <c r="IKP33" s="176"/>
      <c r="IKQ33" s="1"/>
      <c r="IKR33" s="176"/>
      <c r="IKS33" s="1"/>
      <c r="IKT33" s="176"/>
      <c r="IKU33" s="1"/>
      <c r="IKV33" s="176"/>
      <c r="IKW33" s="1"/>
      <c r="IKX33" s="176"/>
      <c r="IKY33" s="1"/>
      <c r="IKZ33" s="176"/>
      <c r="ILA33" s="1"/>
      <c r="ILB33" s="176"/>
      <c r="ILC33" s="1"/>
      <c r="ILD33" s="176"/>
      <c r="ILE33" s="1"/>
      <c r="ILF33" s="176"/>
      <c r="ILG33" s="1"/>
      <c r="ILH33" s="176"/>
      <c r="ILI33" s="1"/>
      <c r="ILJ33" s="176"/>
      <c r="ILK33" s="1"/>
      <c r="ILL33" s="176"/>
      <c r="ILM33" s="1"/>
      <c r="ILN33" s="176"/>
      <c r="ILO33" s="1"/>
      <c r="ILP33" s="176"/>
      <c r="ILQ33" s="1"/>
      <c r="ILR33" s="176"/>
      <c r="ILS33" s="1"/>
      <c r="ILT33" s="176"/>
      <c r="ILU33" s="1"/>
      <c r="ILV33" s="176"/>
      <c r="ILW33" s="1"/>
      <c r="ILX33" s="176"/>
      <c r="ILY33" s="1"/>
      <c r="ILZ33" s="176"/>
      <c r="IMA33" s="1"/>
      <c r="IMB33" s="176"/>
      <c r="IMC33" s="1"/>
      <c r="IMD33" s="176"/>
      <c r="IME33" s="1"/>
      <c r="IMF33" s="176"/>
      <c r="IMG33" s="1"/>
      <c r="IMH33" s="176"/>
      <c r="IMI33" s="1"/>
      <c r="IMJ33" s="176"/>
      <c r="IMK33" s="1"/>
      <c r="IML33" s="176"/>
      <c r="IMM33" s="1"/>
      <c r="IMN33" s="176"/>
      <c r="IMO33" s="1"/>
      <c r="IMP33" s="176"/>
      <c r="IMQ33" s="1"/>
      <c r="IMR33" s="176"/>
      <c r="IMS33" s="1"/>
      <c r="IMT33" s="176"/>
      <c r="IMU33" s="1"/>
      <c r="IMV33" s="176"/>
      <c r="IMW33" s="1"/>
      <c r="IMX33" s="176"/>
      <c r="IMY33" s="1"/>
      <c r="IMZ33" s="176"/>
      <c r="INA33" s="1"/>
      <c r="INB33" s="176"/>
      <c r="INC33" s="1"/>
      <c r="IND33" s="176"/>
      <c r="INE33" s="1"/>
      <c r="INF33" s="176"/>
      <c r="ING33" s="1"/>
      <c r="INH33" s="176"/>
      <c r="INI33" s="1"/>
      <c r="INJ33" s="176"/>
      <c r="INK33" s="1"/>
      <c r="INL33" s="176"/>
      <c r="INM33" s="1"/>
      <c r="INN33" s="176"/>
      <c r="INO33" s="1"/>
      <c r="INP33" s="176"/>
      <c r="INQ33" s="1"/>
      <c r="INR33" s="176"/>
      <c r="INS33" s="1"/>
      <c r="INT33" s="176"/>
      <c r="INU33" s="1"/>
      <c r="INV33" s="176"/>
      <c r="INW33" s="1"/>
      <c r="INX33" s="176"/>
      <c r="INY33" s="1"/>
      <c r="INZ33" s="176"/>
      <c r="IOA33" s="1"/>
      <c r="IOB33" s="176"/>
      <c r="IOC33" s="1"/>
      <c r="IOD33" s="176"/>
      <c r="IOE33" s="1"/>
      <c r="IOF33" s="176"/>
      <c r="IOG33" s="1"/>
      <c r="IOH33" s="176"/>
      <c r="IOI33" s="1"/>
      <c r="IOJ33" s="176"/>
      <c r="IOK33" s="1"/>
      <c r="IOL33" s="176"/>
      <c r="IOM33" s="1"/>
      <c r="ION33" s="176"/>
      <c r="IOO33" s="1"/>
      <c r="IOP33" s="176"/>
      <c r="IOQ33" s="1"/>
      <c r="IOR33" s="176"/>
      <c r="IOS33" s="1"/>
      <c r="IOT33" s="176"/>
      <c r="IOU33" s="1"/>
      <c r="IOV33" s="176"/>
      <c r="IOW33" s="1"/>
      <c r="IOX33" s="176"/>
      <c r="IOY33" s="1"/>
      <c r="IOZ33" s="176"/>
      <c r="IPA33" s="1"/>
      <c r="IPB33" s="176"/>
      <c r="IPC33" s="1"/>
      <c r="IPD33" s="176"/>
      <c r="IPE33" s="1"/>
      <c r="IPF33" s="176"/>
      <c r="IPG33" s="1"/>
      <c r="IPH33" s="176"/>
      <c r="IPI33" s="1"/>
      <c r="IPJ33" s="176"/>
      <c r="IPK33" s="1"/>
      <c r="IPL33" s="176"/>
      <c r="IPM33" s="1"/>
      <c r="IPN33" s="176"/>
      <c r="IPO33" s="1"/>
      <c r="IPP33" s="176"/>
      <c r="IPQ33" s="1"/>
      <c r="IPR33" s="176"/>
      <c r="IPS33" s="1"/>
      <c r="IPT33" s="176"/>
      <c r="IPU33" s="1"/>
      <c r="IPV33" s="176"/>
      <c r="IPW33" s="1"/>
      <c r="IPX33" s="176"/>
      <c r="IPY33" s="1"/>
      <c r="IPZ33" s="176"/>
      <c r="IQA33" s="1"/>
      <c r="IQB33" s="176"/>
      <c r="IQC33" s="1"/>
      <c r="IQD33" s="176"/>
      <c r="IQE33" s="1"/>
      <c r="IQF33" s="176"/>
      <c r="IQG33" s="1"/>
      <c r="IQH33" s="176"/>
      <c r="IQI33" s="1"/>
      <c r="IQJ33" s="176"/>
      <c r="IQK33" s="1"/>
      <c r="IQL33" s="176"/>
      <c r="IQM33" s="1"/>
      <c r="IQN33" s="176"/>
      <c r="IQO33" s="1"/>
      <c r="IQP33" s="176"/>
      <c r="IQQ33" s="1"/>
      <c r="IQR33" s="176"/>
      <c r="IQS33" s="1"/>
      <c r="IQT33" s="176"/>
      <c r="IQU33" s="1"/>
      <c r="IQV33" s="176"/>
      <c r="IQW33" s="1"/>
      <c r="IQX33" s="176"/>
      <c r="IQY33" s="1"/>
      <c r="IQZ33" s="176"/>
      <c r="IRA33" s="1"/>
      <c r="IRB33" s="176"/>
      <c r="IRC33" s="1"/>
      <c r="IRD33" s="176"/>
      <c r="IRE33" s="1"/>
      <c r="IRF33" s="176"/>
      <c r="IRG33" s="1"/>
      <c r="IRH33" s="176"/>
      <c r="IRI33" s="1"/>
      <c r="IRJ33" s="176"/>
      <c r="IRK33" s="1"/>
      <c r="IRL33" s="176"/>
      <c r="IRM33" s="1"/>
      <c r="IRN33" s="176"/>
      <c r="IRO33" s="1"/>
      <c r="IRP33" s="176"/>
      <c r="IRQ33" s="1"/>
      <c r="IRR33" s="176"/>
      <c r="IRS33" s="1"/>
      <c r="IRT33" s="176"/>
      <c r="IRU33" s="1"/>
      <c r="IRV33" s="176"/>
      <c r="IRW33" s="1"/>
      <c r="IRX33" s="176"/>
      <c r="IRY33" s="1"/>
      <c r="IRZ33" s="176"/>
      <c r="ISA33" s="1"/>
      <c r="ISB33" s="176"/>
      <c r="ISC33" s="1"/>
      <c r="ISD33" s="176"/>
      <c r="ISE33" s="1"/>
      <c r="ISF33" s="176"/>
      <c r="ISG33" s="1"/>
      <c r="ISH33" s="176"/>
      <c r="ISI33" s="1"/>
      <c r="ISJ33" s="176"/>
      <c r="ISK33" s="1"/>
      <c r="ISL33" s="176"/>
      <c r="ISM33" s="1"/>
      <c r="ISN33" s="176"/>
      <c r="ISO33" s="1"/>
      <c r="ISP33" s="176"/>
      <c r="ISQ33" s="1"/>
      <c r="ISR33" s="176"/>
      <c r="ISS33" s="1"/>
      <c r="IST33" s="176"/>
      <c r="ISU33" s="1"/>
      <c r="ISV33" s="176"/>
      <c r="ISW33" s="1"/>
      <c r="ISX33" s="176"/>
      <c r="ISY33" s="1"/>
      <c r="ISZ33" s="176"/>
      <c r="ITA33" s="1"/>
      <c r="ITB33" s="176"/>
      <c r="ITC33" s="1"/>
      <c r="ITD33" s="176"/>
      <c r="ITE33" s="1"/>
      <c r="ITF33" s="176"/>
      <c r="ITG33" s="1"/>
      <c r="ITH33" s="176"/>
      <c r="ITI33" s="1"/>
      <c r="ITJ33" s="176"/>
      <c r="ITK33" s="1"/>
      <c r="ITL33" s="176"/>
      <c r="ITM33" s="1"/>
      <c r="ITN33" s="176"/>
      <c r="ITO33" s="1"/>
      <c r="ITP33" s="176"/>
      <c r="ITQ33" s="1"/>
      <c r="ITR33" s="176"/>
      <c r="ITS33" s="1"/>
      <c r="ITT33" s="176"/>
      <c r="ITU33" s="1"/>
      <c r="ITV33" s="176"/>
      <c r="ITW33" s="1"/>
      <c r="ITX33" s="176"/>
      <c r="ITY33" s="1"/>
      <c r="ITZ33" s="176"/>
      <c r="IUA33" s="1"/>
      <c r="IUB33" s="176"/>
      <c r="IUC33" s="1"/>
      <c r="IUD33" s="176"/>
      <c r="IUE33" s="1"/>
      <c r="IUF33" s="176"/>
      <c r="IUG33" s="1"/>
      <c r="IUH33" s="176"/>
      <c r="IUI33" s="1"/>
      <c r="IUJ33" s="176"/>
      <c r="IUK33" s="1"/>
      <c r="IUL33" s="176"/>
      <c r="IUM33" s="1"/>
      <c r="IUN33" s="176"/>
      <c r="IUO33" s="1"/>
      <c r="IUP33" s="176"/>
      <c r="IUQ33" s="1"/>
      <c r="IUR33" s="176"/>
      <c r="IUS33" s="1"/>
      <c r="IUT33" s="176"/>
      <c r="IUU33" s="1"/>
      <c r="IUV33" s="176"/>
      <c r="IUW33" s="1"/>
      <c r="IUX33" s="176"/>
      <c r="IUY33" s="1"/>
      <c r="IUZ33" s="176"/>
      <c r="IVA33" s="1"/>
      <c r="IVB33" s="176"/>
      <c r="IVC33" s="1"/>
      <c r="IVD33" s="176"/>
      <c r="IVE33" s="1"/>
      <c r="IVF33" s="176"/>
      <c r="IVG33" s="1"/>
      <c r="IVH33" s="176"/>
      <c r="IVI33" s="1"/>
      <c r="IVJ33" s="176"/>
      <c r="IVK33" s="1"/>
      <c r="IVL33" s="176"/>
      <c r="IVM33" s="1"/>
      <c r="IVN33" s="176"/>
      <c r="IVO33" s="1"/>
      <c r="IVP33" s="176"/>
      <c r="IVQ33" s="1"/>
      <c r="IVR33" s="176"/>
      <c r="IVS33" s="1"/>
      <c r="IVT33" s="176"/>
      <c r="IVU33" s="1"/>
      <c r="IVV33" s="176"/>
      <c r="IVW33" s="1"/>
      <c r="IVX33" s="176"/>
      <c r="IVY33" s="1"/>
      <c r="IVZ33" s="176"/>
      <c r="IWA33" s="1"/>
      <c r="IWB33" s="176"/>
      <c r="IWC33" s="1"/>
      <c r="IWD33" s="176"/>
      <c r="IWE33" s="1"/>
      <c r="IWF33" s="176"/>
      <c r="IWG33" s="1"/>
      <c r="IWH33" s="176"/>
      <c r="IWI33" s="1"/>
      <c r="IWJ33" s="176"/>
      <c r="IWK33" s="1"/>
      <c r="IWL33" s="176"/>
      <c r="IWM33" s="1"/>
      <c r="IWN33" s="176"/>
      <c r="IWO33" s="1"/>
      <c r="IWP33" s="176"/>
      <c r="IWQ33" s="1"/>
      <c r="IWR33" s="176"/>
      <c r="IWS33" s="1"/>
      <c r="IWT33" s="176"/>
      <c r="IWU33" s="1"/>
      <c r="IWV33" s="176"/>
      <c r="IWW33" s="1"/>
      <c r="IWX33" s="176"/>
      <c r="IWY33" s="1"/>
      <c r="IWZ33" s="176"/>
      <c r="IXA33" s="1"/>
      <c r="IXB33" s="176"/>
      <c r="IXC33" s="1"/>
      <c r="IXD33" s="176"/>
      <c r="IXE33" s="1"/>
      <c r="IXF33" s="176"/>
      <c r="IXG33" s="1"/>
      <c r="IXH33" s="176"/>
      <c r="IXI33" s="1"/>
      <c r="IXJ33" s="176"/>
      <c r="IXK33" s="1"/>
      <c r="IXL33" s="176"/>
      <c r="IXM33" s="1"/>
      <c r="IXN33" s="176"/>
      <c r="IXO33" s="1"/>
      <c r="IXP33" s="176"/>
      <c r="IXQ33" s="1"/>
      <c r="IXR33" s="176"/>
      <c r="IXS33" s="1"/>
      <c r="IXT33" s="176"/>
      <c r="IXU33" s="1"/>
      <c r="IXV33" s="176"/>
      <c r="IXW33" s="1"/>
      <c r="IXX33" s="176"/>
      <c r="IXY33" s="1"/>
      <c r="IXZ33" s="176"/>
      <c r="IYA33" s="1"/>
      <c r="IYB33" s="176"/>
      <c r="IYC33" s="1"/>
      <c r="IYD33" s="176"/>
      <c r="IYE33" s="1"/>
      <c r="IYF33" s="176"/>
      <c r="IYG33" s="1"/>
      <c r="IYH33" s="176"/>
      <c r="IYI33" s="1"/>
      <c r="IYJ33" s="176"/>
      <c r="IYK33" s="1"/>
      <c r="IYL33" s="176"/>
      <c r="IYM33" s="1"/>
      <c r="IYN33" s="176"/>
      <c r="IYO33" s="1"/>
      <c r="IYP33" s="176"/>
      <c r="IYQ33" s="1"/>
      <c r="IYR33" s="176"/>
      <c r="IYS33" s="1"/>
      <c r="IYT33" s="176"/>
      <c r="IYU33" s="1"/>
      <c r="IYV33" s="176"/>
      <c r="IYW33" s="1"/>
      <c r="IYX33" s="176"/>
      <c r="IYY33" s="1"/>
      <c r="IYZ33" s="176"/>
      <c r="IZA33" s="1"/>
      <c r="IZB33" s="176"/>
      <c r="IZC33" s="1"/>
      <c r="IZD33" s="176"/>
      <c r="IZE33" s="1"/>
      <c r="IZF33" s="176"/>
      <c r="IZG33" s="1"/>
      <c r="IZH33" s="176"/>
      <c r="IZI33" s="1"/>
      <c r="IZJ33" s="176"/>
      <c r="IZK33" s="1"/>
      <c r="IZL33" s="176"/>
      <c r="IZM33" s="1"/>
      <c r="IZN33" s="176"/>
      <c r="IZO33" s="1"/>
      <c r="IZP33" s="176"/>
      <c r="IZQ33" s="1"/>
      <c r="IZR33" s="176"/>
      <c r="IZS33" s="1"/>
      <c r="IZT33" s="176"/>
      <c r="IZU33" s="1"/>
      <c r="IZV33" s="176"/>
      <c r="IZW33" s="1"/>
      <c r="IZX33" s="176"/>
      <c r="IZY33" s="1"/>
      <c r="IZZ33" s="176"/>
      <c r="JAA33" s="1"/>
      <c r="JAB33" s="176"/>
      <c r="JAC33" s="1"/>
      <c r="JAD33" s="176"/>
      <c r="JAE33" s="1"/>
      <c r="JAF33" s="176"/>
      <c r="JAG33" s="1"/>
      <c r="JAH33" s="176"/>
      <c r="JAI33" s="1"/>
      <c r="JAJ33" s="176"/>
      <c r="JAK33" s="1"/>
      <c r="JAL33" s="176"/>
      <c r="JAM33" s="1"/>
      <c r="JAN33" s="176"/>
      <c r="JAO33" s="1"/>
      <c r="JAP33" s="176"/>
      <c r="JAQ33" s="1"/>
      <c r="JAR33" s="176"/>
      <c r="JAS33" s="1"/>
      <c r="JAT33" s="176"/>
      <c r="JAU33" s="1"/>
      <c r="JAV33" s="176"/>
      <c r="JAW33" s="1"/>
      <c r="JAX33" s="176"/>
      <c r="JAY33" s="1"/>
      <c r="JAZ33" s="176"/>
      <c r="JBA33" s="1"/>
      <c r="JBB33" s="176"/>
      <c r="JBC33" s="1"/>
      <c r="JBD33" s="176"/>
      <c r="JBE33" s="1"/>
      <c r="JBF33" s="176"/>
      <c r="JBG33" s="1"/>
      <c r="JBH33" s="176"/>
      <c r="JBI33" s="1"/>
      <c r="JBJ33" s="176"/>
      <c r="JBK33" s="1"/>
      <c r="JBL33" s="176"/>
      <c r="JBM33" s="1"/>
      <c r="JBN33" s="176"/>
      <c r="JBO33" s="1"/>
      <c r="JBP33" s="176"/>
      <c r="JBQ33" s="1"/>
      <c r="JBR33" s="176"/>
      <c r="JBS33" s="1"/>
      <c r="JBT33" s="176"/>
      <c r="JBU33" s="1"/>
      <c r="JBV33" s="176"/>
      <c r="JBW33" s="1"/>
      <c r="JBX33" s="176"/>
      <c r="JBY33" s="1"/>
      <c r="JBZ33" s="176"/>
      <c r="JCA33" s="1"/>
      <c r="JCB33" s="176"/>
      <c r="JCC33" s="1"/>
      <c r="JCD33" s="176"/>
      <c r="JCE33" s="1"/>
      <c r="JCF33" s="176"/>
      <c r="JCG33" s="1"/>
      <c r="JCH33" s="176"/>
      <c r="JCI33" s="1"/>
      <c r="JCJ33" s="176"/>
      <c r="JCK33" s="1"/>
      <c r="JCL33" s="176"/>
      <c r="JCM33" s="1"/>
      <c r="JCN33" s="176"/>
      <c r="JCO33" s="1"/>
      <c r="JCP33" s="176"/>
      <c r="JCQ33" s="1"/>
      <c r="JCR33" s="176"/>
      <c r="JCS33" s="1"/>
      <c r="JCT33" s="176"/>
      <c r="JCU33" s="1"/>
      <c r="JCV33" s="176"/>
      <c r="JCW33" s="1"/>
      <c r="JCX33" s="176"/>
      <c r="JCY33" s="1"/>
      <c r="JCZ33" s="176"/>
      <c r="JDA33" s="1"/>
      <c r="JDB33" s="176"/>
      <c r="JDC33" s="1"/>
      <c r="JDD33" s="176"/>
      <c r="JDE33" s="1"/>
      <c r="JDF33" s="176"/>
      <c r="JDG33" s="1"/>
      <c r="JDH33" s="176"/>
      <c r="JDI33" s="1"/>
      <c r="JDJ33" s="176"/>
      <c r="JDK33" s="1"/>
      <c r="JDL33" s="176"/>
      <c r="JDM33" s="1"/>
      <c r="JDN33" s="176"/>
      <c r="JDO33" s="1"/>
      <c r="JDP33" s="176"/>
      <c r="JDQ33" s="1"/>
      <c r="JDR33" s="176"/>
      <c r="JDS33" s="1"/>
      <c r="JDT33" s="176"/>
      <c r="JDU33" s="1"/>
      <c r="JDV33" s="176"/>
      <c r="JDW33" s="1"/>
      <c r="JDX33" s="176"/>
      <c r="JDY33" s="1"/>
      <c r="JDZ33" s="176"/>
      <c r="JEA33" s="1"/>
      <c r="JEB33" s="176"/>
      <c r="JEC33" s="1"/>
      <c r="JED33" s="176"/>
      <c r="JEE33" s="1"/>
      <c r="JEF33" s="176"/>
      <c r="JEG33" s="1"/>
      <c r="JEH33" s="176"/>
      <c r="JEI33" s="1"/>
      <c r="JEJ33" s="176"/>
      <c r="JEK33" s="1"/>
      <c r="JEL33" s="176"/>
      <c r="JEM33" s="1"/>
      <c r="JEN33" s="176"/>
      <c r="JEO33" s="1"/>
      <c r="JEP33" s="176"/>
      <c r="JEQ33" s="1"/>
      <c r="JER33" s="176"/>
      <c r="JES33" s="1"/>
      <c r="JET33" s="176"/>
      <c r="JEU33" s="1"/>
      <c r="JEV33" s="176"/>
      <c r="JEW33" s="1"/>
      <c r="JEX33" s="176"/>
      <c r="JEY33" s="1"/>
      <c r="JEZ33" s="176"/>
      <c r="JFA33" s="1"/>
      <c r="JFB33" s="176"/>
      <c r="JFC33" s="1"/>
      <c r="JFD33" s="176"/>
      <c r="JFE33" s="1"/>
      <c r="JFF33" s="176"/>
      <c r="JFG33" s="1"/>
      <c r="JFH33" s="176"/>
      <c r="JFI33" s="1"/>
      <c r="JFJ33" s="176"/>
      <c r="JFK33" s="1"/>
      <c r="JFL33" s="176"/>
      <c r="JFM33" s="1"/>
      <c r="JFN33" s="176"/>
      <c r="JFO33" s="1"/>
      <c r="JFP33" s="176"/>
      <c r="JFQ33" s="1"/>
      <c r="JFR33" s="176"/>
      <c r="JFS33" s="1"/>
      <c r="JFT33" s="176"/>
      <c r="JFU33" s="1"/>
      <c r="JFV33" s="176"/>
      <c r="JFW33" s="1"/>
      <c r="JFX33" s="176"/>
      <c r="JFY33" s="1"/>
      <c r="JFZ33" s="176"/>
      <c r="JGA33" s="1"/>
      <c r="JGB33" s="176"/>
      <c r="JGC33" s="1"/>
      <c r="JGD33" s="176"/>
      <c r="JGE33" s="1"/>
      <c r="JGF33" s="176"/>
      <c r="JGG33" s="1"/>
      <c r="JGH33" s="176"/>
      <c r="JGI33" s="1"/>
      <c r="JGJ33" s="176"/>
      <c r="JGK33" s="1"/>
      <c r="JGL33" s="176"/>
      <c r="JGM33" s="1"/>
      <c r="JGN33" s="176"/>
      <c r="JGO33" s="1"/>
      <c r="JGP33" s="176"/>
      <c r="JGQ33" s="1"/>
      <c r="JGR33" s="176"/>
      <c r="JGS33" s="1"/>
      <c r="JGT33" s="176"/>
      <c r="JGU33" s="1"/>
      <c r="JGV33" s="176"/>
      <c r="JGW33" s="1"/>
      <c r="JGX33" s="176"/>
      <c r="JGY33" s="1"/>
      <c r="JGZ33" s="176"/>
      <c r="JHA33" s="1"/>
      <c r="JHB33" s="176"/>
      <c r="JHC33" s="1"/>
      <c r="JHD33" s="176"/>
      <c r="JHE33" s="1"/>
      <c r="JHF33" s="176"/>
      <c r="JHG33" s="1"/>
      <c r="JHH33" s="176"/>
      <c r="JHI33" s="1"/>
      <c r="JHJ33" s="176"/>
      <c r="JHK33" s="1"/>
      <c r="JHL33" s="176"/>
      <c r="JHM33" s="1"/>
      <c r="JHN33" s="176"/>
      <c r="JHO33" s="1"/>
      <c r="JHP33" s="176"/>
      <c r="JHQ33" s="1"/>
      <c r="JHR33" s="176"/>
      <c r="JHS33" s="1"/>
      <c r="JHT33" s="176"/>
      <c r="JHU33" s="1"/>
      <c r="JHV33" s="176"/>
      <c r="JHW33" s="1"/>
      <c r="JHX33" s="176"/>
      <c r="JHY33" s="1"/>
      <c r="JHZ33" s="176"/>
      <c r="JIA33" s="1"/>
      <c r="JIB33" s="176"/>
      <c r="JIC33" s="1"/>
      <c r="JID33" s="176"/>
      <c r="JIE33" s="1"/>
      <c r="JIF33" s="176"/>
      <c r="JIG33" s="1"/>
      <c r="JIH33" s="176"/>
      <c r="JII33" s="1"/>
      <c r="JIJ33" s="176"/>
      <c r="JIK33" s="1"/>
      <c r="JIL33" s="176"/>
      <c r="JIM33" s="1"/>
      <c r="JIN33" s="176"/>
      <c r="JIO33" s="1"/>
      <c r="JIP33" s="176"/>
      <c r="JIQ33" s="1"/>
      <c r="JIR33" s="176"/>
      <c r="JIS33" s="1"/>
      <c r="JIT33" s="176"/>
      <c r="JIU33" s="1"/>
      <c r="JIV33" s="176"/>
      <c r="JIW33" s="1"/>
      <c r="JIX33" s="176"/>
      <c r="JIY33" s="1"/>
      <c r="JIZ33" s="176"/>
      <c r="JJA33" s="1"/>
      <c r="JJB33" s="176"/>
      <c r="JJC33" s="1"/>
      <c r="JJD33" s="176"/>
      <c r="JJE33" s="1"/>
      <c r="JJF33" s="176"/>
      <c r="JJG33" s="1"/>
      <c r="JJH33" s="176"/>
      <c r="JJI33" s="1"/>
      <c r="JJJ33" s="176"/>
      <c r="JJK33" s="1"/>
      <c r="JJL33" s="176"/>
      <c r="JJM33" s="1"/>
      <c r="JJN33" s="176"/>
      <c r="JJO33" s="1"/>
      <c r="JJP33" s="176"/>
      <c r="JJQ33" s="1"/>
      <c r="JJR33" s="176"/>
      <c r="JJS33" s="1"/>
      <c r="JJT33" s="176"/>
      <c r="JJU33" s="1"/>
      <c r="JJV33" s="176"/>
      <c r="JJW33" s="1"/>
      <c r="JJX33" s="176"/>
      <c r="JJY33" s="1"/>
      <c r="JJZ33" s="176"/>
      <c r="JKA33" s="1"/>
      <c r="JKB33" s="176"/>
      <c r="JKC33" s="1"/>
      <c r="JKD33" s="176"/>
      <c r="JKE33" s="1"/>
      <c r="JKF33" s="176"/>
      <c r="JKG33" s="1"/>
      <c r="JKH33" s="176"/>
      <c r="JKI33" s="1"/>
      <c r="JKJ33" s="176"/>
      <c r="JKK33" s="1"/>
      <c r="JKL33" s="176"/>
      <c r="JKM33" s="1"/>
      <c r="JKN33" s="176"/>
      <c r="JKO33" s="1"/>
      <c r="JKP33" s="176"/>
      <c r="JKQ33" s="1"/>
      <c r="JKR33" s="176"/>
      <c r="JKS33" s="1"/>
      <c r="JKT33" s="176"/>
      <c r="JKU33" s="1"/>
      <c r="JKV33" s="176"/>
      <c r="JKW33" s="1"/>
      <c r="JKX33" s="176"/>
      <c r="JKY33" s="1"/>
      <c r="JKZ33" s="176"/>
      <c r="JLA33" s="1"/>
      <c r="JLB33" s="176"/>
      <c r="JLC33" s="1"/>
      <c r="JLD33" s="176"/>
      <c r="JLE33" s="1"/>
      <c r="JLF33" s="176"/>
      <c r="JLG33" s="1"/>
      <c r="JLH33" s="176"/>
      <c r="JLI33" s="1"/>
      <c r="JLJ33" s="176"/>
      <c r="JLK33" s="1"/>
      <c r="JLL33" s="176"/>
      <c r="JLM33" s="1"/>
      <c r="JLN33" s="176"/>
      <c r="JLO33" s="1"/>
      <c r="JLP33" s="176"/>
      <c r="JLQ33" s="1"/>
      <c r="JLR33" s="176"/>
      <c r="JLS33" s="1"/>
      <c r="JLT33" s="176"/>
      <c r="JLU33" s="1"/>
      <c r="JLV33" s="176"/>
      <c r="JLW33" s="1"/>
      <c r="JLX33" s="176"/>
      <c r="JLY33" s="1"/>
      <c r="JLZ33" s="176"/>
      <c r="JMA33" s="1"/>
      <c r="JMB33" s="176"/>
      <c r="JMC33" s="1"/>
      <c r="JMD33" s="176"/>
      <c r="JME33" s="1"/>
      <c r="JMF33" s="176"/>
      <c r="JMG33" s="1"/>
      <c r="JMH33" s="176"/>
      <c r="JMI33" s="1"/>
      <c r="JMJ33" s="176"/>
      <c r="JMK33" s="1"/>
      <c r="JML33" s="176"/>
      <c r="JMM33" s="1"/>
      <c r="JMN33" s="176"/>
      <c r="JMO33" s="1"/>
      <c r="JMP33" s="176"/>
      <c r="JMQ33" s="1"/>
      <c r="JMR33" s="176"/>
      <c r="JMS33" s="1"/>
      <c r="JMT33" s="176"/>
      <c r="JMU33" s="1"/>
      <c r="JMV33" s="176"/>
      <c r="JMW33" s="1"/>
      <c r="JMX33" s="176"/>
      <c r="JMY33" s="1"/>
      <c r="JMZ33" s="176"/>
      <c r="JNA33" s="1"/>
      <c r="JNB33" s="176"/>
      <c r="JNC33" s="1"/>
      <c r="JND33" s="176"/>
      <c r="JNE33" s="1"/>
      <c r="JNF33" s="176"/>
      <c r="JNG33" s="1"/>
      <c r="JNH33" s="176"/>
      <c r="JNI33" s="1"/>
      <c r="JNJ33" s="176"/>
      <c r="JNK33" s="1"/>
      <c r="JNL33" s="176"/>
      <c r="JNM33" s="1"/>
      <c r="JNN33" s="176"/>
      <c r="JNO33" s="1"/>
      <c r="JNP33" s="176"/>
      <c r="JNQ33" s="1"/>
      <c r="JNR33" s="176"/>
      <c r="JNS33" s="1"/>
      <c r="JNT33" s="176"/>
      <c r="JNU33" s="1"/>
      <c r="JNV33" s="176"/>
      <c r="JNW33" s="1"/>
      <c r="JNX33" s="176"/>
      <c r="JNY33" s="1"/>
      <c r="JNZ33" s="176"/>
      <c r="JOA33" s="1"/>
      <c r="JOB33" s="176"/>
      <c r="JOC33" s="1"/>
      <c r="JOD33" s="176"/>
      <c r="JOE33" s="1"/>
      <c r="JOF33" s="176"/>
      <c r="JOG33" s="1"/>
      <c r="JOH33" s="176"/>
      <c r="JOI33" s="1"/>
      <c r="JOJ33" s="176"/>
      <c r="JOK33" s="1"/>
      <c r="JOL33" s="176"/>
      <c r="JOM33" s="1"/>
      <c r="JON33" s="176"/>
      <c r="JOO33" s="1"/>
      <c r="JOP33" s="176"/>
      <c r="JOQ33" s="1"/>
      <c r="JOR33" s="176"/>
      <c r="JOS33" s="1"/>
      <c r="JOT33" s="176"/>
      <c r="JOU33" s="1"/>
      <c r="JOV33" s="176"/>
      <c r="JOW33" s="1"/>
      <c r="JOX33" s="176"/>
      <c r="JOY33" s="1"/>
      <c r="JOZ33" s="176"/>
      <c r="JPA33" s="1"/>
      <c r="JPB33" s="176"/>
      <c r="JPC33" s="1"/>
      <c r="JPD33" s="176"/>
      <c r="JPE33" s="1"/>
      <c r="JPF33" s="176"/>
      <c r="JPG33" s="1"/>
      <c r="JPH33" s="176"/>
      <c r="JPI33" s="1"/>
      <c r="JPJ33" s="176"/>
      <c r="JPK33" s="1"/>
      <c r="JPL33" s="176"/>
      <c r="JPM33" s="1"/>
      <c r="JPN33" s="176"/>
      <c r="JPO33" s="1"/>
      <c r="JPP33" s="176"/>
      <c r="JPQ33" s="1"/>
      <c r="JPR33" s="176"/>
      <c r="JPS33" s="1"/>
      <c r="JPT33" s="176"/>
      <c r="JPU33" s="1"/>
      <c r="JPV33" s="176"/>
      <c r="JPW33" s="1"/>
      <c r="JPX33" s="176"/>
      <c r="JPY33" s="1"/>
      <c r="JPZ33" s="176"/>
      <c r="JQA33" s="1"/>
      <c r="JQB33" s="176"/>
      <c r="JQC33" s="1"/>
      <c r="JQD33" s="176"/>
      <c r="JQE33" s="1"/>
      <c r="JQF33" s="176"/>
      <c r="JQG33" s="1"/>
      <c r="JQH33" s="176"/>
      <c r="JQI33" s="1"/>
      <c r="JQJ33" s="176"/>
      <c r="JQK33" s="1"/>
      <c r="JQL33" s="176"/>
      <c r="JQM33" s="1"/>
      <c r="JQN33" s="176"/>
      <c r="JQO33" s="1"/>
      <c r="JQP33" s="176"/>
      <c r="JQQ33" s="1"/>
      <c r="JQR33" s="176"/>
      <c r="JQS33" s="1"/>
      <c r="JQT33" s="176"/>
      <c r="JQU33" s="1"/>
      <c r="JQV33" s="176"/>
      <c r="JQW33" s="1"/>
      <c r="JQX33" s="176"/>
      <c r="JQY33" s="1"/>
      <c r="JQZ33" s="176"/>
      <c r="JRA33" s="1"/>
      <c r="JRB33" s="176"/>
      <c r="JRC33" s="1"/>
      <c r="JRD33" s="176"/>
      <c r="JRE33" s="1"/>
      <c r="JRF33" s="176"/>
      <c r="JRG33" s="1"/>
      <c r="JRH33" s="176"/>
      <c r="JRI33" s="1"/>
      <c r="JRJ33" s="176"/>
      <c r="JRK33" s="1"/>
      <c r="JRL33" s="176"/>
      <c r="JRM33" s="1"/>
      <c r="JRN33" s="176"/>
      <c r="JRO33" s="1"/>
      <c r="JRP33" s="176"/>
      <c r="JRQ33" s="1"/>
      <c r="JRR33" s="176"/>
      <c r="JRS33" s="1"/>
      <c r="JRT33" s="176"/>
      <c r="JRU33" s="1"/>
      <c r="JRV33" s="176"/>
      <c r="JRW33" s="1"/>
      <c r="JRX33" s="176"/>
      <c r="JRY33" s="1"/>
      <c r="JRZ33" s="176"/>
      <c r="JSA33" s="1"/>
      <c r="JSB33" s="176"/>
      <c r="JSC33" s="1"/>
      <c r="JSD33" s="176"/>
      <c r="JSE33" s="1"/>
      <c r="JSF33" s="176"/>
      <c r="JSG33" s="1"/>
      <c r="JSH33" s="176"/>
      <c r="JSI33" s="1"/>
      <c r="JSJ33" s="176"/>
      <c r="JSK33" s="1"/>
      <c r="JSL33" s="176"/>
      <c r="JSM33" s="1"/>
      <c r="JSN33" s="176"/>
      <c r="JSO33" s="1"/>
      <c r="JSP33" s="176"/>
      <c r="JSQ33" s="1"/>
      <c r="JSR33" s="176"/>
      <c r="JSS33" s="1"/>
      <c r="JST33" s="176"/>
      <c r="JSU33" s="1"/>
      <c r="JSV33" s="176"/>
      <c r="JSW33" s="1"/>
      <c r="JSX33" s="176"/>
      <c r="JSY33" s="1"/>
      <c r="JSZ33" s="176"/>
      <c r="JTA33" s="1"/>
      <c r="JTB33" s="176"/>
      <c r="JTC33" s="1"/>
      <c r="JTD33" s="176"/>
      <c r="JTE33" s="1"/>
      <c r="JTF33" s="176"/>
      <c r="JTG33" s="1"/>
      <c r="JTH33" s="176"/>
      <c r="JTI33" s="1"/>
      <c r="JTJ33" s="176"/>
      <c r="JTK33" s="1"/>
      <c r="JTL33" s="176"/>
      <c r="JTM33" s="1"/>
      <c r="JTN33" s="176"/>
      <c r="JTO33" s="1"/>
      <c r="JTP33" s="176"/>
      <c r="JTQ33" s="1"/>
      <c r="JTR33" s="176"/>
      <c r="JTS33" s="1"/>
      <c r="JTT33" s="176"/>
      <c r="JTU33" s="1"/>
      <c r="JTV33" s="176"/>
      <c r="JTW33" s="1"/>
      <c r="JTX33" s="176"/>
      <c r="JTY33" s="1"/>
      <c r="JTZ33" s="176"/>
      <c r="JUA33" s="1"/>
      <c r="JUB33" s="176"/>
      <c r="JUC33" s="1"/>
      <c r="JUD33" s="176"/>
      <c r="JUE33" s="1"/>
      <c r="JUF33" s="176"/>
      <c r="JUG33" s="1"/>
      <c r="JUH33" s="176"/>
      <c r="JUI33" s="1"/>
      <c r="JUJ33" s="176"/>
      <c r="JUK33" s="1"/>
      <c r="JUL33" s="176"/>
      <c r="JUM33" s="1"/>
      <c r="JUN33" s="176"/>
      <c r="JUO33" s="1"/>
      <c r="JUP33" s="176"/>
      <c r="JUQ33" s="1"/>
      <c r="JUR33" s="176"/>
      <c r="JUS33" s="1"/>
      <c r="JUT33" s="176"/>
      <c r="JUU33" s="1"/>
      <c r="JUV33" s="176"/>
      <c r="JUW33" s="1"/>
      <c r="JUX33" s="176"/>
      <c r="JUY33" s="1"/>
      <c r="JUZ33" s="176"/>
      <c r="JVA33" s="1"/>
      <c r="JVB33" s="176"/>
      <c r="JVC33" s="1"/>
      <c r="JVD33" s="176"/>
      <c r="JVE33" s="1"/>
      <c r="JVF33" s="176"/>
      <c r="JVG33" s="1"/>
      <c r="JVH33" s="176"/>
      <c r="JVI33" s="1"/>
      <c r="JVJ33" s="176"/>
      <c r="JVK33" s="1"/>
      <c r="JVL33" s="176"/>
      <c r="JVM33" s="1"/>
      <c r="JVN33" s="176"/>
      <c r="JVO33" s="1"/>
      <c r="JVP33" s="176"/>
      <c r="JVQ33" s="1"/>
      <c r="JVR33" s="176"/>
      <c r="JVS33" s="1"/>
      <c r="JVT33" s="176"/>
      <c r="JVU33" s="1"/>
      <c r="JVV33" s="176"/>
      <c r="JVW33" s="1"/>
      <c r="JVX33" s="176"/>
      <c r="JVY33" s="1"/>
      <c r="JVZ33" s="176"/>
      <c r="JWA33" s="1"/>
      <c r="JWB33" s="176"/>
      <c r="JWC33" s="1"/>
      <c r="JWD33" s="176"/>
      <c r="JWE33" s="1"/>
      <c r="JWF33" s="176"/>
      <c r="JWG33" s="1"/>
      <c r="JWH33" s="176"/>
      <c r="JWI33" s="1"/>
      <c r="JWJ33" s="176"/>
      <c r="JWK33" s="1"/>
      <c r="JWL33" s="176"/>
      <c r="JWM33" s="1"/>
      <c r="JWN33" s="176"/>
      <c r="JWO33" s="1"/>
      <c r="JWP33" s="176"/>
      <c r="JWQ33" s="1"/>
      <c r="JWR33" s="176"/>
      <c r="JWS33" s="1"/>
      <c r="JWT33" s="176"/>
      <c r="JWU33" s="1"/>
      <c r="JWV33" s="176"/>
      <c r="JWW33" s="1"/>
      <c r="JWX33" s="176"/>
      <c r="JWY33" s="1"/>
      <c r="JWZ33" s="176"/>
      <c r="JXA33" s="1"/>
      <c r="JXB33" s="176"/>
      <c r="JXC33" s="1"/>
      <c r="JXD33" s="176"/>
      <c r="JXE33" s="1"/>
      <c r="JXF33" s="176"/>
      <c r="JXG33" s="1"/>
      <c r="JXH33" s="176"/>
      <c r="JXI33" s="1"/>
      <c r="JXJ33" s="176"/>
      <c r="JXK33" s="1"/>
      <c r="JXL33" s="176"/>
      <c r="JXM33" s="1"/>
      <c r="JXN33" s="176"/>
      <c r="JXO33" s="1"/>
      <c r="JXP33" s="176"/>
      <c r="JXQ33" s="1"/>
      <c r="JXR33" s="176"/>
      <c r="JXS33" s="1"/>
      <c r="JXT33" s="176"/>
      <c r="JXU33" s="1"/>
      <c r="JXV33" s="176"/>
      <c r="JXW33" s="1"/>
      <c r="JXX33" s="176"/>
      <c r="JXY33" s="1"/>
      <c r="JXZ33" s="176"/>
      <c r="JYA33" s="1"/>
      <c r="JYB33" s="176"/>
      <c r="JYC33" s="1"/>
      <c r="JYD33" s="176"/>
      <c r="JYE33" s="1"/>
      <c r="JYF33" s="176"/>
      <c r="JYG33" s="1"/>
      <c r="JYH33" s="176"/>
      <c r="JYI33" s="1"/>
      <c r="JYJ33" s="176"/>
      <c r="JYK33" s="1"/>
      <c r="JYL33" s="176"/>
      <c r="JYM33" s="1"/>
      <c r="JYN33" s="176"/>
      <c r="JYO33" s="1"/>
      <c r="JYP33" s="176"/>
      <c r="JYQ33" s="1"/>
      <c r="JYR33" s="176"/>
      <c r="JYS33" s="1"/>
      <c r="JYT33" s="176"/>
      <c r="JYU33" s="1"/>
      <c r="JYV33" s="176"/>
      <c r="JYW33" s="1"/>
      <c r="JYX33" s="176"/>
      <c r="JYY33" s="1"/>
      <c r="JYZ33" s="176"/>
      <c r="JZA33" s="1"/>
      <c r="JZB33" s="176"/>
      <c r="JZC33" s="1"/>
      <c r="JZD33" s="176"/>
      <c r="JZE33" s="1"/>
      <c r="JZF33" s="176"/>
      <c r="JZG33" s="1"/>
      <c r="JZH33" s="176"/>
      <c r="JZI33" s="1"/>
      <c r="JZJ33" s="176"/>
      <c r="JZK33" s="1"/>
      <c r="JZL33" s="176"/>
      <c r="JZM33" s="1"/>
      <c r="JZN33" s="176"/>
      <c r="JZO33" s="1"/>
      <c r="JZP33" s="176"/>
      <c r="JZQ33" s="1"/>
      <c r="JZR33" s="176"/>
      <c r="JZS33" s="1"/>
      <c r="JZT33" s="176"/>
      <c r="JZU33" s="1"/>
      <c r="JZV33" s="176"/>
      <c r="JZW33" s="1"/>
      <c r="JZX33" s="176"/>
      <c r="JZY33" s="1"/>
      <c r="JZZ33" s="176"/>
      <c r="KAA33" s="1"/>
      <c r="KAB33" s="176"/>
      <c r="KAC33" s="1"/>
      <c r="KAD33" s="176"/>
      <c r="KAE33" s="1"/>
      <c r="KAF33" s="176"/>
      <c r="KAG33" s="1"/>
      <c r="KAH33" s="176"/>
      <c r="KAI33" s="1"/>
      <c r="KAJ33" s="176"/>
      <c r="KAK33" s="1"/>
      <c r="KAL33" s="176"/>
      <c r="KAM33" s="1"/>
      <c r="KAN33" s="176"/>
      <c r="KAO33" s="1"/>
      <c r="KAP33" s="176"/>
      <c r="KAQ33" s="1"/>
      <c r="KAR33" s="176"/>
      <c r="KAS33" s="1"/>
      <c r="KAT33" s="176"/>
      <c r="KAU33" s="1"/>
      <c r="KAV33" s="176"/>
      <c r="KAW33" s="1"/>
      <c r="KAX33" s="176"/>
      <c r="KAY33" s="1"/>
      <c r="KAZ33" s="176"/>
      <c r="KBA33" s="1"/>
      <c r="KBB33" s="176"/>
      <c r="KBC33" s="1"/>
      <c r="KBD33" s="176"/>
      <c r="KBE33" s="1"/>
      <c r="KBF33" s="176"/>
      <c r="KBG33" s="1"/>
      <c r="KBH33" s="176"/>
      <c r="KBI33" s="1"/>
      <c r="KBJ33" s="176"/>
      <c r="KBK33" s="1"/>
      <c r="KBL33" s="176"/>
      <c r="KBM33" s="1"/>
      <c r="KBN33" s="176"/>
      <c r="KBO33" s="1"/>
      <c r="KBP33" s="176"/>
      <c r="KBQ33" s="1"/>
      <c r="KBR33" s="176"/>
      <c r="KBS33" s="1"/>
      <c r="KBT33" s="176"/>
      <c r="KBU33" s="1"/>
      <c r="KBV33" s="176"/>
      <c r="KBW33" s="1"/>
      <c r="KBX33" s="176"/>
      <c r="KBY33" s="1"/>
      <c r="KBZ33" s="176"/>
      <c r="KCA33" s="1"/>
      <c r="KCB33" s="176"/>
      <c r="KCC33" s="1"/>
      <c r="KCD33" s="176"/>
      <c r="KCE33" s="1"/>
      <c r="KCF33" s="176"/>
      <c r="KCG33" s="1"/>
      <c r="KCH33" s="176"/>
      <c r="KCI33" s="1"/>
      <c r="KCJ33" s="176"/>
      <c r="KCK33" s="1"/>
      <c r="KCL33" s="176"/>
      <c r="KCM33" s="1"/>
      <c r="KCN33" s="176"/>
      <c r="KCO33" s="1"/>
      <c r="KCP33" s="176"/>
      <c r="KCQ33" s="1"/>
      <c r="KCR33" s="176"/>
      <c r="KCS33" s="1"/>
      <c r="KCT33" s="176"/>
      <c r="KCU33" s="1"/>
      <c r="KCV33" s="176"/>
      <c r="KCW33" s="1"/>
      <c r="KCX33" s="176"/>
      <c r="KCY33" s="1"/>
      <c r="KCZ33" s="176"/>
      <c r="KDA33" s="1"/>
      <c r="KDB33" s="176"/>
      <c r="KDC33" s="1"/>
      <c r="KDD33" s="176"/>
      <c r="KDE33" s="1"/>
      <c r="KDF33" s="176"/>
      <c r="KDG33" s="1"/>
      <c r="KDH33" s="176"/>
      <c r="KDI33" s="1"/>
      <c r="KDJ33" s="176"/>
      <c r="KDK33" s="1"/>
      <c r="KDL33" s="176"/>
      <c r="KDM33" s="1"/>
      <c r="KDN33" s="176"/>
      <c r="KDO33" s="1"/>
      <c r="KDP33" s="176"/>
      <c r="KDQ33" s="1"/>
      <c r="KDR33" s="176"/>
      <c r="KDS33" s="1"/>
      <c r="KDT33" s="176"/>
      <c r="KDU33" s="1"/>
      <c r="KDV33" s="176"/>
      <c r="KDW33" s="1"/>
      <c r="KDX33" s="176"/>
      <c r="KDY33" s="1"/>
      <c r="KDZ33" s="176"/>
      <c r="KEA33" s="1"/>
      <c r="KEB33" s="176"/>
      <c r="KEC33" s="1"/>
      <c r="KED33" s="176"/>
      <c r="KEE33" s="1"/>
      <c r="KEF33" s="176"/>
      <c r="KEG33" s="1"/>
      <c r="KEH33" s="176"/>
      <c r="KEI33" s="1"/>
      <c r="KEJ33" s="176"/>
      <c r="KEK33" s="1"/>
      <c r="KEL33" s="176"/>
      <c r="KEM33" s="1"/>
      <c r="KEN33" s="176"/>
      <c r="KEO33" s="1"/>
      <c r="KEP33" s="176"/>
      <c r="KEQ33" s="1"/>
      <c r="KER33" s="176"/>
      <c r="KES33" s="1"/>
      <c r="KET33" s="176"/>
      <c r="KEU33" s="1"/>
      <c r="KEV33" s="176"/>
      <c r="KEW33" s="1"/>
      <c r="KEX33" s="176"/>
      <c r="KEY33" s="1"/>
      <c r="KEZ33" s="176"/>
      <c r="KFA33" s="1"/>
      <c r="KFB33" s="176"/>
      <c r="KFC33" s="1"/>
      <c r="KFD33" s="176"/>
      <c r="KFE33" s="1"/>
      <c r="KFF33" s="176"/>
      <c r="KFG33" s="1"/>
      <c r="KFH33" s="176"/>
      <c r="KFI33" s="1"/>
      <c r="KFJ33" s="176"/>
      <c r="KFK33" s="1"/>
      <c r="KFL33" s="176"/>
      <c r="KFM33" s="1"/>
      <c r="KFN33" s="176"/>
      <c r="KFO33" s="1"/>
      <c r="KFP33" s="176"/>
      <c r="KFQ33" s="1"/>
      <c r="KFR33" s="176"/>
      <c r="KFS33" s="1"/>
      <c r="KFT33" s="176"/>
      <c r="KFU33" s="1"/>
      <c r="KFV33" s="176"/>
      <c r="KFW33" s="1"/>
      <c r="KFX33" s="176"/>
      <c r="KFY33" s="1"/>
      <c r="KFZ33" s="176"/>
      <c r="KGA33" s="1"/>
      <c r="KGB33" s="176"/>
      <c r="KGC33" s="1"/>
      <c r="KGD33" s="176"/>
      <c r="KGE33" s="1"/>
      <c r="KGF33" s="176"/>
      <c r="KGG33" s="1"/>
      <c r="KGH33" s="176"/>
      <c r="KGI33" s="1"/>
      <c r="KGJ33" s="176"/>
      <c r="KGK33" s="1"/>
      <c r="KGL33" s="176"/>
      <c r="KGM33" s="1"/>
      <c r="KGN33" s="176"/>
      <c r="KGO33" s="1"/>
      <c r="KGP33" s="176"/>
      <c r="KGQ33" s="1"/>
      <c r="KGR33" s="176"/>
      <c r="KGS33" s="1"/>
      <c r="KGT33" s="176"/>
      <c r="KGU33" s="1"/>
      <c r="KGV33" s="176"/>
      <c r="KGW33" s="1"/>
      <c r="KGX33" s="176"/>
      <c r="KGY33" s="1"/>
      <c r="KGZ33" s="176"/>
      <c r="KHA33" s="1"/>
      <c r="KHB33" s="176"/>
      <c r="KHC33" s="1"/>
      <c r="KHD33" s="176"/>
      <c r="KHE33" s="1"/>
      <c r="KHF33" s="176"/>
      <c r="KHG33" s="1"/>
      <c r="KHH33" s="176"/>
      <c r="KHI33" s="1"/>
      <c r="KHJ33" s="176"/>
      <c r="KHK33" s="1"/>
      <c r="KHL33" s="176"/>
      <c r="KHM33" s="1"/>
      <c r="KHN33" s="176"/>
      <c r="KHO33" s="1"/>
      <c r="KHP33" s="176"/>
      <c r="KHQ33" s="1"/>
      <c r="KHR33" s="176"/>
      <c r="KHS33" s="1"/>
      <c r="KHT33" s="176"/>
      <c r="KHU33" s="1"/>
      <c r="KHV33" s="176"/>
      <c r="KHW33" s="1"/>
      <c r="KHX33" s="176"/>
      <c r="KHY33" s="1"/>
      <c r="KHZ33" s="176"/>
      <c r="KIA33" s="1"/>
      <c r="KIB33" s="176"/>
      <c r="KIC33" s="1"/>
      <c r="KID33" s="176"/>
      <c r="KIE33" s="1"/>
      <c r="KIF33" s="176"/>
      <c r="KIG33" s="1"/>
      <c r="KIH33" s="176"/>
      <c r="KII33" s="1"/>
      <c r="KIJ33" s="176"/>
      <c r="KIK33" s="1"/>
      <c r="KIL33" s="176"/>
      <c r="KIM33" s="1"/>
      <c r="KIN33" s="176"/>
      <c r="KIO33" s="1"/>
      <c r="KIP33" s="176"/>
      <c r="KIQ33" s="1"/>
      <c r="KIR33" s="176"/>
      <c r="KIS33" s="1"/>
      <c r="KIT33" s="176"/>
      <c r="KIU33" s="1"/>
      <c r="KIV33" s="176"/>
      <c r="KIW33" s="1"/>
      <c r="KIX33" s="176"/>
      <c r="KIY33" s="1"/>
      <c r="KIZ33" s="176"/>
      <c r="KJA33" s="1"/>
      <c r="KJB33" s="176"/>
      <c r="KJC33" s="1"/>
      <c r="KJD33" s="176"/>
      <c r="KJE33" s="1"/>
      <c r="KJF33" s="176"/>
      <c r="KJG33" s="1"/>
      <c r="KJH33" s="176"/>
      <c r="KJI33" s="1"/>
      <c r="KJJ33" s="176"/>
      <c r="KJK33" s="1"/>
      <c r="KJL33" s="176"/>
      <c r="KJM33" s="1"/>
      <c r="KJN33" s="176"/>
      <c r="KJO33" s="1"/>
      <c r="KJP33" s="176"/>
      <c r="KJQ33" s="1"/>
      <c r="KJR33" s="176"/>
      <c r="KJS33" s="1"/>
      <c r="KJT33" s="176"/>
      <c r="KJU33" s="1"/>
      <c r="KJV33" s="176"/>
      <c r="KJW33" s="1"/>
      <c r="KJX33" s="176"/>
      <c r="KJY33" s="1"/>
      <c r="KJZ33" s="176"/>
      <c r="KKA33" s="1"/>
      <c r="KKB33" s="176"/>
      <c r="KKC33" s="1"/>
      <c r="KKD33" s="176"/>
      <c r="KKE33" s="1"/>
      <c r="KKF33" s="176"/>
      <c r="KKG33" s="1"/>
      <c r="KKH33" s="176"/>
      <c r="KKI33" s="1"/>
      <c r="KKJ33" s="176"/>
      <c r="KKK33" s="1"/>
      <c r="KKL33" s="176"/>
      <c r="KKM33" s="1"/>
      <c r="KKN33" s="176"/>
      <c r="KKO33" s="1"/>
      <c r="KKP33" s="176"/>
      <c r="KKQ33" s="1"/>
      <c r="KKR33" s="176"/>
      <c r="KKS33" s="1"/>
      <c r="KKT33" s="176"/>
      <c r="KKU33" s="1"/>
      <c r="KKV33" s="176"/>
      <c r="KKW33" s="1"/>
      <c r="KKX33" s="176"/>
      <c r="KKY33" s="1"/>
      <c r="KKZ33" s="176"/>
      <c r="KLA33" s="1"/>
      <c r="KLB33" s="176"/>
      <c r="KLC33" s="1"/>
      <c r="KLD33" s="176"/>
      <c r="KLE33" s="1"/>
      <c r="KLF33" s="176"/>
      <c r="KLG33" s="1"/>
      <c r="KLH33" s="176"/>
      <c r="KLI33" s="1"/>
      <c r="KLJ33" s="176"/>
      <c r="KLK33" s="1"/>
      <c r="KLL33" s="176"/>
      <c r="KLM33" s="1"/>
      <c r="KLN33" s="176"/>
      <c r="KLO33" s="1"/>
      <c r="KLP33" s="176"/>
      <c r="KLQ33" s="1"/>
      <c r="KLR33" s="176"/>
      <c r="KLS33" s="1"/>
      <c r="KLT33" s="176"/>
      <c r="KLU33" s="1"/>
      <c r="KLV33" s="176"/>
      <c r="KLW33" s="1"/>
      <c r="KLX33" s="176"/>
      <c r="KLY33" s="1"/>
      <c r="KLZ33" s="176"/>
      <c r="KMA33" s="1"/>
      <c r="KMB33" s="176"/>
      <c r="KMC33" s="1"/>
      <c r="KMD33" s="176"/>
      <c r="KME33" s="1"/>
      <c r="KMF33" s="176"/>
      <c r="KMG33" s="1"/>
      <c r="KMH33" s="176"/>
      <c r="KMI33" s="1"/>
      <c r="KMJ33" s="176"/>
      <c r="KMK33" s="1"/>
      <c r="KML33" s="176"/>
      <c r="KMM33" s="1"/>
      <c r="KMN33" s="176"/>
      <c r="KMO33" s="1"/>
      <c r="KMP33" s="176"/>
      <c r="KMQ33" s="1"/>
      <c r="KMR33" s="176"/>
      <c r="KMS33" s="1"/>
      <c r="KMT33" s="176"/>
      <c r="KMU33" s="1"/>
      <c r="KMV33" s="176"/>
      <c r="KMW33" s="1"/>
      <c r="KMX33" s="176"/>
      <c r="KMY33" s="1"/>
      <c r="KMZ33" s="176"/>
      <c r="KNA33" s="1"/>
      <c r="KNB33" s="176"/>
      <c r="KNC33" s="1"/>
      <c r="KND33" s="176"/>
      <c r="KNE33" s="1"/>
      <c r="KNF33" s="176"/>
      <c r="KNG33" s="1"/>
      <c r="KNH33" s="176"/>
      <c r="KNI33" s="1"/>
      <c r="KNJ33" s="176"/>
      <c r="KNK33" s="1"/>
      <c r="KNL33" s="176"/>
      <c r="KNM33" s="1"/>
      <c r="KNN33" s="176"/>
      <c r="KNO33" s="1"/>
      <c r="KNP33" s="176"/>
      <c r="KNQ33" s="1"/>
      <c r="KNR33" s="176"/>
      <c r="KNS33" s="1"/>
      <c r="KNT33" s="176"/>
      <c r="KNU33" s="1"/>
      <c r="KNV33" s="176"/>
      <c r="KNW33" s="1"/>
      <c r="KNX33" s="176"/>
      <c r="KNY33" s="1"/>
      <c r="KNZ33" s="176"/>
      <c r="KOA33" s="1"/>
      <c r="KOB33" s="176"/>
      <c r="KOC33" s="1"/>
      <c r="KOD33" s="176"/>
      <c r="KOE33" s="1"/>
      <c r="KOF33" s="176"/>
      <c r="KOG33" s="1"/>
      <c r="KOH33" s="176"/>
      <c r="KOI33" s="1"/>
      <c r="KOJ33" s="176"/>
      <c r="KOK33" s="1"/>
      <c r="KOL33" s="176"/>
      <c r="KOM33" s="1"/>
      <c r="KON33" s="176"/>
      <c r="KOO33" s="1"/>
      <c r="KOP33" s="176"/>
      <c r="KOQ33" s="1"/>
      <c r="KOR33" s="176"/>
      <c r="KOS33" s="1"/>
      <c r="KOT33" s="176"/>
      <c r="KOU33" s="1"/>
      <c r="KOV33" s="176"/>
      <c r="KOW33" s="1"/>
      <c r="KOX33" s="176"/>
      <c r="KOY33" s="1"/>
      <c r="KOZ33" s="176"/>
      <c r="KPA33" s="1"/>
      <c r="KPB33" s="176"/>
      <c r="KPC33" s="1"/>
      <c r="KPD33" s="176"/>
      <c r="KPE33" s="1"/>
      <c r="KPF33" s="176"/>
      <c r="KPG33" s="1"/>
      <c r="KPH33" s="176"/>
      <c r="KPI33" s="1"/>
      <c r="KPJ33" s="176"/>
      <c r="KPK33" s="1"/>
      <c r="KPL33" s="176"/>
      <c r="KPM33" s="1"/>
      <c r="KPN33" s="176"/>
      <c r="KPO33" s="1"/>
      <c r="KPP33" s="176"/>
      <c r="KPQ33" s="1"/>
      <c r="KPR33" s="176"/>
      <c r="KPS33" s="1"/>
      <c r="KPT33" s="176"/>
      <c r="KPU33" s="1"/>
      <c r="KPV33" s="176"/>
      <c r="KPW33" s="1"/>
      <c r="KPX33" s="176"/>
      <c r="KPY33" s="1"/>
      <c r="KPZ33" s="176"/>
      <c r="KQA33" s="1"/>
      <c r="KQB33" s="176"/>
      <c r="KQC33" s="1"/>
      <c r="KQD33" s="176"/>
      <c r="KQE33" s="1"/>
      <c r="KQF33" s="176"/>
      <c r="KQG33" s="1"/>
      <c r="KQH33" s="176"/>
      <c r="KQI33" s="1"/>
      <c r="KQJ33" s="176"/>
      <c r="KQK33" s="1"/>
      <c r="KQL33" s="176"/>
      <c r="KQM33" s="1"/>
      <c r="KQN33" s="176"/>
      <c r="KQO33" s="1"/>
      <c r="KQP33" s="176"/>
      <c r="KQQ33" s="1"/>
      <c r="KQR33" s="176"/>
      <c r="KQS33" s="1"/>
      <c r="KQT33" s="176"/>
      <c r="KQU33" s="1"/>
      <c r="KQV33" s="176"/>
      <c r="KQW33" s="1"/>
      <c r="KQX33" s="176"/>
      <c r="KQY33" s="1"/>
      <c r="KQZ33" s="176"/>
      <c r="KRA33" s="1"/>
      <c r="KRB33" s="176"/>
      <c r="KRC33" s="1"/>
      <c r="KRD33" s="176"/>
      <c r="KRE33" s="1"/>
      <c r="KRF33" s="176"/>
      <c r="KRG33" s="1"/>
      <c r="KRH33" s="176"/>
      <c r="KRI33" s="1"/>
      <c r="KRJ33" s="176"/>
      <c r="KRK33" s="1"/>
      <c r="KRL33" s="176"/>
      <c r="KRM33" s="1"/>
      <c r="KRN33" s="176"/>
      <c r="KRO33" s="1"/>
      <c r="KRP33" s="176"/>
      <c r="KRQ33" s="1"/>
      <c r="KRR33" s="176"/>
      <c r="KRS33" s="1"/>
      <c r="KRT33" s="176"/>
      <c r="KRU33" s="1"/>
      <c r="KRV33" s="176"/>
      <c r="KRW33" s="1"/>
      <c r="KRX33" s="176"/>
      <c r="KRY33" s="1"/>
      <c r="KRZ33" s="176"/>
      <c r="KSA33" s="1"/>
      <c r="KSB33" s="176"/>
      <c r="KSC33" s="1"/>
      <c r="KSD33" s="176"/>
      <c r="KSE33" s="1"/>
      <c r="KSF33" s="176"/>
      <c r="KSG33" s="1"/>
      <c r="KSH33" s="176"/>
      <c r="KSI33" s="1"/>
      <c r="KSJ33" s="176"/>
      <c r="KSK33" s="1"/>
      <c r="KSL33" s="176"/>
      <c r="KSM33" s="1"/>
      <c r="KSN33" s="176"/>
      <c r="KSO33" s="1"/>
      <c r="KSP33" s="176"/>
      <c r="KSQ33" s="1"/>
      <c r="KSR33" s="176"/>
      <c r="KSS33" s="1"/>
      <c r="KST33" s="176"/>
      <c r="KSU33" s="1"/>
      <c r="KSV33" s="176"/>
      <c r="KSW33" s="1"/>
      <c r="KSX33" s="176"/>
      <c r="KSY33" s="1"/>
      <c r="KSZ33" s="176"/>
      <c r="KTA33" s="1"/>
      <c r="KTB33" s="176"/>
      <c r="KTC33" s="1"/>
      <c r="KTD33" s="176"/>
      <c r="KTE33" s="1"/>
      <c r="KTF33" s="176"/>
      <c r="KTG33" s="1"/>
      <c r="KTH33" s="176"/>
      <c r="KTI33" s="1"/>
      <c r="KTJ33" s="176"/>
      <c r="KTK33" s="1"/>
      <c r="KTL33" s="176"/>
      <c r="KTM33" s="1"/>
      <c r="KTN33" s="176"/>
      <c r="KTO33" s="1"/>
      <c r="KTP33" s="176"/>
      <c r="KTQ33" s="1"/>
      <c r="KTR33" s="176"/>
      <c r="KTS33" s="1"/>
      <c r="KTT33" s="176"/>
      <c r="KTU33" s="1"/>
      <c r="KTV33" s="176"/>
      <c r="KTW33" s="1"/>
      <c r="KTX33" s="176"/>
      <c r="KTY33" s="1"/>
      <c r="KTZ33" s="176"/>
      <c r="KUA33" s="1"/>
      <c r="KUB33" s="176"/>
      <c r="KUC33" s="1"/>
      <c r="KUD33" s="176"/>
      <c r="KUE33" s="1"/>
      <c r="KUF33" s="176"/>
      <c r="KUG33" s="1"/>
      <c r="KUH33" s="176"/>
      <c r="KUI33" s="1"/>
      <c r="KUJ33" s="176"/>
      <c r="KUK33" s="1"/>
      <c r="KUL33" s="176"/>
      <c r="KUM33" s="1"/>
      <c r="KUN33" s="176"/>
      <c r="KUO33" s="1"/>
      <c r="KUP33" s="176"/>
      <c r="KUQ33" s="1"/>
      <c r="KUR33" s="176"/>
      <c r="KUS33" s="1"/>
      <c r="KUT33" s="176"/>
      <c r="KUU33" s="1"/>
      <c r="KUV33" s="176"/>
      <c r="KUW33" s="1"/>
      <c r="KUX33" s="176"/>
      <c r="KUY33" s="1"/>
      <c r="KUZ33" s="176"/>
      <c r="KVA33" s="1"/>
      <c r="KVB33" s="176"/>
      <c r="KVC33" s="1"/>
      <c r="KVD33" s="176"/>
      <c r="KVE33" s="1"/>
      <c r="KVF33" s="176"/>
      <c r="KVG33" s="1"/>
      <c r="KVH33" s="176"/>
      <c r="KVI33" s="1"/>
      <c r="KVJ33" s="176"/>
      <c r="KVK33" s="1"/>
      <c r="KVL33" s="176"/>
      <c r="KVM33" s="1"/>
      <c r="KVN33" s="176"/>
      <c r="KVO33" s="1"/>
      <c r="KVP33" s="176"/>
      <c r="KVQ33" s="1"/>
      <c r="KVR33" s="176"/>
      <c r="KVS33" s="1"/>
      <c r="KVT33" s="176"/>
      <c r="KVU33" s="1"/>
      <c r="KVV33" s="176"/>
      <c r="KVW33" s="1"/>
      <c r="KVX33" s="176"/>
      <c r="KVY33" s="1"/>
      <c r="KVZ33" s="176"/>
      <c r="KWA33" s="1"/>
      <c r="KWB33" s="176"/>
      <c r="KWC33" s="1"/>
      <c r="KWD33" s="176"/>
      <c r="KWE33" s="1"/>
      <c r="KWF33" s="176"/>
      <c r="KWG33" s="1"/>
      <c r="KWH33" s="176"/>
      <c r="KWI33" s="1"/>
      <c r="KWJ33" s="176"/>
      <c r="KWK33" s="1"/>
      <c r="KWL33" s="176"/>
      <c r="KWM33" s="1"/>
      <c r="KWN33" s="176"/>
      <c r="KWO33" s="1"/>
      <c r="KWP33" s="176"/>
      <c r="KWQ33" s="1"/>
      <c r="KWR33" s="176"/>
      <c r="KWS33" s="1"/>
      <c r="KWT33" s="176"/>
      <c r="KWU33" s="1"/>
      <c r="KWV33" s="176"/>
      <c r="KWW33" s="1"/>
      <c r="KWX33" s="176"/>
      <c r="KWY33" s="1"/>
      <c r="KWZ33" s="176"/>
      <c r="KXA33" s="1"/>
      <c r="KXB33" s="176"/>
      <c r="KXC33" s="1"/>
      <c r="KXD33" s="176"/>
      <c r="KXE33" s="1"/>
      <c r="KXF33" s="176"/>
      <c r="KXG33" s="1"/>
      <c r="KXH33" s="176"/>
      <c r="KXI33" s="1"/>
      <c r="KXJ33" s="176"/>
      <c r="KXK33" s="1"/>
      <c r="KXL33" s="176"/>
      <c r="KXM33" s="1"/>
      <c r="KXN33" s="176"/>
      <c r="KXO33" s="1"/>
      <c r="KXP33" s="176"/>
      <c r="KXQ33" s="1"/>
      <c r="KXR33" s="176"/>
      <c r="KXS33" s="1"/>
      <c r="KXT33" s="176"/>
      <c r="KXU33" s="1"/>
      <c r="KXV33" s="176"/>
      <c r="KXW33" s="1"/>
      <c r="KXX33" s="176"/>
      <c r="KXY33" s="1"/>
      <c r="KXZ33" s="176"/>
      <c r="KYA33" s="1"/>
      <c r="KYB33" s="176"/>
      <c r="KYC33" s="1"/>
      <c r="KYD33" s="176"/>
      <c r="KYE33" s="1"/>
      <c r="KYF33" s="176"/>
      <c r="KYG33" s="1"/>
      <c r="KYH33" s="176"/>
      <c r="KYI33" s="1"/>
      <c r="KYJ33" s="176"/>
      <c r="KYK33" s="1"/>
      <c r="KYL33" s="176"/>
      <c r="KYM33" s="1"/>
      <c r="KYN33" s="176"/>
      <c r="KYO33" s="1"/>
      <c r="KYP33" s="176"/>
      <c r="KYQ33" s="1"/>
      <c r="KYR33" s="176"/>
      <c r="KYS33" s="1"/>
      <c r="KYT33" s="176"/>
      <c r="KYU33" s="1"/>
      <c r="KYV33" s="176"/>
      <c r="KYW33" s="1"/>
      <c r="KYX33" s="176"/>
      <c r="KYY33" s="1"/>
      <c r="KYZ33" s="176"/>
      <c r="KZA33" s="1"/>
      <c r="KZB33" s="176"/>
      <c r="KZC33" s="1"/>
      <c r="KZD33" s="176"/>
      <c r="KZE33" s="1"/>
      <c r="KZF33" s="176"/>
      <c r="KZG33" s="1"/>
      <c r="KZH33" s="176"/>
      <c r="KZI33" s="1"/>
      <c r="KZJ33" s="176"/>
      <c r="KZK33" s="1"/>
      <c r="KZL33" s="176"/>
      <c r="KZM33" s="1"/>
      <c r="KZN33" s="176"/>
      <c r="KZO33" s="1"/>
      <c r="KZP33" s="176"/>
      <c r="KZQ33" s="1"/>
      <c r="KZR33" s="176"/>
      <c r="KZS33" s="1"/>
      <c r="KZT33" s="176"/>
      <c r="KZU33" s="1"/>
      <c r="KZV33" s="176"/>
      <c r="KZW33" s="1"/>
      <c r="KZX33" s="176"/>
      <c r="KZY33" s="1"/>
      <c r="KZZ33" s="176"/>
      <c r="LAA33" s="1"/>
      <c r="LAB33" s="176"/>
      <c r="LAC33" s="1"/>
      <c r="LAD33" s="176"/>
      <c r="LAE33" s="1"/>
      <c r="LAF33" s="176"/>
      <c r="LAG33" s="1"/>
      <c r="LAH33" s="176"/>
      <c r="LAI33" s="1"/>
      <c r="LAJ33" s="176"/>
      <c r="LAK33" s="1"/>
      <c r="LAL33" s="176"/>
      <c r="LAM33" s="1"/>
      <c r="LAN33" s="176"/>
      <c r="LAO33" s="1"/>
      <c r="LAP33" s="176"/>
      <c r="LAQ33" s="1"/>
      <c r="LAR33" s="176"/>
      <c r="LAS33" s="1"/>
      <c r="LAT33" s="176"/>
      <c r="LAU33" s="1"/>
      <c r="LAV33" s="176"/>
      <c r="LAW33" s="1"/>
      <c r="LAX33" s="176"/>
      <c r="LAY33" s="1"/>
      <c r="LAZ33" s="176"/>
      <c r="LBA33" s="1"/>
      <c r="LBB33" s="176"/>
      <c r="LBC33" s="1"/>
      <c r="LBD33" s="176"/>
      <c r="LBE33" s="1"/>
      <c r="LBF33" s="176"/>
      <c r="LBG33" s="1"/>
      <c r="LBH33" s="176"/>
      <c r="LBI33" s="1"/>
      <c r="LBJ33" s="176"/>
      <c r="LBK33" s="1"/>
      <c r="LBL33" s="176"/>
      <c r="LBM33" s="1"/>
      <c r="LBN33" s="176"/>
      <c r="LBO33" s="1"/>
      <c r="LBP33" s="176"/>
      <c r="LBQ33" s="1"/>
      <c r="LBR33" s="176"/>
      <c r="LBS33" s="1"/>
      <c r="LBT33" s="176"/>
      <c r="LBU33" s="1"/>
      <c r="LBV33" s="176"/>
      <c r="LBW33" s="1"/>
      <c r="LBX33" s="176"/>
      <c r="LBY33" s="1"/>
      <c r="LBZ33" s="176"/>
      <c r="LCA33" s="1"/>
      <c r="LCB33" s="176"/>
      <c r="LCC33" s="1"/>
      <c r="LCD33" s="176"/>
      <c r="LCE33" s="1"/>
      <c r="LCF33" s="176"/>
      <c r="LCG33" s="1"/>
      <c r="LCH33" s="176"/>
      <c r="LCI33" s="1"/>
      <c r="LCJ33" s="176"/>
      <c r="LCK33" s="1"/>
      <c r="LCL33" s="176"/>
      <c r="LCM33" s="1"/>
      <c r="LCN33" s="176"/>
      <c r="LCO33" s="1"/>
      <c r="LCP33" s="176"/>
      <c r="LCQ33" s="1"/>
      <c r="LCR33" s="176"/>
      <c r="LCS33" s="1"/>
      <c r="LCT33" s="176"/>
      <c r="LCU33" s="1"/>
      <c r="LCV33" s="176"/>
      <c r="LCW33" s="1"/>
      <c r="LCX33" s="176"/>
      <c r="LCY33" s="1"/>
      <c r="LCZ33" s="176"/>
      <c r="LDA33" s="1"/>
      <c r="LDB33" s="176"/>
      <c r="LDC33" s="1"/>
      <c r="LDD33" s="176"/>
      <c r="LDE33" s="1"/>
      <c r="LDF33" s="176"/>
      <c r="LDG33" s="1"/>
      <c r="LDH33" s="176"/>
      <c r="LDI33" s="1"/>
      <c r="LDJ33" s="176"/>
      <c r="LDK33" s="1"/>
      <c r="LDL33" s="176"/>
      <c r="LDM33" s="1"/>
      <c r="LDN33" s="176"/>
      <c r="LDO33" s="1"/>
      <c r="LDP33" s="176"/>
      <c r="LDQ33" s="1"/>
      <c r="LDR33" s="176"/>
      <c r="LDS33" s="1"/>
      <c r="LDT33" s="176"/>
      <c r="LDU33" s="1"/>
      <c r="LDV33" s="176"/>
      <c r="LDW33" s="1"/>
      <c r="LDX33" s="176"/>
      <c r="LDY33" s="1"/>
      <c r="LDZ33" s="176"/>
      <c r="LEA33" s="1"/>
      <c r="LEB33" s="176"/>
      <c r="LEC33" s="1"/>
      <c r="LED33" s="176"/>
      <c r="LEE33" s="1"/>
      <c r="LEF33" s="176"/>
      <c r="LEG33" s="1"/>
      <c r="LEH33" s="176"/>
      <c r="LEI33" s="1"/>
      <c r="LEJ33" s="176"/>
      <c r="LEK33" s="1"/>
      <c r="LEL33" s="176"/>
      <c r="LEM33" s="1"/>
      <c r="LEN33" s="176"/>
      <c r="LEO33" s="1"/>
      <c r="LEP33" s="176"/>
      <c r="LEQ33" s="1"/>
      <c r="LER33" s="176"/>
      <c r="LES33" s="1"/>
      <c r="LET33" s="176"/>
      <c r="LEU33" s="1"/>
      <c r="LEV33" s="176"/>
      <c r="LEW33" s="1"/>
      <c r="LEX33" s="176"/>
      <c r="LEY33" s="1"/>
      <c r="LEZ33" s="176"/>
      <c r="LFA33" s="1"/>
      <c r="LFB33" s="176"/>
      <c r="LFC33" s="1"/>
      <c r="LFD33" s="176"/>
      <c r="LFE33" s="1"/>
      <c r="LFF33" s="176"/>
      <c r="LFG33" s="1"/>
      <c r="LFH33" s="176"/>
      <c r="LFI33" s="1"/>
      <c r="LFJ33" s="176"/>
      <c r="LFK33" s="1"/>
      <c r="LFL33" s="176"/>
      <c r="LFM33" s="1"/>
      <c r="LFN33" s="176"/>
      <c r="LFO33" s="1"/>
      <c r="LFP33" s="176"/>
      <c r="LFQ33" s="1"/>
      <c r="LFR33" s="176"/>
      <c r="LFS33" s="1"/>
      <c r="LFT33" s="176"/>
      <c r="LFU33" s="1"/>
      <c r="LFV33" s="176"/>
      <c r="LFW33" s="1"/>
      <c r="LFX33" s="176"/>
      <c r="LFY33" s="1"/>
      <c r="LFZ33" s="176"/>
      <c r="LGA33" s="1"/>
      <c r="LGB33" s="176"/>
      <c r="LGC33" s="1"/>
      <c r="LGD33" s="176"/>
      <c r="LGE33" s="1"/>
      <c r="LGF33" s="176"/>
      <c r="LGG33" s="1"/>
      <c r="LGH33" s="176"/>
      <c r="LGI33" s="1"/>
      <c r="LGJ33" s="176"/>
      <c r="LGK33" s="1"/>
      <c r="LGL33" s="176"/>
      <c r="LGM33" s="1"/>
      <c r="LGN33" s="176"/>
      <c r="LGO33" s="1"/>
      <c r="LGP33" s="176"/>
      <c r="LGQ33" s="1"/>
      <c r="LGR33" s="176"/>
      <c r="LGS33" s="1"/>
      <c r="LGT33" s="176"/>
      <c r="LGU33" s="1"/>
      <c r="LGV33" s="176"/>
      <c r="LGW33" s="1"/>
      <c r="LGX33" s="176"/>
      <c r="LGY33" s="1"/>
      <c r="LGZ33" s="176"/>
      <c r="LHA33" s="1"/>
      <c r="LHB33" s="176"/>
      <c r="LHC33" s="1"/>
      <c r="LHD33" s="176"/>
      <c r="LHE33" s="1"/>
      <c r="LHF33" s="176"/>
      <c r="LHG33" s="1"/>
      <c r="LHH33" s="176"/>
      <c r="LHI33" s="1"/>
      <c r="LHJ33" s="176"/>
      <c r="LHK33" s="1"/>
      <c r="LHL33" s="176"/>
      <c r="LHM33" s="1"/>
      <c r="LHN33" s="176"/>
      <c r="LHO33" s="1"/>
      <c r="LHP33" s="176"/>
      <c r="LHQ33" s="1"/>
      <c r="LHR33" s="176"/>
      <c r="LHS33" s="1"/>
      <c r="LHT33" s="176"/>
      <c r="LHU33" s="1"/>
      <c r="LHV33" s="176"/>
      <c r="LHW33" s="1"/>
      <c r="LHX33" s="176"/>
      <c r="LHY33" s="1"/>
      <c r="LHZ33" s="176"/>
      <c r="LIA33" s="1"/>
      <c r="LIB33" s="176"/>
      <c r="LIC33" s="1"/>
      <c r="LID33" s="176"/>
      <c r="LIE33" s="1"/>
      <c r="LIF33" s="176"/>
      <c r="LIG33" s="1"/>
      <c r="LIH33" s="176"/>
      <c r="LII33" s="1"/>
      <c r="LIJ33" s="176"/>
      <c r="LIK33" s="1"/>
      <c r="LIL33" s="176"/>
      <c r="LIM33" s="1"/>
      <c r="LIN33" s="176"/>
      <c r="LIO33" s="1"/>
      <c r="LIP33" s="176"/>
      <c r="LIQ33" s="1"/>
      <c r="LIR33" s="176"/>
      <c r="LIS33" s="1"/>
      <c r="LIT33" s="176"/>
      <c r="LIU33" s="1"/>
      <c r="LIV33" s="176"/>
      <c r="LIW33" s="1"/>
      <c r="LIX33" s="176"/>
      <c r="LIY33" s="1"/>
      <c r="LIZ33" s="176"/>
      <c r="LJA33" s="1"/>
      <c r="LJB33" s="176"/>
      <c r="LJC33" s="1"/>
      <c r="LJD33" s="176"/>
      <c r="LJE33" s="1"/>
      <c r="LJF33" s="176"/>
      <c r="LJG33" s="1"/>
      <c r="LJH33" s="176"/>
      <c r="LJI33" s="1"/>
      <c r="LJJ33" s="176"/>
      <c r="LJK33" s="1"/>
      <c r="LJL33" s="176"/>
      <c r="LJM33" s="1"/>
      <c r="LJN33" s="176"/>
      <c r="LJO33" s="1"/>
      <c r="LJP33" s="176"/>
      <c r="LJQ33" s="1"/>
      <c r="LJR33" s="176"/>
      <c r="LJS33" s="1"/>
      <c r="LJT33" s="176"/>
      <c r="LJU33" s="1"/>
      <c r="LJV33" s="176"/>
      <c r="LJW33" s="1"/>
      <c r="LJX33" s="176"/>
      <c r="LJY33" s="1"/>
      <c r="LJZ33" s="176"/>
      <c r="LKA33" s="1"/>
      <c r="LKB33" s="176"/>
      <c r="LKC33" s="1"/>
      <c r="LKD33" s="176"/>
      <c r="LKE33" s="1"/>
      <c r="LKF33" s="176"/>
      <c r="LKG33" s="1"/>
      <c r="LKH33" s="176"/>
      <c r="LKI33" s="1"/>
      <c r="LKJ33" s="176"/>
      <c r="LKK33" s="1"/>
      <c r="LKL33" s="176"/>
      <c r="LKM33" s="1"/>
      <c r="LKN33" s="176"/>
      <c r="LKO33" s="1"/>
      <c r="LKP33" s="176"/>
      <c r="LKQ33" s="1"/>
      <c r="LKR33" s="176"/>
      <c r="LKS33" s="1"/>
      <c r="LKT33" s="176"/>
      <c r="LKU33" s="1"/>
      <c r="LKV33" s="176"/>
      <c r="LKW33" s="1"/>
      <c r="LKX33" s="176"/>
      <c r="LKY33" s="1"/>
      <c r="LKZ33" s="176"/>
      <c r="LLA33" s="1"/>
      <c r="LLB33" s="176"/>
      <c r="LLC33" s="1"/>
      <c r="LLD33" s="176"/>
      <c r="LLE33" s="1"/>
      <c r="LLF33" s="176"/>
      <c r="LLG33" s="1"/>
      <c r="LLH33" s="176"/>
      <c r="LLI33" s="1"/>
      <c r="LLJ33" s="176"/>
      <c r="LLK33" s="1"/>
      <c r="LLL33" s="176"/>
      <c r="LLM33" s="1"/>
      <c r="LLN33" s="176"/>
      <c r="LLO33" s="1"/>
      <c r="LLP33" s="176"/>
      <c r="LLQ33" s="1"/>
      <c r="LLR33" s="176"/>
      <c r="LLS33" s="1"/>
      <c r="LLT33" s="176"/>
      <c r="LLU33" s="1"/>
      <c r="LLV33" s="176"/>
      <c r="LLW33" s="1"/>
      <c r="LLX33" s="176"/>
      <c r="LLY33" s="1"/>
      <c r="LLZ33" s="176"/>
      <c r="LMA33" s="1"/>
      <c r="LMB33" s="176"/>
      <c r="LMC33" s="1"/>
      <c r="LMD33" s="176"/>
      <c r="LME33" s="1"/>
      <c r="LMF33" s="176"/>
      <c r="LMG33" s="1"/>
      <c r="LMH33" s="176"/>
      <c r="LMI33" s="1"/>
      <c r="LMJ33" s="176"/>
      <c r="LMK33" s="1"/>
      <c r="LML33" s="176"/>
      <c r="LMM33" s="1"/>
      <c r="LMN33" s="176"/>
      <c r="LMO33" s="1"/>
      <c r="LMP33" s="176"/>
      <c r="LMQ33" s="1"/>
      <c r="LMR33" s="176"/>
      <c r="LMS33" s="1"/>
      <c r="LMT33" s="176"/>
      <c r="LMU33" s="1"/>
      <c r="LMV33" s="176"/>
      <c r="LMW33" s="1"/>
      <c r="LMX33" s="176"/>
      <c r="LMY33" s="1"/>
      <c r="LMZ33" s="176"/>
      <c r="LNA33" s="1"/>
      <c r="LNB33" s="176"/>
      <c r="LNC33" s="1"/>
      <c r="LND33" s="176"/>
      <c r="LNE33" s="1"/>
      <c r="LNF33" s="176"/>
      <c r="LNG33" s="1"/>
      <c r="LNH33" s="176"/>
      <c r="LNI33" s="1"/>
      <c r="LNJ33" s="176"/>
      <c r="LNK33" s="1"/>
      <c r="LNL33" s="176"/>
      <c r="LNM33" s="1"/>
      <c r="LNN33" s="176"/>
      <c r="LNO33" s="1"/>
      <c r="LNP33" s="176"/>
      <c r="LNQ33" s="1"/>
      <c r="LNR33" s="176"/>
      <c r="LNS33" s="1"/>
      <c r="LNT33" s="176"/>
      <c r="LNU33" s="1"/>
      <c r="LNV33" s="176"/>
      <c r="LNW33" s="1"/>
      <c r="LNX33" s="176"/>
      <c r="LNY33" s="1"/>
      <c r="LNZ33" s="176"/>
      <c r="LOA33" s="1"/>
      <c r="LOB33" s="176"/>
      <c r="LOC33" s="1"/>
      <c r="LOD33" s="176"/>
      <c r="LOE33" s="1"/>
      <c r="LOF33" s="176"/>
      <c r="LOG33" s="1"/>
      <c r="LOH33" s="176"/>
      <c r="LOI33" s="1"/>
      <c r="LOJ33" s="176"/>
      <c r="LOK33" s="1"/>
      <c r="LOL33" s="176"/>
      <c r="LOM33" s="1"/>
      <c r="LON33" s="176"/>
      <c r="LOO33" s="1"/>
      <c r="LOP33" s="176"/>
      <c r="LOQ33" s="1"/>
      <c r="LOR33" s="176"/>
      <c r="LOS33" s="1"/>
      <c r="LOT33" s="176"/>
      <c r="LOU33" s="1"/>
      <c r="LOV33" s="176"/>
      <c r="LOW33" s="1"/>
      <c r="LOX33" s="176"/>
      <c r="LOY33" s="1"/>
      <c r="LOZ33" s="176"/>
      <c r="LPA33" s="1"/>
      <c r="LPB33" s="176"/>
      <c r="LPC33" s="1"/>
      <c r="LPD33" s="176"/>
      <c r="LPE33" s="1"/>
      <c r="LPF33" s="176"/>
      <c r="LPG33" s="1"/>
      <c r="LPH33" s="176"/>
      <c r="LPI33" s="1"/>
      <c r="LPJ33" s="176"/>
      <c r="LPK33" s="1"/>
      <c r="LPL33" s="176"/>
      <c r="LPM33" s="1"/>
      <c r="LPN33" s="176"/>
      <c r="LPO33" s="1"/>
      <c r="LPP33" s="176"/>
      <c r="LPQ33" s="1"/>
      <c r="LPR33" s="176"/>
      <c r="LPS33" s="1"/>
      <c r="LPT33" s="176"/>
      <c r="LPU33" s="1"/>
      <c r="LPV33" s="176"/>
      <c r="LPW33" s="1"/>
      <c r="LPX33" s="176"/>
      <c r="LPY33" s="1"/>
      <c r="LPZ33" s="176"/>
      <c r="LQA33" s="1"/>
      <c r="LQB33" s="176"/>
      <c r="LQC33" s="1"/>
      <c r="LQD33" s="176"/>
      <c r="LQE33" s="1"/>
      <c r="LQF33" s="176"/>
      <c r="LQG33" s="1"/>
      <c r="LQH33" s="176"/>
      <c r="LQI33" s="1"/>
      <c r="LQJ33" s="176"/>
      <c r="LQK33" s="1"/>
      <c r="LQL33" s="176"/>
      <c r="LQM33" s="1"/>
      <c r="LQN33" s="176"/>
      <c r="LQO33" s="1"/>
      <c r="LQP33" s="176"/>
      <c r="LQQ33" s="1"/>
      <c r="LQR33" s="176"/>
      <c r="LQS33" s="1"/>
      <c r="LQT33" s="176"/>
      <c r="LQU33" s="1"/>
      <c r="LQV33" s="176"/>
      <c r="LQW33" s="1"/>
      <c r="LQX33" s="176"/>
      <c r="LQY33" s="1"/>
      <c r="LQZ33" s="176"/>
      <c r="LRA33" s="1"/>
      <c r="LRB33" s="176"/>
      <c r="LRC33" s="1"/>
      <c r="LRD33" s="176"/>
      <c r="LRE33" s="1"/>
      <c r="LRF33" s="176"/>
      <c r="LRG33" s="1"/>
      <c r="LRH33" s="176"/>
      <c r="LRI33" s="1"/>
      <c r="LRJ33" s="176"/>
      <c r="LRK33" s="1"/>
      <c r="LRL33" s="176"/>
      <c r="LRM33" s="1"/>
      <c r="LRN33" s="176"/>
      <c r="LRO33" s="1"/>
      <c r="LRP33" s="176"/>
      <c r="LRQ33" s="1"/>
      <c r="LRR33" s="176"/>
      <c r="LRS33" s="1"/>
      <c r="LRT33" s="176"/>
      <c r="LRU33" s="1"/>
      <c r="LRV33" s="176"/>
      <c r="LRW33" s="1"/>
      <c r="LRX33" s="176"/>
      <c r="LRY33" s="1"/>
      <c r="LRZ33" s="176"/>
      <c r="LSA33" s="1"/>
      <c r="LSB33" s="176"/>
      <c r="LSC33" s="1"/>
      <c r="LSD33" s="176"/>
      <c r="LSE33" s="1"/>
      <c r="LSF33" s="176"/>
      <c r="LSG33" s="1"/>
      <c r="LSH33" s="176"/>
      <c r="LSI33" s="1"/>
      <c r="LSJ33" s="176"/>
      <c r="LSK33" s="1"/>
      <c r="LSL33" s="176"/>
      <c r="LSM33" s="1"/>
      <c r="LSN33" s="176"/>
      <c r="LSO33" s="1"/>
      <c r="LSP33" s="176"/>
      <c r="LSQ33" s="1"/>
      <c r="LSR33" s="176"/>
      <c r="LSS33" s="1"/>
      <c r="LST33" s="176"/>
      <c r="LSU33" s="1"/>
      <c r="LSV33" s="176"/>
      <c r="LSW33" s="1"/>
      <c r="LSX33" s="176"/>
      <c r="LSY33" s="1"/>
      <c r="LSZ33" s="176"/>
      <c r="LTA33" s="1"/>
      <c r="LTB33" s="176"/>
      <c r="LTC33" s="1"/>
      <c r="LTD33" s="176"/>
      <c r="LTE33" s="1"/>
      <c r="LTF33" s="176"/>
      <c r="LTG33" s="1"/>
      <c r="LTH33" s="176"/>
      <c r="LTI33" s="1"/>
      <c r="LTJ33" s="176"/>
      <c r="LTK33" s="1"/>
      <c r="LTL33" s="176"/>
      <c r="LTM33" s="1"/>
      <c r="LTN33" s="176"/>
      <c r="LTO33" s="1"/>
      <c r="LTP33" s="176"/>
      <c r="LTQ33" s="1"/>
      <c r="LTR33" s="176"/>
      <c r="LTS33" s="1"/>
      <c r="LTT33" s="176"/>
      <c r="LTU33" s="1"/>
      <c r="LTV33" s="176"/>
      <c r="LTW33" s="1"/>
      <c r="LTX33" s="176"/>
      <c r="LTY33" s="1"/>
      <c r="LTZ33" s="176"/>
      <c r="LUA33" s="1"/>
      <c r="LUB33" s="176"/>
      <c r="LUC33" s="1"/>
      <c r="LUD33" s="176"/>
      <c r="LUE33" s="1"/>
      <c r="LUF33" s="176"/>
      <c r="LUG33" s="1"/>
      <c r="LUH33" s="176"/>
      <c r="LUI33" s="1"/>
      <c r="LUJ33" s="176"/>
      <c r="LUK33" s="1"/>
      <c r="LUL33" s="176"/>
      <c r="LUM33" s="1"/>
      <c r="LUN33" s="176"/>
      <c r="LUO33" s="1"/>
      <c r="LUP33" s="176"/>
      <c r="LUQ33" s="1"/>
      <c r="LUR33" s="176"/>
      <c r="LUS33" s="1"/>
      <c r="LUT33" s="176"/>
      <c r="LUU33" s="1"/>
      <c r="LUV33" s="176"/>
      <c r="LUW33" s="1"/>
      <c r="LUX33" s="176"/>
      <c r="LUY33" s="1"/>
      <c r="LUZ33" s="176"/>
      <c r="LVA33" s="1"/>
      <c r="LVB33" s="176"/>
      <c r="LVC33" s="1"/>
      <c r="LVD33" s="176"/>
      <c r="LVE33" s="1"/>
      <c r="LVF33" s="176"/>
      <c r="LVG33" s="1"/>
      <c r="LVH33" s="176"/>
      <c r="LVI33" s="1"/>
      <c r="LVJ33" s="176"/>
      <c r="LVK33" s="1"/>
      <c r="LVL33" s="176"/>
      <c r="LVM33" s="1"/>
      <c r="LVN33" s="176"/>
      <c r="LVO33" s="1"/>
      <c r="LVP33" s="176"/>
      <c r="LVQ33" s="1"/>
      <c r="LVR33" s="176"/>
      <c r="LVS33" s="1"/>
      <c r="LVT33" s="176"/>
      <c r="LVU33" s="1"/>
      <c r="LVV33" s="176"/>
      <c r="LVW33" s="1"/>
      <c r="LVX33" s="176"/>
      <c r="LVY33" s="1"/>
      <c r="LVZ33" s="176"/>
      <c r="LWA33" s="1"/>
      <c r="LWB33" s="176"/>
      <c r="LWC33" s="1"/>
      <c r="LWD33" s="176"/>
      <c r="LWE33" s="1"/>
      <c r="LWF33" s="176"/>
      <c r="LWG33" s="1"/>
      <c r="LWH33" s="176"/>
      <c r="LWI33" s="1"/>
      <c r="LWJ33" s="176"/>
      <c r="LWK33" s="1"/>
      <c r="LWL33" s="176"/>
      <c r="LWM33" s="1"/>
      <c r="LWN33" s="176"/>
      <c r="LWO33" s="1"/>
      <c r="LWP33" s="176"/>
      <c r="LWQ33" s="1"/>
      <c r="LWR33" s="176"/>
      <c r="LWS33" s="1"/>
      <c r="LWT33" s="176"/>
      <c r="LWU33" s="1"/>
      <c r="LWV33" s="176"/>
      <c r="LWW33" s="1"/>
      <c r="LWX33" s="176"/>
      <c r="LWY33" s="1"/>
      <c r="LWZ33" s="176"/>
      <c r="LXA33" s="1"/>
      <c r="LXB33" s="176"/>
      <c r="LXC33" s="1"/>
      <c r="LXD33" s="176"/>
      <c r="LXE33" s="1"/>
      <c r="LXF33" s="176"/>
      <c r="LXG33" s="1"/>
      <c r="LXH33" s="176"/>
      <c r="LXI33" s="1"/>
      <c r="LXJ33" s="176"/>
      <c r="LXK33" s="1"/>
      <c r="LXL33" s="176"/>
      <c r="LXM33" s="1"/>
      <c r="LXN33" s="176"/>
      <c r="LXO33" s="1"/>
      <c r="LXP33" s="176"/>
      <c r="LXQ33" s="1"/>
      <c r="LXR33" s="176"/>
      <c r="LXS33" s="1"/>
      <c r="LXT33" s="176"/>
      <c r="LXU33" s="1"/>
      <c r="LXV33" s="176"/>
      <c r="LXW33" s="1"/>
      <c r="LXX33" s="176"/>
      <c r="LXY33" s="1"/>
      <c r="LXZ33" s="176"/>
      <c r="LYA33" s="1"/>
      <c r="LYB33" s="176"/>
      <c r="LYC33" s="1"/>
      <c r="LYD33" s="176"/>
      <c r="LYE33" s="1"/>
      <c r="LYF33" s="176"/>
      <c r="LYG33" s="1"/>
      <c r="LYH33" s="176"/>
      <c r="LYI33" s="1"/>
      <c r="LYJ33" s="176"/>
      <c r="LYK33" s="1"/>
      <c r="LYL33" s="176"/>
      <c r="LYM33" s="1"/>
      <c r="LYN33" s="176"/>
      <c r="LYO33" s="1"/>
      <c r="LYP33" s="176"/>
      <c r="LYQ33" s="1"/>
      <c r="LYR33" s="176"/>
      <c r="LYS33" s="1"/>
      <c r="LYT33" s="176"/>
      <c r="LYU33" s="1"/>
      <c r="LYV33" s="176"/>
      <c r="LYW33" s="1"/>
      <c r="LYX33" s="176"/>
      <c r="LYY33" s="1"/>
      <c r="LYZ33" s="176"/>
      <c r="LZA33" s="1"/>
      <c r="LZB33" s="176"/>
      <c r="LZC33" s="1"/>
      <c r="LZD33" s="176"/>
      <c r="LZE33" s="1"/>
      <c r="LZF33" s="176"/>
      <c r="LZG33" s="1"/>
      <c r="LZH33" s="176"/>
      <c r="LZI33" s="1"/>
      <c r="LZJ33" s="176"/>
      <c r="LZK33" s="1"/>
      <c r="LZL33" s="176"/>
      <c r="LZM33" s="1"/>
      <c r="LZN33" s="176"/>
      <c r="LZO33" s="1"/>
      <c r="LZP33" s="176"/>
      <c r="LZQ33" s="1"/>
      <c r="LZR33" s="176"/>
      <c r="LZS33" s="1"/>
      <c r="LZT33" s="176"/>
      <c r="LZU33" s="1"/>
      <c r="LZV33" s="176"/>
      <c r="LZW33" s="1"/>
      <c r="LZX33" s="176"/>
      <c r="LZY33" s="1"/>
      <c r="LZZ33" s="176"/>
      <c r="MAA33" s="1"/>
      <c r="MAB33" s="176"/>
      <c r="MAC33" s="1"/>
      <c r="MAD33" s="176"/>
      <c r="MAE33" s="1"/>
      <c r="MAF33" s="176"/>
      <c r="MAG33" s="1"/>
      <c r="MAH33" s="176"/>
      <c r="MAI33" s="1"/>
      <c r="MAJ33" s="176"/>
      <c r="MAK33" s="1"/>
      <c r="MAL33" s="176"/>
      <c r="MAM33" s="1"/>
      <c r="MAN33" s="176"/>
      <c r="MAO33" s="1"/>
      <c r="MAP33" s="176"/>
      <c r="MAQ33" s="1"/>
      <c r="MAR33" s="176"/>
      <c r="MAS33" s="1"/>
      <c r="MAT33" s="176"/>
      <c r="MAU33" s="1"/>
      <c r="MAV33" s="176"/>
      <c r="MAW33" s="1"/>
      <c r="MAX33" s="176"/>
      <c r="MAY33" s="1"/>
      <c r="MAZ33" s="176"/>
      <c r="MBA33" s="1"/>
      <c r="MBB33" s="176"/>
      <c r="MBC33" s="1"/>
      <c r="MBD33" s="176"/>
      <c r="MBE33" s="1"/>
      <c r="MBF33" s="176"/>
      <c r="MBG33" s="1"/>
      <c r="MBH33" s="176"/>
      <c r="MBI33" s="1"/>
      <c r="MBJ33" s="176"/>
      <c r="MBK33" s="1"/>
      <c r="MBL33" s="176"/>
      <c r="MBM33" s="1"/>
      <c r="MBN33" s="176"/>
      <c r="MBO33" s="1"/>
      <c r="MBP33" s="176"/>
      <c r="MBQ33" s="1"/>
      <c r="MBR33" s="176"/>
      <c r="MBS33" s="1"/>
      <c r="MBT33" s="176"/>
      <c r="MBU33" s="1"/>
      <c r="MBV33" s="176"/>
      <c r="MBW33" s="1"/>
      <c r="MBX33" s="176"/>
      <c r="MBY33" s="1"/>
      <c r="MBZ33" s="176"/>
      <c r="MCA33" s="1"/>
      <c r="MCB33" s="176"/>
      <c r="MCC33" s="1"/>
      <c r="MCD33" s="176"/>
      <c r="MCE33" s="1"/>
      <c r="MCF33" s="176"/>
      <c r="MCG33" s="1"/>
      <c r="MCH33" s="176"/>
      <c r="MCI33" s="1"/>
      <c r="MCJ33" s="176"/>
      <c r="MCK33" s="1"/>
      <c r="MCL33" s="176"/>
      <c r="MCM33" s="1"/>
      <c r="MCN33" s="176"/>
      <c r="MCO33" s="1"/>
      <c r="MCP33" s="176"/>
      <c r="MCQ33" s="1"/>
      <c r="MCR33" s="176"/>
      <c r="MCS33" s="1"/>
      <c r="MCT33" s="176"/>
      <c r="MCU33" s="1"/>
      <c r="MCV33" s="176"/>
      <c r="MCW33" s="1"/>
      <c r="MCX33" s="176"/>
      <c r="MCY33" s="1"/>
      <c r="MCZ33" s="176"/>
      <c r="MDA33" s="1"/>
      <c r="MDB33" s="176"/>
      <c r="MDC33" s="1"/>
      <c r="MDD33" s="176"/>
      <c r="MDE33" s="1"/>
      <c r="MDF33" s="176"/>
      <c r="MDG33" s="1"/>
      <c r="MDH33" s="176"/>
      <c r="MDI33" s="1"/>
      <c r="MDJ33" s="176"/>
      <c r="MDK33" s="1"/>
      <c r="MDL33" s="176"/>
      <c r="MDM33" s="1"/>
      <c r="MDN33" s="176"/>
      <c r="MDO33" s="1"/>
      <c r="MDP33" s="176"/>
      <c r="MDQ33" s="1"/>
      <c r="MDR33" s="176"/>
      <c r="MDS33" s="1"/>
      <c r="MDT33" s="176"/>
      <c r="MDU33" s="1"/>
      <c r="MDV33" s="176"/>
      <c r="MDW33" s="1"/>
      <c r="MDX33" s="176"/>
      <c r="MDY33" s="1"/>
      <c r="MDZ33" s="176"/>
      <c r="MEA33" s="1"/>
      <c r="MEB33" s="176"/>
      <c r="MEC33" s="1"/>
      <c r="MED33" s="176"/>
      <c r="MEE33" s="1"/>
      <c r="MEF33" s="176"/>
      <c r="MEG33" s="1"/>
      <c r="MEH33" s="176"/>
      <c r="MEI33" s="1"/>
      <c r="MEJ33" s="176"/>
      <c r="MEK33" s="1"/>
      <c r="MEL33" s="176"/>
      <c r="MEM33" s="1"/>
      <c r="MEN33" s="176"/>
      <c r="MEO33" s="1"/>
      <c r="MEP33" s="176"/>
      <c r="MEQ33" s="1"/>
      <c r="MER33" s="176"/>
      <c r="MES33" s="1"/>
      <c r="MET33" s="176"/>
      <c r="MEU33" s="1"/>
      <c r="MEV33" s="176"/>
      <c r="MEW33" s="1"/>
      <c r="MEX33" s="176"/>
      <c r="MEY33" s="1"/>
      <c r="MEZ33" s="176"/>
      <c r="MFA33" s="1"/>
      <c r="MFB33" s="176"/>
      <c r="MFC33" s="1"/>
      <c r="MFD33" s="176"/>
      <c r="MFE33" s="1"/>
      <c r="MFF33" s="176"/>
      <c r="MFG33" s="1"/>
      <c r="MFH33" s="176"/>
      <c r="MFI33" s="1"/>
      <c r="MFJ33" s="176"/>
      <c r="MFK33" s="1"/>
      <c r="MFL33" s="176"/>
      <c r="MFM33" s="1"/>
      <c r="MFN33" s="176"/>
      <c r="MFO33" s="1"/>
      <c r="MFP33" s="176"/>
      <c r="MFQ33" s="1"/>
      <c r="MFR33" s="176"/>
      <c r="MFS33" s="1"/>
      <c r="MFT33" s="176"/>
      <c r="MFU33" s="1"/>
      <c r="MFV33" s="176"/>
      <c r="MFW33" s="1"/>
      <c r="MFX33" s="176"/>
      <c r="MFY33" s="1"/>
      <c r="MFZ33" s="176"/>
      <c r="MGA33" s="1"/>
      <c r="MGB33" s="176"/>
      <c r="MGC33" s="1"/>
      <c r="MGD33" s="176"/>
      <c r="MGE33" s="1"/>
      <c r="MGF33" s="176"/>
      <c r="MGG33" s="1"/>
      <c r="MGH33" s="176"/>
      <c r="MGI33" s="1"/>
      <c r="MGJ33" s="176"/>
      <c r="MGK33" s="1"/>
      <c r="MGL33" s="176"/>
      <c r="MGM33" s="1"/>
      <c r="MGN33" s="176"/>
      <c r="MGO33" s="1"/>
      <c r="MGP33" s="176"/>
      <c r="MGQ33" s="1"/>
      <c r="MGR33" s="176"/>
      <c r="MGS33" s="1"/>
      <c r="MGT33" s="176"/>
      <c r="MGU33" s="1"/>
      <c r="MGV33" s="176"/>
      <c r="MGW33" s="1"/>
      <c r="MGX33" s="176"/>
      <c r="MGY33" s="1"/>
      <c r="MGZ33" s="176"/>
      <c r="MHA33" s="1"/>
      <c r="MHB33" s="176"/>
      <c r="MHC33" s="1"/>
      <c r="MHD33" s="176"/>
      <c r="MHE33" s="1"/>
      <c r="MHF33" s="176"/>
      <c r="MHG33" s="1"/>
      <c r="MHH33" s="176"/>
      <c r="MHI33" s="1"/>
      <c r="MHJ33" s="176"/>
      <c r="MHK33" s="1"/>
      <c r="MHL33" s="176"/>
      <c r="MHM33" s="1"/>
      <c r="MHN33" s="176"/>
      <c r="MHO33" s="1"/>
      <c r="MHP33" s="176"/>
      <c r="MHQ33" s="1"/>
      <c r="MHR33" s="176"/>
      <c r="MHS33" s="1"/>
      <c r="MHT33" s="176"/>
      <c r="MHU33" s="1"/>
      <c r="MHV33" s="176"/>
      <c r="MHW33" s="1"/>
      <c r="MHX33" s="176"/>
      <c r="MHY33" s="1"/>
      <c r="MHZ33" s="176"/>
      <c r="MIA33" s="1"/>
      <c r="MIB33" s="176"/>
      <c r="MIC33" s="1"/>
      <c r="MID33" s="176"/>
      <c r="MIE33" s="1"/>
      <c r="MIF33" s="176"/>
      <c r="MIG33" s="1"/>
      <c r="MIH33" s="176"/>
      <c r="MII33" s="1"/>
      <c r="MIJ33" s="176"/>
      <c r="MIK33" s="1"/>
      <c r="MIL33" s="176"/>
      <c r="MIM33" s="1"/>
      <c r="MIN33" s="176"/>
      <c r="MIO33" s="1"/>
      <c r="MIP33" s="176"/>
      <c r="MIQ33" s="1"/>
      <c r="MIR33" s="176"/>
      <c r="MIS33" s="1"/>
      <c r="MIT33" s="176"/>
      <c r="MIU33" s="1"/>
      <c r="MIV33" s="176"/>
      <c r="MIW33" s="1"/>
      <c r="MIX33" s="176"/>
      <c r="MIY33" s="1"/>
      <c r="MIZ33" s="176"/>
      <c r="MJA33" s="1"/>
      <c r="MJB33" s="176"/>
      <c r="MJC33" s="1"/>
      <c r="MJD33" s="176"/>
      <c r="MJE33" s="1"/>
      <c r="MJF33" s="176"/>
      <c r="MJG33" s="1"/>
      <c r="MJH33" s="176"/>
      <c r="MJI33" s="1"/>
      <c r="MJJ33" s="176"/>
      <c r="MJK33" s="1"/>
      <c r="MJL33" s="176"/>
      <c r="MJM33" s="1"/>
      <c r="MJN33" s="176"/>
      <c r="MJO33" s="1"/>
      <c r="MJP33" s="176"/>
      <c r="MJQ33" s="1"/>
      <c r="MJR33" s="176"/>
      <c r="MJS33" s="1"/>
      <c r="MJT33" s="176"/>
      <c r="MJU33" s="1"/>
      <c r="MJV33" s="176"/>
      <c r="MJW33" s="1"/>
      <c r="MJX33" s="176"/>
      <c r="MJY33" s="1"/>
      <c r="MJZ33" s="176"/>
      <c r="MKA33" s="1"/>
      <c r="MKB33" s="176"/>
      <c r="MKC33" s="1"/>
      <c r="MKD33" s="176"/>
      <c r="MKE33" s="1"/>
      <c r="MKF33" s="176"/>
      <c r="MKG33" s="1"/>
      <c r="MKH33" s="176"/>
      <c r="MKI33" s="1"/>
      <c r="MKJ33" s="176"/>
      <c r="MKK33" s="1"/>
      <c r="MKL33" s="176"/>
      <c r="MKM33" s="1"/>
      <c r="MKN33" s="176"/>
      <c r="MKO33" s="1"/>
      <c r="MKP33" s="176"/>
      <c r="MKQ33" s="1"/>
      <c r="MKR33" s="176"/>
      <c r="MKS33" s="1"/>
      <c r="MKT33" s="176"/>
      <c r="MKU33" s="1"/>
      <c r="MKV33" s="176"/>
      <c r="MKW33" s="1"/>
      <c r="MKX33" s="176"/>
      <c r="MKY33" s="1"/>
      <c r="MKZ33" s="176"/>
      <c r="MLA33" s="1"/>
      <c r="MLB33" s="176"/>
      <c r="MLC33" s="1"/>
      <c r="MLD33" s="176"/>
      <c r="MLE33" s="1"/>
      <c r="MLF33" s="176"/>
      <c r="MLG33" s="1"/>
      <c r="MLH33" s="176"/>
      <c r="MLI33" s="1"/>
      <c r="MLJ33" s="176"/>
      <c r="MLK33" s="1"/>
      <c r="MLL33" s="176"/>
      <c r="MLM33" s="1"/>
      <c r="MLN33" s="176"/>
      <c r="MLO33" s="1"/>
      <c r="MLP33" s="176"/>
      <c r="MLQ33" s="1"/>
      <c r="MLR33" s="176"/>
      <c r="MLS33" s="1"/>
      <c r="MLT33" s="176"/>
      <c r="MLU33" s="1"/>
      <c r="MLV33" s="176"/>
      <c r="MLW33" s="1"/>
      <c r="MLX33" s="176"/>
      <c r="MLY33" s="1"/>
      <c r="MLZ33" s="176"/>
      <c r="MMA33" s="1"/>
      <c r="MMB33" s="176"/>
      <c r="MMC33" s="1"/>
      <c r="MMD33" s="176"/>
      <c r="MME33" s="1"/>
      <c r="MMF33" s="176"/>
      <c r="MMG33" s="1"/>
      <c r="MMH33" s="176"/>
      <c r="MMI33" s="1"/>
      <c r="MMJ33" s="176"/>
      <c r="MMK33" s="1"/>
      <c r="MML33" s="176"/>
      <c r="MMM33" s="1"/>
      <c r="MMN33" s="176"/>
      <c r="MMO33" s="1"/>
      <c r="MMP33" s="176"/>
      <c r="MMQ33" s="1"/>
      <c r="MMR33" s="176"/>
      <c r="MMS33" s="1"/>
      <c r="MMT33" s="176"/>
      <c r="MMU33" s="1"/>
      <c r="MMV33" s="176"/>
      <c r="MMW33" s="1"/>
      <c r="MMX33" s="176"/>
      <c r="MMY33" s="1"/>
      <c r="MMZ33" s="176"/>
      <c r="MNA33" s="1"/>
      <c r="MNB33" s="176"/>
      <c r="MNC33" s="1"/>
      <c r="MND33" s="176"/>
      <c r="MNE33" s="1"/>
      <c r="MNF33" s="176"/>
      <c r="MNG33" s="1"/>
      <c r="MNH33" s="176"/>
      <c r="MNI33" s="1"/>
      <c r="MNJ33" s="176"/>
      <c r="MNK33" s="1"/>
      <c r="MNL33" s="176"/>
      <c r="MNM33" s="1"/>
      <c r="MNN33" s="176"/>
      <c r="MNO33" s="1"/>
      <c r="MNP33" s="176"/>
      <c r="MNQ33" s="1"/>
      <c r="MNR33" s="176"/>
      <c r="MNS33" s="1"/>
      <c r="MNT33" s="176"/>
      <c r="MNU33" s="1"/>
      <c r="MNV33" s="176"/>
      <c r="MNW33" s="1"/>
      <c r="MNX33" s="176"/>
      <c r="MNY33" s="1"/>
      <c r="MNZ33" s="176"/>
      <c r="MOA33" s="1"/>
      <c r="MOB33" s="176"/>
      <c r="MOC33" s="1"/>
      <c r="MOD33" s="176"/>
      <c r="MOE33" s="1"/>
      <c r="MOF33" s="176"/>
      <c r="MOG33" s="1"/>
      <c r="MOH33" s="176"/>
      <c r="MOI33" s="1"/>
      <c r="MOJ33" s="176"/>
      <c r="MOK33" s="1"/>
      <c r="MOL33" s="176"/>
      <c r="MOM33" s="1"/>
      <c r="MON33" s="176"/>
      <c r="MOO33" s="1"/>
      <c r="MOP33" s="176"/>
      <c r="MOQ33" s="1"/>
      <c r="MOR33" s="176"/>
      <c r="MOS33" s="1"/>
      <c r="MOT33" s="176"/>
      <c r="MOU33" s="1"/>
      <c r="MOV33" s="176"/>
      <c r="MOW33" s="1"/>
      <c r="MOX33" s="176"/>
      <c r="MOY33" s="1"/>
      <c r="MOZ33" s="176"/>
      <c r="MPA33" s="1"/>
      <c r="MPB33" s="176"/>
      <c r="MPC33" s="1"/>
      <c r="MPD33" s="176"/>
      <c r="MPE33" s="1"/>
      <c r="MPF33" s="176"/>
      <c r="MPG33" s="1"/>
      <c r="MPH33" s="176"/>
      <c r="MPI33" s="1"/>
      <c r="MPJ33" s="176"/>
      <c r="MPK33" s="1"/>
      <c r="MPL33" s="176"/>
      <c r="MPM33" s="1"/>
      <c r="MPN33" s="176"/>
      <c r="MPO33" s="1"/>
      <c r="MPP33" s="176"/>
      <c r="MPQ33" s="1"/>
      <c r="MPR33" s="176"/>
      <c r="MPS33" s="1"/>
      <c r="MPT33" s="176"/>
      <c r="MPU33" s="1"/>
      <c r="MPV33" s="176"/>
      <c r="MPW33" s="1"/>
      <c r="MPX33" s="176"/>
      <c r="MPY33" s="1"/>
      <c r="MPZ33" s="176"/>
      <c r="MQA33" s="1"/>
      <c r="MQB33" s="176"/>
      <c r="MQC33" s="1"/>
      <c r="MQD33" s="176"/>
      <c r="MQE33" s="1"/>
      <c r="MQF33" s="176"/>
      <c r="MQG33" s="1"/>
      <c r="MQH33" s="176"/>
      <c r="MQI33" s="1"/>
      <c r="MQJ33" s="176"/>
      <c r="MQK33" s="1"/>
      <c r="MQL33" s="176"/>
      <c r="MQM33" s="1"/>
      <c r="MQN33" s="176"/>
      <c r="MQO33" s="1"/>
      <c r="MQP33" s="176"/>
      <c r="MQQ33" s="1"/>
      <c r="MQR33" s="176"/>
      <c r="MQS33" s="1"/>
      <c r="MQT33" s="176"/>
      <c r="MQU33" s="1"/>
      <c r="MQV33" s="176"/>
      <c r="MQW33" s="1"/>
      <c r="MQX33" s="176"/>
      <c r="MQY33" s="1"/>
      <c r="MQZ33" s="176"/>
      <c r="MRA33" s="1"/>
      <c r="MRB33" s="176"/>
      <c r="MRC33" s="1"/>
      <c r="MRD33" s="176"/>
      <c r="MRE33" s="1"/>
      <c r="MRF33" s="176"/>
      <c r="MRG33" s="1"/>
      <c r="MRH33" s="176"/>
      <c r="MRI33" s="1"/>
      <c r="MRJ33" s="176"/>
      <c r="MRK33" s="1"/>
      <c r="MRL33" s="176"/>
      <c r="MRM33" s="1"/>
      <c r="MRN33" s="176"/>
      <c r="MRO33" s="1"/>
      <c r="MRP33" s="176"/>
      <c r="MRQ33" s="1"/>
      <c r="MRR33" s="176"/>
      <c r="MRS33" s="1"/>
      <c r="MRT33" s="176"/>
      <c r="MRU33" s="1"/>
      <c r="MRV33" s="176"/>
      <c r="MRW33" s="1"/>
      <c r="MRX33" s="176"/>
      <c r="MRY33" s="1"/>
      <c r="MRZ33" s="176"/>
      <c r="MSA33" s="1"/>
      <c r="MSB33" s="176"/>
      <c r="MSC33" s="1"/>
      <c r="MSD33" s="176"/>
      <c r="MSE33" s="1"/>
      <c r="MSF33" s="176"/>
      <c r="MSG33" s="1"/>
      <c r="MSH33" s="176"/>
      <c r="MSI33" s="1"/>
      <c r="MSJ33" s="176"/>
      <c r="MSK33" s="1"/>
      <c r="MSL33" s="176"/>
      <c r="MSM33" s="1"/>
      <c r="MSN33" s="176"/>
      <c r="MSO33" s="1"/>
      <c r="MSP33" s="176"/>
      <c r="MSQ33" s="1"/>
      <c r="MSR33" s="176"/>
      <c r="MSS33" s="1"/>
      <c r="MST33" s="176"/>
      <c r="MSU33" s="1"/>
      <c r="MSV33" s="176"/>
      <c r="MSW33" s="1"/>
      <c r="MSX33" s="176"/>
      <c r="MSY33" s="1"/>
      <c r="MSZ33" s="176"/>
      <c r="MTA33" s="1"/>
      <c r="MTB33" s="176"/>
      <c r="MTC33" s="1"/>
      <c r="MTD33" s="176"/>
      <c r="MTE33" s="1"/>
      <c r="MTF33" s="176"/>
      <c r="MTG33" s="1"/>
      <c r="MTH33" s="176"/>
      <c r="MTI33" s="1"/>
      <c r="MTJ33" s="176"/>
      <c r="MTK33" s="1"/>
      <c r="MTL33" s="176"/>
      <c r="MTM33" s="1"/>
      <c r="MTN33" s="176"/>
      <c r="MTO33" s="1"/>
      <c r="MTP33" s="176"/>
      <c r="MTQ33" s="1"/>
      <c r="MTR33" s="176"/>
      <c r="MTS33" s="1"/>
      <c r="MTT33" s="176"/>
      <c r="MTU33" s="1"/>
      <c r="MTV33" s="176"/>
      <c r="MTW33" s="1"/>
      <c r="MTX33" s="176"/>
      <c r="MTY33" s="1"/>
      <c r="MTZ33" s="176"/>
      <c r="MUA33" s="1"/>
      <c r="MUB33" s="176"/>
      <c r="MUC33" s="1"/>
      <c r="MUD33" s="176"/>
      <c r="MUE33" s="1"/>
      <c r="MUF33" s="176"/>
      <c r="MUG33" s="1"/>
      <c r="MUH33" s="176"/>
      <c r="MUI33" s="1"/>
      <c r="MUJ33" s="176"/>
      <c r="MUK33" s="1"/>
      <c r="MUL33" s="176"/>
      <c r="MUM33" s="1"/>
      <c r="MUN33" s="176"/>
      <c r="MUO33" s="1"/>
      <c r="MUP33" s="176"/>
      <c r="MUQ33" s="1"/>
      <c r="MUR33" s="176"/>
      <c r="MUS33" s="1"/>
      <c r="MUT33" s="176"/>
      <c r="MUU33" s="1"/>
      <c r="MUV33" s="176"/>
      <c r="MUW33" s="1"/>
      <c r="MUX33" s="176"/>
      <c r="MUY33" s="1"/>
      <c r="MUZ33" s="176"/>
      <c r="MVA33" s="1"/>
      <c r="MVB33" s="176"/>
      <c r="MVC33" s="1"/>
      <c r="MVD33" s="176"/>
      <c r="MVE33" s="1"/>
      <c r="MVF33" s="176"/>
      <c r="MVG33" s="1"/>
      <c r="MVH33" s="176"/>
      <c r="MVI33" s="1"/>
      <c r="MVJ33" s="176"/>
      <c r="MVK33" s="1"/>
      <c r="MVL33" s="176"/>
      <c r="MVM33" s="1"/>
      <c r="MVN33" s="176"/>
      <c r="MVO33" s="1"/>
      <c r="MVP33" s="176"/>
      <c r="MVQ33" s="1"/>
      <c r="MVR33" s="176"/>
      <c r="MVS33" s="1"/>
      <c r="MVT33" s="176"/>
      <c r="MVU33" s="1"/>
      <c r="MVV33" s="176"/>
      <c r="MVW33" s="1"/>
      <c r="MVX33" s="176"/>
      <c r="MVY33" s="1"/>
      <c r="MVZ33" s="176"/>
      <c r="MWA33" s="1"/>
      <c r="MWB33" s="176"/>
      <c r="MWC33" s="1"/>
      <c r="MWD33" s="176"/>
      <c r="MWE33" s="1"/>
      <c r="MWF33" s="176"/>
      <c r="MWG33" s="1"/>
      <c r="MWH33" s="176"/>
      <c r="MWI33" s="1"/>
      <c r="MWJ33" s="176"/>
      <c r="MWK33" s="1"/>
      <c r="MWL33" s="176"/>
      <c r="MWM33" s="1"/>
      <c r="MWN33" s="176"/>
      <c r="MWO33" s="1"/>
      <c r="MWP33" s="176"/>
      <c r="MWQ33" s="1"/>
      <c r="MWR33" s="176"/>
      <c r="MWS33" s="1"/>
      <c r="MWT33" s="176"/>
      <c r="MWU33" s="1"/>
      <c r="MWV33" s="176"/>
      <c r="MWW33" s="1"/>
      <c r="MWX33" s="176"/>
      <c r="MWY33" s="1"/>
      <c r="MWZ33" s="176"/>
      <c r="MXA33" s="1"/>
      <c r="MXB33" s="176"/>
      <c r="MXC33" s="1"/>
      <c r="MXD33" s="176"/>
      <c r="MXE33" s="1"/>
      <c r="MXF33" s="176"/>
      <c r="MXG33" s="1"/>
      <c r="MXH33" s="176"/>
      <c r="MXI33" s="1"/>
      <c r="MXJ33" s="176"/>
      <c r="MXK33" s="1"/>
      <c r="MXL33" s="176"/>
      <c r="MXM33" s="1"/>
      <c r="MXN33" s="176"/>
      <c r="MXO33" s="1"/>
      <c r="MXP33" s="176"/>
      <c r="MXQ33" s="1"/>
      <c r="MXR33" s="176"/>
      <c r="MXS33" s="1"/>
      <c r="MXT33" s="176"/>
      <c r="MXU33" s="1"/>
      <c r="MXV33" s="176"/>
      <c r="MXW33" s="1"/>
      <c r="MXX33" s="176"/>
      <c r="MXY33" s="1"/>
      <c r="MXZ33" s="176"/>
      <c r="MYA33" s="1"/>
      <c r="MYB33" s="176"/>
      <c r="MYC33" s="1"/>
      <c r="MYD33" s="176"/>
      <c r="MYE33" s="1"/>
      <c r="MYF33" s="176"/>
      <c r="MYG33" s="1"/>
      <c r="MYH33" s="176"/>
      <c r="MYI33" s="1"/>
      <c r="MYJ33" s="176"/>
      <c r="MYK33" s="1"/>
      <c r="MYL33" s="176"/>
      <c r="MYM33" s="1"/>
      <c r="MYN33" s="176"/>
      <c r="MYO33" s="1"/>
      <c r="MYP33" s="176"/>
      <c r="MYQ33" s="1"/>
      <c r="MYR33" s="176"/>
      <c r="MYS33" s="1"/>
      <c r="MYT33" s="176"/>
      <c r="MYU33" s="1"/>
      <c r="MYV33" s="176"/>
      <c r="MYW33" s="1"/>
      <c r="MYX33" s="176"/>
      <c r="MYY33" s="1"/>
      <c r="MYZ33" s="176"/>
      <c r="MZA33" s="1"/>
      <c r="MZB33" s="176"/>
      <c r="MZC33" s="1"/>
      <c r="MZD33" s="176"/>
      <c r="MZE33" s="1"/>
      <c r="MZF33" s="176"/>
      <c r="MZG33" s="1"/>
      <c r="MZH33" s="176"/>
      <c r="MZI33" s="1"/>
      <c r="MZJ33" s="176"/>
      <c r="MZK33" s="1"/>
      <c r="MZL33" s="176"/>
      <c r="MZM33" s="1"/>
      <c r="MZN33" s="176"/>
      <c r="MZO33" s="1"/>
      <c r="MZP33" s="176"/>
      <c r="MZQ33" s="1"/>
      <c r="MZR33" s="176"/>
      <c r="MZS33" s="1"/>
      <c r="MZT33" s="176"/>
      <c r="MZU33" s="1"/>
      <c r="MZV33" s="176"/>
      <c r="MZW33" s="1"/>
      <c r="MZX33" s="176"/>
      <c r="MZY33" s="1"/>
      <c r="MZZ33" s="176"/>
      <c r="NAA33" s="1"/>
      <c r="NAB33" s="176"/>
      <c r="NAC33" s="1"/>
      <c r="NAD33" s="176"/>
      <c r="NAE33" s="1"/>
      <c r="NAF33" s="176"/>
      <c r="NAG33" s="1"/>
      <c r="NAH33" s="176"/>
      <c r="NAI33" s="1"/>
      <c r="NAJ33" s="176"/>
      <c r="NAK33" s="1"/>
      <c r="NAL33" s="176"/>
      <c r="NAM33" s="1"/>
      <c r="NAN33" s="176"/>
      <c r="NAO33" s="1"/>
      <c r="NAP33" s="176"/>
      <c r="NAQ33" s="1"/>
      <c r="NAR33" s="176"/>
      <c r="NAS33" s="1"/>
      <c r="NAT33" s="176"/>
      <c r="NAU33" s="1"/>
      <c r="NAV33" s="176"/>
      <c r="NAW33" s="1"/>
      <c r="NAX33" s="176"/>
      <c r="NAY33" s="1"/>
      <c r="NAZ33" s="176"/>
      <c r="NBA33" s="1"/>
      <c r="NBB33" s="176"/>
      <c r="NBC33" s="1"/>
      <c r="NBD33" s="176"/>
      <c r="NBE33" s="1"/>
      <c r="NBF33" s="176"/>
      <c r="NBG33" s="1"/>
      <c r="NBH33" s="176"/>
      <c r="NBI33" s="1"/>
      <c r="NBJ33" s="176"/>
      <c r="NBK33" s="1"/>
      <c r="NBL33" s="176"/>
      <c r="NBM33" s="1"/>
      <c r="NBN33" s="176"/>
      <c r="NBO33" s="1"/>
      <c r="NBP33" s="176"/>
      <c r="NBQ33" s="1"/>
      <c r="NBR33" s="176"/>
      <c r="NBS33" s="1"/>
      <c r="NBT33" s="176"/>
      <c r="NBU33" s="1"/>
      <c r="NBV33" s="176"/>
      <c r="NBW33" s="1"/>
      <c r="NBX33" s="176"/>
      <c r="NBY33" s="1"/>
      <c r="NBZ33" s="176"/>
      <c r="NCA33" s="1"/>
      <c r="NCB33" s="176"/>
      <c r="NCC33" s="1"/>
      <c r="NCD33" s="176"/>
      <c r="NCE33" s="1"/>
      <c r="NCF33" s="176"/>
      <c r="NCG33" s="1"/>
      <c r="NCH33" s="176"/>
      <c r="NCI33" s="1"/>
      <c r="NCJ33" s="176"/>
      <c r="NCK33" s="1"/>
      <c r="NCL33" s="176"/>
      <c r="NCM33" s="1"/>
      <c r="NCN33" s="176"/>
      <c r="NCO33" s="1"/>
      <c r="NCP33" s="176"/>
      <c r="NCQ33" s="1"/>
      <c r="NCR33" s="176"/>
      <c r="NCS33" s="1"/>
      <c r="NCT33" s="176"/>
      <c r="NCU33" s="1"/>
      <c r="NCV33" s="176"/>
      <c r="NCW33" s="1"/>
      <c r="NCX33" s="176"/>
      <c r="NCY33" s="1"/>
      <c r="NCZ33" s="176"/>
      <c r="NDA33" s="1"/>
      <c r="NDB33" s="176"/>
      <c r="NDC33" s="1"/>
      <c r="NDD33" s="176"/>
      <c r="NDE33" s="1"/>
      <c r="NDF33" s="176"/>
      <c r="NDG33" s="1"/>
      <c r="NDH33" s="176"/>
      <c r="NDI33" s="1"/>
      <c r="NDJ33" s="176"/>
      <c r="NDK33" s="1"/>
      <c r="NDL33" s="176"/>
      <c r="NDM33" s="1"/>
      <c r="NDN33" s="176"/>
      <c r="NDO33" s="1"/>
      <c r="NDP33" s="176"/>
      <c r="NDQ33" s="1"/>
      <c r="NDR33" s="176"/>
      <c r="NDS33" s="1"/>
      <c r="NDT33" s="176"/>
      <c r="NDU33" s="1"/>
      <c r="NDV33" s="176"/>
      <c r="NDW33" s="1"/>
      <c r="NDX33" s="176"/>
      <c r="NDY33" s="1"/>
      <c r="NDZ33" s="176"/>
      <c r="NEA33" s="1"/>
      <c r="NEB33" s="176"/>
      <c r="NEC33" s="1"/>
      <c r="NED33" s="176"/>
      <c r="NEE33" s="1"/>
      <c r="NEF33" s="176"/>
      <c r="NEG33" s="1"/>
      <c r="NEH33" s="176"/>
      <c r="NEI33" s="1"/>
      <c r="NEJ33" s="176"/>
      <c r="NEK33" s="1"/>
      <c r="NEL33" s="176"/>
      <c r="NEM33" s="1"/>
      <c r="NEN33" s="176"/>
      <c r="NEO33" s="1"/>
      <c r="NEP33" s="176"/>
      <c r="NEQ33" s="1"/>
      <c r="NER33" s="176"/>
      <c r="NES33" s="1"/>
      <c r="NET33" s="176"/>
      <c r="NEU33" s="1"/>
      <c r="NEV33" s="176"/>
      <c r="NEW33" s="1"/>
      <c r="NEX33" s="176"/>
      <c r="NEY33" s="1"/>
      <c r="NEZ33" s="176"/>
      <c r="NFA33" s="1"/>
      <c r="NFB33" s="176"/>
      <c r="NFC33" s="1"/>
      <c r="NFD33" s="176"/>
      <c r="NFE33" s="1"/>
      <c r="NFF33" s="176"/>
      <c r="NFG33" s="1"/>
      <c r="NFH33" s="176"/>
      <c r="NFI33" s="1"/>
      <c r="NFJ33" s="176"/>
      <c r="NFK33" s="1"/>
      <c r="NFL33" s="176"/>
      <c r="NFM33" s="1"/>
      <c r="NFN33" s="176"/>
      <c r="NFO33" s="1"/>
      <c r="NFP33" s="176"/>
      <c r="NFQ33" s="1"/>
      <c r="NFR33" s="176"/>
      <c r="NFS33" s="1"/>
      <c r="NFT33" s="176"/>
      <c r="NFU33" s="1"/>
      <c r="NFV33" s="176"/>
      <c r="NFW33" s="1"/>
      <c r="NFX33" s="176"/>
      <c r="NFY33" s="1"/>
      <c r="NFZ33" s="176"/>
      <c r="NGA33" s="1"/>
      <c r="NGB33" s="176"/>
      <c r="NGC33" s="1"/>
      <c r="NGD33" s="176"/>
      <c r="NGE33" s="1"/>
      <c r="NGF33" s="176"/>
      <c r="NGG33" s="1"/>
      <c r="NGH33" s="176"/>
      <c r="NGI33" s="1"/>
      <c r="NGJ33" s="176"/>
      <c r="NGK33" s="1"/>
      <c r="NGL33" s="176"/>
      <c r="NGM33" s="1"/>
      <c r="NGN33" s="176"/>
      <c r="NGO33" s="1"/>
      <c r="NGP33" s="176"/>
      <c r="NGQ33" s="1"/>
      <c r="NGR33" s="176"/>
      <c r="NGS33" s="1"/>
      <c r="NGT33" s="176"/>
      <c r="NGU33" s="1"/>
      <c r="NGV33" s="176"/>
      <c r="NGW33" s="1"/>
      <c r="NGX33" s="176"/>
      <c r="NGY33" s="1"/>
      <c r="NGZ33" s="176"/>
      <c r="NHA33" s="1"/>
      <c r="NHB33" s="176"/>
      <c r="NHC33" s="1"/>
      <c r="NHD33" s="176"/>
      <c r="NHE33" s="1"/>
      <c r="NHF33" s="176"/>
      <c r="NHG33" s="1"/>
      <c r="NHH33" s="176"/>
      <c r="NHI33" s="1"/>
      <c r="NHJ33" s="176"/>
      <c r="NHK33" s="1"/>
      <c r="NHL33" s="176"/>
      <c r="NHM33" s="1"/>
      <c r="NHN33" s="176"/>
      <c r="NHO33" s="1"/>
      <c r="NHP33" s="176"/>
      <c r="NHQ33" s="1"/>
      <c r="NHR33" s="176"/>
      <c r="NHS33" s="1"/>
      <c r="NHT33" s="176"/>
      <c r="NHU33" s="1"/>
      <c r="NHV33" s="176"/>
      <c r="NHW33" s="1"/>
      <c r="NHX33" s="176"/>
      <c r="NHY33" s="1"/>
      <c r="NHZ33" s="176"/>
      <c r="NIA33" s="1"/>
      <c r="NIB33" s="176"/>
      <c r="NIC33" s="1"/>
      <c r="NID33" s="176"/>
      <c r="NIE33" s="1"/>
      <c r="NIF33" s="176"/>
      <c r="NIG33" s="1"/>
      <c r="NIH33" s="176"/>
      <c r="NII33" s="1"/>
      <c r="NIJ33" s="176"/>
      <c r="NIK33" s="1"/>
      <c r="NIL33" s="176"/>
      <c r="NIM33" s="1"/>
      <c r="NIN33" s="176"/>
      <c r="NIO33" s="1"/>
      <c r="NIP33" s="176"/>
      <c r="NIQ33" s="1"/>
      <c r="NIR33" s="176"/>
      <c r="NIS33" s="1"/>
      <c r="NIT33" s="176"/>
      <c r="NIU33" s="1"/>
      <c r="NIV33" s="176"/>
      <c r="NIW33" s="1"/>
      <c r="NIX33" s="176"/>
      <c r="NIY33" s="1"/>
      <c r="NIZ33" s="176"/>
      <c r="NJA33" s="1"/>
      <c r="NJB33" s="176"/>
      <c r="NJC33" s="1"/>
      <c r="NJD33" s="176"/>
      <c r="NJE33" s="1"/>
      <c r="NJF33" s="176"/>
      <c r="NJG33" s="1"/>
      <c r="NJH33" s="176"/>
      <c r="NJI33" s="1"/>
      <c r="NJJ33" s="176"/>
      <c r="NJK33" s="1"/>
      <c r="NJL33" s="176"/>
      <c r="NJM33" s="1"/>
      <c r="NJN33" s="176"/>
      <c r="NJO33" s="1"/>
      <c r="NJP33" s="176"/>
      <c r="NJQ33" s="1"/>
      <c r="NJR33" s="176"/>
      <c r="NJS33" s="1"/>
      <c r="NJT33" s="176"/>
      <c r="NJU33" s="1"/>
      <c r="NJV33" s="176"/>
      <c r="NJW33" s="1"/>
      <c r="NJX33" s="176"/>
      <c r="NJY33" s="1"/>
      <c r="NJZ33" s="176"/>
      <c r="NKA33" s="1"/>
      <c r="NKB33" s="176"/>
      <c r="NKC33" s="1"/>
      <c r="NKD33" s="176"/>
      <c r="NKE33" s="1"/>
      <c r="NKF33" s="176"/>
      <c r="NKG33" s="1"/>
      <c r="NKH33" s="176"/>
      <c r="NKI33" s="1"/>
      <c r="NKJ33" s="176"/>
      <c r="NKK33" s="1"/>
      <c r="NKL33" s="176"/>
      <c r="NKM33" s="1"/>
      <c r="NKN33" s="176"/>
      <c r="NKO33" s="1"/>
      <c r="NKP33" s="176"/>
      <c r="NKQ33" s="1"/>
      <c r="NKR33" s="176"/>
      <c r="NKS33" s="1"/>
      <c r="NKT33" s="176"/>
      <c r="NKU33" s="1"/>
      <c r="NKV33" s="176"/>
      <c r="NKW33" s="1"/>
      <c r="NKX33" s="176"/>
      <c r="NKY33" s="1"/>
      <c r="NKZ33" s="176"/>
      <c r="NLA33" s="1"/>
      <c r="NLB33" s="176"/>
      <c r="NLC33" s="1"/>
      <c r="NLD33" s="176"/>
      <c r="NLE33" s="1"/>
      <c r="NLF33" s="176"/>
      <c r="NLG33" s="1"/>
      <c r="NLH33" s="176"/>
      <c r="NLI33" s="1"/>
      <c r="NLJ33" s="176"/>
      <c r="NLK33" s="1"/>
      <c r="NLL33" s="176"/>
      <c r="NLM33" s="1"/>
      <c r="NLN33" s="176"/>
      <c r="NLO33" s="1"/>
      <c r="NLP33" s="176"/>
      <c r="NLQ33" s="1"/>
      <c r="NLR33" s="176"/>
      <c r="NLS33" s="1"/>
      <c r="NLT33" s="176"/>
      <c r="NLU33" s="1"/>
      <c r="NLV33" s="176"/>
      <c r="NLW33" s="1"/>
      <c r="NLX33" s="176"/>
      <c r="NLY33" s="1"/>
      <c r="NLZ33" s="176"/>
      <c r="NMA33" s="1"/>
      <c r="NMB33" s="176"/>
      <c r="NMC33" s="1"/>
      <c r="NMD33" s="176"/>
      <c r="NME33" s="1"/>
      <c r="NMF33" s="176"/>
      <c r="NMG33" s="1"/>
      <c r="NMH33" s="176"/>
      <c r="NMI33" s="1"/>
      <c r="NMJ33" s="176"/>
      <c r="NMK33" s="1"/>
      <c r="NML33" s="176"/>
      <c r="NMM33" s="1"/>
      <c r="NMN33" s="176"/>
      <c r="NMO33" s="1"/>
      <c r="NMP33" s="176"/>
      <c r="NMQ33" s="1"/>
      <c r="NMR33" s="176"/>
      <c r="NMS33" s="1"/>
      <c r="NMT33" s="176"/>
      <c r="NMU33" s="1"/>
      <c r="NMV33" s="176"/>
      <c r="NMW33" s="1"/>
      <c r="NMX33" s="176"/>
      <c r="NMY33" s="1"/>
      <c r="NMZ33" s="176"/>
      <c r="NNA33" s="1"/>
      <c r="NNB33" s="176"/>
      <c r="NNC33" s="1"/>
      <c r="NND33" s="176"/>
      <c r="NNE33" s="1"/>
      <c r="NNF33" s="176"/>
      <c r="NNG33" s="1"/>
      <c r="NNH33" s="176"/>
      <c r="NNI33" s="1"/>
      <c r="NNJ33" s="176"/>
      <c r="NNK33" s="1"/>
      <c r="NNL33" s="176"/>
      <c r="NNM33" s="1"/>
      <c r="NNN33" s="176"/>
      <c r="NNO33" s="1"/>
      <c r="NNP33" s="176"/>
      <c r="NNQ33" s="1"/>
      <c r="NNR33" s="176"/>
      <c r="NNS33" s="1"/>
      <c r="NNT33" s="176"/>
      <c r="NNU33" s="1"/>
      <c r="NNV33" s="176"/>
      <c r="NNW33" s="1"/>
      <c r="NNX33" s="176"/>
      <c r="NNY33" s="1"/>
      <c r="NNZ33" s="176"/>
      <c r="NOA33" s="1"/>
      <c r="NOB33" s="176"/>
      <c r="NOC33" s="1"/>
      <c r="NOD33" s="176"/>
      <c r="NOE33" s="1"/>
      <c r="NOF33" s="176"/>
      <c r="NOG33" s="1"/>
      <c r="NOH33" s="176"/>
      <c r="NOI33" s="1"/>
      <c r="NOJ33" s="176"/>
      <c r="NOK33" s="1"/>
      <c r="NOL33" s="176"/>
      <c r="NOM33" s="1"/>
      <c r="NON33" s="176"/>
      <c r="NOO33" s="1"/>
      <c r="NOP33" s="176"/>
      <c r="NOQ33" s="1"/>
      <c r="NOR33" s="176"/>
      <c r="NOS33" s="1"/>
      <c r="NOT33" s="176"/>
      <c r="NOU33" s="1"/>
      <c r="NOV33" s="176"/>
      <c r="NOW33" s="1"/>
      <c r="NOX33" s="176"/>
      <c r="NOY33" s="1"/>
      <c r="NOZ33" s="176"/>
      <c r="NPA33" s="1"/>
      <c r="NPB33" s="176"/>
      <c r="NPC33" s="1"/>
      <c r="NPD33" s="176"/>
      <c r="NPE33" s="1"/>
      <c r="NPF33" s="176"/>
      <c r="NPG33" s="1"/>
      <c r="NPH33" s="176"/>
      <c r="NPI33" s="1"/>
      <c r="NPJ33" s="176"/>
      <c r="NPK33" s="1"/>
      <c r="NPL33" s="176"/>
      <c r="NPM33" s="1"/>
      <c r="NPN33" s="176"/>
      <c r="NPO33" s="1"/>
      <c r="NPP33" s="176"/>
      <c r="NPQ33" s="1"/>
      <c r="NPR33" s="176"/>
      <c r="NPS33" s="1"/>
      <c r="NPT33" s="176"/>
      <c r="NPU33" s="1"/>
      <c r="NPV33" s="176"/>
      <c r="NPW33" s="1"/>
      <c r="NPX33" s="176"/>
      <c r="NPY33" s="1"/>
      <c r="NPZ33" s="176"/>
      <c r="NQA33" s="1"/>
      <c r="NQB33" s="176"/>
      <c r="NQC33" s="1"/>
      <c r="NQD33" s="176"/>
      <c r="NQE33" s="1"/>
      <c r="NQF33" s="176"/>
      <c r="NQG33" s="1"/>
      <c r="NQH33" s="176"/>
      <c r="NQI33" s="1"/>
      <c r="NQJ33" s="176"/>
      <c r="NQK33" s="1"/>
      <c r="NQL33" s="176"/>
      <c r="NQM33" s="1"/>
      <c r="NQN33" s="176"/>
      <c r="NQO33" s="1"/>
      <c r="NQP33" s="176"/>
      <c r="NQQ33" s="1"/>
      <c r="NQR33" s="176"/>
      <c r="NQS33" s="1"/>
      <c r="NQT33" s="176"/>
      <c r="NQU33" s="1"/>
      <c r="NQV33" s="176"/>
      <c r="NQW33" s="1"/>
      <c r="NQX33" s="176"/>
      <c r="NQY33" s="1"/>
      <c r="NQZ33" s="176"/>
      <c r="NRA33" s="1"/>
      <c r="NRB33" s="176"/>
      <c r="NRC33" s="1"/>
      <c r="NRD33" s="176"/>
      <c r="NRE33" s="1"/>
      <c r="NRF33" s="176"/>
      <c r="NRG33" s="1"/>
      <c r="NRH33" s="176"/>
      <c r="NRI33" s="1"/>
      <c r="NRJ33" s="176"/>
      <c r="NRK33" s="1"/>
      <c r="NRL33" s="176"/>
      <c r="NRM33" s="1"/>
      <c r="NRN33" s="176"/>
      <c r="NRO33" s="1"/>
      <c r="NRP33" s="176"/>
      <c r="NRQ33" s="1"/>
      <c r="NRR33" s="176"/>
      <c r="NRS33" s="1"/>
      <c r="NRT33" s="176"/>
      <c r="NRU33" s="1"/>
      <c r="NRV33" s="176"/>
      <c r="NRW33" s="1"/>
      <c r="NRX33" s="176"/>
      <c r="NRY33" s="1"/>
      <c r="NRZ33" s="176"/>
      <c r="NSA33" s="1"/>
      <c r="NSB33" s="176"/>
      <c r="NSC33" s="1"/>
      <c r="NSD33" s="176"/>
      <c r="NSE33" s="1"/>
      <c r="NSF33" s="176"/>
      <c r="NSG33" s="1"/>
      <c r="NSH33" s="176"/>
      <c r="NSI33" s="1"/>
      <c r="NSJ33" s="176"/>
      <c r="NSK33" s="1"/>
      <c r="NSL33" s="176"/>
      <c r="NSM33" s="1"/>
      <c r="NSN33" s="176"/>
      <c r="NSO33" s="1"/>
      <c r="NSP33" s="176"/>
      <c r="NSQ33" s="1"/>
      <c r="NSR33" s="176"/>
      <c r="NSS33" s="1"/>
      <c r="NST33" s="176"/>
      <c r="NSU33" s="1"/>
      <c r="NSV33" s="176"/>
      <c r="NSW33" s="1"/>
      <c r="NSX33" s="176"/>
      <c r="NSY33" s="1"/>
      <c r="NSZ33" s="176"/>
      <c r="NTA33" s="1"/>
      <c r="NTB33" s="176"/>
      <c r="NTC33" s="1"/>
      <c r="NTD33" s="176"/>
      <c r="NTE33" s="1"/>
      <c r="NTF33" s="176"/>
      <c r="NTG33" s="1"/>
      <c r="NTH33" s="176"/>
      <c r="NTI33" s="1"/>
      <c r="NTJ33" s="176"/>
      <c r="NTK33" s="1"/>
      <c r="NTL33" s="176"/>
      <c r="NTM33" s="1"/>
      <c r="NTN33" s="176"/>
      <c r="NTO33" s="1"/>
      <c r="NTP33" s="176"/>
      <c r="NTQ33" s="1"/>
      <c r="NTR33" s="176"/>
      <c r="NTS33" s="1"/>
      <c r="NTT33" s="176"/>
      <c r="NTU33" s="1"/>
      <c r="NTV33" s="176"/>
      <c r="NTW33" s="1"/>
      <c r="NTX33" s="176"/>
      <c r="NTY33" s="1"/>
      <c r="NTZ33" s="176"/>
      <c r="NUA33" s="1"/>
      <c r="NUB33" s="176"/>
      <c r="NUC33" s="1"/>
      <c r="NUD33" s="176"/>
      <c r="NUE33" s="1"/>
      <c r="NUF33" s="176"/>
      <c r="NUG33" s="1"/>
      <c r="NUH33" s="176"/>
      <c r="NUI33" s="1"/>
      <c r="NUJ33" s="176"/>
      <c r="NUK33" s="1"/>
      <c r="NUL33" s="176"/>
      <c r="NUM33" s="1"/>
      <c r="NUN33" s="176"/>
      <c r="NUO33" s="1"/>
      <c r="NUP33" s="176"/>
      <c r="NUQ33" s="1"/>
      <c r="NUR33" s="176"/>
      <c r="NUS33" s="1"/>
      <c r="NUT33" s="176"/>
      <c r="NUU33" s="1"/>
      <c r="NUV33" s="176"/>
      <c r="NUW33" s="1"/>
      <c r="NUX33" s="176"/>
      <c r="NUY33" s="1"/>
      <c r="NUZ33" s="176"/>
      <c r="NVA33" s="1"/>
      <c r="NVB33" s="176"/>
      <c r="NVC33" s="1"/>
      <c r="NVD33" s="176"/>
      <c r="NVE33" s="1"/>
      <c r="NVF33" s="176"/>
      <c r="NVG33" s="1"/>
      <c r="NVH33" s="176"/>
      <c r="NVI33" s="1"/>
      <c r="NVJ33" s="176"/>
      <c r="NVK33" s="1"/>
      <c r="NVL33" s="176"/>
      <c r="NVM33" s="1"/>
      <c r="NVN33" s="176"/>
      <c r="NVO33" s="1"/>
      <c r="NVP33" s="176"/>
      <c r="NVQ33" s="1"/>
      <c r="NVR33" s="176"/>
      <c r="NVS33" s="1"/>
      <c r="NVT33" s="176"/>
      <c r="NVU33" s="1"/>
      <c r="NVV33" s="176"/>
      <c r="NVW33" s="1"/>
      <c r="NVX33" s="176"/>
      <c r="NVY33" s="1"/>
      <c r="NVZ33" s="176"/>
      <c r="NWA33" s="1"/>
      <c r="NWB33" s="176"/>
      <c r="NWC33" s="1"/>
      <c r="NWD33" s="176"/>
      <c r="NWE33" s="1"/>
      <c r="NWF33" s="176"/>
      <c r="NWG33" s="1"/>
      <c r="NWH33" s="176"/>
      <c r="NWI33" s="1"/>
      <c r="NWJ33" s="176"/>
      <c r="NWK33" s="1"/>
      <c r="NWL33" s="176"/>
      <c r="NWM33" s="1"/>
      <c r="NWN33" s="176"/>
      <c r="NWO33" s="1"/>
      <c r="NWP33" s="176"/>
      <c r="NWQ33" s="1"/>
      <c r="NWR33" s="176"/>
      <c r="NWS33" s="1"/>
      <c r="NWT33" s="176"/>
      <c r="NWU33" s="1"/>
      <c r="NWV33" s="176"/>
      <c r="NWW33" s="1"/>
      <c r="NWX33" s="176"/>
      <c r="NWY33" s="1"/>
      <c r="NWZ33" s="176"/>
      <c r="NXA33" s="1"/>
      <c r="NXB33" s="176"/>
      <c r="NXC33" s="1"/>
      <c r="NXD33" s="176"/>
      <c r="NXE33" s="1"/>
      <c r="NXF33" s="176"/>
      <c r="NXG33" s="1"/>
      <c r="NXH33" s="176"/>
      <c r="NXI33" s="1"/>
      <c r="NXJ33" s="176"/>
      <c r="NXK33" s="1"/>
      <c r="NXL33" s="176"/>
      <c r="NXM33" s="1"/>
      <c r="NXN33" s="176"/>
      <c r="NXO33" s="1"/>
      <c r="NXP33" s="176"/>
      <c r="NXQ33" s="1"/>
      <c r="NXR33" s="176"/>
      <c r="NXS33" s="1"/>
      <c r="NXT33" s="176"/>
      <c r="NXU33" s="1"/>
      <c r="NXV33" s="176"/>
      <c r="NXW33" s="1"/>
      <c r="NXX33" s="176"/>
      <c r="NXY33" s="1"/>
      <c r="NXZ33" s="176"/>
      <c r="NYA33" s="1"/>
      <c r="NYB33" s="176"/>
      <c r="NYC33" s="1"/>
      <c r="NYD33" s="176"/>
      <c r="NYE33" s="1"/>
      <c r="NYF33" s="176"/>
      <c r="NYG33" s="1"/>
      <c r="NYH33" s="176"/>
      <c r="NYI33" s="1"/>
      <c r="NYJ33" s="176"/>
      <c r="NYK33" s="1"/>
      <c r="NYL33" s="176"/>
      <c r="NYM33" s="1"/>
      <c r="NYN33" s="176"/>
      <c r="NYO33" s="1"/>
      <c r="NYP33" s="176"/>
      <c r="NYQ33" s="1"/>
      <c r="NYR33" s="176"/>
      <c r="NYS33" s="1"/>
      <c r="NYT33" s="176"/>
      <c r="NYU33" s="1"/>
      <c r="NYV33" s="176"/>
      <c r="NYW33" s="1"/>
      <c r="NYX33" s="176"/>
      <c r="NYY33" s="1"/>
      <c r="NYZ33" s="176"/>
      <c r="NZA33" s="1"/>
      <c r="NZB33" s="176"/>
      <c r="NZC33" s="1"/>
      <c r="NZD33" s="176"/>
      <c r="NZE33" s="1"/>
      <c r="NZF33" s="176"/>
      <c r="NZG33" s="1"/>
      <c r="NZH33" s="176"/>
      <c r="NZI33" s="1"/>
      <c r="NZJ33" s="176"/>
      <c r="NZK33" s="1"/>
      <c r="NZL33" s="176"/>
      <c r="NZM33" s="1"/>
      <c r="NZN33" s="176"/>
      <c r="NZO33" s="1"/>
      <c r="NZP33" s="176"/>
      <c r="NZQ33" s="1"/>
      <c r="NZR33" s="176"/>
      <c r="NZS33" s="1"/>
      <c r="NZT33" s="176"/>
      <c r="NZU33" s="1"/>
      <c r="NZV33" s="176"/>
      <c r="NZW33" s="1"/>
      <c r="NZX33" s="176"/>
      <c r="NZY33" s="1"/>
      <c r="NZZ33" s="176"/>
      <c r="OAA33" s="1"/>
      <c r="OAB33" s="176"/>
      <c r="OAC33" s="1"/>
      <c r="OAD33" s="176"/>
      <c r="OAE33" s="1"/>
      <c r="OAF33" s="176"/>
      <c r="OAG33" s="1"/>
      <c r="OAH33" s="176"/>
      <c r="OAI33" s="1"/>
      <c r="OAJ33" s="176"/>
      <c r="OAK33" s="1"/>
      <c r="OAL33" s="176"/>
      <c r="OAM33" s="1"/>
      <c r="OAN33" s="176"/>
      <c r="OAO33" s="1"/>
      <c r="OAP33" s="176"/>
      <c r="OAQ33" s="1"/>
      <c r="OAR33" s="176"/>
      <c r="OAS33" s="1"/>
      <c r="OAT33" s="176"/>
      <c r="OAU33" s="1"/>
      <c r="OAV33" s="176"/>
      <c r="OAW33" s="1"/>
      <c r="OAX33" s="176"/>
      <c r="OAY33" s="1"/>
      <c r="OAZ33" s="176"/>
      <c r="OBA33" s="1"/>
      <c r="OBB33" s="176"/>
      <c r="OBC33" s="1"/>
      <c r="OBD33" s="176"/>
      <c r="OBE33" s="1"/>
      <c r="OBF33" s="176"/>
      <c r="OBG33" s="1"/>
      <c r="OBH33" s="176"/>
      <c r="OBI33" s="1"/>
      <c r="OBJ33" s="176"/>
      <c r="OBK33" s="1"/>
      <c r="OBL33" s="176"/>
      <c r="OBM33" s="1"/>
      <c r="OBN33" s="176"/>
      <c r="OBO33" s="1"/>
      <c r="OBP33" s="176"/>
      <c r="OBQ33" s="1"/>
      <c r="OBR33" s="176"/>
      <c r="OBS33" s="1"/>
      <c r="OBT33" s="176"/>
      <c r="OBU33" s="1"/>
      <c r="OBV33" s="176"/>
      <c r="OBW33" s="1"/>
      <c r="OBX33" s="176"/>
      <c r="OBY33" s="1"/>
      <c r="OBZ33" s="176"/>
      <c r="OCA33" s="1"/>
      <c r="OCB33" s="176"/>
      <c r="OCC33" s="1"/>
      <c r="OCD33" s="176"/>
      <c r="OCE33" s="1"/>
      <c r="OCF33" s="176"/>
      <c r="OCG33" s="1"/>
      <c r="OCH33" s="176"/>
      <c r="OCI33" s="1"/>
      <c r="OCJ33" s="176"/>
      <c r="OCK33" s="1"/>
      <c r="OCL33" s="176"/>
      <c r="OCM33" s="1"/>
      <c r="OCN33" s="176"/>
      <c r="OCO33" s="1"/>
      <c r="OCP33" s="176"/>
      <c r="OCQ33" s="1"/>
      <c r="OCR33" s="176"/>
      <c r="OCS33" s="1"/>
      <c r="OCT33" s="176"/>
      <c r="OCU33" s="1"/>
      <c r="OCV33" s="176"/>
      <c r="OCW33" s="1"/>
      <c r="OCX33" s="176"/>
      <c r="OCY33" s="1"/>
      <c r="OCZ33" s="176"/>
      <c r="ODA33" s="1"/>
      <c r="ODB33" s="176"/>
      <c r="ODC33" s="1"/>
      <c r="ODD33" s="176"/>
      <c r="ODE33" s="1"/>
      <c r="ODF33" s="176"/>
      <c r="ODG33" s="1"/>
      <c r="ODH33" s="176"/>
      <c r="ODI33" s="1"/>
      <c r="ODJ33" s="176"/>
      <c r="ODK33" s="1"/>
      <c r="ODL33" s="176"/>
      <c r="ODM33" s="1"/>
      <c r="ODN33" s="176"/>
      <c r="ODO33" s="1"/>
      <c r="ODP33" s="176"/>
      <c r="ODQ33" s="1"/>
      <c r="ODR33" s="176"/>
      <c r="ODS33" s="1"/>
      <c r="ODT33" s="176"/>
      <c r="ODU33" s="1"/>
      <c r="ODV33" s="176"/>
      <c r="ODW33" s="1"/>
      <c r="ODX33" s="176"/>
      <c r="ODY33" s="1"/>
      <c r="ODZ33" s="176"/>
      <c r="OEA33" s="1"/>
      <c r="OEB33" s="176"/>
      <c r="OEC33" s="1"/>
      <c r="OED33" s="176"/>
      <c r="OEE33" s="1"/>
      <c r="OEF33" s="176"/>
      <c r="OEG33" s="1"/>
      <c r="OEH33" s="176"/>
      <c r="OEI33" s="1"/>
      <c r="OEJ33" s="176"/>
      <c r="OEK33" s="1"/>
      <c r="OEL33" s="176"/>
      <c r="OEM33" s="1"/>
      <c r="OEN33" s="176"/>
      <c r="OEO33" s="1"/>
      <c r="OEP33" s="176"/>
      <c r="OEQ33" s="1"/>
      <c r="OER33" s="176"/>
      <c r="OES33" s="1"/>
      <c r="OET33" s="176"/>
      <c r="OEU33" s="1"/>
      <c r="OEV33" s="176"/>
      <c r="OEW33" s="1"/>
      <c r="OEX33" s="176"/>
      <c r="OEY33" s="1"/>
      <c r="OEZ33" s="176"/>
      <c r="OFA33" s="1"/>
      <c r="OFB33" s="176"/>
      <c r="OFC33" s="1"/>
      <c r="OFD33" s="176"/>
      <c r="OFE33" s="1"/>
      <c r="OFF33" s="176"/>
      <c r="OFG33" s="1"/>
      <c r="OFH33" s="176"/>
      <c r="OFI33" s="1"/>
      <c r="OFJ33" s="176"/>
      <c r="OFK33" s="1"/>
      <c r="OFL33" s="176"/>
      <c r="OFM33" s="1"/>
      <c r="OFN33" s="176"/>
      <c r="OFO33" s="1"/>
      <c r="OFP33" s="176"/>
      <c r="OFQ33" s="1"/>
      <c r="OFR33" s="176"/>
      <c r="OFS33" s="1"/>
      <c r="OFT33" s="176"/>
      <c r="OFU33" s="1"/>
      <c r="OFV33" s="176"/>
      <c r="OFW33" s="1"/>
      <c r="OFX33" s="176"/>
      <c r="OFY33" s="1"/>
      <c r="OFZ33" s="176"/>
      <c r="OGA33" s="1"/>
      <c r="OGB33" s="176"/>
      <c r="OGC33" s="1"/>
      <c r="OGD33" s="176"/>
      <c r="OGE33" s="1"/>
      <c r="OGF33" s="176"/>
      <c r="OGG33" s="1"/>
      <c r="OGH33" s="176"/>
      <c r="OGI33" s="1"/>
      <c r="OGJ33" s="176"/>
      <c r="OGK33" s="1"/>
      <c r="OGL33" s="176"/>
      <c r="OGM33" s="1"/>
      <c r="OGN33" s="176"/>
      <c r="OGO33" s="1"/>
      <c r="OGP33" s="176"/>
      <c r="OGQ33" s="1"/>
      <c r="OGR33" s="176"/>
      <c r="OGS33" s="1"/>
      <c r="OGT33" s="176"/>
      <c r="OGU33" s="1"/>
      <c r="OGV33" s="176"/>
      <c r="OGW33" s="1"/>
      <c r="OGX33" s="176"/>
      <c r="OGY33" s="1"/>
      <c r="OGZ33" s="176"/>
      <c r="OHA33" s="1"/>
      <c r="OHB33" s="176"/>
      <c r="OHC33" s="1"/>
      <c r="OHD33" s="176"/>
      <c r="OHE33" s="1"/>
      <c r="OHF33" s="176"/>
      <c r="OHG33" s="1"/>
      <c r="OHH33" s="176"/>
      <c r="OHI33" s="1"/>
      <c r="OHJ33" s="176"/>
      <c r="OHK33" s="1"/>
      <c r="OHL33" s="176"/>
      <c r="OHM33" s="1"/>
      <c r="OHN33" s="176"/>
      <c r="OHO33" s="1"/>
      <c r="OHP33" s="176"/>
      <c r="OHQ33" s="1"/>
      <c r="OHR33" s="176"/>
      <c r="OHS33" s="1"/>
      <c r="OHT33" s="176"/>
      <c r="OHU33" s="1"/>
      <c r="OHV33" s="176"/>
      <c r="OHW33" s="1"/>
      <c r="OHX33" s="176"/>
      <c r="OHY33" s="1"/>
      <c r="OHZ33" s="176"/>
      <c r="OIA33" s="1"/>
      <c r="OIB33" s="176"/>
      <c r="OIC33" s="1"/>
      <c r="OID33" s="176"/>
      <c r="OIE33" s="1"/>
      <c r="OIF33" s="176"/>
      <c r="OIG33" s="1"/>
      <c r="OIH33" s="176"/>
      <c r="OII33" s="1"/>
      <c r="OIJ33" s="176"/>
      <c r="OIK33" s="1"/>
      <c r="OIL33" s="176"/>
      <c r="OIM33" s="1"/>
      <c r="OIN33" s="176"/>
      <c r="OIO33" s="1"/>
      <c r="OIP33" s="176"/>
      <c r="OIQ33" s="1"/>
      <c r="OIR33" s="176"/>
      <c r="OIS33" s="1"/>
      <c r="OIT33" s="176"/>
      <c r="OIU33" s="1"/>
      <c r="OIV33" s="176"/>
      <c r="OIW33" s="1"/>
      <c r="OIX33" s="176"/>
      <c r="OIY33" s="1"/>
      <c r="OIZ33" s="176"/>
      <c r="OJA33" s="1"/>
      <c r="OJB33" s="176"/>
      <c r="OJC33" s="1"/>
      <c r="OJD33" s="176"/>
      <c r="OJE33" s="1"/>
      <c r="OJF33" s="176"/>
      <c r="OJG33" s="1"/>
      <c r="OJH33" s="176"/>
      <c r="OJI33" s="1"/>
      <c r="OJJ33" s="176"/>
      <c r="OJK33" s="1"/>
      <c r="OJL33" s="176"/>
      <c r="OJM33" s="1"/>
      <c r="OJN33" s="176"/>
      <c r="OJO33" s="1"/>
      <c r="OJP33" s="176"/>
      <c r="OJQ33" s="1"/>
      <c r="OJR33" s="176"/>
      <c r="OJS33" s="1"/>
      <c r="OJT33" s="176"/>
      <c r="OJU33" s="1"/>
      <c r="OJV33" s="176"/>
      <c r="OJW33" s="1"/>
      <c r="OJX33" s="176"/>
      <c r="OJY33" s="1"/>
      <c r="OJZ33" s="176"/>
      <c r="OKA33" s="1"/>
      <c r="OKB33" s="176"/>
      <c r="OKC33" s="1"/>
      <c r="OKD33" s="176"/>
      <c r="OKE33" s="1"/>
      <c r="OKF33" s="176"/>
      <c r="OKG33" s="1"/>
      <c r="OKH33" s="176"/>
      <c r="OKI33" s="1"/>
      <c r="OKJ33" s="176"/>
      <c r="OKK33" s="1"/>
      <c r="OKL33" s="176"/>
      <c r="OKM33" s="1"/>
      <c r="OKN33" s="176"/>
      <c r="OKO33" s="1"/>
      <c r="OKP33" s="176"/>
      <c r="OKQ33" s="1"/>
      <c r="OKR33" s="176"/>
      <c r="OKS33" s="1"/>
      <c r="OKT33" s="176"/>
      <c r="OKU33" s="1"/>
      <c r="OKV33" s="176"/>
      <c r="OKW33" s="1"/>
      <c r="OKX33" s="176"/>
      <c r="OKY33" s="1"/>
      <c r="OKZ33" s="176"/>
      <c r="OLA33" s="1"/>
      <c r="OLB33" s="176"/>
      <c r="OLC33" s="1"/>
      <c r="OLD33" s="176"/>
      <c r="OLE33" s="1"/>
      <c r="OLF33" s="176"/>
      <c r="OLG33" s="1"/>
      <c r="OLH33" s="176"/>
      <c r="OLI33" s="1"/>
      <c r="OLJ33" s="176"/>
      <c r="OLK33" s="1"/>
      <c r="OLL33" s="176"/>
      <c r="OLM33" s="1"/>
      <c r="OLN33" s="176"/>
      <c r="OLO33" s="1"/>
      <c r="OLP33" s="176"/>
      <c r="OLQ33" s="1"/>
      <c r="OLR33" s="176"/>
      <c r="OLS33" s="1"/>
      <c r="OLT33" s="176"/>
      <c r="OLU33" s="1"/>
      <c r="OLV33" s="176"/>
      <c r="OLW33" s="1"/>
      <c r="OLX33" s="176"/>
      <c r="OLY33" s="1"/>
      <c r="OLZ33" s="176"/>
      <c r="OMA33" s="1"/>
      <c r="OMB33" s="176"/>
      <c r="OMC33" s="1"/>
      <c r="OMD33" s="176"/>
      <c r="OME33" s="1"/>
      <c r="OMF33" s="176"/>
      <c r="OMG33" s="1"/>
      <c r="OMH33" s="176"/>
      <c r="OMI33" s="1"/>
      <c r="OMJ33" s="176"/>
      <c r="OMK33" s="1"/>
      <c r="OML33" s="176"/>
      <c r="OMM33" s="1"/>
      <c r="OMN33" s="176"/>
      <c r="OMO33" s="1"/>
      <c r="OMP33" s="176"/>
      <c r="OMQ33" s="1"/>
      <c r="OMR33" s="176"/>
      <c r="OMS33" s="1"/>
      <c r="OMT33" s="176"/>
      <c r="OMU33" s="1"/>
      <c r="OMV33" s="176"/>
      <c r="OMW33" s="1"/>
      <c r="OMX33" s="176"/>
      <c r="OMY33" s="1"/>
      <c r="OMZ33" s="176"/>
      <c r="ONA33" s="1"/>
      <c r="ONB33" s="176"/>
      <c r="ONC33" s="1"/>
      <c r="OND33" s="176"/>
      <c r="ONE33" s="1"/>
      <c r="ONF33" s="176"/>
      <c r="ONG33" s="1"/>
      <c r="ONH33" s="176"/>
      <c r="ONI33" s="1"/>
      <c r="ONJ33" s="176"/>
      <c r="ONK33" s="1"/>
      <c r="ONL33" s="176"/>
      <c r="ONM33" s="1"/>
      <c r="ONN33" s="176"/>
      <c r="ONO33" s="1"/>
      <c r="ONP33" s="176"/>
      <c r="ONQ33" s="1"/>
      <c r="ONR33" s="176"/>
      <c r="ONS33" s="1"/>
      <c r="ONT33" s="176"/>
      <c r="ONU33" s="1"/>
      <c r="ONV33" s="176"/>
      <c r="ONW33" s="1"/>
      <c r="ONX33" s="176"/>
      <c r="ONY33" s="1"/>
      <c r="ONZ33" s="176"/>
      <c r="OOA33" s="1"/>
      <c r="OOB33" s="176"/>
      <c r="OOC33" s="1"/>
      <c r="OOD33" s="176"/>
      <c r="OOE33" s="1"/>
      <c r="OOF33" s="176"/>
      <c r="OOG33" s="1"/>
      <c r="OOH33" s="176"/>
      <c r="OOI33" s="1"/>
      <c r="OOJ33" s="176"/>
      <c r="OOK33" s="1"/>
      <c r="OOL33" s="176"/>
      <c r="OOM33" s="1"/>
      <c r="OON33" s="176"/>
      <c r="OOO33" s="1"/>
      <c r="OOP33" s="176"/>
      <c r="OOQ33" s="1"/>
      <c r="OOR33" s="176"/>
      <c r="OOS33" s="1"/>
      <c r="OOT33" s="176"/>
      <c r="OOU33" s="1"/>
      <c r="OOV33" s="176"/>
      <c r="OOW33" s="1"/>
      <c r="OOX33" s="176"/>
      <c r="OOY33" s="1"/>
      <c r="OOZ33" s="176"/>
      <c r="OPA33" s="1"/>
      <c r="OPB33" s="176"/>
      <c r="OPC33" s="1"/>
      <c r="OPD33" s="176"/>
      <c r="OPE33" s="1"/>
      <c r="OPF33" s="176"/>
      <c r="OPG33" s="1"/>
      <c r="OPH33" s="176"/>
      <c r="OPI33" s="1"/>
      <c r="OPJ33" s="176"/>
      <c r="OPK33" s="1"/>
      <c r="OPL33" s="176"/>
      <c r="OPM33" s="1"/>
      <c r="OPN33" s="176"/>
      <c r="OPO33" s="1"/>
      <c r="OPP33" s="176"/>
      <c r="OPQ33" s="1"/>
      <c r="OPR33" s="176"/>
      <c r="OPS33" s="1"/>
      <c r="OPT33" s="176"/>
      <c r="OPU33" s="1"/>
      <c r="OPV33" s="176"/>
      <c r="OPW33" s="1"/>
      <c r="OPX33" s="176"/>
      <c r="OPY33" s="1"/>
      <c r="OPZ33" s="176"/>
      <c r="OQA33" s="1"/>
      <c r="OQB33" s="176"/>
      <c r="OQC33" s="1"/>
      <c r="OQD33" s="176"/>
      <c r="OQE33" s="1"/>
      <c r="OQF33" s="176"/>
      <c r="OQG33" s="1"/>
      <c r="OQH33" s="176"/>
      <c r="OQI33" s="1"/>
      <c r="OQJ33" s="176"/>
      <c r="OQK33" s="1"/>
      <c r="OQL33" s="176"/>
      <c r="OQM33" s="1"/>
      <c r="OQN33" s="176"/>
      <c r="OQO33" s="1"/>
      <c r="OQP33" s="176"/>
      <c r="OQQ33" s="1"/>
      <c r="OQR33" s="176"/>
      <c r="OQS33" s="1"/>
      <c r="OQT33" s="176"/>
      <c r="OQU33" s="1"/>
      <c r="OQV33" s="176"/>
      <c r="OQW33" s="1"/>
      <c r="OQX33" s="176"/>
      <c r="OQY33" s="1"/>
      <c r="OQZ33" s="176"/>
      <c r="ORA33" s="1"/>
      <c r="ORB33" s="176"/>
      <c r="ORC33" s="1"/>
      <c r="ORD33" s="176"/>
      <c r="ORE33" s="1"/>
      <c r="ORF33" s="176"/>
      <c r="ORG33" s="1"/>
      <c r="ORH33" s="176"/>
      <c r="ORI33" s="1"/>
      <c r="ORJ33" s="176"/>
      <c r="ORK33" s="1"/>
      <c r="ORL33" s="176"/>
      <c r="ORM33" s="1"/>
      <c r="ORN33" s="176"/>
      <c r="ORO33" s="1"/>
      <c r="ORP33" s="176"/>
      <c r="ORQ33" s="1"/>
      <c r="ORR33" s="176"/>
      <c r="ORS33" s="1"/>
      <c r="ORT33" s="176"/>
      <c r="ORU33" s="1"/>
      <c r="ORV33" s="176"/>
      <c r="ORW33" s="1"/>
      <c r="ORX33" s="176"/>
      <c r="ORY33" s="1"/>
      <c r="ORZ33" s="176"/>
      <c r="OSA33" s="1"/>
      <c r="OSB33" s="176"/>
      <c r="OSC33" s="1"/>
      <c r="OSD33" s="176"/>
      <c r="OSE33" s="1"/>
      <c r="OSF33" s="176"/>
      <c r="OSG33" s="1"/>
      <c r="OSH33" s="176"/>
      <c r="OSI33" s="1"/>
      <c r="OSJ33" s="176"/>
      <c r="OSK33" s="1"/>
      <c r="OSL33" s="176"/>
      <c r="OSM33" s="1"/>
      <c r="OSN33" s="176"/>
      <c r="OSO33" s="1"/>
      <c r="OSP33" s="176"/>
      <c r="OSQ33" s="1"/>
      <c r="OSR33" s="176"/>
      <c r="OSS33" s="1"/>
      <c r="OST33" s="176"/>
      <c r="OSU33" s="1"/>
      <c r="OSV33" s="176"/>
      <c r="OSW33" s="1"/>
      <c r="OSX33" s="176"/>
      <c r="OSY33" s="1"/>
      <c r="OSZ33" s="176"/>
      <c r="OTA33" s="1"/>
      <c r="OTB33" s="176"/>
      <c r="OTC33" s="1"/>
      <c r="OTD33" s="176"/>
      <c r="OTE33" s="1"/>
      <c r="OTF33" s="176"/>
      <c r="OTG33" s="1"/>
      <c r="OTH33" s="176"/>
      <c r="OTI33" s="1"/>
      <c r="OTJ33" s="176"/>
      <c r="OTK33" s="1"/>
      <c r="OTL33" s="176"/>
      <c r="OTM33" s="1"/>
      <c r="OTN33" s="176"/>
      <c r="OTO33" s="1"/>
      <c r="OTP33" s="176"/>
      <c r="OTQ33" s="1"/>
      <c r="OTR33" s="176"/>
      <c r="OTS33" s="1"/>
      <c r="OTT33" s="176"/>
      <c r="OTU33" s="1"/>
      <c r="OTV33" s="176"/>
      <c r="OTW33" s="1"/>
      <c r="OTX33" s="176"/>
      <c r="OTY33" s="1"/>
      <c r="OTZ33" s="176"/>
      <c r="OUA33" s="1"/>
      <c r="OUB33" s="176"/>
      <c r="OUC33" s="1"/>
      <c r="OUD33" s="176"/>
      <c r="OUE33" s="1"/>
      <c r="OUF33" s="176"/>
      <c r="OUG33" s="1"/>
      <c r="OUH33" s="176"/>
      <c r="OUI33" s="1"/>
      <c r="OUJ33" s="176"/>
      <c r="OUK33" s="1"/>
      <c r="OUL33" s="176"/>
      <c r="OUM33" s="1"/>
      <c r="OUN33" s="176"/>
      <c r="OUO33" s="1"/>
      <c r="OUP33" s="176"/>
      <c r="OUQ33" s="1"/>
      <c r="OUR33" s="176"/>
      <c r="OUS33" s="1"/>
      <c r="OUT33" s="176"/>
      <c r="OUU33" s="1"/>
      <c r="OUV33" s="176"/>
      <c r="OUW33" s="1"/>
      <c r="OUX33" s="176"/>
      <c r="OUY33" s="1"/>
      <c r="OUZ33" s="176"/>
      <c r="OVA33" s="1"/>
      <c r="OVB33" s="176"/>
      <c r="OVC33" s="1"/>
      <c r="OVD33" s="176"/>
      <c r="OVE33" s="1"/>
      <c r="OVF33" s="176"/>
      <c r="OVG33" s="1"/>
      <c r="OVH33" s="176"/>
      <c r="OVI33" s="1"/>
      <c r="OVJ33" s="176"/>
      <c r="OVK33" s="1"/>
      <c r="OVL33" s="176"/>
      <c r="OVM33" s="1"/>
      <c r="OVN33" s="176"/>
      <c r="OVO33" s="1"/>
      <c r="OVP33" s="176"/>
      <c r="OVQ33" s="1"/>
      <c r="OVR33" s="176"/>
      <c r="OVS33" s="1"/>
      <c r="OVT33" s="176"/>
      <c r="OVU33" s="1"/>
      <c r="OVV33" s="176"/>
      <c r="OVW33" s="1"/>
      <c r="OVX33" s="176"/>
      <c r="OVY33" s="1"/>
      <c r="OVZ33" s="176"/>
      <c r="OWA33" s="1"/>
      <c r="OWB33" s="176"/>
      <c r="OWC33" s="1"/>
      <c r="OWD33" s="176"/>
      <c r="OWE33" s="1"/>
      <c r="OWF33" s="176"/>
      <c r="OWG33" s="1"/>
      <c r="OWH33" s="176"/>
      <c r="OWI33" s="1"/>
      <c r="OWJ33" s="176"/>
      <c r="OWK33" s="1"/>
      <c r="OWL33" s="176"/>
      <c r="OWM33" s="1"/>
      <c r="OWN33" s="176"/>
      <c r="OWO33" s="1"/>
      <c r="OWP33" s="176"/>
      <c r="OWQ33" s="1"/>
      <c r="OWR33" s="176"/>
      <c r="OWS33" s="1"/>
      <c r="OWT33" s="176"/>
      <c r="OWU33" s="1"/>
      <c r="OWV33" s="176"/>
      <c r="OWW33" s="1"/>
      <c r="OWX33" s="176"/>
      <c r="OWY33" s="1"/>
      <c r="OWZ33" s="176"/>
      <c r="OXA33" s="1"/>
      <c r="OXB33" s="176"/>
      <c r="OXC33" s="1"/>
      <c r="OXD33" s="176"/>
      <c r="OXE33" s="1"/>
      <c r="OXF33" s="176"/>
      <c r="OXG33" s="1"/>
      <c r="OXH33" s="176"/>
      <c r="OXI33" s="1"/>
      <c r="OXJ33" s="176"/>
      <c r="OXK33" s="1"/>
      <c r="OXL33" s="176"/>
      <c r="OXM33" s="1"/>
      <c r="OXN33" s="176"/>
      <c r="OXO33" s="1"/>
      <c r="OXP33" s="176"/>
      <c r="OXQ33" s="1"/>
      <c r="OXR33" s="176"/>
      <c r="OXS33" s="1"/>
      <c r="OXT33" s="176"/>
      <c r="OXU33" s="1"/>
      <c r="OXV33" s="176"/>
      <c r="OXW33" s="1"/>
      <c r="OXX33" s="176"/>
      <c r="OXY33" s="1"/>
      <c r="OXZ33" s="176"/>
      <c r="OYA33" s="1"/>
      <c r="OYB33" s="176"/>
      <c r="OYC33" s="1"/>
      <c r="OYD33" s="176"/>
      <c r="OYE33" s="1"/>
      <c r="OYF33" s="176"/>
      <c r="OYG33" s="1"/>
      <c r="OYH33" s="176"/>
      <c r="OYI33" s="1"/>
      <c r="OYJ33" s="176"/>
      <c r="OYK33" s="1"/>
      <c r="OYL33" s="176"/>
      <c r="OYM33" s="1"/>
      <c r="OYN33" s="176"/>
      <c r="OYO33" s="1"/>
      <c r="OYP33" s="176"/>
      <c r="OYQ33" s="1"/>
      <c r="OYR33" s="176"/>
      <c r="OYS33" s="1"/>
      <c r="OYT33" s="176"/>
      <c r="OYU33" s="1"/>
      <c r="OYV33" s="176"/>
      <c r="OYW33" s="1"/>
      <c r="OYX33" s="176"/>
      <c r="OYY33" s="1"/>
      <c r="OYZ33" s="176"/>
      <c r="OZA33" s="1"/>
      <c r="OZB33" s="176"/>
      <c r="OZC33" s="1"/>
      <c r="OZD33" s="176"/>
      <c r="OZE33" s="1"/>
      <c r="OZF33" s="176"/>
      <c r="OZG33" s="1"/>
      <c r="OZH33" s="176"/>
      <c r="OZI33" s="1"/>
      <c r="OZJ33" s="176"/>
      <c r="OZK33" s="1"/>
      <c r="OZL33" s="176"/>
      <c r="OZM33" s="1"/>
      <c r="OZN33" s="176"/>
      <c r="OZO33" s="1"/>
      <c r="OZP33" s="176"/>
      <c r="OZQ33" s="1"/>
      <c r="OZR33" s="176"/>
      <c r="OZS33" s="1"/>
      <c r="OZT33" s="176"/>
      <c r="OZU33" s="1"/>
      <c r="OZV33" s="176"/>
      <c r="OZW33" s="1"/>
      <c r="OZX33" s="176"/>
      <c r="OZY33" s="1"/>
      <c r="OZZ33" s="176"/>
      <c r="PAA33" s="1"/>
      <c r="PAB33" s="176"/>
      <c r="PAC33" s="1"/>
      <c r="PAD33" s="176"/>
      <c r="PAE33" s="1"/>
      <c r="PAF33" s="176"/>
      <c r="PAG33" s="1"/>
      <c r="PAH33" s="176"/>
      <c r="PAI33" s="1"/>
      <c r="PAJ33" s="176"/>
      <c r="PAK33" s="1"/>
      <c r="PAL33" s="176"/>
      <c r="PAM33" s="1"/>
      <c r="PAN33" s="176"/>
      <c r="PAO33" s="1"/>
      <c r="PAP33" s="176"/>
      <c r="PAQ33" s="1"/>
      <c r="PAR33" s="176"/>
      <c r="PAS33" s="1"/>
      <c r="PAT33" s="176"/>
      <c r="PAU33" s="1"/>
      <c r="PAV33" s="176"/>
      <c r="PAW33" s="1"/>
      <c r="PAX33" s="176"/>
      <c r="PAY33" s="1"/>
      <c r="PAZ33" s="176"/>
      <c r="PBA33" s="1"/>
      <c r="PBB33" s="176"/>
      <c r="PBC33" s="1"/>
      <c r="PBD33" s="176"/>
      <c r="PBE33" s="1"/>
      <c r="PBF33" s="176"/>
      <c r="PBG33" s="1"/>
      <c r="PBH33" s="176"/>
      <c r="PBI33" s="1"/>
      <c r="PBJ33" s="176"/>
      <c r="PBK33" s="1"/>
      <c r="PBL33" s="176"/>
      <c r="PBM33" s="1"/>
      <c r="PBN33" s="176"/>
      <c r="PBO33" s="1"/>
      <c r="PBP33" s="176"/>
      <c r="PBQ33" s="1"/>
      <c r="PBR33" s="176"/>
      <c r="PBS33" s="1"/>
      <c r="PBT33" s="176"/>
      <c r="PBU33" s="1"/>
      <c r="PBV33" s="176"/>
      <c r="PBW33" s="1"/>
      <c r="PBX33" s="176"/>
      <c r="PBY33" s="1"/>
      <c r="PBZ33" s="176"/>
      <c r="PCA33" s="1"/>
      <c r="PCB33" s="176"/>
      <c r="PCC33" s="1"/>
      <c r="PCD33" s="176"/>
      <c r="PCE33" s="1"/>
      <c r="PCF33" s="176"/>
      <c r="PCG33" s="1"/>
      <c r="PCH33" s="176"/>
      <c r="PCI33" s="1"/>
      <c r="PCJ33" s="176"/>
      <c r="PCK33" s="1"/>
      <c r="PCL33" s="176"/>
      <c r="PCM33" s="1"/>
      <c r="PCN33" s="176"/>
      <c r="PCO33" s="1"/>
      <c r="PCP33" s="176"/>
      <c r="PCQ33" s="1"/>
      <c r="PCR33" s="176"/>
      <c r="PCS33" s="1"/>
      <c r="PCT33" s="176"/>
      <c r="PCU33" s="1"/>
      <c r="PCV33" s="176"/>
      <c r="PCW33" s="1"/>
      <c r="PCX33" s="176"/>
      <c r="PCY33" s="1"/>
      <c r="PCZ33" s="176"/>
      <c r="PDA33" s="1"/>
      <c r="PDB33" s="176"/>
      <c r="PDC33" s="1"/>
      <c r="PDD33" s="176"/>
      <c r="PDE33" s="1"/>
      <c r="PDF33" s="176"/>
      <c r="PDG33" s="1"/>
      <c r="PDH33" s="176"/>
      <c r="PDI33" s="1"/>
      <c r="PDJ33" s="176"/>
      <c r="PDK33" s="1"/>
      <c r="PDL33" s="176"/>
      <c r="PDM33" s="1"/>
      <c r="PDN33" s="176"/>
      <c r="PDO33" s="1"/>
      <c r="PDP33" s="176"/>
      <c r="PDQ33" s="1"/>
      <c r="PDR33" s="176"/>
      <c r="PDS33" s="1"/>
      <c r="PDT33" s="176"/>
      <c r="PDU33" s="1"/>
      <c r="PDV33" s="176"/>
      <c r="PDW33" s="1"/>
      <c r="PDX33" s="176"/>
      <c r="PDY33" s="1"/>
      <c r="PDZ33" s="176"/>
      <c r="PEA33" s="1"/>
      <c r="PEB33" s="176"/>
      <c r="PEC33" s="1"/>
      <c r="PED33" s="176"/>
      <c r="PEE33" s="1"/>
      <c r="PEF33" s="176"/>
      <c r="PEG33" s="1"/>
      <c r="PEH33" s="176"/>
      <c r="PEI33" s="1"/>
      <c r="PEJ33" s="176"/>
      <c r="PEK33" s="1"/>
      <c r="PEL33" s="176"/>
      <c r="PEM33" s="1"/>
      <c r="PEN33" s="176"/>
      <c r="PEO33" s="1"/>
      <c r="PEP33" s="176"/>
      <c r="PEQ33" s="1"/>
      <c r="PER33" s="176"/>
      <c r="PES33" s="1"/>
      <c r="PET33" s="176"/>
      <c r="PEU33" s="1"/>
      <c r="PEV33" s="176"/>
      <c r="PEW33" s="1"/>
      <c r="PEX33" s="176"/>
      <c r="PEY33" s="1"/>
      <c r="PEZ33" s="176"/>
      <c r="PFA33" s="1"/>
      <c r="PFB33" s="176"/>
      <c r="PFC33" s="1"/>
      <c r="PFD33" s="176"/>
      <c r="PFE33" s="1"/>
      <c r="PFF33" s="176"/>
      <c r="PFG33" s="1"/>
      <c r="PFH33" s="176"/>
      <c r="PFI33" s="1"/>
      <c r="PFJ33" s="176"/>
      <c r="PFK33" s="1"/>
      <c r="PFL33" s="176"/>
      <c r="PFM33" s="1"/>
      <c r="PFN33" s="176"/>
      <c r="PFO33" s="1"/>
      <c r="PFP33" s="176"/>
      <c r="PFQ33" s="1"/>
      <c r="PFR33" s="176"/>
      <c r="PFS33" s="1"/>
      <c r="PFT33" s="176"/>
      <c r="PFU33" s="1"/>
      <c r="PFV33" s="176"/>
      <c r="PFW33" s="1"/>
      <c r="PFX33" s="176"/>
      <c r="PFY33" s="1"/>
      <c r="PFZ33" s="176"/>
      <c r="PGA33" s="1"/>
      <c r="PGB33" s="176"/>
      <c r="PGC33" s="1"/>
      <c r="PGD33" s="176"/>
      <c r="PGE33" s="1"/>
      <c r="PGF33" s="176"/>
      <c r="PGG33" s="1"/>
      <c r="PGH33" s="176"/>
      <c r="PGI33" s="1"/>
      <c r="PGJ33" s="176"/>
      <c r="PGK33" s="1"/>
      <c r="PGL33" s="176"/>
      <c r="PGM33" s="1"/>
      <c r="PGN33" s="176"/>
      <c r="PGO33" s="1"/>
      <c r="PGP33" s="176"/>
      <c r="PGQ33" s="1"/>
      <c r="PGR33" s="176"/>
      <c r="PGS33" s="1"/>
      <c r="PGT33" s="176"/>
      <c r="PGU33" s="1"/>
      <c r="PGV33" s="176"/>
      <c r="PGW33" s="1"/>
      <c r="PGX33" s="176"/>
      <c r="PGY33" s="1"/>
      <c r="PGZ33" s="176"/>
      <c r="PHA33" s="1"/>
      <c r="PHB33" s="176"/>
      <c r="PHC33" s="1"/>
      <c r="PHD33" s="176"/>
      <c r="PHE33" s="1"/>
      <c r="PHF33" s="176"/>
      <c r="PHG33" s="1"/>
      <c r="PHH33" s="176"/>
      <c r="PHI33" s="1"/>
      <c r="PHJ33" s="176"/>
      <c r="PHK33" s="1"/>
      <c r="PHL33" s="176"/>
      <c r="PHM33" s="1"/>
      <c r="PHN33" s="176"/>
      <c r="PHO33" s="1"/>
      <c r="PHP33" s="176"/>
      <c r="PHQ33" s="1"/>
      <c r="PHR33" s="176"/>
      <c r="PHS33" s="1"/>
      <c r="PHT33" s="176"/>
      <c r="PHU33" s="1"/>
      <c r="PHV33" s="176"/>
      <c r="PHW33" s="1"/>
      <c r="PHX33" s="176"/>
      <c r="PHY33" s="1"/>
      <c r="PHZ33" s="176"/>
      <c r="PIA33" s="1"/>
      <c r="PIB33" s="176"/>
      <c r="PIC33" s="1"/>
      <c r="PID33" s="176"/>
      <c r="PIE33" s="1"/>
      <c r="PIF33" s="176"/>
      <c r="PIG33" s="1"/>
      <c r="PIH33" s="176"/>
      <c r="PII33" s="1"/>
      <c r="PIJ33" s="176"/>
      <c r="PIK33" s="1"/>
      <c r="PIL33" s="176"/>
      <c r="PIM33" s="1"/>
      <c r="PIN33" s="176"/>
      <c r="PIO33" s="1"/>
      <c r="PIP33" s="176"/>
      <c r="PIQ33" s="1"/>
      <c r="PIR33" s="176"/>
      <c r="PIS33" s="1"/>
      <c r="PIT33" s="176"/>
      <c r="PIU33" s="1"/>
      <c r="PIV33" s="176"/>
      <c r="PIW33" s="1"/>
      <c r="PIX33" s="176"/>
      <c r="PIY33" s="1"/>
      <c r="PIZ33" s="176"/>
      <c r="PJA33" s="1"/>
      <c r="PJB33" s="176"/>
      <c r="PJC33" s="1"/>
      <c r="PJD33" s="176"/>
      <c r="PJE33" s="1"/>
      <c r="PJF33" s="176"/>
      <c r="PJG33" s="1"/>
      <c r="PJH33" s="176"/>
      <c r="PJI33" s="1"/>
      <c r="PJJ33" s="176"/>
      <c r="PJK33" s="1"/>
      <c r="PJL33" s="176"/>
      <c r="PJM33" s="1"/>
      <c r="PJN33" s="176"/>
      <c r="PJO33" s="1"/>
      <c r="PJP33" s="176"/>
      <c r="PJQ33" s="1"/>
      <c r="PJR33" s="176"/>
      <c r="PJS33" s="1"/>
      <c r="PJT33" s="176"/>
      <c r="PJU33" s="1"/>
      <c r="PJV33" s="176"/>
      <c r="PJW33" s="1"/>
      <c r="PJX33" s="176"/>
      <c r="PJY33" s="1"/>
      <c r="PJZ33" s="176"/>
      <c r="PKA33" s="1"/>
      <c r="PKB33" s="176"/>
      <c r="PKC33" s="1"/>
      <c r="PKD33" s="176"/>
      <c r="PKE33" s="1"/>
      <c r="PKF33" s="176"/>
      <c r="PKG33" s="1"/>
      <c r="PKH33" s="176"/>
      <c r="PKI33" s="1"/>
      <c r="PKJ33" s="176"/>
      <c r="PKK33" s="1"/>
      <c r="PKL33" s="176"/>
      <c r="PKM33" s="1"/>
      <c r="PKN33" s="176"/>
      <c r="PKO33" s="1"/>
      <c r="PKP33" s="176"/>
      <c r="PKQ33" s="1"/>
      <c r="PKR33" s="176"/>
      <c r="PKS33" s="1"/>
      <c r="PKT33" s="176"/>
      <c r="PKU33" s="1"/>
      <c r="PKV33" s="176"/>
      <c r="PKW33" s="1"/>
      <c r="PKX33" s="176"/>
      <c r="PKY33" s="1"/>
      <c r="PKZ33" s="176"/>
      <c r="PLA33" s="1"/>
      <c r="PLB33" s="176"/>
      <c r="PLC33" s="1"/>
      <c r="PLD33" s="176"/>
      <c r="PLE33" s="1"/>
      <c r="PLF33" s="176"/>
      <c r="PLG33" s="1"/>
      <c r="PLH33" s="176"/>
      <c r="PLI33" s="1"/>
      <c r="PLJ33" s="176"/>
      <c r="PLK33" s="1"/>
      <c r="PLL33" s="176"/>
      <c r="PLM33" s="1"/>
      <c r="PLN33" s="176"/>
      <c r="PLO33" s="1"/>
      <c r="PLP33" s="176"/>
      <c r="PLQ33" s="1"/>
      <c r="PLR33" s="176"/>
      <c r="PLS33" s="1"/>
      <c r="PLT33" s="176"/>
      <c r="PLU33" s="1"/>
      <c r="PLV33" s="176"/>
      <c r="PLW33" s="1"/>
      <c r="PLX33" s="176"/>
      <c r="PLY33" s="1"/>
      <c r="PLZ33" s="176"/>
      <c r="PMA33" s="1"/>
      <c r="PMB33" s="176"/>
      <c r="PMC33" s="1"/>
      <c r="PMD33" s="176"/>
      <c r="PME33" s="1"/>
      <c r="PMF33" s="176"/>
      <c r="PMG33" s="1"/>
      <c r="PMH33" s="176"/>
      <c r="PMI33" s="1"/>
      <c r="PMJ33" s="176"/>
      <c r="PMK33" s="1"/>
      <c r="PML33" s="176"/>
      <c r="PMM33" s="1"/>
      <c r="PMN33" s="176"/>
      <c r="PMO33" s="1"/>
      <c r="PMP33" s="176"/>
      <c r="PMQ33" s="1"/>
      <c r="PMR33" s="176"/>
      <c r="PMS33" s="1"/>
      <c r="PMT33" s="176"/>
      <c r="PMU33" s="1"/>
      <c r="PMV33" s="176"/>
      <c r="PMW33" s="1"/>
      <c r="PMX33" s="176"/>
      <c r="PMY33" s="1"/>
      <c r="PMZ33" s="176"/>
      <c r="PNA33" s="1"/>
      <c r="PNB33" s="176"/>
      <c r="PNC33" s="1"/>
      <c r="PND33" s="176"/>
      <c r="PNE33" s="1"/>
      <c r="PNF33" s="176"/>
      <c r="PNG33" s="1"/>
      <c r="PNH33" s="176"/>
      <c r="PNI33" s="1"/>
      <c r="PNJ33" s="176"/>
      <c r="PNK33" s="1"/>
      <c r="PNL33" s="176"/>
      <c r="PNM33" s="1"/>
      <c r="PNN33" s="176"/>
      <c r="PNO33" s="1"/>
      <c r="PNP33" s="176"/>
      <c r="PNQ33" s="1"/>
      <c r="PNR33" s="176"/>
      <c r="PNS33" s="1"/>
      <c r="PNT33" s="176"/>
      <c r="PNU33" s="1"/>
      <c r="PNV33" s="176"/>
      <c r="PNW33" s="1"/>
      <c r="PNX33" s="176"/>
      <c r="PNY33" s="1"/>
      <c r="PNZ33" s="176"/>
      <c r="POA33" s="1"/>
      <c r="POB33" s="176"/>
      <c r="POC33" s="1"/>
      <c r="POD33" s="176"/>
      <c r="POE33" s="1"/>
      <c r="POF33" s="176"/>
      <c r="POG33" s="1"/>
      <c r="POH33" s="176"/>
      <c r="POI33" s="1"/>
      <c r="POJ33" s="176"/>
      <c r="POK33" s="1"/>
      <c r="POL33" s="176"/>
      <c r="POM33" s="1"/>
      <c r="PON33" s="176"/>
      <c r="POO33" s="1"/>
      <c r="POP33" s="176"/>
      <c r="POQ33" s="1"/>
      <c r="POR33" s="176"/>
      <c r="POS33" s="1"/>
      <c r="POT33" s="176"/>
      <c r="POU33" s="1"/>
      <c r="POV33" s="176"/>
      <c r="POW33" s="1"/>
      <c r="POX33" s="176"/>
      <c r="POY33" s="1"/>
      <c r="POZ33" s="176"/>
      <c r="PPA33" s="1"/>
      <c r="PPB33" s="176"/>
      <c r="PPC33" s="1"/>
      <c r="PPD33" s="176"/>
      <c r="PPE33" s="1"/>
      <c r="PPF33" s="176"/>
      <c r="PPG33" s="1"/>
      <c r="PPH33" s="176"/>
      <c r="PPI33" s="1"/>
      <c r="PPJ33" s="176"/>
      <c r="PPK33" s="1"/>
      <c r="PPL33" s="176"/>
      <c r="PPM33" s="1"/>
      <c r="PPN33" s="176"/>
      <c r="PPO33" s="1"/>
      <c r="PPP33" s="176"/>
      <c r="PPQ33" s="1"/>
      <c r="PPR33" s="176"/>
      <c r="PPS33" s="1"/>
      <c r="PPT33" s="176"/>
      <c r="PPU33" s="1"/>
      <c r="PPV33" s="176"/>
      <c r="PPW33" s="1"/>
      <c r="PPX33" s="176"/>
      <c r="PPY33" s="1"/>
      <c r="PPZ33" s="176"/>
      <c r="PQA33" s="1"/>
      <c r="PQB33" s="176"/>
      <c r="PQC33" s="1"/>
      <c r="PQD33" s="176"/>
      <c r="PQE33" s="1"/>
      <c r="PQF33" s="176"/>
      <c r="PQG33" s="1"/>
      <c r="PQH33" s="176"/>
      <c r="PQI33" s="1"/>
      <c r="PQJ33" s="176"/>
      <c r="PQK33" s="1"/>
      <c r="PQL33" s="176"/>
      <c r="PQM33" s="1"/>
      <c r="PQN33" s="176"/>
      <c r="PQO33" s="1"/>
      <c r="PQP33" s="176"/>
      <c r="PQQ33" s="1"/>
      <c r="PQR33" s="176"/>
      <c r="PQS33" s="1"/>
      <c r="PQT33" s="176"/>
      <c r="PQU33" s="1"/>
      <c r="PQV33" s="176"/>
      <c r="PQW33" s="1"/>
      <c r="PQX33" s="176"/>
      <c r="PQY33" s="1"/>
      <c r="PQZ33" s="176"/>
      <c r="PRA33" s="1"/>
      <c r="PRB33" s="176"/>
      <c r="PRC33" s="1"/>
      <c r="PRD33" s="176"/>
      <c r="PRE33" s="1"/>
      <c r="PRF33" s="176"/>
      <c r="PRG33" s="1"/>
      <c r="PRH33" s="176"/>
      <c r="PRI33" s="1"/>
      <c r="PRJ33" s="176"/>
      <c r="PRK33" s="1"/>
      <c r="PRL33" s="176"/>
      <c r="PRM33" s="1"/>
      <c r="PRN33" s="176"/>
      <c r="PRO33" s="1"/>
      <c r="PRP33" s="176"/>
      <c r="PRQ33" s="1"/>
      <c r="PRR33" s="176"/>
      <c r="PRS33" s="1"/>
      <c r="PRT33" s="176"/>
      <c r="PRU33" s="1"/>
      <c r="PRV33" s="176"/>
      <c r="PRW33" s="1"/>
      <c r="PRX33" s="176"/>
      <c r="PRY33" s="1"/>
      <c r="PRZ33" s="176"/>
      <c r="PSA33" s="1"/>
      <c r="PSB33" s="176"/>
      <c r="PSC33" s="1"/>
      <c r="PSD33" s="176"/>
      <c r="PSE33" s="1"/>
      <c r="PSF33" s="176"/>
      <c r="PSG33" s="1"/>
      <c r="PSH33" s="176"/>
      <c r="PSI33" s="1"/>
      <c r="PSJ33" s="176"/>
      <c r="PSK33" s="1"/>
      <c r="PSL33" s="176"/>
      <c r="PSM33" s="1"/>
      <c r="PSN33" s="176"/>
      <c r="PSO33" s="1"/>
      <c r="PSP33" s="176"/>
      <c r="PSQ33" s="1"/>
      <c r="PSR33" s="176"/>
      <c r="PSS33" s="1"/>
      <c r="PST33" s="176"/>
      <c r="PSU33" s="1"/>
      <c r="PSV33" s="176"/>
      <c r="PSW33" s="1"/>
      <c r="PSX33" s="176"/>
      <c r="PSY33" s="1"/>
      <c r="PSZ33" s="176"/>
      <c r="PTA33" s="1"/>
      <c r="PTB33" s="176"/>
      <c r="PTC33" s="1"/>
      <c r="PTD33" s="176"/>
      <c r="PTE33" s="1"/>
      <c r="PTF33" s="176"/>
      <c r="PTG33" s="1"/>
      <c r="PTH33" s="176"/>
      <c r="PTI33" s="1"/>
      <c r="PTJ33" s="176"/>
      <c r="PTK33" s="1"/>
      <c r="PTL33" s="176"/>
      <c r="PTM33" s="1"/>
      <c r="PTN33" s="176"/>
      <c r="PTO33" s="1"/>
      <c r="PTP33" s="176"/>
      <c r="PTQ33" s="1"/>
      <c r="PTR33" s="176"/>
      <c r="PTS33" s="1"/>
      <c r="PTT33" s="176"/>
      <c r="PTU33" s="1"/>
      <c r="PTV33" s="176"/>
      <c r="PTW33" s="1"/>
      <c r="PTX33" s="176"/>
      <c r="PTY33" s="1"/>
      <c r="PTZ33" s="176"/>
      <c r="PUA33" s="1"/>
      <c r="PUB33" s="176"/>
      <c r="PUC33" s="1"/>
      <c r="PUD33" s="176"/>
      <c r="PUE33" s="1"/>
      <c r="PUF33" s="176"/>
      <c r="PUG33" s="1"/>
      <c r="PUH33" s="176"/>
      <c r="PUI33" s="1"/>
      <c r="PUJ33" s="176"/>
      <c r="PUK33" s="1"/>
      <c r="PUL33" s="176"/>
      <c r="PUM33" s="1"/>
      <c r="PUN33" s="176"/>
      <c r="PUO33" s="1"/>
      <c r="PUP33" s="176"/>
      <c r="PUQ33" s="1"/>
      <c r="PUR33" s="176"/>
      <c r="PUS33" s="1"/>
      <c r="PUT33" s="176"/>
      <c r="PUU33" s="1"/>
      <c r="PUV33" s="176"/>
      <c r="PUW33" s="1"/>
      <c r="PUX33" s="176"/>
      <c r="PUY33" s="1"/>
      <c r="PUZ33" s="176"/>
      <c r="PVA33" s="1"/>
      <c r="PVB33" s="176"/>
      <c r="PVC33" s="1"/>
      <c r="PVD33" s="176"/>
      <c r="PVE33" s="1"/>
      <c r="PVF33" s="176"/>
      <c r="PVG33" s="1"/>
      <c r="PVH33" s="176"/>
      <c r="PVI33" s="1"/>
      <c r="PVJ33" s="176"/>
      <c r="PVK33" s="1"/>
      <c r="PVL33" s="176"/>
      <c r="PVM33" s="1"/>
      <c r="PVN33" s="176"/>
      <c r="PVO33" s="1"/>
      <c r="PVP33" s="176"/>
      <c r="PVQ33" s="1"/>
      <c r="PVR33" s="176"/>
      <c r="PVS33" s="1"/>
      <c r="PVT33" s="176"/>
      <c r="PVU33" s="1"/>
      <c r="PVV33" s="176"/>
      <c r="PVW33" s="1"/>
      <c r="PVX33" s="176"/>
      <c r="PVY33" s="1"/>
      <c r="PVZ33" s="176"/>
      <c r="PWA33" s="1"/>
      <c r="PWB33" s="176"/>
      <c r="PWC33" s="1"/>
      <c r="PWD33" s="176"/>
      <c r="PWE33" s="1"/>
      <c r="PWF33" s="176"/>
      <c r="PWG33" s="1"/>
      <c r="PWH33" s="176"/>
      <c r="PWI33" s="1"/>
      <c r="PWJ33" s="176"/>
      <c r="PWK33" s="1"/>
      <c r="PWL33" s="176"/>
      <c r="PWM33" s="1"/>
      <c r="PWN33" s="176"/>
      <c r="PWO33" s="1"/>
      <c r="PWP33" s="176"/>
      <c r="PWQ33" s="1"/>
      <c r="PWR33" s="176"/>
      <c r="PWS33" s="1"/>
      <c r="PWT33" s="176"/>
      <c r="PWU33" s="1"/>
      <c r="PWV33" s="176"/>
      <c r="PWW33" s="1"/>
      <c r="PWX33" s="176"/>
      <c r="PWY33" s="1"/>
      <c r="PWZ33" s="176"/>
      <c r="PXA33" s="1"/>
      <c r="PXB33" s="176"/>
      <c r="PXC33" s="1"/>
      <c r="PXD33" s="176"/>
      <c r="PXE33" s="1"/>
      <c r="PXF33" s="176"/>
      <c r="PXG33" s="1"/>
      <c r="PXH33" s="176"/>
      <c r="PXI33" s="1"/>
      <c r="PXJ33" s="176"/>
      <c r="PXK33" s="1"/>
      <c r="PXL33" s="176"/>
      <c r="PXM33" s="1"/>
      <c r="PXN33" s="176"/>
      <c r="PXO33" s="1"/>
      <c r="PXP33" s="176"/>
      <c r="PXQ33" s="1"/>
      <c r="PXR33" s="176"/>
      <c r="PXS33" s="1"/>
      <c r="PXT33" s="176"/>
      <c r="PXU33" s="1"/>
      <c r="PXV33" s="176"/>
      <c r="PXW33" s="1"/>
      <c r="PXX33" s="176"/>
      <c r="PXY33" s="1"/>
      <c r="PXZ33" s="176"/>
      <c r="PYA33" s="1"/>
      <c r="PYB33" s="176"/>
      <c r="PYC33" s="1"/>
      <c r="PYD33" s="176"/>
      <c r="PYE33" s="1"/>
      <c r="PYF33" s="176"/>
      <c r="PYG33" s="1"/>
      <c r="PYH33" s="176"/>
      <c r="PYI33" s="1"/>
      <c r="PYJ33" s="176"/>
      <c r="PYK33" s="1"/>
      <c r="PYL33" s="176"/>
      <c r="PYM33" s="1"/>
      <c r="PYN33" s="176"/>
      <c r="PYO33" s="1"/>
      <c r="PYP33" s="176"/>
      <c r="PYQ33" s="1"/>
      <c r="PYR33" s="176"/>
      <c r="PYS33" s="1"/>
      <c r="PYT33" s="176"/>
      <c r="PYU33" s="1"/>
      <c r="PYV33" s="176"/>
      <c r="PYW33" s="1"/>
      <c r="PYX33" s="176"/>
      <c r="PYY33" s="1"/>
      <c r="PYZ33" s="176"/>
      <c r="PZA33" s="1"/>
      <c r="PZB33" s="176"/>
      <c r="PZC33" s="1"/>
      <c r="PZD33" s="176"/>
      <c r="PZE33" s="1"/>
      <c r="PZF33" s="176"/>
      <c r="PZG33" s="1"/>
      <c r="PZH33" s="176"/>
      <c r="PZI33" s="1"/>
      <c r="PZJ33" s="176"/>
      <c r="PZK33" s="1"/>
      <c r="PZL33" s="176"/>
      <c r="PZM33" s="1"/>
      <c r="PZN33" s="176"/>
      <c r="PZO33" s="1"/>
      <c r="PZP33" s="176"/>
      <c r="PZQ33" s="1"/>
      <c r="PZR33" s="176"/>
      <c r="PZS33" s="1"/>
      <c r="PZT33" s="176"/>
      <c r="PZU33" s="1"/>
      <c r="PZV33" s="176"/>
      <c r="PZW33" s="1"/>
      <c r="PZX33" s="176"/>
      <c r="PZY33" s="1"/>
      <c r="PZZ33" s="176"/>
      <c r="QAA33" s="1"/>
      <c r="QAB33" s="176"/>
      <c r="QAC33" s="1"/>
      <c r="QAD33" s="176"/>
      <c r="QAE33" s="1"/>
      <c r="QAF33" s="176"/>
      <c r="QAG33" s="1"/>
      <c r="QAH33" s="176"/>
      <c r="QAI33" s="1"/>
      <c r="QAJ33" s="176"/>
      <c r="QAK33" s="1"/>
      <c r="QAL33" s="176"/>
      <c r="QAM33" s="1"/>
      <c r="QAN33" s="176"/>
      <c r="QAO33" s="1"/>
      <c r="QAP33" s="176"/>
      <c r="QAQ33" s="1"/>
      <c r="QAR33" s="176"/>
      <c r="QAS33" s="1"/>
      <c r="QAT33" s="176"/>
      <c r="QAU33" s="1"/>
      <c r="QAV33" s="176"/>
      <c r="QAW33" s="1"/>
      <c r="QAX33" s="176"/>
      <c r="QAY33" s="1"/>
      <c r="QAZ33" s="176"/>
      <c r="QBA33" s="1"/>
      <c r="QBB33" s="176"/>
      <c r="QBC33" s="1"/>
      <c r="QBD33" s="176"/>
      <c r="QBE33" s="1"/>
      <c r="QBF33" s="176"/>
      <c r="QBG33" s="1"/>
      <c r="QBH33" s="176"/>
      <c r="QBI33" s="1"/>
      <c r="QBJ33" s="176"/>
      <c r="QBK33" s="1"/>
      <c r="QBL33" s="176"/>
      <c r="QBM33" s="1"/>
      <c r="QBN33" s="176"/>
      <c r="QBO33" s="1"/>
      <c r="QBP33" s="176"/>
      <c r="QBQ33" s="1"/>
      <c r="QBR33" s="176"/>
      <c r="QBS33" s="1"/>
      <c r="QBT33" s="176"/>
      <c r="QBU33" s="1"/>
      <c r="QBV33" s="176"/>
      <c r="QBW33" s="1"/>
      <c r="QBX33" s="176"/>
      <c r="QBY33" s="1"/>
      <c r="QBZ33" s="176"/>
      <c r="QCA33" s="1"/>
      <c r="QCB33" s="176"/>
      <c r="QCC33" s="1"/>
      <c r="QCD33" s="176"/>
      <c r="QCE33" s="1"/>
      <c r="QCF33" s="176"/>
      <c r="QCG33" s="1"/>
      <c r="QCH33" s="176"/>
      <c r="QCI33" s="1"/>
      <c r="QCJ33" s="176"/>
      <c r="QCK33" s="1"/>
      <c r="QCL33" s="176"/>
      <c r="QCM33" s="1"/>
      <c r="QCN33" s="176"/>
      <c r="QCO33" s="1"/>
      <c r="QCP33" s="176"/>
      <c r="QCQ33" s="1"/>
      <c r="QCR33" s="176"/>
      <c r="QCS33" s="1"/>
      <c r="QCT33" s="176"/>
      <c r="QCU33" s="1"/>
      <c r="QCV33" s="176"/>
      <c r="QCW33" s="1"/>
      <c r="QCX33" s="176"/>
      <c r="QCY33" s="1"/>
      <c r="QCZ33" s="176"/>
      <c r="QDA33" s="1"/>
      <c r="QDB33" s="176"/>
      <c r="QDC33" s="1"/>
      <c r="QDD33" s="176"/>
      <c r="QDE33" s="1"/>
      <c r="QDF33" s="176"/>
      <c r="QDG33" s="1"/>
      <c r="QDH33" s="176"/>
      <c r="QDI33" s="1"/>
      <c r="QDJ33" s="176"/>
      <c r="QDK33" s="1"/>
      <c r="QDL33" s="176"/>
      <c r="QDM33" s="1"/>
      <c r="QDN33" s="176"/>
      <c r="QDO33" s="1"/>
      <c r="QDP33" s="176"/>
      <c r="QDQ33" s="1"/>
      <c r="QDR33" s="176"/>
      <c r="QDS33" s="1"/>
      <c r="QDT33" s="176"/>
      <c r="QDU33" s="1"/>
      <c r="QDV33" s="176"/>
      <c r="QDW33" s="1"/>
      <c r="QDX33" s="176"/>
      <c r="QDY33" s="1"/>
      <c r="QDZ33" s="176"/>
      <c r="QEA33" s="1"/>
      <c r="QEB33" s="176"/>
      <c r="QEC33" s="1"/>
      <c r="QED33" s="176"/>
      <c r="QEE33" s="1"/>
      <c r="QEF33" s="176"/>
      <c r="QEG33" s="1"/>
      <c r="QEH33" s="176"/>
      <c r="QEI33" s="1"/>
      <c r="QEJ33" s="176"/>
      <c r="QEK33" s="1"/>
      <c r="QEL33" s="176"/>
      <c r="QEM33" s="1"/>
      <c r="QEN33" s="176"/>
      <c r="QEO33" s="1"/>
      <c r="QEP33" s="176"/>
      <c r="QEQ33" s="1"/>
      <c r="QER33" s="176"/>
      <c r="QES33" s="1"/>
      <c r="QET33" s="176"/>
      <c r="QEU33" s="1"/>
      <c r="QEV33" s="176"/>
      <c r="QEW33" s="1"/>
      <c r="QEX33" s="176"/>
      <c r="QEY33" s="1"/>
      <c r="QEZ33" s="176"/>
      <c r="QFA33" s="1"/>
      <c r="QFB33" s="176"/>
      <c r="QFC33" s="1"/>
      <c r="QFD33" s="176"/>
      <c r="QFE33" s="1"/>
      <c r="QFF33" s="176"/>
      <c r="QFG33" s="1"/>
      <c r="QFH33" s="176"/>
      <c r="QFI33" s="1"/>
      <c r="QFJ33" s="176"/>
      <c r="QFK33" s="1"/>
      <c r="QFL33" s="176"/>
      <c r="QFM33" s="1"/>
      <c r="QFN33" s="176"/>
      <c r="QFO33" s="1"/>
      <c r="QFP33" s="176"/>
      <c r="QFQ33" s="1"/>
      <c r="QFR33" s="176"/>
      <c r="QFS33" s="1"/>
      <c r="QFT33" s="176"/>
      <c r="QFU33" s="1"/>
      <c r="QFV33" s="176"/>
      <c r="QFW33" s="1"/>
      <c r="QFX33" s="176"/>
      <c r="QFY33" s="1"/>
      <c r="QFZ33" s="176"/>
      <c r="QGA33" s="1"/>
      <c r="QGB33" s="176"/>
      <c r="QGC33" s="1"/>
      <c r="QGD33" s="176"/>
      <c r="QGE33" s="1"/>
      <c r="QGF33" s="176"/>
      <c r="QGG33" s="1"/>
      <c r="QGH33" s="176"/>
      <c r="QGI33" s="1"/>
      <c r="QGJ33" s="176"/>
      <c r="QGK33" s="1"/>
      <c r="QGL33" s="176"/>
      <c r="QGM33" s="1"/>
      <c r="QGN33" s="176"/>
      <c r="QGO33" s="1"/>
      <c r="QGP33" s="176"/>
      <c r="QGQ33" s="1"/>
      <c r="QGR33" s="176"/>
      <c r="QGS33" s="1"/>
      <c r="QGT33" s="176"/>
      <c r="QGU33" s="1"/>
      <c r="QGV33" s="176"/>
      <c r="QGW33" s="1"/>
      <c r="QGX33" s="176"/>
      <c r="QGY33" s="1"/>
      <c r="QGZ33" s="176"/>
      <c r="QHA33" s="1"/>
      <c r="QHB33" s="176"/>
      <c r="QHC33" s="1"/>
      <c r="QHD33" s="176"/>
      <c r="QHE33" s="1"/>
      <c r="QHF33" s="176"/>
      <c r="QHG33" s="1"/>
      <c r="QHH33" s="176"/>
      <c r="QHI33" s="1"/>
      <c r="QHJ33" s="176"/>
      <c r="QHK33" s="1"/>
      <c r="QHL33" s="176"/>
      <c r="QHM33" s="1"/>
      <c r="QHN33" s="176"/>
      <c r="QHO33" s="1"/>
      <c r="QHP33" s="176"/>
      <c r="QHQ33" s="1"/>
      <c r="QHR33" s="176"/>
      <c r="QHS33" s="1"/>
      <c r="QHT33" s="176"/>
      <c r="QHU33" s="1"/>
      <c r="QHV33" s="176"/>
      <c r="QHW33" s="1"/>
      <c r="QHX33" s="176"/>
      <c r="QHY33" s="1"/>
      <c r="QHZ33" s="176"/>
      <c r="QIA33" s="1"/>
      <c r="QIB33" s="176"/>
      <c r="QIC33" s="1"/>
      <c r="QID33" s="176"/>
      <c r="QIE33" s="1"/>
      <c r="QIF33" s="176"/>
      <c r="QIG33" s="1"/>
      <c r="QIH33" s="176"/>
      <c r="QII33" s="1"/>
      <c r="QIJ33" s="176"/>
      <c r="QIK33" s="1"/>
      <c r="QIL33" s="176"/>
      <c r="QIM33" s="1"/>
      <c r="QIN33" s="176"/>
      <c r="QIO33" s="1"/>
      <c r="QIP33" s="176"/>
      <c r="QIQ33" s="1"/>
      <c r="QIR33" s="176"/>
      <c r="QIS33" s="1"/>
      <c r="QIT33" s="176"/>
      <c r="QIU33" s="1"/>
      <c r="QIV33" s="176"/>
      <c r="QIW33" s="1"/>
      <c r="QIX33" s="176"/>
      <c r="QIY33" s="1"/>
      <c r="QIZ33" s="176"/>
      <c r="QJA33" s="1"/>
      <c r="QJB33" s="176"/>
      <c r="QJC33" s="1"/>
      <c r="QJD33" s="176"/>
      <c r="QJE33" s="1"/>
      <c r="QJF33" s="176"/>
      <c r="QJG33" s="1"/>
      <c r="QJH33" s="176"/>
      <c r="QJI33" s="1"/>
      <c r="QJJ33" s="176"/>
      <c r="QJK33" s="1"/>
      <c r="QJL33" s="176"/>
      <c r="QJM33" s="1"/>
      <c r="QJN33" s="176"/>
      <c r="QJO33" s="1"/>
      <c r="QJP33" s="176"/>
      <c r="QJQ33" s="1"/>
      <c r="QJR33" s="176"/>
      <c r="QJS33" s="1"/>
      <c r="QJT33" s="176"/>
      <c r="QJU33" s="1"/>
      <c r="QJV33" s="176"/>
      <c r="QJW33" s="1"/>
      <c r="QJX33" s="176"/>
      <c r="QJY33" s="1"/>
      <c r="QJZ33" s="176"/>
      <c r="QKA33" s="1"/>
      <c r="QKB33" s="176"/>
      <c r="QKC33" s="1"/>
      <c r="QKD33" s="176"/>
      <c r="QKE33" s="1"/>
      <c r="QKF33" s="176"/>
      <c r="QKG33" s="1"/>
      <c r="QKH33" s="176"/>
      <c r="QKI33" s="1"/>
      <c r="QKJ33" s="176"/>
      <c r="QKK33" s="1"/>
      <c r="QKL33" s="176"/>
      <c r="QKM33" s="1"/>
      <c r="QKN33" s="176"/>
      <c r="QKO33" s="1"/>
      <c r="QKP33" s="176"/>
      <c r="QKQ33" s="1"/>
      <c r="QKR33" s="176"/>
      <c r="QKS33" s="1"/>
      <c r="QKT33" s="176"/>
      <c r="QKU33" s="1"/>
      <c r="QKV33" s="176"/>
      <c r="QKW33" s="1"/>
      <c r="QKX33" s="176"/>
      <c r="QKY33" s="1"/>
      <c r="QKZ33" s="176"/>
      <c r="QLA33" s="1"/>
      <c r="QLB33" s="176"/>
      <c r="QLC33" s="1"/>
      <c r="QLD33" s="176"/>
      <c r="QLE33" s="1"/>
      <c r="QLF33" s="176"/>
      <c r="QLG33" s="1"/>
      <c r="QLH33" s="176"/>
      <c r="QLI33" s="1"/>
      <c r="QLJ33" s="176"/>
      <c r="QLK33" s="1"/>
      <c r="QLL33" s="176"/>
      <c r="QLM33" s="1"/>
      <c r="QLN33" s="176"/>
      <c r="QLO33" s="1"/>
      <c r="QLP33" s="176"/>
      <c r="QLQ33" s="1"/>
      <c r="QLR33" s="176"/>
      <c r="QLS33" s="1"/>
      <c r="QLT33" s="176"/>
      <c r="QLU33" s="1"/>
      <c r="QLV33" s="176"/>
      <c r="QLW33" s="1"/>
      <c r="QLX33" s="176"/>
      <c r="QLY33" s="1"/>
      <c r="QLZ33" s="176"/>
      <c r="QMA33" s="1"/>
      <c r="QMB33" s="176"/>
      <c r="QMC33" s="1"/>
      <c r="QMD33" s="176"/>
      <c r="QME33" s="1"/>
      <c r="QMF33" s="176"/>
      <c r="QMG33" s="1"/>
      <c r="QMH33" s="176"/>
      <c r="QMI33" s="1"/>
      <c r="QMJ33" s="176"/>
      <c r="QMK33" s="1"/>
      <c r="QML33" s="176"/>
      <c r="QMM33" s="1"/>
      <c r="QMN33" s="176"/>
      <c r="QMO33" s="1"/>
      <c r="QMP33" s="176"/>
      <c r="QMQ33" s="1"/>
      <c r="QMR33" s="176"/>
      <c r="QMS33" s="1"/>
      <c r="QMT33" s="176"/>
      <c r="QMU33" s="1"/>
      <c r="QMV33" s="176"/>
      <c r="QMW33" s="1"/>
      <c r="QMX33" s="176"/>
      <c r="QMY33" s="1"/>
      <c r="QMZ33" s="176"/>
      <c r="QNA33" s="1"/>
      <c r="QNB33" s="176"/>
      <c r="QNC33" s="1"/>
      <c r="QND33" s="176"/>
      <c r="QNE33" s="1"/>
      <c r="QNF33" s="176"/>
      <c r="QNG33" s="1"/>
      <c r="QNH33" s="176"/>
      <c r="QNI33" s="1"/>
      <c r="QNJ33" s="176"/>
      <c r="QNK33" s="1"/>
      <c r="QNL33" s="176"/>
      <c r="QNM33" s="1"/>
      <c r="QNN33" s="176"/>
      <c r="QNO33" s="1"/>
      <c r="QNP33" s="176"/>
      <c r="QNQ33" s="1"/>
      <c r="QNR33" s="176"/>
      <c r="QNS33" s="1"/>
      <c r="QNT33" s="176"/>
      <c r="QNU33" s="1"/>
      <c r="QNV33" s="176"/>
      <c r="QNW33" s="1"/>
      <c r="QNX33" s="176"/>
      <c r="QNY33" s="1"/>
      <c r="QNZ33" s="176"/>
      <c r="QOA33" s="1"/>
      <c r="QOB33" s="176"/>
      <c r="QOC33" s="1"/>
      <c r="QOD33" s="176"/>
      <c r="QOE33" s="1"/>
      <c r="QOF33" s="176"/>
      <c r="QOG33" s="1"/>
      <c r="QOH33" s="176"/>
      <c r="QOI33" s="1"/>
      <c r="QOJ33" s="176"/>
      <c r="QOK33" s="1"/>
      <c r="QOL33" s="176"/>
      <c r="QOM33" s="1"/>
      <c r="QON33" s="176"/>
      <c r="QOO33" s="1"/>
      <c r="QOP33" s="176"/>
      <c r="QOQ33" s="1"/>
      <c r="QOR33" s="176"/>
      <c r="QOS33" s="1"/>
      <c r="QOT33" s="176"/>
      <c r="QOU33" s="1"/>
      <c r="QOV33" s="176"/>
      <c r="QOW33" s="1"/>
      <c r="QOX33" s="176"/>
      <c r="QOY33" s="1"/>
      <c r="QOZ33" s="176"/>
      <c r="QPA33" s="1"/>
      <c r="QPB33" s="176"/>
      <c r="QPC33" s="1"/>
      <c r="QPD33" s="176"/>
      <c r="QPE33" s="1"/>
      <c r="QPF33" s="176"/>
      <c r="QPG33" s="1"/>
      <c r="QPH33" s="176"/>
      <c r="QPI33" s="1"/>
      <c r="QPJ33" s="176"/>
      <c r="QPK33" s="1"/>
      <c r="QPL33" s="176"/>
      <c r="QPM33" s="1"/>
      <c r="QPN33" s="176"/>
      <c r="QPO33" s="1"/>
      <c r="QPP33" s="176"/>
      <c r="QPQ33" s="1"/>
      <c r="QPR33" s="176"/>
      <c r="QPS33" s="1"/>
      <c r="QPT33" s="176"/>
      <c r="QPU33" s="1"/>
      <c r="QPV33" s="176"/>
      <c r="QPW33" s="1"/>
      <c r="QPX33" s="176"/>
      <c r="QPY33" s="1"/>
      <c r="QPZ33" s="176"/>
      <c r="QQA33" s="1"/>
      <c r="QQB33" s="176"/>
      <c r="QQC33" s="1"/>
      <c r="QQD33" s="176"/>
      <c r="QQE33" s="1"/>
      <c r="QQF33" s="176"/>
      <c r="QQG33" s="1"/>
      <c r="QQH33" s="176"/>
      <c r="QQI33" s="1"/>
      <c r="QQJ33" s="176"/>
      <c r="QQK33" s="1"/>
      <c r="QQL33" s="176"/>
      <c r="QQM33" s="1"/>
      <c r="QQN33" s="176"/>
      <c r="QQO33" s="1"/>
      <c r="QQP33" s="176"/>
      <c r="QQQ33" s="1"/>
      <c r="QQR33" s="176"/>
      <c r="QQS33" s="1"/>
      <c r="QQT33" s="176"/>
      <c r="QQU33" s="1"/>
      <c r="QQV33" s="176"/>
      <c r="QQW33" s="1"/>
      <c r="QQX33" s="176"/>
      <c r="QQY33" s="1"/>
      <c r="QQZ33" s="176"/>
      <c r="QRA33" s="1"/>
      <c r="QRB33" s="176"/>
      <c r="QRC33" s="1"/>
      <c r="QRD33" s="176"/>
      <c r="QRE33" s="1"/>
      <c r="QRF33" s="176"/>
      <c r="QRG33" s="1"/>
      <c r="QRH33" s="176"/>
      <c r="QRI33" s="1"/>
      <c r="QRJ33" s="176"/>
      <c r="QRK33" s="1"/>
      <c r="QRL33" s="176"/>
      <c r="QRM33" s="1"/>
      <c r="QRN33" s="176"/>
      <c r="QRO33" s="1"/>
      <c r="QRP33" s="176"/>
      <c r="QRQ33" s="1"/>
      <c r="QRR33" s="176"/>
      <c r="QRS33" s="1"/>
      <c r="QRT33" s="176"/>
      <c r="QRU33" s="1"/>
      <c r="QRV33" s="176"/>
      <c r="QRW33" s="1"/>
      <c r="QRX33" s="176"/>
      <c r="QRY33" s="1"/>
      <c r="QRZ33" s="176"/>
      <c r="QSA33" s="1"/>
      <c r="QSB33" s="176"/>
      <c r="QSC33" s="1"/>
      <c r="QSD33" s="176"/>
      <c r="QSE33" s="1"/>
      <c r="QSF33" s="176"/>
      <c r="QSG33" s="1"/>
      <c r="QSH33" s="176"/>
      <c r="QSI33" s="1"/>
      <c r="QSJ33" s="176"/>
      <c r="QSK33" s="1"/>
      <c r="QSL33" s="176"/>
      <c r="QSM33" s="1"/>
      <c r="QSN33" s="176"/>
      <c r="QSO33" s="1"/>
      <c r="QSP33" s="176"/>
      <c r="QSQ33" s="1"/>
      <c r="QSR33" s="176"/>
      <c r="QSS33" s="1"/>
      <c r="QST33" s="176"/>
      <c r="QSU33" s="1"/>
      <c r="QSV33" s="176"/>
      <c r="QSW33" s="1"/>
      <c r="QSX33" s="176"/>
      <c r="QSY33" s="1"/>
      <c r="QSZ33" s="176"/>
      <c r="QTA33" s="1"/>
      <c r="QTB33" s="176"/>
      <c r="QTC33" s="1"/>
      <c r="QTD33" s="176"/>
      <c r="QTE33" s="1"/>
      <c r="QTF33" s="176"/>
      <c r="QTG33" s="1"/>
      <c r="QTH33" s="176"/>
      <c r="QTI33" s="1"/>
      <c r="QTJ33" s="176"/>
      <c r="QTK33" s="1"/>
      <c r="QTL33" s="176"/>
      <c r="QTM33" s="1"/>
      <c r="QTN33" s="176"/>
      <c r="QTO33" s="1"/>
      <c r="QTP33" s="176"/>
      <c r="QTQ33" s="1"/>
      <c r="QTR33" s="176"/>
      <c r="QTS33" s="1"/>
      <c r="QTT33" s="176"/>
      <c r="QTU33" s="1"/>
      <c r="QTV33" s="176"/>
      <c r="QTW33" s="1"/>
      <c r="QTX33" s="176"/>
      <c r="QTY33" s="1"/>
      <c r="QTZ33" s="176"/>
      <c r="QUA33" s="1"/>
      <c r="QUB33" s="176"/>
      <c r="QUC33" s="1"/>
      <c r="QUD33" s="176"/>
      <c r="QUE33" s="1"/>
      <c r="QUF33" s="176"/>
      <c r="QUG33" s="1"/>
      <c r="QUH33" s="176"/>
      <c r="QUI33" s="1"/>
      <c r="QUJ33" s="176"/>
      <c r="QUK33" s="1"/>
      <c r="QUL33" s="176"/>
      <c r="QUM33" s="1"/>
      <c r="QUN33" s="176"/>
      <c r="QUO33" s="1"/>
      <c r="QUP33" s="176"/>
      <c r="QUQ33" s="1"/>
      <c r="QUR33" s="176"/>
      <c r="QUS33" s="1"/>
      <c r="QUT33" s="176"/>
      <c r="QUU33" s="1"/>
      <c r="QUV33" s="176"/>
      <c r="QUW33" s="1"/>
      <c r="QUX33" s="176"/>
      <c r="QUY33" s="1"/>
      <c r="QUZ33" s="176"/>
      <c r="QVA33" s="1"/>
      <c r="QVB33" s="176"/>
      <c r="QVC33" s="1"/>
      <c r="QVD33" s="176"/>
      <c r="QVE33" s="1"/>
      <c r="QVF33" s="176"/>
      <c r="QVG33" s="1"/>
      <c r="QVH33" s="176"/>
      <c r="QVI33" s="1"/>
      <c r="QVJ33" s="176"/>
      <c r="QVK33" s="1"/>
      <c r="QVL33" s="176"/>
      <c r="QVM33" s="1"/>
      <c r="QVN33" s="176"/>
      <c r="QVO33" s="1"/>
      <c r="QVP33" s="176"/>
      <c r="QVQ33" s="1"/>
      <c r="QVR33" s="176"/>
      <c r="QVS33" s="1"/>
      <c r="QVT33" s="176"/>
      <c r="QVU33" s="1"/>
      <c r="QVV33" s="176"/>
      <c r="QVW33" s="1"/>
      <c r="QVX33" s="176"/>
      <c r="QVY33" s="1"/>
      <c r="QVZ33" s="176"/>
      <c r="QWA33" s="1"/>
      <c r="QWB33" s="176"/>
      <c r="QWC33" s="1"/>
      <c r="QWD33" s="176"/>
      <c r="QWE33" s="1"/>
      <c r="QWF33" s="176"/>
      <c r="QWG33" s="1"/>
      <c r="QWH33" s="176"/>
      <c r="QWI33" s="1"/>
      <c r="QWJ33" s="176"/>
      <c r="QWK33" s="1"/>
      <c r="QWL33" s="176"/>
      <c r="QWM33" s="1"/>
      <c r="QWN33" s="176"/>
      <c r="QWO33" s="1"/>
      <c r="QWP33" s="176"/>
      <c r="QWQ33" s="1"/>
      <c r="QWR33" s="176"/>
      <c r="QWS33" s="1"/>
      <c r="QWT33" s="176"/>
      <c r="QWU33" s="1"/>
      <c r="QWV33" s="176"/>
      <c r="QWW33" s="1"/>
      <c r="QWX33" s="176"/>
      <c r="QWY33" s="1"/>
      <c r="QWZ33" s="176"/>
      <c r="QXA33" s="1"/>
      <c r="QXB33" s="176"/>
      <c r="QXC33" s="1"/>
      <c r="QXD33" s="176"/>
      <c r="QXE33" s="1"/>
      <c r="QXF33" s="176"/>
      <c r="QXG33" s="1"/>
      <c r="QXH33" s="176"/>
      <c r="QXI33" s="1"/>
      <c r="QXJ33" s="176"/>
      <c r="QXK33" s="1"/>
      <c r="QXL33" s="176"/>
      <c r="QXM33" s="1"/>
      <c r="QXN33" s="176"/>
      <c r="QXO33" s="1"/>
      <c r="QXP33" s="176"/>
      <c r="QXQ33" s="1"/>
      <c r="QXR33" s="176"/>
      <c r="QXS33" s="1"/>
      <c r="QXT33" s="176"/>
      <c r="QXU33" s="1"/>
      <c r="QXV33" s="176"/>
      <c r="QXW33" s="1"/>
      <c r="QXX33" s="176"/>
      <c r="QXY33" s="1"/>
      <c r="QXZ33" s="176"/>
      <c r="QYA33" s="1"/>
      <c r="QYB33" s="176"/>
      <c r="QYC33" s="1"/>
      <c r="QYD33" s="176"/>
      <c r="QYE33" s="1"/>
      <c r="QYF33" s="176"/>
      <c r="QYG33" s="1"/>
      <c r="QYH33" s="176"/>
      <c r="QYI33" s="1"/>
      <c r="QYJ33" s="176"/>
      <c r="QYK33" s="1"/>
      <c r="QYL33" s="176"/>
      <c r="QYM33" s="1"/>
      <c r="QYN33" s="176"/>
      <c r="QYO33" s="1"/>
      <c r="QYP33" s="176"/>
      <c r="QYQ33" s="1"/>
      <c r="QYR33" s="176"/>
      <c r="QYS33" s="1"/>
      <c r="QYT33" s="176"/>
      <c r="QYU33" s="1"/>
      <c r="QYV33" s="176"/>
      <c r="QYW33" s="1"/>
      <c r="QYX33" s="176"/>
      <c r="QYY33" s="1"/>
      <c r="QYZ33" s="176"/>
      <c r="QZA33" s="1"/>
      <c r="QZB33" s="176"/>
      <c r="QZC33" s="1"/>
      <c r="QZD33" s="176"/>
      <c r="QZE33" s="1"/>
      <c r="QZF33" s="176"/>
      <c r="QZG33" s="1"/>
      <c r="QZH33" s="176"/>
      <c r="QZI33" s="1"/>
      <c r="QZJ33" s="176"/>
      <c r="QZK33" s="1"/>
      <c r="QZL33" s="176"/>
      <c r="QZM33" s="1"/>
      <c r="QZN33" s="176"/>
      <c r="QZO33" s="1"/>
      <c r="QZP33" s="176"/>
      <c r="QZQ33" s="1"/>
      <c r="QZR33" s="176"/>
      <c r="QZS33" s="1"/>
      <c r="QZT33" s="176"/>
      <c r="QZU33" s="1"/>
      <c r="QZV33" s="176"/>
      <c r="QZW33" s="1"/>
      <c r="QZX33" s="176"/>
      <c r="QZY33" s="1"/>
      <c r="QZZ33" s="176"/>
      <c r="RAA33" s="1"/>
      <c r="RAB33" s="176"/>
      <c r="RAC33" s="1"/>
      <c r="RAD33" s="176"/>
      <c r="RAE33" s="1"/>
      <c r="RAF33" s="176"/>
      <c r="RAG33" s="1"/>
      <c r="RAH33" s="176"/>
      <c r="RAI33" s="1"/>
      <c r="RAJ33" s="176"/>
      <c r="RAK33" s="1"/>
      <c r="RAL33" s="176"/>
      <c r="RAM33" s="1"/>
      <c r="RAN33" s="176"/>
      <c r="RAO33" s="1"/>
      <c r="RAP33" s="176"/>
      <c r="RAQ33" s="1"/>
      <c r="RAR33" s="176"/>
      <c r="RAS33" s="1"/>
      <c r="RAT33" s="176"/>
      <c r="RAU33" s="1"/>
      <c r="RAV33" s="176"/>
      <c r="RAW33" s="1"/>
      <c r="RAX33" s="176"/>
      <c r="RAY33" s="1"/>
      <c r="RAZ33" s="176"/>
      <c r="RBA33" s="1"/>
      <c r="RBB33" s="176"/>
      <c r="RBC33" s="1"/>
      <c r="RBD33" s="176"/>
      <c r="RBE33" s="1"/>
      <c r="RBF33" s="176"/>
      <c r="RBG33" s="1"/>
      <c r="RBH33" s="176"/>
      <c r="RBI33" s="1"/>
      <c r="RBJ33" s="176"/>
      <c r="RBK33" s="1"/>
      <c r="RBL33" s="176"/>
      <c r="RBM33" s="1"/>
      <c r="RBN33" s="176"/>
      <c r="RBO33" s="1"/>
      <c r="RBP33" s="176"/>
      <c r="RBQ33" s="1"/>
      <c r="RBR33" s="176"/>
      <c r="RBS33" s="1"/>
      <c r="RBT33" s="176"/>
      <c r="RBU33" s="1"/>
      <c r="RBV33" s="176"/>
      <c r="RBW33" s="1"/>
      <c r="RBX33" s="176"/>
      <c r="RBY33" s="1"/>
      <c r="RBZ33" s="176"/>
      <c r="RCA33" s="1"/>
      <c r="RCB33" s="176"/>
      <c r="RCC33" s="1"/>
      <c r="RCD33" s="176"/>
      <c r="RCE33" s="1"/>
      <c r="RCF33" s="176"/>
      <c r="RCG33" s="1"/>
      <c r="RCH33" s="176"/>
      <c r="RCI33" s="1"/>
      <c r="RCJ33" s="176"/>
      <c r="RCK33" s="1"/>
      <c r="RCL33" s="176"/>
      <c r="RCM33" s="1"/>
      <c r="RCN33" s="176"/>
      <c r="RCO33" s="1"/>
      <c r="RCP33" s="176"/>
      <c r="RCQ33" s="1"/>
      <c r="RCR33" s="176"/>
      <c r="RCS33" s="1"/>
      <c r="RCT33" s="176"/>
      <c r="RCU33" s="1"/>
      <c r="RCV33" s="176"/>
      <c r="RCW33" s="1"/>
      <c r="RCX33" s="176"/>
      <c r="RCY33" s="1"/>
      <c r="RCZ33" s="176"/>
      <c r="RDA33" s="1"/>
      <c r="RDB33" s="176"/>
      <c r="RDC33" s="1"/>
      <c r="RDD33" s="176"/>
      <c r="RDE33" s="1"/>
      <c r="RDF33" s="176"/>
      <c r="RDG33" s="1"/>
      <c r="RDH33" s="176"/>
      <c r="RDI33" s="1"/>
      <c r="RDJ33" s="176"/>
      <c r="RDK33" s="1"/>
      <c r="RDL33" s="176"/>
      <c r="RDM33" s="1"/>
      <c r="RDN33" s="176"/>
      <c r="RDO33" s="1"/>
      <c r="RDP33" s="176"/>
      <c r="RDQ33" s="1"/>
      <c r="RDR33" s="176"/>
      <c r="RDS33" s="1"/>
      <c r="RDT33" s="176"/>
      <c r="RDU33" s="1"/>
      <c r="RDV33" s="176"/>
      <c r="RDW33" s="1"/>
      <c r="RDX33" s="176"/>
      <c r="RDY33" s="1"/>
      <c r="RDZ33" s="176"/>
      <c r="REA33" s="1"/>
      <c r="REB33" s="176"/>
      <c r="REC33" s="1"/>
      <c r="RED33" s="176"/>
      <c r="REE33" s="1"/>
      <c r="REF33" s="176"/>
      <c r="REG33" s="1"/>
      <c r="REH33" s="176"/>
      <c r="REI33" s="1"/>
      <c r="REJ33" s="176"/>
      <c r="REK33" s="1"/>
      <c r="REL33" s="176"/>
      <c r="REM33" s="1"/>
      <c r="REN33" s="176"/>
      <c r="REO33" s="1"/>
      <c r="REP33" s="176"/>
      <c r="REQ33" s="1"/>
      <c r="RER33" s="176"/>
      <c r="RES33" s="1"/>
      <c r="RET33" s="176"/>
      <c r="REU33" s="1"/>
      <c r="REV33" s="176"/>
      <c r="REW33" s="1"/>
      <c r="REX33" s="176"/>
      <c r="REY33" s="1"/>
      <c r="REZ33" s="176"/>
      <c r="RFA33" s="1"/>
      <c r="RFB33" s="176"/>
      <c r="RFC33" s="1"/>
      <c r="RFD33" s="176"/>
      <c r="RFE33" s="1"/>
      <c r="RFF33" s="176"/>
      <c r="RFG33" s="1"/>
      <c r="RFH33" s="176"/>
      <c r="RFI33" s="1"/>
      <c r="RFJ33" s="176"/>
      <c r="RFK33" s="1"/>
      <c r="RFL33" s="176"/>
      <c r="RFM33" s="1"/>
      <c r="RFN33" s="176"/>
      <c r="RFO33" s="1"/>
      <c r="RFP33" s="176"/>
      <c r="RFQ33" s="1"/>
      <c r="RFR33" s="176"/>
      <c r="RFS33" s="1"/>
      <c r="RFT33" s="176"/>
      <c r="RFU33" s="1"/>
      <c r="RFV33" s="176"/>
      <c r="RFW33" s="1"/>
      <c r="RFX33" s="176"/>
      <c r="RFY33" s="1"/>
      <c r="RFZ33" s="176"/>
      <c r="RGA33" s="1"/>
      <c r="RGB33" s="176"/>
      <c r="RGC33" s="1"/>
      <c r="RGD33" s="176"/>
      <c r="RGE33" s="1"/>
      <c r="RGF33" s="176"/>
      <c r="RGG33" s="1"/>
      <c r="RGH33" s="176"/>
      <c r="RGI33" s="1"/>
      <c r="RGJ33" s="176"/>
      <c r="RGK33" s="1"/>
      <c r="RGL33" s="176"/>
      <c r="RGM33" s="1"/>
      <c r="RGN33" s="176"/>
      <c r="RGO33" s="1"/>
      <c r="RGP33" s="176"/>
      <c r="RGQ33" s="1"/>
      <c r="RGR33" s="176"/>
      <c r="RGS33" s="1"/>
      <c r="RGT33" s="176"/>
      <c r="RGU33" s="1"/>
      <c r="RGV33" s="176"/>
      <c r="RGW33" s="1"/>
      <c r="RGX33" s="176"/>
      <c r="RGY33" s="1"/>
      <c r="RGZ33" s="176"/>
      <c r="RHA33" s="1"/>
      <c r="RHB33" s="176"/>
      <c r="RHC33" s="1"/>
      <c r="RHD33" s="176"/>
      <c r="RHE33" s="1"/>
      <c r="RHF33" s="176"/>
      <c r="RHG33" s="1"/>
      <c r="RHH33" s="176"/>
      <c r="RHI33" s="1"/>
      <c r="RHJ33" s="176"/>
      <c r="RHK33" s="1"/>
      <c r="RHL33" s="176"/>
      <c r="RHM33" s="1"/>
      <c r="RHN33" s="176"/>
      <c r="RHO33" s="1"/>
      <c r="RHP33" s="176"/>
      <c r="RHQ33" s="1"/>
      <c r="RHR33" s="176"/>
      <c r="RHS33" s="1"/>
      <c r="RHT33" s="176"/>
      <c r="RHU33" s="1"/>
      <c r="RHV33" s="176"/>
      <c r="RHW33" s="1"/>
      <c r="RHX33" s="176"/>
      <c r="RHY33" s="1"/>
      <c r="RHZ33" s="176"/>
      <c r="RIA33" s="1"/>
      <c r="RIB33" s="176"/>
      <c r="RIC33" s="1"/>
      <c r="RID33" s="176"/>
      <c r="RIE33" s="1"/>
      <c r="RIF33" s="176"/>
      <c r="RIG33" s="1"/>
      <c r="RIH33" s="176"/>
      <c r="RII33" s="1"/>
      <c r="RIJ33" s="176"/>
      <c r="RIK33" s="1"/>
      <c r="RIL33" s="176"/>
      <c r="RIM33" s="1"/>
      <c r="RIN33" s="176"/>
      <c r="RIO33" s="1"/>
      <c r="RIP33" s="176"/>
      <c r="RIQ33" s="1"/>
      <c r="RIR33" s="176"/>
      <c r="RIS33" s="1"/>
      <c r="RIT33" s="176"/>
      <c r="RIU33" s="1"/>
      <c r="RIV33" s="176"/>
      <c r="RIW33" s="1"/>
      <c r="RIX33" s="176"/>
      <c r="RIY33" s="1"/>
      <c r="RIZ33" s="176"/>
      <c r="RJA33" s="1"/>
      <c r="RJB33" s="176"/>
      <c r="RJC33" s="1"/>
      <c r="RJD33" s="176"/>
      <c r="RJE33" s="1"/>
      <c r="RJF33" s="176"/>
      <c r="RJG33" s="1"/>
      <c r="RJH33" s="176"/>
      <c r="RJI33" s="1"/>
      <c r="RJJ33" s="176"/>
      <c r="RJK33" s="1"/>
      <c r="RJL33" s="176"/>
      <c r="RJM33" s="1"/>
      <c r="RJN33" s="176"/>
      <c r="RJO33" s="1"/>
      <c r="RJP33" s="176"/>
      <c r="RJQ33" s="1"/>
      <c r="RJR33" s="176"/>
      <c r="RJS33" s="1"/>
      <c r="RJT33" s="176"/>
      <c r="RJU33" s="1"/>
      <c r="RJV33" s="176"/>
      <c r="RJW33" s="1"/>
      <c r="RJX33" s="176"/>
      <c r="RJY33" s="1"/>
      <c r="RJZ33" s="176"/>
      <c r="RKA33" s="1"/>
      <c r="RKB33" s="176"/>
      <c r="RKC33" s="1"/>
      <c r="RKD33" s="176"/>
      <c r="RKE33" s="1"/>
      <c r="RKF33" s="176"/>
      <c r="RKG33" s="1"/>
      <c r="RKH33" s="176"/>
      <c r="RKI33" s="1"/>
      <c r="RKJ33" s="176"/>
      <c r="RKK33" s="1"/>
      <c r="RKL33" s="176"/>
      <c r="RKM33" s="1"/>
      <c r="RKN33" s="176"/>
      <c r="RKO33" s="1"/>
      <c r="RKP33" s="176"/>
      <c r="RKQ33" s="1"/>
      <c r="RKR33" s="176"/>
      <c r="RKS33" s="1"/>
      <c r="RKT33" s="176"/>
      <c r="RKU33" s="1"/>
      <c r="RKV33" s="176"/>
      <c r="RKW33" s="1"/>
      <c r="RKX33" s="176"/>
      <c r="RKY33" s="1"/>
      <c r="RKZ33" s="176"/>
      <c r="RLA33" s="1"/>
      <c r="RLB33" s="176"/>
      <c r="RLC33" s="1"/>
      <c r="RLD33" s="176"/>
      <c r="RLE33" s="1"/>
      <c r="RLF33" s="176"/>
      <c r="RLG33" s="1"/>
      <c r="RLH33" s="176"/>
      <c r="RLI33" s="1"/>
      <c r="RLJ33" s="176"/>
      <c r="RLK33" s="1"/>
      <c r="RLL33" s="176"/>
      <c r="RLM33" s="1"/>
      <c r="RLN33" s="176"/>
      <c r="RLO33" s="1"/>
      <c r="RLP33" s="176"/>
      <c r="RLQ33" s="1"/>
      <c r="RLR33" s="176"/>
      <c r="RLS33" s="1"/>
      <c r="RLT33" s="176"/>
      <c r="RLU33" s="1"/>
      <c r="RLV33" s="176"/>
      <c r="RLW33" s="1"/>
      <c r="RLX33" s="176"/>
      <c r="RLY33" s="1"/>
      <c r="RLZ33" s="176"/>
      <c r="RMA33" s="1"/>
      <c r="RMB33" s="176"/>
      <c r="RMC33" s="1"/>
      <c r="RMD33" s="176"/>
      <c r="RME33" s="1"/>
      <c r="RMF33" s="176"/>
      <c r="RMG33" s="1"/>
      <c r="RMH33" s="176"/>
      <c r="RMI33" s="1"/>
      <c r="RMJ33" s="176"/>
      <c r="RMK33" s="1"/>
      <c r="RML33" s="176"/>
      <c r="RMM33" s="1"/>
      <c r="RMN33" s="176"/>
      <c r="RMO33" s="1"/>
      <c r="RMP33" s="176"/>
      <c r="RMQ33" s="1"/>
      <c r="RMR33" s="176"/>
      <c r="RMS33" s="1"/>
      <c r="RMT33" s="176"/>
      <c r="RMU33" s="1"/>
      <c r="RMV33" s="176"/>
      <c r="RMW33" s="1"/>
      <c r="RMX33" s="176"/>
      <c r="RMY33" s="1"/>
      <c r="RMZ33" s="176"/>
      <c r="RNA33" s="1"/>
      <c r="RNB33" s="176"/>
      <c r="RNC33" s="1"/>
      <c r="RND33" s="176"/>
      <c r="RNE33" s="1"/>
      <c r="RNF33" s="176"/>
      <c r="RNG33" s="1"/>
      <c r="RNH33" s="176"/>
      <c r="RNI33" s="1"/>
      <c r="RNJ33" s="176"/>
      <c r="RNK33" s="1"/>
      <c r="RNL33" s="176"/>
      <c r="RNM33" s="1"/>
      <c r="RNN33" s="176"/>
      <c r="RNO33" s="1"/>
      <c r="RNP33" s="176"/>
      <c r="RNQ33" s="1"/>
      <c r="RNR33" s="176"/>
      <c r="RNS33" s="1"/>
      <c r="RNT33" s="176"/>
      <c r="RNU33" s="1"/>
      <c r="RNV33" s="176"/>
      <c r="RNW33" s="1"/>
      <c r="RNX33" s="176"/>
      <c r="RNY33" s="1"/>
      <c r="RNZ33" s="176"/>
      <c r="ROA33" s="1"/>
      <c r="ROB33" s="176"/>
      <c r="ROC33" s="1"/>
      <c r="ROD33" s="176"/>
      <c r="ROE33" s="1"/>
      <c r="ROF33" s="176"/>
      <c r="ROG33" s="1"/>
      <c r="ROH33" s="176"/>
      <c r="ROI33" s="1"/>
      <c r="ROJ33" s="176"/>
      <c r="ROK33" s="1"/>
      <c r="ROL33" s="176"/>
      <c r="ROM33" s="1"/>
      <c r="RON33" s="176"/>
      <c r="ROO33" s="1"/>
      <c r="ROP33" s="176"/>
      <c r="ROQ33" s="1"/>
      <c r="ROR33" s="176"/>
      <c r="ROS33" s="1"/>
      <c r="ROT33" s="176"/>
      <c r="ROU33" s="1"/>
      <c r="ROV33" s="176"/>
      <c r="ROW33" s="1"/>
      <c r="ROX33" s="176"/>
      <c r="ROY33" s="1"/>
      <c r="ROZ33" s="176"/>
      <c r="RPA33" s="1"/>
      <c r="RPB33" s="176"/>
      <c r="RPC33" s="1"/>
      <c r="RPD33" s="176"/>
      <c r="RPE33" s="1"/>
      <c r="RPF33" s="176"/>
      <c r="RPG33" s="1"/>
      <c r="RPH33" s="176"/>
      <c r="RPI33" s="1"/>
      <c r="RPJ33" s="176"/>
      <c r="RPK33" s="1"/>
      <c r="RPL33" s="176"/>
      <c r="RPM33" s="1"/>
      <c r="RPN33" s="176"/>
      <c r="RPO33" s="1"/>
      <c r="RPP33" s="176"/>
      <c r="RPQ33" s="1"/>
      <c r="RPR33" s="176"/>
      <c r="RPS33" s="1"/>
      <c r="RPT33" s="176"/>
      <c r="RPU33" s="1"/>
      <c r="RPV33" s="176"/>
      <c r="RPW33" s="1"/>
      <c r="RPX33" s="176"/>
      <c r="RPY33" s="1"/>
      <c r="RPZ33" s="176"/>
      <c r="RQA33" s="1"/>
      <c r="RQB33" s="176"/>
      <c r="RQC33" s="1"/>
      <c r="RQD33" s="176"/>
      <c r="RQE33" s="1"/>
      <c r="RQF33" s="176"/>
      <c r="RQG33" s="1"/>
      <c r="RQH33" s="176"/>
      <c r="RQI33" s="1"/>
      <c r="RQJ33" s="176"/>
      <c r="RQK33" s="1"/>
      <c r="RQL33" s="176"/>
      <c r="RQM33" s="1"/>
      <c r="RQN33" s="176"/>
      <c r="RQO33" s="1"/>
      <c r="RQP33" s="176"/>
      <c r="RQQ33" s="1"/>
      <c r="RQR33" s="176"/>
      <c r="RQS33" s="1"/>
      <c r="RQT33" s="176"/>
      <c r="RQU33" s="1"/>
      <c r="RQV33" s="176"/>
      <c r="RQW33" s="1"/>
      <c r="RQX33" s="176"/>
      <c r="RQY33" s="1"/>
      <c r="RQZ33" s="176"/>
      <c r="RRA33" s="1"/>
      <c r="RRB33" s="176"/>
      <c r="RRC33" s="1"/>
      <c r="RRD33" s="176"/>
      <c r="RRE33" s="1"/>
      <c r="RRF33" s="176"/>
      <c r="RRG33" s="1"/>
      <c r="RRH33" s="176"/>
      <c r="RRI33" s="1"/>
      <c r="RRJ33" s="176"/>
      <c r="RRK33" s="1"/>
      <c r="RRL33" s="176"/>
      <c r="RRM33" s="1"/>
      <c r="RRN33" s="176"/>
      <c r="RRO33" s="1"/>
      <c r="RRP33" s="176"/>
      <c r="RRQ33" s="1"/>
      <c r="RRR33" s="176"/>
      <c r="RRS33" s="1"/>
      <c r="RRT33" s="176"/>
      <c r="RRU33" s="1"/>
      <c r="RRV33" s="176"/>
      <c r="RRW33" s="1"/>
      <c r="RRX33" s="176"/>
      <c r="RRY33" s="1"/>
      <c r="RRZ33" s="176"/>
      <c r="RSA33" s="1"/>
      <c r="RSB33" s="176"/>
      <c r="RSC33" s="1"/>
      <c r="RSD33" s="176"/>
      <c r="RSE33" s="1"/>
      <c r="RSF33" s="176"/>
      <c r="RSG33" s="1"/>
      <c r="RSH33" s="176"/>
      <c r="RSI33" s="1"/>
      <c r="RSJ33" s="176"/>
      <c r="RSK33" s="1"/>
      <c r="RSL33" s="176"/>
      <c r="RSM33" s="1"/>
      <c r="RSN33" s="176"/>
      <c r="RSO33" s="1"/>
      <c r="RSP33" s="176"/>
      <c r="RSQ33" s="1"/>
      <c r="RSR33" s="176"/>
      <c r="RSS33" s="1"/>
      <c r="RST33" s="176"/>
      <c r="RSU33" s="1"/>
      <c r="RSV33" s="176"/>
      <c r="RSW33" s="1"/>
      <c r="RSX33" s="176"/>
      <c r="RSY33" s="1"/>
      <c r="RSZ33" s="176"/>
      <c r="RTA33" s="1"/>
      <c r="RTB33" s="176"/>
      <c r="RTC33" s="1"/>
      <c r="RTD33" s="176"/>
      <c r="RTE33" s="1"/>
      <c r="RTF33" s="176"/>
      <c r="RTG33" s="1"/>
      <c r="RTH33" s="176"/>
      <c r="RTI33" s="1"/>
      <c r="RTJ33" s="176"/>
      <c r="RTK33" s="1"/>
      <c r="RTL33" s="176"/>
      <c r="RTM33" s="1"/>
      <c r="RTN33" s="176"/>
      <c r="RTO33" s="1"/>
      <c r="RTP33" s="176"/>
      <c r="RTQ33" s="1"/>
      <c r="RTR33" s="176"/>
      <c r="RTS33" s="1"/>
      <c r="RTT33" s="176"/>
      <c r="RTU33" s="1"/>
      <c r="RTV33" s="176"/>
      <c r="RTW33" s="1"/>
      <c r="RTX33" s="176"/>
      <c r="RTY33" s="1"/>
      <c r="RTZ33" s="176"/>
      <c r="RUA33" s="1"/>
      <c r="RUB33" s="176"/>
      <c r="RUC33" s="1"/>
      <c r="RUD33" s="176"/>
      <c r="RUE33" s="1"/>
      <c r="RUF33" s="176"/>
      <c r="RUG33" s="1"/>
      <c r="RUH33" s="176"/>
      <c r="RUI33" s="1"/>
      <c r="RUJ33" s="176"/>
      <c r="RUK33" s="1"/>
      <c r="RUL33" s="176"/>
      <c r="RUM33" s="1"/>
      <c r="RUN33" s="176"/>
      <c r="RUO33" s="1"/>
      <c r="RUP33" s="176"/>
      <c r="RUQ33" s="1"/>
      <c r="RUR33" s="176"/>
      <c r="RUS33" s="1"/>
      <c r="RUT33" s="176"/>
      <c r="RUU33" s="1"/>
      <c r="RUV33" s="176"/>
      <c r="RUW33" s="1"/>
      <c r="RUX33" s="176"/>
      <c r="RUY33" s="1"/>
      <c r="RUZ33" s="176"/>
      <c r="RVA33" s="1"/>
      <c r="RVB33" s="176"/>
      <c r="RVC33" s="1"/>
      <c r="RVD33" s="176"/>
      <c r="RVE33" s="1"/>
      <c r="RVF33" s="176"/>
      <c r="RVG33" s="1"/>
      <c r="RVH33" s="176"/>
      <c r="RVI33" s="1"/>
      <c r="RVJ33" s="176"/>
      <c r="RVK33" s="1"/>
      <c r="RVL33" s="176"/>
      <c r="RVM33" s="1"/>
      <c r="RVN33" s="176"/>
      <c r="RVO33" s="1"/>
      <c r="RVP33" s="176"/>
      <c r="RVQ33" s="1"/>
      <c r="RVR33" s="176"/>
      <c r="RVS33" s="1"/>
      <c r="RVT33" s="176"/>
      <c r="RVU33" s="1"/>
      <c r="RVV33" s="176"/>
      <c r="RVW33" s="1"/>
      <c r="RVX33" s="176"/>
      <c r="RVY33" s="1"/>
      <c r="RVZ33" s="176"/>
      <c r="RWA33" s="1"/>
      <c r="RWB33" s="176"/>
      <c r="RWC33" s="1"/>
      <c r="RWD33" s="176"/>
      <c r="RWE33" s="1"/>
      <c r="RWF33" s="176"/>
      <c r="RWG33" s="1"/>
      <c r="RWH33" s="176"/>
      <c r="RWI33" s="1"/>
      <c r="RWJ33" s="176"/>
      <c r="RWK33" s="1"/>
      <c r="RWL33" s="176"/>
      <c r="RWM33" s="1"/>
      <c r="RWN33" s="176"/>
      <c r="RWO33" s="1"/>
      <c r="RWP33" s="176"/>
      <c r="RWQ33" s="1"/>
      <c r="RWR33" s="176"/>
      <c r="RWS33" s="1"/>
      <c r="RWT33" s="176"/>
      <c r="RWU33" s="1"/>
      <c r="RWV33" s="176"/>
      <c r="RWW33" s="1"/>
      <c r="RWX33" s="176"/>
      <c r="RWY33" s="1"/>
      <c r="RWZ33" s="176"/>
      <c r="RXA33" s="1"/>
      <c r="RXB33" s="176"/>
      <c r="RXC33" s="1"/>
      <c r="RXD33" s="176"/>
      <c r="RXE33" s="1"/>
      <c r="RXF33" s="176"/>
      <c r="RXG33" s="1"/>
      <c r="RXH33" s="176"/>
      <c r="RXI33" s="1"/>
      <c r="RXJ33" s="176"/>
      <c r="RXK33" s="1"/>
      <c r="RXL33" s="176"/>
      <c r="RXM33" s="1"/>
      <c r="RXN33" s="176"/>
      <c r="RXO33" s="1"/>
      <c r="RXP33" s="176"/>
      <c r="RXQ33" s="1"/>
      <c r="RXR33" s="176"/>
      <c r="RXS33" s="1"/>
      <c r="RXT33" s="176"/>
      <c r="RXU33" s="1"/>
      <c r="RXV33" s="176"/>
      <c r="RXW33" s="1"/>
      <c r="RXX33" s="176"/>
      <c r="RXY33" s="1"/>
      <c r="RXZ33" s="176"/>
      <c r="RYA33" s="1"/>
      <c r="RYB33" s="176"/>
      <c r="RYC33" s="1"/>
      <c r="RYD33" s="176"/>
      <c r="RYE33" s="1"/>
      <c r="RYF33" s="176"/>
      <c r="RYG33" s="1"/>
      <c r="RYH33" s="176"/>
      <c r="RYI33" s="1"/>
      <c r="RYJ33" s="176"/>
      <c r="RYK33" s="1"/>
      <c r="RYL33" s="176"/>
      <c r="RYM33" s="1"/>
      <c r="RYN33" s="176"/>
      <c r="RYO33" s="1"/>
      <c r="RYP33" s="176"/>
      <c r="RYQ33" s="1"/>
      <c r="RYR33" s="176"/>
      <c r="RYS33" s="1"/>
      <c r="RYT33" s="176"/>
      <c r="RYU33" s="1"/>
      <c r="RYV33" s="176"/>
      <c r="RYW33" s="1"/>
      <c r="RYX33" s="176"/>
      <c r="RYY33" s="1"/>
      <c r="RYZ33" s="176"/>
      <c r="RZA33" s="1"/>
      <c r="RZB33" s="176"/>
      <c r="RZC33" s="1"/>
      <c r="RZD33" s="176"/>
      <c r="RZE33" s="1"/>
      <c r="RZF33" s="176"/>
      <c r="RZG33" s="1"/>
      <c r="RZH33" s="176"/>
      <c r="RZI33" s="1"/>
      <c r="RZJ33" s="176"/>
      <c r="RZK33" s="1"/>
      <c r="RZL33" s="176"/>
      <c r="RZM33" s="1"/>
      <c r="RZN33" s="176"/>
      <c r="RZO33" s="1"/>
      <c r="RZP33" s="176"/>
      <c r="RZQ33" s="1"/>
      <c r="RZR33" s="176"/>
      <c r="RZS33" s="1"/>
      <c r="RZT33" s="176"/>
      <c r="RZU33" s="1"/>
      <c r="RZV33" s="176"/>
      <c r="RZW33" s="1"/>
      <c r="RZX33" s="176"/>
      <c r="RZY33" s="1"/>
      <c r="RZZ33" s="176"/>
      <c r="SAA33" s="1"/>
      <c r="SAB33" s="176"/>
      <c r="SAC33" s="1"/>
      <c r="SAD33" s="176"/>
      <c r="SAE33" s="1"/>
      <c r="SAF33" s="176"/>
      <c r="SAG33" s="1"/>
      <c r="SAH33" s="176"/>
      <c r="SAI33" s="1"/>
      <c r="SAJ33" s="176"/>
      <c r="SAK33" s="1"/>
      <c r="SAL33" s="176"/>
      <c r="SAM33" s="1"/>
      <c r="SAN33" s="176"/>
      <c r="SAO33" s="1"/>
      <c r="SAP33" s="176"/>
      <c r="SAQ33" s="1"/>
      <c r="SAR33" s="176"/>
      <c r="SAS33" s="1"/>
      <c r="SAT33" s="176"/>
      <c r="SAU33" s="1"/>
      <c r="SAV33" s="176"/>
      <c r="SAW33" s="1"/>
      <c r="SAX33" s="176"/>
      <c r="SAY33" s="1"/>
      <c r="SAZ33" s="176"/>
      <c r="SBA33" s="1"/>
      <c r="SBB33" s="176"/>
      <c r="SBC33" s="1"/>
      <c r="SBD33" s="176"/>
      <c r="SBE33" s="1"/>
      <c r="SBF33" s="176"/>
      <c r="SBG33" s="1"/>
      <c r="SBH33" s="176"/>
      <c r="SBI33" s="1"/>
      <c r="SBJ33" s="176"/>
      <c r="SBK33" s="1"/>
      <c r="SBL33" s="176"/>
      <c r="SBM33" s="1"/>
      <c r="SBN33" s="176"/>
      <c r="SBO33" s="1"/>
      <c r="SBP33" s="176"/>
      <c r="SBQ33" s="1"/>
      <c r="SBR33" s="176"/>
      <c r="SBS33" s="1"/>
      <c r="SBT33" s="176"/>
      <c r="SBU33" s="1"/>
      <c r="SBV33" s="176"/>
      <c r="SBW33" s="1"/>
      <c r="SBX33" s="176"/>
      <c r="SBY33" s="1"/>
      <c r="SBZ33" s="176"/>
      <c r="SCA33" s="1"/>
      <c r="SCB33" s="176"/>
      <c r="SCC33" s="1"/>
      <c r="SCD33" s="176"/>
      <c r="SCE33" s="1"/>
      <c r="SCF33" s="176"/>
      <c r="SCG33" s="1"/>
      <c r="SCH33" s="176"/>
      <c r="SCI33" s="1"/>
      <c r="SCJ33" s="176"/>
      <c r="SCK33" s="1"/>
      <c r="SCL33" s="176"/>
      <c r="SCM33" s="1"/>
      <c r="SCN33" s="176"/>
      <c r="SCO33" s="1"/>
      <c r="SCP33" s="176"/>
      <c r="SCQ33" s="1"/>
      <c r="SCR33" s="176"/>
      <c r="SCS33" s="1"/>
      <c r="SCT33" s="176"/>
      <c r="SCU33" s="1"/>
      <c r="SCV33" s="176"/>
      <c r="SCW33" s="1"/>
      <c r="SCX33" s="176"/>
      <c r="SCY33" s="1"/>
      <c r="SCZ33" s="176"/>
      <c r="SDA33" s="1"/>
      <c r="SDB33" s="176"/>
      <c r="SDC33" s="1"/>
      <c r="SDD33" s="176"/>
      <c r="SDE33" s="1"/>
      <c r="SDF33" s="176"/>
      <c r="SDG33" s="1"/>
      <c r="SDH33" s="176"/>
      <c r="SDI33" s="1"/>
      <c r="SDJ33" s="176"/>
      <c r="SDK33" s="1"/>
      <c r="SDL33" s="176"/>
      <c r="SDM33" s="1"/>
      <c r="SDN33" s="176"/>
      <c r="SDO33" s="1"/>
      <c r="SDP33" s="176"/>
      <c r="SDQ33" s="1"/>
      <c r="SDR33" s="176"/>
      <c r="SDS33" s="1"/>
      <c r="SDT33" s="176"/>
      <c r="SDU33" s="1"/>
      <c r="SDV33" s="176"/>
      <c r="SDW33" s="1"/>
      <c r="SDX33" s="176"/>
      <c r="SDY33" s="1"/>
      <c r="SDZ33" s="176"/>
      <c r="SEA33" s="1"/>
      <c r="SEB33" s="176"/>
      <c r="SEC33" s="1"/>
      <c r="SED33" s="176"/>
      <c r="SEE33" s="1"/>
      <c r="SEF33" s="176"/>
      <c r="SEG33" s="1"/>
      <c r="SEH33" s="176"/>
      <c r="SEI33" s="1"/>
      <c r="SEJ33" s="176"/>
      <c r="SEK33" s="1"/>
      <c r="SEL33" s="176"/>
      <c r="SEM33" s="1"/>
      <c r="SEN33" s="176"/>
      <c r="SEO33" s="1"/>
      <c r="SEP33" s="176"/>
      <c r="SEQ33" s="1"/>
      <c r="SER33" s="176"/>
      <c r="SES33" s="1"/>
      <c r="SET33" s="176"/>
      <c r="SEU33" s="1"/>
      <c r="SEV33" s="176"/>
      <c r="SEW33" s="1"/>
      <c r="SEX33" s="176"/>
      <c r="SEY33" s="1"/>
      <c r="SEZ33" s="176"/>
      <c r="SFA33" s="1"/>
      <c r="SFB33" s="176"/>
      <c r="SFC33" s="1"/>
      <c r="SFD33" s="176"/>
      <c r="SFE33" s="1"/>
      <c r="SFF33" s="176"/>
      <c r="SFG33" s="1"/>
      <c r="SFH33" s="176"/>
      <c r="SFI33" s="1"/>
      <c r="SFJ33" s="176"/>
      <c r="SFK33" s="1"/>
      <c r="SFL33" s="176"/>
      <c r="SFM33" s="1"/>
      <c r="SFN33" s="176"/>
      <c r="SFO33" s="1"/>
      <c r="SFP33" s="176"/>
      <c r="SFQ33" s="1"/>
      <c r="SFR33" s="176"/>
      <c r="SFS33" s="1"/>
      <c r="SFT33" s="176"/>
      <c r="SFU33" s="1"/>
      <c r="SFV33" s="176"/>
      <c r="SFW33" s="1"/>
      <c r="SFX33" s="176"/>
      <c r="SFY33" s="1"/>
      <c r="SFZ33" s="176"/>
      <c r="SGA33" s="1"/>
      <c r="SGB33" s="176"/>
      <c r="SGC33" s="1"/>
      <c r="SGD33" s="176"/>
      <c r="SGE33" s="1"/>
      <c r="SGF33" s="176"/>
      <c r="SGG33" s="1"/>
      <c r="SGH33" s="176"/>
      <c r="SGI33" s="1"/>
      <c r="SGJ33" s="176"/>
      <c r="SGK33" s="1"/>
      <c r="SGL33" s="176"/>
      <c r="SGM33" s="1"/>
      <c r="SGN33" s="176"/>
      <c r="SGO33" s="1"/>
      <c r="SGP33" s="176"/>
      <c r="SGQ33" s="1"/>
      <c r="SGR33" s="176"/>
      <c r="SGS33" s="1"/>
      <c r="SGT33" s="176"/>
      <c r="SGU33" s="1"/>
      <c r="SGV33" s="176"/>
      <c r="SGW33" s="1"/>
      <c r="SGX33" s="176"/>
      <c r="SGY33" s="1"/>
      <c r="SGZ33" s="176"/>
      <c r="SHA33" s="1"/>
      <c r="SHB33" s="176"/>
      <c r="SHC33" s="1"/>
      <c r="SHD33" s="176"/>
      <c r="SHE33" s="1"/>
      <c r="SHF33" s="176"/>
      <c r="SHG33" s="1"/>
      <c r="SHH33" s="176"/>
      <c r="SHI33" s="1"/>
      <c r="SHJ33" s="176"/>
      <c r="SHK33" s="1"/>
      <c r="SHL33" s="176"/>
      <c r="SHM33" s="1"/>
      <c r="SHN33" s="176"/>
      <c r="SHO33" s="1"/>
      <c r="SHP33" s="176"/>
      <c r="SHQ33" s="1"/>
      <c r="SHR33" s="176"/>
      <c r="SHS33" s="1"/>
      <c r="SHT33" s="176"/>
      <c r="SHU33" s="1"/>
      <c r="SHV33" s="176"/>
      <c r="SHW33" s="1"/>
      <c r="SHX33" s="176"/>
      <c r="SHY33" s="1"/>
      <c r="SHZ33" s="176"/>
      <c r="SIA33" s="1"/>
      <c r="SIB33" s="176"/>
      <c r="SIC33" s="1"/>
      <c r="SID33" s="176"/>
      <c r="SIE33" s="1"/>
      <c r="SIF33" s="176"/>
      <c r="SIG33" s="1"/>
      <c r="SIH33" s="176"/>
      <c r="SII33" s="1"/>
      <c r="SIJ33" s="176"/>
      <c r="SIK33" s="1"/>
      <c r="SIL33" s="176"/>
      <c r="SIM33" s="1"/>
      <c r="SIN33" s="176"/>
      <c r="SIO33" s="1"/>
      <c r="SIP33" s="176"/>
      <c r="SIQ33" s="1"/>
      <c r="SIR33" s="176"/>
      <c r="SIS33" s="1"/>
      <c r="SIT33" s="176"/>
      <c r="SIU33" s="1"/>
      <c r="SIV33" s="176"/>
      <c r="SIW33" s="1"/>
      <c r="SIX33" s="176"/>
      <c r="SIY33" s="1"/>
      <c r="SIZ33" s="176"/>
      <c r="SJA33" s="1"/>
      <c r="SJB33" s="176"/>
      <c r="SJC33" s="1"/>
      <c r="SJD33" s="176"/>
      <c r="SJE33" s="1"/>
      <c r="SJF33" s="176"/>
      <c r="SJG33" s="1"/>
      <c r="SJH33" s="176"/>
      <c r="SJI33" s="1"/>
      <c r="SJJ33" s="176"/>
      <c r="SJK33" s="1"/>
      <c r="SJL33" s="176"/>
      <c r="SJM33" s="1"/>
      <c r="SJN33" s="176"/>
      <c r="SJO33" s="1"/>
      <c r="SJP33" s="176"/>
      <c r="SJQ33" s="1"/>
      <c r="SJR33" s="176"/>
      <c r="SJS33" s="1"/>
      <c r="SJT33" s="176"/>
      <c r="SJU33" s="1"/>
      <c r="SJV33" s="176"/>
      <c r="SJW33" s="1"/>
      <c r="SJX33" s="176"/>
      <c r="SJY33" s="1"/>
      <c r="SJZ33" s="176"/>
      <c r="SKA33" s="1"/>
      <c r="SKB33" s="176"/>
      <c r="SKC33" s="1"/>
      <c r="SKD33" s="176"/>
      <c r="SKE33" s="1"/>
      <c r="SKF33" s="176"/>
      <c r="SKG33" s="1"/>
      <c r="SKH33" s="176"/>
      <c r="SKI33" s="1"/>
      <c r="SKJ33" s="176"/>
      <c r="SKK33" s="1"/>
      <c r="SKL33" s="176"/>
      <c r="SKM33" s="1"/>
      <c r="SKN33" s="176"/>
      <c r="SKO33" s="1"/>
      <c r="SKP33" s="176"/>
      <c r="SKQ33" s="1"/>
      <c r="SKR33" s="176"/>
      <c r="SKS33" s="1"/>
      <c r="SKT33" s="176"/>
      <c r="SKU33" s="1"/>
      <c r="SKV33" s="176"/>
      <c r="SKW33" s="1"/>
      <c r="SKX33" s="176"/>
      <c r="SKY33" s="1"/>
      <c r="SKZ33" s="176"/>
      <c r="SLA33" s="1"/>
      <c r="SLB33" s="176"/>
      <c r="SLC33" s="1"/>
      <c r="SLD33" s="176"/>
      <c r="SLE33" s="1"/>
      <c r="SLF33" s="176"/>
      <c r="SLG33" s="1"/>
      <c r="SLH33" s="176"/>
      <c r="SLI33" s="1"/>
      <c r="SLJ33" s="176"/>
      <c r="SLK33" s="1"/>
      <c r="SLL33" s="176"/>
      <c r="SLM33" s="1"/>
      <c r="SLN33" s="176"/>
      <c r="SLO33" s="1"/>
      <c r="SLP33" s="176"/>
      <c r="SLQ33" s="1"/>
      <c r="SLR33" s="176"/>
      <c r="SLS33" s="1"/>
      <c r="SLT33" s="176"/>
      <c r="SLU33" s="1"/>
      <c r="SLV33" s="176"/>
      <c r="SLW33" s="1"/>
      <c r="SLX33" s="176"/>
      <c r="SLY33" s="1"/>
      <c r="SLZ33" s="176"/>
      <c r="SMA33" s="1"/>
      <c r="SMB33" s="176"/>
      <c r="SMC33" s="1"/>
      <c r="SMD33" s="176"/>
      <c r="SME33" s="1"/>
      <c r="SMF33" s="176"/>
      <c r="SMG33" s="1"/>
      <c r="SMH33" s="176"/>
      <c r="SMI33" s="1"/>
      <c r="SMJ33" s="176"/>
      <c r="SMK33" s="1"/>
      <c r="SML33" s="176"/>
      <c r="SMM33" s="1"/>
      <c r="SMN33" s="176"/>
      <c r="SMO33" s="1"/>
      <c r="SMP33" s="176"/>
      <c r="SMQ33" s="1"/>
      <c r="SMR33" s="176"/>
      <c r="SMS33" s="1"/>
      <c r="SMT33" s="176"/>
      <c r="SMU33" s="1"/>
      <c r="SMV33" s="176"/>
      <c r="SMW33" s="1"/>
      <c r="SMX33" s="176"/>
      <c r="SMY33" s="1"/>
      <c r="SMZ33" s="176"/>
      <c r="SNA33" s="1"/>
      <c r="SNB33" s="176"/>
      <c r="SNC33" s="1"/>
      <c r="SND33" s="176"/>
      <c r="SNE33" s="1"/>
      <c r="SNF33" s="176"/>
      <c r="SNG33" s="1"/>
      <c r="SNH33" s="176"/>
      <c r="SNI33" s="1"/>
      <c r="SNJ33" s="176"/>
      <c r="SNK33" s="1"/>
      <c r="SNL33" s="176"/>
      <c r="SNM33" s="1"/>
      <c r="SNN33" s="176"/>
      <c r="SNO33" s="1"/>
      <c r="SNP33" s="176"/>
      <c r="SNQ33" s="1"/>
      <c r="SNR33" s="176"/>
      <c r="SNS33" s="1"/>
      <c r="SNT33" s="176"/>
      <c r="SNU33" s="1"/>
      <c r="SNV33" s="176"/>
      <c r="SNW33" s="1"/>
      <c r="SNX33" s="176"/>
      <c r="SNY33" s="1"/>
      <c r="SNZ33" s="176"/>
      <c r="SOA33" s="1"/>
      <c r="SOB33" s="176"/>
      <c r="SOC33" s="1"/>
      <c r="SOD33" s="176"/>
      <c r="SOE33" s="1"/>
      <c r="SOF33" s="176"/>
      <c r="SOG33" s="1"/>
      <c r="SOH33" s="176"/>
      <c r="SOI33" s="1"/>
      <c r="SOJ33" s="176"/>
      <c r="SOK33" s="1"/>
      <c r="SOL33" s="176"/>
      <c r="SOM33" s="1"/>
      <c r="SON33" s="176"/>
      <c r="SOO33" s="1"/>
      <c r="SOP33" s="176"/>
      <c r="SOQ33" s="1"/>
      <c r="SOR33" s="176"/>
      <c r="SOS33" s="1"/>
      <c r="SOT33" s="176"/>
      <c r="SOU33" s="1"/>
      <c r="SOV33" s="176"/>
      <c r="SOW33" s="1"/>
      <c r="SOX33" s="176"/>
      <c r="SOY33" s="1"/>
      <c r="SOZ33" s="176"/>
      <c r="SPA33" s="1"/>
      <c r="SPB33" s="176"/>
      <c r="SPC33" s="1"/>
      <c r="SPD33" s="176"/>
      <c r="SPE33" s="1"/>
      <c r="SPF33" s="176"/>
      <c r="SPG33" s="1"/>
      <c r="SPH33" s="176"/>
      <c r="SPI33" s="1"/>
      <c r="SPJ33" s="176"/>
      <c r="SPK33" s="1"/>
      <c r="SPL33" s="176"/>
      <c r="SPM33" s="1"/>
      <c r="SPN33" s="176"/>
      <c r="SPO33" s="1"/>
      <c r="SPP33" s="176"/>
      <c r="SPQ33" s="1"/>
      <c r="SPR33" s="176"/>
      <c r="SPS33" s="1"/>
      <c r="SPT33" s="176"/>
      <c r="SPU33" s="1"/>
      <c r="SPV33" s="176"/>
      <c r="SPW33" s="1"/>
      <c r="SPX33" s="176"/>
      <c r="SPY33" s="1"/>
      <c r="SPZ33" s="176"/>
      <c r="SQA33" s="1"/>
      <c r="SQB33" s="176"/>
      <c r="SQC33" s="1"/>
      <c r="SQD33" s="176"/>
      <c r="SQE33" s="1"/>
      <c r="SQF33" s="176"/>
      <c r="SQG33" s="1"/>
      <c r="SQH33" s="176"/>
      <c r="SQI33" s="1"/>
      <c r="SQJ33" s="176"/>
      <c r="SQK33" s="1"/>
      <c r="SQL33" s="176"/>
      <c r="SQM33" s="1"/>
      <c r="SQN33" s="176"/>
      <c r="SQO33" s="1"/>
      <c r="SQP33" s="176"/>
      <c r="SQQ33" s="1"/>
      <c r="SQR33" s="176"/>
      <c r="SQS33" s="1"/>
      <c r="SQT33" s="176"/>
      <c r="SQU33" s="1"/>
      <c r="SQV33" s="176"/>
      <c r="SQW33" s="1"/>
      <c r="SQX33" s="176"/>
      <c r="SQY33" s="1"/>
      <c r="SQZ33" s="176"/>
      <c r="SRA33" s="1"/>
      <c r="SRB33" s="176"/>
      <c r="SRC33" s="1"/>
      <c r="SRD33" s="176"/>
      <c r="SRE33" s="1"/>
      <c r="SRF33" s="176"/>
      <c r="SRG33" s="1"/>
      <c r="SRH33" s="176"/>
      <c r="SRI33" s="1"/>
      <c r="SRJ33" s="176"/>
      <c r="SRK33" s="1"/>
      <c r="SRL33" s="176"/>
      <c r="SRM33" s="1"/>
      <c r="SRN33" s="176"/>
      <c r="SRO33" s="1"/>
      <c r="SRP33" s="176"/>
      <c r="SRQ33" s="1"/>
      <c r="SRR33" s="176"/>
      <c r="SRS33" s="1"/>
      <c r="SRT33" s="176"/>
      <c r="SRU33" s="1"/>
      <c r="SRV33" s="176"/>
      <c r="SRW33" s="1"/>
      <c r="SRX33" s="176"/>
      <c r="SRY33" s="1"/>
      <c r="SRZ33" s="176"/>
      <c r="SSA33" s="1"/>
      <c r="SSB33" s="176"/>
      <c r="SSC33" s="1"/>
      <c r="SSD33" s="176"/>
      <c r="SSE33" s="1"/>
      <c r="SSF33" s="176"/>
      <c r="SSG33" s="1"/>
      <c r="SSH33" s="176"/>
      <c r="SSI33" s="1"/>
      <c r="SSJ33" s="176"/>
      <c r="SSK33" s="1"/>
      <c r="SSL33" s="176"/>
      <c r="SSM33" s="1"/>
      <c r="SSN33" s="176"/>
      <c r="SSO33" s="1"/>
      <c r="SSP33" s="176"/>
      <c r="SSQ33" s="1"/>
      <c r="SSR33" s="176"/>
      <c r="SSS33" s="1"/>
      <c r="SST33" s="176"/>
      <c r="SSU33" s="1"/>
      <c r="SSV33" s="176"/>
      <c r="SSW33" s="1"/>
      <c r="SSX33" s="176"/>
      <c r="SSY33" s="1"/>
      <c r="SSZ33" s="176"/>
      <c r="STA33" s="1"/>
      <c r="STB33" s="176"/>
      <c r="STC33" s="1"/>
      <c r="STD33" s="176"/>
      <c r="STE33" s="1"/>
      <c r="STF33" s="176"/>
      <c r="STG33" s="1"/>
      <c r="STH33" s="176"/>
      <c r="STI33" s="1"/>
      <c r="STJ33" s="176"/>
      <c r="STK33" s="1"/>
      <c r="STL33" s="176"/>
      <c r="STM33" s="1"/>
      <c r="STN33" s="176"/>
      <c r="STO33" s="1"/>
      <c r="STP33" s="176"/>
      <c r="STQ33" s="1"/>
      <c r="STR33" s="176"/>
      <c r="STS33" s="1"/>
      <c r="STT33" s="176"/>
      <c r="STU33" s="1"/>
      <c r="STV33" s="176"/>
      <c r="STW33" s="1"/>
      <c r="STX33" s="176"/>
      <c r="STY33" s="1"/>
      <c r="STZ33" s="176"/>
      <c r="SUA33" s="1"/>
      <c r="SUB33" s="176"/>
      <c r="SUC33" s="1"/>
      <c r="SUD33" s="176"/>
      <c r="SUE33" s="1"/>
      <c r="SUF33" s="176"/>
      <c r="SUG33" s="1"/>
      <c r="SUH33" s="176"/>
      <c r="SUI33" s="1"/>
      <c r="SUJ33" s="176"/>
      <c r="SUK33" s="1"/>
      <c r="SUL33" s="176"/>
      <c r="SUM33" s="1"/>
      <c r="SUN33" s="176"/>
      <c r="SUO33" s="1"/>
      <c r="SUP33" s="176"/>
      <c r="SUQ33" s="1"/>
      <c r="SUR33" s="176"/>
      <c r="SUS33" s="1"/>
      <c r="SUT33" s="176"/>
      <c r="SUU33" s="1"/>
      <c r="SUV33" s="176"/>
      <c r="SUW33" s="1"/>
      <c r="SUX33" s="176"/>
      <c r="SUY33" s="1"/>
      <c r="SUZ33" s="176"/>
      <c r="SVA33" s="1"/>
      <c r="SVB33" s="176"/>
      <c r="SVC33" s="1"/>
      <c r="SVD33" s="176"/>
      <c r="SVE33" s="1"/>
      <c r="SVF33" s="176"/>
      <c r="SVG33" s="1"/>
      <c r="SVH33" s="176"/>
      <c r="SVI33" s="1"/>
      <c r="SVJ33" s="176"/>
      <c r="SVK33" s="1"/>
      <c r="SVL33" s="176"/>
      <c r="SVM33" s="1"/>
      <c r="SVN33" s="176"/>
      <c r="SVO33" s="1"/>
      <c r="SVP33" s="176"/>
      <c r="SVQ33" s="1"/>
      <c r="SVR33" s="176"/>
      <c r="SVS33" s="1"/>
      <c r="SVT33" s="176"/>
      <c r="SVU33" s="1"/>
      <c r="SVV33" s="176"/>
      <c r="SVW33" s="1"/>
      <c r="SVX33" s="176"/>
      <c r="SVY33" s="1"/>
      <c r="SVZ33" s="176"/>
      <c r="SWA33" s="1"/>
      <c r="SWB33" s="176"/>
      <c r="SWC33" s="1"/>
      <c r="SWD33" s="176"/>
      <c r="SWE33" s="1"/>
      <c r="SWF33" s="176"/>
      <c r="SWG33" s="1"/>
      <c r="SWH33" s="176"/>
      <c r="SWI33" s="1"/>
      <c r="SWJ33" s="176"/>
      <c r="SWK33" s="1"/>
      <c r="SWL33" s="176"/>
      <c r="SWM33" s="1"/>
      <c r="SWN33" s="176"/>
      <c r="SWO33" s="1"/>
      <c r="SWP33" s="176"/>
      <c r="SWQ33" s="1"/>
      <c r="SWR33" s="176"/>
      <c r="SWS33" s="1"/>
      <c r="SWT33" s="176"/>
      <c r="SWU33" s="1"/>
      <c r="SWV33" s="176"/>
      <c r="SWW33" s="1"/>
      <c r="SWX33" s="176"/>
      <c r="SWY33" s="1"/>
      <c r="SWZ33" s="176"/>
      <c r="SXA33" s="1"/>
      <c r="SXB33" s="176"/>
      <c r="SXC33" s="1"/>
      <c r="SXD33" s="176"/>
      <c r="SXE33" s="1"/>
      <c r="SXF33" s="176"/>
      <c r="SXG33" s="1"/>
      <c r="SXH33" s="176"/>
      <c r="SXI33" s="1"/>
      <c r="SXJ33" s="176"/>
      <c r="SXK33" s="1"/>
      <c r="SXL33" s="176"/>
      <c r="SXM33" s="1"/>
      <c r="SXN33" s="176"/>
      <c r="SXO33" s="1"/>
      <c r="SXP33" s="176"/>
      <c r="SXQ33" s="1"/>
      <c r="SXR33" s="176"/>
      <c r="SXS33" s="1"/>
      <c r="SXT33" s="176"/>
      <c r="SXU33" s="1"/>
      <c r="SXV33" s="176"/>
      <c r="SXW33" s="1"/>
      <c r="SXX33" s="176"/>
      <c r="SXY33" s="1"/>
      <c r="SXZ33" s="176"/>
      <c r="SYA33" s="1"/>
      <c r="SYB33" s="176"/>
      <c r="SYC33" s="1"/>
      <c r="SYD33" s="176"/>
      <c r="SYE33" s="1"/>
      <c r="SYF33" s="176"/>
      <c r="SYG33" s="1"/>
      <c r="SYH33" s="176"/>
      <c r="SYI33" s="1"/>
      <c r="SYJ33" s="176"/>
      <c r="SYK33" s="1"/>
      <c r="SYL33" s="176"/>
      <c r="SYM33" s="1"/>
      <c r="SYN33" s="176"/>
      <c r="SYO33" s="1"/>
      <c r="SYP33" s="176"/>
      <c r="SYQ33" s="1"/>
      <c r="SYR33" s="176"/>
      <c r="SYS33" s="1"/>
      <c r="SYT33" s="176"/>
      <c r="SYU33" s="1"/>
      <c r="SYV33" s="176"/>
      <c r="SYW33" s="1"/>
      <c r="SYX33" s="176"/>
      <c r="SYY33" s="1"/>
      <c r="SYZ33" s="176"/>
      <c r="SZA33" s="1"/>
      <c r="SZB33" s="176"/>
      <c r="SZC33" s="1"/>
      <c r="SZD33" s="176"/>
      <c r="SZE33" s="1"/>
      <c r="SZF33" s="176"/>
      <c r="SZG33" s="1"/>
      <c r="SZH33" s="176"/>
      <c r="SZI33" s="1"/>
      <c r="SZJ33" s="176"/>
      <c r="SZK33" s="1"/>
      <c r="SZL33" s="176"/>
      <c r="SZM33" s="1"/>
      <c r="SZN33" s="176"/>
      <c r="SZO33" s="1"/>
      <c r="SZP33" s="176"/>
      <c r="SZQ33" s="1"/>
      <c r="SZR33" s="176"/>
      <c r="SZS33" s="1"/>
      <c r="SZT33" s="176"/>
      <c r="SZU33" s="1"/>
      <c r="SZV33" s="176"/>
      <c r="SZW33" s="1"/>
      <c r="SZX33" s="176"/>
      <c r="SZY33" s="1"/>
      <c r="SZZ33" s="176"/>
      <c r="TAA33" s="1"/>
      <c r="TAB33" s="176"/>
      <c r="TAC33" s="1"/>
      <c r="TAD33" s="176"/>
      <c r="TAE33" s="1"/>
      <c r="TAF33" s="176"/>
      <c r="TAG33" s="1"/>
      <c r="TAH33" s="176"/>
      <c r="TAI33" s="1"/>
      <c r="TAJ33" s="176"/>
      <c r="TAK33" s="1"/>
      <c r="TAL33" s="176"/>
      <c r="TAM33" s="1"/>
      <c r="TAN33" s="176"/>
      <c r="TAO33" s="1"/>
      <c r="TAP33" s="176"/>
      <c r="TAQ33" s="1"/>
      <c r="TAR33" s="176"/>
      <c r="TAS33" s="1"/>
      <c r="TAT33" s="176"/>
      <c r="TAU33" s="1"/>
      <c r="TAV33" s="176"/>
      <c r="TAW33" s="1"/>
      <c r="TAX33" s="176"/>
      <c r="TAY33" s="1"/>
      <c r="TAZ33" s="176"/>
      <c r="TBA33" s="1"/>
      <c r="TBB33" s="176"/>
      <c r="TBC33" s="1"/>
      <c r="TBD33" s="176"/>
      <c r="TBE33" s="1"/>
      <c r="TBF33" s="176"/>
      <c r="TBG33" s="1"/>
      <c r="TBH33" s="176"/>
      <c r="TBI33" s="1"/>
      <c r="TBJ33" s="176"/>
      <c r="TBK33" s="1"/>
      <c r="TBL33" s="176"/>
      <c r="TBM33" s="1"/>
      <c r="TBN33" s="176"/>
      <c r="TBO33" s="1"/>
      <c r="TBP33" s="176"/>
      <c r="TBQ33" s="1"/>
      <c r="TBR33" s="176"/>
      <c r="TBS33" s="1"/>
      <c r="TBT33" s="176"/>
      <c r="TBU33" s="1"/>
      <c r="TBV33" s="176"/>
      <c r="TBW33" s="1"/>
      <c r="TBX33" s="176"/>
      <c r="TBY33" s="1"/>
      <c r="TBZ33" s="176"/>
      <c r="TCA33" s="1"/>
      <c r="TCB33" s="176"/>
      <c r="TCC33" s="1"/>
      <c r="TCD33" s="176"/>
      <c r="TCE33" s="1"/>
      <c r="TCF33" s="176"/>
      <c r="TCG33" s="1"/>
      <c r="TCH33" s="176"/>
      <c r="TCI33" s="1"/>
      <c r="TCJ33" s="176"/>
      <c r="TCK33" s="1"/>
      <c r="TCL33" s="176"/>
      <c r="TCM33" s="1"/>
      <c r="TCN33" s="176"/>
      <c r="TCO33" s="1"/>
      <c r="TCP33" s="176"/>
      <c r="TCQ33" s="1"/>
      <c r="TCR33" s="176"/>
      <c r="TCS33" s="1"/>
      <c r="TCT33" s="176"/>
      <c r="TCU33" s="1"/>
      <c r="TCV33" s="176"/>
      <c r="TCW33" s="1"/>
      <c r="TCX33" s="176"/>
      <c r="TCY33" s="1"/>
      <c r="TCZ33" s="176"/>
      <c r="TDA33" s="1"/>
      <c r="TDB33" s="176"/>
      <c r="TDC33" s="1"/>
      <c r="TDD33" s="176"/>
      <c r="TDE33" s="1"/>
      <c r="TDF33" s="176"/>
      <c r="TDG33" s="1"/>
      <c r="TDH33" s="176"/>
      <c r="TDI33" s="1"/>
      <c r="TDJ33" s="176"/>
      <c r="TDK33" s="1"/>
      <c r="TDL33" s="176"/>
      <c r="TDM33" s="1"/>
      <c r="TDN33" s="176"/>
      <c r="TDO33" s="1"/>
      <c r="TDP33" s="176"/>
      <c r="TDQ33" s="1"/>
      <c r="TDR33" s="176"/>
      <c r="TDS33" s="1"/>
      <c r="TDT33" s="176"/>
      <c r="TDU33" s="1"/>
      <c r="TDV33" s="176"/>
      <c r="TDW33" s="1"/>
      <c r="TDX33" s="176"/>
      <c r="TDY33" s="1"/>
      <c r="TDZ33" s="176"/>
      <c r="TEA33" s="1"/>
      <c r="TEB33" s="176"/>
      <c r="TEC33" s="1"/>
      <c r="TED33" s="176"/>
      <c r="TEE33" s="1"/>
      <c r="TEF33" s="176"/>
      <c r="TEG33" s="1"/>
      <c r="TEH33" s="176"/>
      <c r="TEI33" s="1"/>
      <c r="TEJ33" s="176"/>
      <c r="TEK33" s="1"/>
      <c r="TEL33" s="176"/>
      <c r="TEM33" s="1"/>
      <c r="TEN33" s="176"/>
      <c r="TEO33" s="1"/>
      <c r="TEP33" s="176"/>
      <c r="TEQ33" s="1"/>
      <c r="TER33" s="176"/>
      <c r="TES33" s="1"/>
      <c r="TET33" s="176"/>
      <c r="TEU33" s="1"/>
      <c r="TEV33" s="176"/>
      <c r="TEW33" s="1"/>
      <c r="TEX33" s="176"/>
      <c r="TEY33" s="1"/>
      <c r="TEZ33" s="176"/>
      <c r="TFA33" s="1"/>
      <c r="TFB33" s="176"/>
      <c r="TFC33" s="1"/>
      <c r="TFD33" s="176"/>
      <c r="TFE33" s="1"/>
      <c r="TFF33" s="176"/>
      <c r="TFG33" s="1"/>
      <c r="TFH33" s="176"/>
      <c r="TFI33" s="1"/>
      <c r="TFJ33" s="176"/>
      <c r="TFK33" s="1"/>
      <c r="TFL33" s="176"/>
      <c r="TFM33" s="1"/>
      <c r="TFN33" s="176"/>
      <c r="TFO33" s="1"/>
      <c r="TFP33" s="176"/>
      <c r="TFQ33" s="1"/>
      <c r="TFR33" s="176"/>
      <c r="TFS33" s="1"/>
      <c r="TFT33" s="176"/>
      <c r="TFU33" s="1"/>
      <c r="TFV33" s="176"/>
      <c r="TFW33" s="1"/>
      <c r="TFX33" s="176"/>
      <c r="TFY33" s="1"/>
      <c r="TFZ33" s="176"/>
      <c r="TGA33" s="1"/>
      <c r="TGB33" s="176"/>
      <c r="TGC33" s="1"/>
      <c r="TGD33" s="176"/>
      <c r="TGE33" s="1"/>
      <c r="TGF33" s="176"/>
      <c r="TGG33" s="1"/>
      <c r="TGH33" s="176"/>
      <c r="TGI33" s="1"/>
      <c r="TGJ33" s="176"/>
      <c r="TGK33" s="1"/>
      <c r="TGL33" s="176"/>
      <c r="TGM33" s="1"/>
      <c r="TGN33" s="176"/>
      <c r="TGO33" s="1"/>
      <c r="TGP33" s="176"/>
      <c r="TGQ33" s="1"/>
      <c r="TGR33" s="176"/>
      <c r="TGS33" s="1"/>
      <c r="TGT33" s="176"/>
      <c r="TGU33" s="1"/>
      <c r="TGV33" s="176"/>
      <c r="TGW33" s="1"/>
      <c r="TGX33" s="176"/>
      <c r="TGY33" s="1"/>
      <c r="TGZ33" s="176"/>
      <c r="THA33" s="1"/>
      <c r="THB33" s="176"/>
      <c r="THC33" s="1"/>
      <c r="THD33" s="176"/>
      <c r="THE33" s="1"/>
      <c r="THF33" s="176"/>
      <c r="THG33" s="1"/>
      <c r="THH33" s="176"/>
      <c r="THI33" s="1"/>
      <c r="THJ33" s="176"/>
      <c r="THK33" s="1"/>
      <c r="THL33" s="176"/>
      <c r="THM33" s="1"/>
      <c r="THN33" s="176"/>
      <c r="THO33" s="1"/>
      <c r="THP33" s="176"/>
      <c r="THQ33" s="1"/>
      <c r="THR33" s="176"/>
      <c r="THS33" s="1"/>
      <c r="THT33" s="176"/>
      <c r="THU33" s="1"/>
      <c r="THV33" s="176"/>
      <c r="THW33" s="1"/>
      <c r="THX33" s="176"/>
      <c r="THY33" s="1"/>
      <c r="THZ33" s="176"/>
      <c r="TIA33" s="1"/>
      <c r="TIB33" s="176"/>
      <c r="TIC33" s="1"/>
      <c r="TID33" s="176"/>
      <c r="TIE33" s="1"/>
      <c r="TIF33" s="176"/>
      <c r="TIG33" s="1"/>
      <c r="TIH33" s="176"/>
      <c r="TII33" s="1"/>
      <c r="TIJ33" s="176"/>
      <c r="TIK33" s="1"/>
      <c r="TIL33" s="176"/>
      <c r="TIM33" s="1"/>
      <c r="TIN33" s="176"/>
      <c r="TIO33" s="1"/>
      <c r="TIP33" s="176"/>
      <c r="TIQ33" s="1"/>
      <c r="TIR33" s="176"/>
      <c r="TIS33" s="1"/>
      <c r="TIT33" s="176"/>
      <c r="TIU33" s="1"/>
      <c r="TIV33" s="176"/>
      <c r="TIW33" s="1"/>
      <c r="TIX33" s="176"/>
      <c r="TIY33" s="1"/>
      <c r="TIZ33" s="176"/>
      <c r="TJA33" s="1"/>
      <c r="TJB33" s="176"/>
      <c r="TJC33" s="1"/>
      <c r="TJD33" s="176"/>
      <c r="TJE33" s="1"/>
      <c r="TJF33" s="176"/>
      <c r="TJG33" s="1"/>
      <c r="TJH33" s="176"/>
      <c r="TJI33" s="1"/>
      <c r="TJJ33" s="176"/>
      <c r="TJK33" s="1"/>
      <c r="TJL33" s="176"/>
      <c r="TJM33" s="1"/>
      <c r="TJN33" s="176"/>
      <c r="TJO33" s="1"/>
      <c r="TJP33" s="176"/>
      <c r="TJQ33" s="1"/>
      <c r="TJR33" s="176"/>
      <c r="TJS33" s="1"/>
      <c r="TJT33" s="176"/>
      <c r="TJU33" s="1"/>
      <c r="TJV33" s="176"/>
      <c r="TJW33" s="1"/>
      <c r="TJX33" s="176"/>
      <c r="TJY33" s="1"/>
      <c r="TJZ33" s="176"/>
      <c r="TKA33" s="1"/>
      <c r="TKB33" s="176"/>
      <c r="TKC33" s="1"/>
      <c r="TKD33" s="176"/>
      <c r="TKE33" s="1"/>
      <c r="TKF33" s="176"/>
      <c r="TKG33" s="1"/>
      <c r="TKH33" s="176"/>
      <c r="TKI33" s="1"/>
      <c r="TKJ33" s="176"/>
      <c r="TKK33" s="1"/>
      <c r="TKL33" s="176"/>
      <c r="TKM33" s="1"/>
      <c r="TKN33" s="176"/>
      <c r="TKO33" s="1"/>
      <c r="TKP33" s="176"/>
      <c r="TKQ33" s="1"/>
      <c r="TKR33" s="176"/>
      <c r="TKS33" s="1"/>
      <c r="TKT33" s="176"/>
      <c r="TKU33" s="1"/>
      <c r="TKV33" s="176"/>
      <c r="TKW33" s="1"/>
      <c r="TKX33" s="176"/>
      <c r="TKY33" s="1"/>
      <c r="TKZ33" s="176"/>
      <c r="TLA33" s="1"/>
      <c r="TLB33" s="176"/>
      <c r="TLC33" s="1"/>
      <c r="TLD33" s="176"/>
      <c r="TLE33" s="1"/>
      <c r="TLF33" s="176"/>
      <c r="TLG33" s="1"/>
      <c r="TLH33" s="176"/>
      <c r="TLI33" s="1"/>
      <c r="TLJ33" s="176"/>
      <c r="TLK33" s="1"/>
      <c r="TLL33" s="176"/>
      <c r="TLM33" s="1"/>
      <c r="TLN33" s="176"/>
      <c r="TLO33" s="1"/>
      <c r="TLP33" s="176"/>
      <c r="TLQ33" s="1"/>
      <c r="TLR33" s="176"/>
      <c r="TLS33" s="1"/>
      <c r="TLT33" s="176"/>
      <c r="TLU33" s="1"/>
      <c r="TLV33" s="176"/>
      <c r="TLW33" s="1"/>
      <c r="TLX33" s="176"/>
      <c r="TLY33" s="1"/>
      <c r="TLZ33" s="176"/>
      <c r="TMA33" s="1"/>
      <c r="TMB33" s="176"/>
      <c r="TMC33" s="1"/>
      <c r="TMD33" s="176"/>
      <c r="TME33" s="1"/>
      <c r="TMF33" s="176"/>
      <c r="TMG33" s="1"/>
      <c r="TMH33" s="176"/>
      <c r="TMI33" s="1"/>
      <c r="TMJ33" s="176"/>
      <c r="TMK33" s="1"/>
      <c r="TML33" s="176"/>
      <c r="TMM33" s="1"/>
      <c r="TMN33" s="176"/>
      <c r="TMO33" s="1"/>
      <c r="TMP33" s="176"/>
      <c r="TMQ33" s="1"/>
      <c r="TMR33" s="176"/>
      <c r="TMS33" s="1"/>
      <c r="TMT33" s="176"/>
      <c r="TMU33" s="1"/>
      <c r="TMV33" s="176"/>
      <c r="TMW33" s="1"/>
      <c r="TMX33" s="176"/>
      <c r="TMY33" s="1"/>
      <c r="TMZ33" s="176"/>
      <c r="TNA33" s="1"/>
      <c r="TNB33" s="176"/>
      <c r="TNC33" s="1"/>
      <c r="TND33" s="176"/>
      <c r="TNE33" s="1"/>
      <c r="TNF33" s="176"/>
      <c r="TNG33" s="1"/>
      <c r="TNH33" s="176"/>
      <c r="TNI33" s="1"/>
      <c r="TNJ33" s="176"/>
      <c r="TNK33" s="1"/>
      <c r="TNL33" s="176"/>
      <c r="TNM33" s="1"/>
      <c r="TNN33" s="176"/>
      <c r="TNO33" s="1"/>
      <c r="TNP33" s="176"/>
      <c r="TNQ33" s="1"/>
      <c r="TNR33" s="176"/>
      <c r="TNS33" s="1"/>
      <c r="TNT33" s="176"/>
      <c r="TNU33" s="1"/>
      <c r="TNV33" s="176"/>
      <c r="TNW33" s="1"/>
      <c r="TNX33" s="176"/>
      <c r="TNY33" s="1"/>
      <c r="TNZ33" s="176"/>
      <c r="TOA33" s="1"/>
      <c r="TOB33" s="176"/>
      <c r="TOC33" s="1"/>
      <c r="TOD33" s="176"/>
      <c r="TOE33" s="1"/>
      <c r="TOF33" s="176"/>
      <c r="TOG33" s="1"/>
      <c r="TOH33" s="176"/>
      <c r="TOI33" s="1"/>
      <c r="TOJ33" s="176"/>
      <c r="TOK33" s="1"/>
      <c r="TOL33" s="176"/>
      <c r="TOM33" s="1"/>
      <c r="TON33" s="176"/>
      <c r="TOO33" s="1"/>
      <c r="TOP33" s="176"/>
      <c r="TOQ33" s="1"/>
      <c r="TOR33" s="176"/>
      <c r="TOS33" s="1"/>
      <c r="TOT33" s="176"/>
      <c r="TOU33" s="1"/>
      <c r="TOV33" s="176"/>
      <c r="TOW33" s="1"/>
      <c r="TOX33" s="176"/>
      <c r="TOY33" s="1"/>
      <c r="TOZ33" s="176"/>
      <c r="TPA33" s="1"/>
      <c r="TPB33" s="176"/>
      <c r="TPC33" s="1"/>
      <c r="TPD33" s="176"/>
      <c r="TPE33" s="1"/>
      <c r="TPF33" s="176"/>
      <c r="TPG33" s="1"/>
      <c r="TPH33" s="176"/>
      <c r="TPI33" s="1"/>
      <c r="TPJ33" s="176"/>
      <c r="TPK33" s="1"/>
      <c r="TPL33" s="176"/>
      <c r="TPM33" s="1"/>
      <c r="TPN33" s="176"/>
      <c r="TPO33" s="1"/>
      <c r="TPP33" s="176"/>
      <c r="TPQ33" s="1"/>
      <c r="TPR33" s="176"/>
      <c r="TPS33" s="1"/>
      <c r="TPT33" s="176"/>
      <c r="TPU33" s="1"/>
      <c r="TPV33" s="176"/>
      <c r="TPW33" s="1"/>
      <c r="TPX33" s="176"/>
      <c r="TPY33" s="1"/>
      <c r="TPZ33" s="176"/>
      <c r="TQA33" s="1"/>
      <c r="TQB33" s="176"/>
      <c r="TQC33" s="1"/>
      <c r="TQD33" s="176"/>
      <c r="TQE33" s="1"/>
      <c r="TQF33" s="176"/>
      <c r="TQG33" s="1"/>
      <c r="TQH33" s="176"/>
      <c r="TQI33" s="1"/>
      <c r="TQJ33" s="176"/>
      <c r="TQK33" s="1"/>
      <c r="TQL33" s="176"/>
      <c r="TQM33" s="1"/>
      <c r="TQN33" s="176"/>
      <c r="TQO33" s="1"/>
      <c r="TQP33" s="176"/>
      <c r="TQQ33" s="1"/>
      <c r="TQR33" s="176"/>
      <c r="TQS33" s="1"/>
      <c r="TQT33" s="176"/>
      <c r="TQU33" s="1"/>
      <c r="TQV33" s="176"/>
      <c r="TQW33" s="1"/>
      <c r="TQX33" s="176"/>
      <c r="TQY33" s="1"/>
      <c r="TQZ33" s="176"/>
      <c r="TRA33" s="1"/>
      <c r="TRB33" s="176"/>
      <c r="TRC33" s="1"/>
      <c r="TRD33" s="176"/>
      <c r="TRE33" s="1"/>
      <c r="TRF33" s="176"/>
      <c r="TRG33" s="1"/>
      <c r="TRH33" s="176"/>
      <c r="TRI33" s="1"/>
      <c r="TRJ33" s="176"/>
      <c r="TRK33" s="1"/>
      <c r="TRL33" s="176"/>
      <c r="TRM33" s="1"/>
      <c r="TRN33" s="176"/>
      <c r="TRO33" s="1"/>
      <c r="TRP33" s="176"/>
      <c r="TRQ33" s="1"/>
      <c r="TRR33" s="176"/>
      <c r="TRS33" s="1"/>
      <c r="TRT33" s="176"/>
      <c r="TRU33" s="1"/>
      <c r="TRV33" s="176"/>
      <c r="TRW33" s="1"/>
      <c r="TRX33" s="176"/>
      <c r="TRY33" s="1"/>
      <c r="TRZ33" s="176"/>
      <c r="TSA33" s="1"/>
      <c r="TSB33" s="176"/>
      <c r="TSC33" s="1"/>
      <c r="TSD33" s="176"/>
      <c r="TSE33" s="1"/>
      <c r="TSF33" s="176"/>
      <c r="TSG33" s="1"/>
      <c r="TSH33" s="176"/>
      <c r="TSI33" s="1"/>
      <c r="TSJ33" s="176"/>
      <c r="TSK33" s="1"/>
      <c r="TSL33" s="176"/>
      <c r="TSM33" s="1"/>
      <c r="TSN33" s="176"/>
      <c r="TSO33" s="1"/>
      <c r="TSP33" s="176"/>
      <c r="TSQ33" s="1"/>
      <c r="TSR33" s="176"/>
      <c r="TSS33" s="1"/>
      <c r="TST33" s="176"/>
      <c r="TSU33" s="1"/>
      <c r="TSV33" s="176"/>
      <c r="TSW33" s="1"/>
      <c r="TSX33" s="176"/>
      <c r="TSY33" s="1"/>
      <c r="TSZ33" s="176"/>
      <c r="TTA33" s="1"/>
      <c r="TTB33" s="176"/>
      <c r="TTC33" s="1"/>
      <c r="TTD33" s="176"/>
      <c r="TTE33" s="1"/>
      <c r="TTF33" s="176"/>
      <c r="TTG33" s="1"/>
      <c r="TTH33" s="176"/>
      <c r="TTI33" s="1"/>
      <c r="TTJ33" s="176"/>
      <c r="TTK33" s="1"/>
      <c r="TTL33" s="176"/>
      <c r="TTM33" s="1"/>
      <c r="TTN33" s="176"/>
      <c r="TTO33" s="1"/>
      <c r="TTP33" s="176"/>
      <c r="TTQ33" s="1"/>
      <c r="TTR33" s="176"/>
      <c r="TTS33" s="1"/>
      <c r="TTT33" s="176"/>
      <c r="TTU33" s="1"/>
      <c r="TTV33" s="176"/>
      <c r="TTW33" s="1"/>
      <c r="TTX33" s="176"/>
      <c r="TTY33" s="1"/>
      <c r="TTZ33" s="176"/>
      <c r="TUA33" s="1"/>
      <c r="TUB33" s="176"/>
      <c r="TUC33" s="1"/>
      <c r="TUD33" s="176"/>
      <c r="TUE33" s="1"/>
      <c r="TUF33" s="176"/>
      <c r="TUG33" s="1"/>
      <c r="TUH33" s="176"/>
      <c r="TUI33" s="1"/>
      <c r="TUJ33" s="176"/>
      <c r="TUK33" s="1"/>
      <c r="TUL33" s="176"/>
      <c r="TUM33" s="1"/>
      <c r="TUN33" s="176"/>
      <c r="TUO33" s="1"/>
      <c r="TUP33" s="176"/>
      <c r="TUQ33" s="1"/>
      <c r="TUR33" s="176"/>
      <c r="TUS33" s="1"/>
      <c r="TUT33" s="176"/>
      <c r="TUU33" s="1"/>
      <c r="TUV33" s="176"/>
      <c r="TUW33" s="1"/>
      <c r="TUX33" s="176"/>
      <c r="TUY33" s="1"/>
      <c r="TUZ33" s="176"/>
      <c r="TVA33" s="1"/>
      <c r="TVB33" s="176"/>
      <c r="TVC33" s="1"/>
      <c r="TVD33" s="176"/>
      <c r="TVE33" s="1"/>
      <c r="TVF33" s="176"/>
      <c r="TVG33" s="1"/>
      <c r="TVH33" s="176"/>
      <c r="TVI33" s="1"/>
      <c r="TVJ33" s="176"/>
      <c r="TVK33" s="1"/>
      <c r="TVL33" s="176"/>
      <c r="TVM33" s="1"/>
      <c r="TVN33" s="176"/>
      <c r="TVO33" s="1"/>
      <c r="TVP33" s="176"/>
      <c r="TVQ33" s="1"/>
      <c r="TVR33" s="176"/>
      <c r="TVS33" s="1"/>
      <c r="TVT33" s="176"/>
      <c r="TVU33" s="1"/>
      <c r="TVV33" s="176"/>
      <c r="TVW33" s="1"/>
      <c r="TVX33" s="176"/>
      <c r="TVY33" s="1"/>
      <c r="TVZ33" s="176"/>
      <c r="TWA33" s="1"/>
      <c r="TWB33" s="176"/>
      <c r="TWC33" s="1"/>
      <c r="TWD33" s="176"/>
      <c r="TWE33" s="1"/>
      <c r="TWF33" s="176"/>
      <c r="TWG33" s="1"/>
      <c r="TWH33" s="176"/>
      <c r="TWI33" s="1"/>
      <c r="TWJ33" s="176"/>
      <c r="TWK33" s="1"/>
      <c r="TWL33" s="176"/>
      <c r="TWM33" s="1"/>
      <c r="TWN33" s="176"/>
      <c r="TWO33" s="1"/>
      <c r="TWP33" s="176"/>
      <c r="TWQ33" s="1"/>
      <c r="TWR33" s="176"/>
      <c r="TWS33" s="1"/>
      <c r="TWT33" s="176"/>
      <c r="TWU33" s="1"/>
      <c r="TWV33" s="176"/>
      <c r="TWW33" s="1"/>
      <c r="TWX33" s="176"/>
      <c r="TWY33" s="1"/>
      <c r="TWZ33" s="176"/>
      <c r="TXA33" s="1"/>
      <c r="TXB33" s="176"/>
      <c r="TXC33" s="1"/>
      <c r="TXD33" s="176"/>
      <c r="TXE33" s="1"/>
      <c r="TXF33" s="176"/>
      <c r="TXG33" s="1"/>
      <c r="TXH33" s="176"/>
      <c r="TXI33" s="1"/>
      <c r="TXJ33" s="176"/>
      <c r="TXK33" s="1"/>
      <c r="TXL33" s="176"/>
      <c r="TXM33" s="1"/>
      <c r="TXN33" s="176"/>
      <c r="TXO33" s="1"/>
      <c r="TXP33" s="176"/>
      <c r="TXQ33" s="1"/>
      <c r="TXR33" s="176"/>
      <c r="TXS33" s="1"/>
      <c r="TXT33" s="176"/>
      <c r="TXU33" s="1"/>
      <c r="TXV33" s="176"/>
      <c r="TXW33" s="1"/>
      <c r="TXX33" s="176"/>
      <c r="TXY33" s="1"/>
      <c r="TXZ33" s="176"/>
      <c r="TYA33" s="1"/>
      <c r="TYB33" s="176"/>
      <c r="TYC33" s="1"/>
      <c r="TYD33" s="176"/>
      <c r="TYE33" s="1"/>
      <c r="TYF33" s="176"/>
      <c r="TYG33" s="1"/>
      <c r="TYH33" s="176"/>
      <c r="TYI33" s="1"/>
      <c r="TYJ33" s="176"/>
      <c r="TYK33" s="1"/>
      <c r="TYL33" s="176"/>
      <c r="TYM33" s="1"/>
      <c r="TYN33" s="176"/>
      <c r="TYO33" s="1"/>
      <c r="TYP33" s="176"/>
      <c r="TYQ33" s="1"/>
      <c r="TYR33" s="176"/>
      <c r="TYS33" s="1"/>
      <c r="TYT33" s="176"/>
      <c r="TYU33" s="1"/>
      <c r="TYV33" s="176"/>
      <c r="TYW33" s="1"/>
      <c r="TYX33" s="176"/>
      <c r="TYY33" s="1"/>
      <c r="TYZ33" s="176"/>
      <c r="TZA33" s="1"/>
      <c r="TZB33" s="176"/>
      <c r="TZC33" s="1"/>
      <c r="TZD33" s="176"/>
      <c r="TZE33" s="1"/>
      <c r="TZF33" s="176"/>
      <c r="TZG33" s="1"/>
      <c r="TZH33" s="176"/>
      <c r="TZI33" s="1"/>
      <c r="TZJ33" s="176"/>
      <c r="TZK33" s="1"/>
      <c r="TZL33" s="176"/>
      <c r="TZM33" s="1"/>
      <c r="TZN33" s="176"/>
      <c r="TZO33" s="1"/>
      <c r="TZP33" s="176"/>
      <c r="TZQ33" s="1"/>
      <c r="TZR33" s="176"/>
      <c r="TZS33" s="1"/>
      <c r="TZT33" s="176"/>
      <c r="TZU33" s="1"/>
      <c r="TZV33" s="176"/>
      <c r="TZW33" s="1"/>
      <c r="TZX33" s="176"/>
      <c r="TZY33" s="1"/>
      <c r="TZZ33" s="176"/>
      <c r="UAA33" s="1"/>
      <c r="UAB33" s="176"/>
      <c r="UAC33" s="1"/>
      <c r="UAD33" s="176"/>
      <c r="UAE33" s="1"/>
      <c r="UAF33" s="176"/>
      <c r="UAG33" s="1"/>
      <c r="UAH33" s="176"/>
      <c r="UAI33" s="1"/>
      <c r="UAJ33" s="176"/>
      <c r="UAK33" s="1"/>
      <c r="UAL33" s="176"/>
      <c r="UAM33" s="1"/>
      <c r="UAN33" s="176"/>
      <c r="UAO33" s="1"/>
      <c r="UAP33" s="176"/>
      <c r="UAQ33" s="1"/>
      <c r="UAR33" s="176"/>
      <c r="UAS33" s="1"/>
      <c r="UAT33" s="176"/>
      <c r="UAU33" s="1"/>
      <c r="UAV33" s="176"/>
      <c r="UAW33" s="1"/>
      <c r="UAX33" s="176"/>
      <c r="UAY33" s="1"/>
      <c r="UAZ33" s="176"/>
      <c r="UBA33" s="1"/>
      <c r="UBB33" s="176"/>
      <c r="UBC33" s="1"/>
      <c r="UBD33" s="176"/>
      <c r="UBE33" s="1"/>
      <c r="UBF33" s="176"/>
      <c r="UBG33" s="1"/>
      <c r="UBH33" s="176"/>
      <c r="UBI33" s="1"/>
      <c r="UBJ33" s="176"/>
      <c r="UBK33" s="1"/>
      <c r="UBL33" s="176"/>
      <c r="UBM33" s="1"/>
      <c r="UBN33" s="176"/>
      <c r="UBO33" s="1"/>
      <c r="UBP33" s="176"/>
      <c r="UBQ33" s="1"/>
      <c r="UBR33" s="176"/>
      <c r="UBS33" s="1"/>
      <c r="UBT33" s="176"/>
      <c r="UBU33" s="1"/>
      <c r="UBV33" s="176"/>
      <c r="UBW33" s="1"/>
      <c r="UBX33" s="176"/>
      <c r="UBY33" s="1"/>
      <c r="UBZ33" s="176"/>
      <c r="UCA33" s="1"/>
      <c r="UCB33" s="176"/>
      <c r="UCC33" s="1"/>
      <c r="UCD33" s="176"/>
      <c r="UCE33" s="1"/>
      <c r="UCF33" s="176"/>
      <c r="UCG33" s="1"/>
      <c r="UCH33" s="176"/>
      <c r="UCI33" s="1"/>
      <c r="UCJ33" s="176"/>
      <c r="UCK33" s="1"/>
      <c r="UCL33" s="176"/>
      <c r="UCM33" s="1"/>
      <c r="UCN33" s="176"/>
      <c r="UCO33" s="1"/>
      <c r="UCP33" s="176"/>
      <c r="UCQ33" s="1"/>
      <c r="UCR33" s="176"/>
      <c r="UCS33" s="1"/>
      <c r="UCT33" s="176"/>
      <c r="UCU33" s="1"/>
      <c r="UCV33" s="176"/>
      <c r="UCW33" s="1"/>
      <c r="UCX33" s="176"/>
      <c r="UCY33" s="1"/>
      <c r="UCZ33" s="176"/>
      <c r="UDA33" s="1"/>
      <c r="UDB33" s="176"/>
      <c r="UDC33" s="1"/>
      <c r="UDD33" s="176"/>
      <c r="UDE33" s="1"/>
      <c r="UDF33" s="176"/>
      <c r="UDG33" s="1"/>
      <c r="UDH33" s="176"/>
      <c r="UDI33" s="1"/>
      <c r="UDJ33" s="176"/>
      <c r="UDK33" s="1"/>
      <c r="UDL33" s="176"/>
      <c r="UDM33" s="1"/>
      <c r="UDN33" s="176"/>
      <c r="UDO33" s="1"/>
      <c r="UDP33" s="176"/>
      <c r="UDQ33" s="1"/>
      <c r="UDR33" s="176"/>
      <c r="UDS33" s="1"/>
      <c r="UDT33" s="176"/>
      <c r="UDU33" s="1"/>
      <c r="UDV33" s="176"/>
      <c r="UDW33" s="1"/>
      <c r="UDX33" s="176"/>
      <c r="UDY33" s="1"/>
      <c r="UDZ33" s="176"/>
      <c r="UEA33" s="1"/>
      <c r="UEB33" s="176"/>
      <c r="UEC33" s="1"/>
      <c r="UED33" s="176"/>
      <c r="UEE33" s="1"/>
      <c r="UEF33" s="176"/>
      <c r="UEG33" s="1"/>
      <c r="UEH33" s="176"/>
      <c r="UEI33" s="1"/>
      <c r="UEJ33" s="176"/>
      <c r="UEK33" s="1"/>
      <c r="UEL33" s="176"/>
      <c r="UEM33" s="1"/>
      <c r="UEN33" s="176"/>
      <c r="UEO33" s="1"/>
      <c r="UEP33" s="176"/>
      <c r="UEQ33" s="1"/>
      <c r="UER33" s="176"/>
      <c r="UES33" s="1"/>
      <c r="UET33" s="176"/>
      <c r="UEU33" s="1"/>
      <c r="UEV33" s="176"/>
      <c r="UEW33" s="1"/>
      <c r="UEX33" s="176"/>
      <c r="UEY33" s="1"/>
      <c r="UEZ33" s="176"/>
      <c r="UFA33" s="1"/>
      <c r="UFB33" s="176"/>
      <c r="UFC33" s="1"/>
      <c r="UFD33" s="176"/>
      <c r="UFE33" s="1"/>
      <c r="UFF33" s="176"/>
      <c r="UFG33" s="1"/>
      <c r="UFH33" s="176"/>
      <c r="UFI33" s="1"/>
      <c r="UFJ33" s="176"/>
      <c r="UFK33" s="1"/>
      <c r="UFL33" s="176"/>
      <c r="UFM33" s="1"/>
      <c r="UFN33" s="176"/>
      <c r="UFO33" s="1"/>
      <c r="UFP33" s="176"/>
      <c r="UFQ33" s="1"/>
      <c r="UFR33" s="176"/>
      <c r="UFS33" s="1"/>
      <c r="UFT33" s="176"/>
      <c r="UFU33" s="1"/>
      <c r="UFV33" s="176"/>
      <c r="UFW33" s="1"/>
      <c r="UFX33" s="176"/>
      <c r="UFY33" s="1"/>
      <c r="UFZ33" s="176"/>
      <c r="UGA33" s="1"/>
      <c r="UGB33" s="176"/>
      <c r="UGC33" s="1"/>
      <c r="UGD33" s="176"/>
      <c r="UGE33" s="1"/>
      <c r="UGF33" s="176"/>
      <c r="UGG33" s="1"/>
      <c r="UGH33" s="176"/>
      <c r="UGI33" s="1"/>
      <c r="UGJ33" s="176"/>
      <c r="UGK33" s="1"/>
      <c r="UGL33" s="176"/>
      <c r="UGM33" s="1"/>
      <c r="UGN33" s="176"/>
      <c r="UGO33" s="1"/>
      <c r="UGP33" s="176"/>
      <c r="UGQ33" s="1"/>
      <c r="UGR33" s="176"/>
      <c r="UGS33" s="1"/>
      <c r="UGT33" s="176"/>
      <c r="UGU33" s="1"/>
      <c r="UGV33" s="176"/>
      <c r="UGW33" s="1"/>
      <c r="UGX33" s="176"/>
      <c r="UGY33" s="1"/>
      <c r="UGZ33" s="176"/>
      <c r="UHA33" s="1"/>
      <c r="UHB33" s="176"/>
      <c r="UHC33" s="1"/>
      <c r="UHD33" s="176"/>
      <c r="UHE33" s="1"/>
      <c r="UHF33" s="176"/>
      <c r="UHG33" s="1"/>
      <c r="UHH33" s="176"/>
      <c r="UHI33" s="1"/>
      <c r="UHJ33" s="176"/>
      <c r="UHK33" s="1"/>
      <c r="UHL33" s="176"/>
      <c r="UHM33" s="1"/>
      <c r="UHN33" s="176"/>
      <c r="UHO33" s="1"/>
      <c r="UHP33" s="176"/>
      <c r="UHQ33" s="1"/>
      <c r="UHR33" s="176"/>
      <c r="UHS33" s="1"/>
      <c r="UHT33" s="176"/>
      <c r="UHU33" s="1"/>
      <c r="UHV33" s="176"/>
      <c r="UHW33" s="1"/>
      <c r="UHX33" s="176"/>
      <c r="UHY33" s="1"/>
      <c r="UHZ33" s="176"/>
      <c r="UIA33" s="1"/>
      <c r="UIB33" s="176"/>
      <c r="UIC33" s="1"/>
      <c r="UID33" s="176"/>
      <c r="UIE33" s="1"/>
      <c r="UIF33" s="176"/>
      <c r="UIG33" s="1"/>
      <c r="UIH33" s="176"/>
      <c r="UII33" s="1"/>
      <c r="UIJ33" s="176"/>
      <c r="UIK33" s="1"/>
      <c r="UIL33" s="176"/>
      <c r="UIM33" s="1"/>
      <c r="UIN33" s="176"/>
      <c r="UIO33" s="1"/>
      <c r="UIP33" s="176"/>
      <c r="UIQ33" s="1"/>
      <c r="UIR33" s="176"/>
      <c r="UIS33" s="1"/>
      <c r="UIT33" s="176"/>
      <c r="UIU33" s="1"/>
      <c r="UIV33" s="176"/>
      <c r="UIW33" s="1"/>
      <c r="UIX33" s="176"/>
      <c r="UIY33" s="1"/>
      <c r="UIZ33" s="176"/>
      <c r="UJA33" s="1"/>
      <c r="UJB33" s="176"/>
      <c r="UJC33" s="1"/>
      <c r="UJD33" s="176"/>
      <c r="UJE33" s="1"/>
      <c r="UJF33" s="176"/>
      <c r="UJG33" s="1"/>
      <c r="UJH33" s="176"/>
      <c r="UJI33" s="1"/>
      <c r="UJJ33" s="176"/>
      <c r="UJK33" s="1"/>
      <c r="UJL33" s="176"/>
      <c r="UJM33" s="1"/>
      <c r="UJN33" s="176"/>
      <c r="UJO33" s="1"/>
      <c r="UJP33" s="176"/>
      <c r="UJQ33" s="1"/>
      <c r="UJR33" s="176"/>
      <c r="UJS33" s="1"/>
      <c r="UJT33" s="176"/>
      <c r="UJU33" s="1"/>
      <c r="UJV33" s="176"/>
      <c r="UJW33" s="1"/>
      <c r="UJX33" s="176"/>
      <c r="UJY33" s="1"/>
      <c r="UJZ33" s="176"/>
      <c r="UKA33" s="1"/>
      <c r="UKB33" s="176"/>
      <c r="UKC33" s="1"/>
      <c r="UKD33" s="176"/>
      <c r="UKE33" s="1"/>
      <c r="UKF33" s="176"/>
      <c r="UKG33" s="1"/>
      <c r="UKH33" s="176"/>
      <c r="UKI33" s="1"/>
      <c r="UKJ33" s="176"/>
      <c r="UKK33" s="1"/>
      <c r="UKL33" s="176"/>
      <c r="UKM33" s="1"/>
      <c r="UKN33" s="176"/>
      <c r="UKO33" s="1"/>
      <c r="UKP33" s="176"/>
      <c r="UKQ33" s="1"/>
      <c r="UKR33" s="176"/>
      <c r="UKS33" s="1"/>
      <c r="UKT33" s="176"/>
      <c r="UKU33" s="1"/>
      <c r="UKV33" s="176"/>
      <c r="UKW33" s="1"/>
      <c r="UKX33" s="176"/>
      <c r="UKY33" s="1"/>
      <c r="UKZ33" s="176"/>
      <c r="ULA33" s="1"/>
      <c r="ULB33" s="176"/>
      <c r="ULC33" s="1"/>
      <c r="ULD33" s="176"/>
      <c r="ULE33" s="1"/>
      <c r="ULF33" s="176"/>
      <c r="ULG33" s="1"/>
      <c r="ULH33" s="176"/>
      <c r="ULI33" s="1"/>
      <c r="ULJ33" s="176"/>
      <c r="ULK33" s="1"/>
      <c r="ULL33" s="176"/>
      <c r="ULM33" s="1"/>
      <c r="ULN33" s="176"/>
      <c r="ULO33" s="1"/>
      <c r="ULP33" s="176"/>
      <c r="ULQ33" s="1"/>
      <c r="ULR33" s="176"/>
      <c r="ULS33" s="1"/>
      <c r="ULT33" s="176"/>
      <c r="ULU33" s="1"/>
      <c r="ULV33" s="176"/>
      <c r="ULW33" s="1"/>
      <c r="ULX33" s="176"/>
      <c r="ULY33" s="1"/>
      <c r="ULZ33" s="176"/>
      <c r="UMA33" s="1"/>
      <c r="UMB33" s="176"/>
      <c r="UMC33" s="1"/>
      <c r="UMD33" s="176"/>
      <c r="UME33" s="1"/>
      <c r="UMF33" s="176"/>
      <c r="UMG33" s="1"/>
      <c r="UMH33" s="176"/>
      <c r="UMI33" s="1"/>
      <c r="UMJ33" s="176"/>
      <c r="UMK33" s="1"/>
      <c r="UML33" s="176"/>
      <c r="UMM33" s="1"/>
      <c r="UMN33" s="176"/>
      <c r="UMO33" s="1"/>
      <c r="UMP33" s="176"/>
      <c r="UMQ33" s="1"/>
      <c r="UMR33" s="176"/>
      <c r="UMS33" s="1"/>
      <c r="UMT33" s="176"/>
      <c r="UMU33" s="1"/>
      <c r="UMV33" s="176"/>
      <c r="UMW33" s="1"/>
      <c r="UMX33" s="176"/>
      <c r="UMY33" s="1"/>
      <c r="UMZ33" s="176"/>
      <c r="UNA33" s="1"/>
      <c r="UNB33" s="176"/>
      <c r="UNC33" s="1"/>
      <c r="UND33" s="176"/>
      <c r="UNE33" s="1"/>
      <c r="UNF33" s="176"/>
      <c r="UNG33" s="1"/>
      <c r="UNH33" s="176"/>
      <c r="UNI33" s="1"/>
      <c r="UNJ33" s="176"/>
      <c r="UNK33" s="1"/>
      <c r="UNL33" s="176"/>
      <c r="UNM33" s="1"/>
      <c r="UNN33" s="176"/>
      <c r="UNO33" s="1"/>
      <c r="UNP33" s="176"/>
      <c r="UNQ33" s="1"/>
      <c r="UNR33" s="176"/>
      <c r="UNS33" s="1"/>
      <c r="UNT33" s="176"/>
      <c r="UNU33" s="1"/>
      <c r="UNV33" s="176"/>
      <c r="UNW33" s="1"/>
      <c r="UNX33" s="176"/>
      <c r="UNY33" s="1"/>
      <c r="UNZ33" s="176"/>
      <c r="UOA33" s="1"/>
      <c r="UOB33" s="176"/>
      <c r="UOC33" s="1"/>
      <c r="UOD33" s="176"/>
      <c r="UOE33" s="1"/>
      <c r="UOF33" s="176"/>
      <c r="UOG33" s="1"/>
      <c r="UOH33" s="176"/>
      <c r="UOI33" s="1"/>
      <c r="UOJ33" s="176"/>
      <c r="UOK33" s="1"/>
      <c r="UOL33" s="176"/>
      <c r="UOM33" s="1"/>
      <c r="UON33" s="176"/>
      <c r="UOO33" s="1"/>
      <c r="UOP33" s="176"/>
      <c r="UOQ33" s="1"/>
      <c r="UOR33" s="176"/>
      <c r="UOS33" s="1"/>
      <c r="UOT33" s="176"/>
      <c r="UOU33" s="1"/>
      <c r="UOV33" s="176"/>
      <c r="UOW33" s="1"/>
      <c r="UOX33" s="176"/>
      <c r="UOY33" s="1"/>
      <c r="UOZ33" s="176"/>
      <c r="UPA33" s="1"/>
      <c r="UPB33" s="176"/>
      <c r="UPC33" s="1"/>
      <c r="UPD33" s="176"/>
      <c r="UPE33" s="1"/>
      <c r="UPF33" s="176"/>
      <c r="UPG33" s="1"/>
      <c r="UPH33" s="176"/>
      <c r="UPI33" s="1"/>
      <c r="UPJ33" s="176"/>
      <c r="UPK33" s="1"/>
      <c r="UPL33" s="176"/>
      <c r="UPM33" s="1"/>
      <c r="UPN33" s="176"/>
      <c r="UPO33" s="1"/>
      <c r="UPP33" s="176"/>
      <c r="UPQ33" s="1"/>
      <c r="UPR33" s="176"/>
      <c r="UPS33" s="1"/>
      <c r="UPT33" s="176"/>
      <c r="UPU33" s="1"/>
      <c r="UPV33" s="176"/>
      <c r="UPW33" s="1"/>
      <c r="UPX33" s="176"/>
      <c r="UPY33" s="1"/>
      <c r="UPZ33" s="176"/>
      <c r="UQA33" s="1"/>
      <c r="UQB33" s="176"/>
      <c r="UQC33" s="1"/>
      <c r="UQD33" s="176"/>
      <c r="UQE33" s="1"/>
      <c r="UQF33" s="176"/>
      <c r="UQG33" s="1"/>
      <c r="UQH33" s="176"/>
      <c r="UQI33" s="1"/>
      <c r="UQJ33" s="176"/>
      <c r="UQK33" s="1"/>
      <c r="UQL33" s="176"/>
      <c r="UQM33" s="1"/>
      <c r="UQN33" s="176"/>
      <c r="UQO33" s="1"/>
      <c r="UQP33" s="176"/>
      <c r="UQQ33" s="1"/>
      <c r="UQR33" s="176"/>
      <c r="UQS33" s="1"/>
      <c r="UQT33" s="176"/>
      <c r="UQU33" s="1"/>
      <c r="UQV33" s="176"/>
      <c r="UQW33" s="1"/>
      <c r="UQX33" s="176"/>
      <c r="UQY33" s="1"/>
      <c r="UQZ33" s="176"/>
      <c r="URA33" s="1"/>
      <c r="URB33" s="176"/>
      <c r="URC33" s="1"/>
      <c r="URD33" s="176"/>
      <c r="URE33" s="1"/>
      <c r="URF33" s="176"/>
      <c r="URG33" s="1"/>
      <c r="URH33" s="176"/>
      <c r="URI33" s="1"/>
      <c r="URJ33" s="176"/>
      <c r="URK33" s="1"/>
      <c r="URL33" s="176"/>
      <c r="URM33" s="1"/>
      <c r="URN33" s="176"/>
      <c r="URO33" s="1"/>
      <c r="URP33" s="176"/>
      <c r="URQ33" s="1"/>
      <c r="URR33" s="176"/>
      <c r="URS33" s="1"/>
      <c r="URT33" s="176"/>
      <c r="URU33" s="1"/>
      <c r="URV33" s="176"/>
      <c r="URW33" s="1"/>
      <c r="URX33" s="176"/>
      <c r="URY33" s="1"/>
      <c r="URZ33" s="176"/>
      <c r="USA33" s="1"/>
      <c r="USB33" s="176"/>
      <c r="USC33" s="1"/>
      <c r="USD33" s="176"/>
      <c r="USE33" s="1"/>
      <c r="USF33" s="176"/>
      <c r="USG33" s="1"/>
      <c r="USH33" s="176"/>
      <c r="USI33" s="1"/>
      <c r="USJ33" s="176"/>
      <c r="USK33" s="1"/>
      <c r="USL33" s="176"/>
      <c r="USM33" s="1"/>
      <c r="USN33" s="176"/>
      <c r="USO33" s="1"/>
      <c r="USP33" s="176"/>
      <c r="USQ33" s="1"/>
      <c r="USR33" s="176"/>
      <c r="USS33" s="1"/>
      <c r="UST33" s="176"/>
      <c r="USU33" s="1"/>
      <c r="USV33" s="176"/>
      <c r="USW33" s="1"/>
      <c r="USX33" s="176"/>
      <c r="USY33" s="1"/>
      <c r="USZ33" s="176"/>
      <c r="UTA33" s="1"/>
      <c r="UTB33" s="176"/>
      <c r="UTC33" s="1"/>
      <c r="UTD33" s="176"/>
      <c r="UTE33" s="1"/>
      <c r="UTF33" s="176"/>
      <c r="UTG33" s="1"/>
      <c r="UTH33" s="176"/>
      <c r="UTI33" s="1"/>
      <c r="UTJ33" s="176"/>
      <c r="UTK33" s="1"/>
      <c r="UTL33" s="176"/>
      <c r="UTM33" s="1"/>
      <c r="UTN33" s="176"/>
      <c r="UTO33" s="1"/>
      <c r="UTP33" s="176"/>
      <c r="UTQ33" s="1"/>
      <c r="UTR33" s="176"/>
      <c r="UTS33" s="1"/>
      <c r="UTT33" s="176"/>
      <c r="UTU33" s="1"/>
      <c r="UTV33" s="176"/>
      <c r="UTW33" s="1"/>
      <c r="UTX33" s="176"/>
      <c r="UTY33" s="1"/>
      <c r="UTZ33" s="176"/>
      <c r="UUA33" s="1"/>
      <c r="UUB33" s="176"/>
      <c r="UUC33" s="1"/>
      <c r="UUD33" s="176"/>
      <c r="UUE33" s="1"/>
      <c r="UUF33" s="176"/>
      <c r="UUG33" s="1"/>
      <c r="UUH33" s="176"/>
      <c r="UUI33" s="1"/>
      <c r="UUJ33" s="176"/>
      <c r="UUK33" s="1"/>
      <c r="UUL33" s="176"/>
      <c r="UUM33" s="1"/>
      <c r="UUN33" s="176"/>
      <c r="UUO33" s="1"/>
      <c r="UUP33" s="176"/>
      <c r="UUQ33" s="1"/>
      <c r="UUR33" s="176"/>
      <c r="UUS33" s="1"/>
      <c r="UUT33" s="176"/>
      <c r="UUU33" s="1"/>
      <c r="UUV33" s="176"/>
      <c r="UUW33" s="1"/>
      <c r="UUX33" s="176"/>
      <c r="UUY33" s="1"/>
      <c r="UUZ33" s="176"/>
      <c r="UVA33" s="1"/>
      <c r="UVB33" s="176"/>
      <c r="UVC33" s="1"/>
      <c r="UVD33" s="176"/>
      <c r="UVE33" s="1"/>
      <c r="UVF33" s="176"/>
      <c r="UVG33" s="1"/>
      <c r="UVH33" s="176"/>
      <c r="UVI33" s="1"/>
      <c r="UVJ33" s="176"/>
      <c r="UVK33" s="1"/>
      <c r="UVL33" s="176"/>
      <c r="UVM33" s="1"/>
      <c r="UVN33" s="176"/>
      <c r="UVO33" s="1"/>
      <c r="UVP33" s="176"/>
      <c r="UVQ33" s="1"/>
      <c r="UVR33" s="176"/>
      <c r="UVS33" s="1"/>
      <c r="UVT33" s="176"/>
      <c r="UVU33" s="1"/>
      <c r="UVV33" s="176"/>
      <c r="UVW33" s="1"/>
      <c r="UVX33" s="176"/>
      <c r="UVY33" s="1"/>
      <c r="UVZ33" s="176"/>
      <c r="UWA33" s="1"/>
      <c r="UWB33" s="176"/>
      <c r="UWC33" s="1"/>
      <c r="UWD33" s="176"/>
      <c r="UWE33" s="1"/>
      <c r="UWF33" s="176"/>
      <c r="UWG33" s="1"/>
      <c r="UWH33" s="176"/>
      <c r="UWI33" s="1"/>
      <c r="UWJ33" s="176"/>
      <c r="UWK33" s="1"/>
      <c r="UWL33" s="176"/>
      <c r="UWM33" s="1"/>
      <c r="UWN33" s="176"/>
      <c r="UWO33" s="1"/>
      <c r="UWP33" s="176"/>
      <c r="UWQ33" s="1"/>
      <c r="UWR33" s="176"/>
      <c r="UWS33" s="1"/>
      <c r="UWT33" s="176"/>
      <c r="UWU33" s="1"/>
      <c r="UWV33" s="176"/>
      <c r="UWW33" s="1"/>
      <c r="UWX33" s="176"/>
      <c r="UWY33" s="1"/>
      <c r="UWZ33" s="176"/>
      <c r="UXA33" s="1"/>
      <c r="UXB33" s="176"/>
      <c r="UXC33" s="1"/>
      <c r="UXD33" s="176"/>
      <c r="UXE33" s="1"/>
      <c r="UXF33" s="176"/>
      <c r="UXG33" s="1"/>
      <c r="UXH33" s="176"/>
      <c r="UXI33" s="1"/>
      <c r="UXJ33" s="176"/>
      <c r="UXK33" s="1"/>
      <c r="UXL33" s="176"/>
      <c r="UXM33" s="1"/>
      <c r="UXN33" s="176"/>
      <c r="UXO33" s="1"/>
      <c r="UXP33" s="176"/>
      <c r="UXQ33" s="1"/>
      <c r="UXR33" s="176"/>
      <c r="UXS33" s="1"/>
      <c r="UXT33" s="176"/>
      <c r="UXU33" s="1"/>
      <c r="UXV33" s="176"/>
      <c r="UXW33" s="1"/>
      <c r="UXX33" s="176"/>
      <c r="UXY33" s="1"/>
      <c r="UXZ33" s="176"/>
      <c r="UYA33" s="1"/>
      <c r="UYB33" s="176"/>
      <c r="UYC33" s="1"/>
      <c r="UYD33" s="176"/>
      <c r="UYE33" s="1"/>
      <c r="UYF33" s="176"/>
      <c r="UYG33" s="1"/>
      <c r="UYH33" s="176"/>
      <c r="UYI33" s="1"/>
      <c r="UYJ33" s="176"/>
      <c r="UYK33" s="1"/>
      <c r="UYL33" s="176"/>
      <c r="UYM33" s="1"/>
      <c r="UYN33" s="176"/>
      <c r="UYO33" s="1"/>
      <c r="UYP33" s="176"/>
      <c r="UYQ33" s="1"/>
      <c r="UYR33" s="176"/>
      <c r="UYS33" s="1"/>
      <c r="UYT33" s="176"/>
      <c r="UYU33" s="1"/>
      <c r="UYV33" s="176"/>
      <c r="UYW33" s="1"/>
      <c r="UYX33" s="176"/>
      <c r="UYY33" s="1"/>
      <c r="UYZ33" s="176"/>
      <c r="UZA33" s="1"/>
      <c r="UZB33" s="176"/>
      <c r="UZC33" s="1"/>
      <c r="UZD33" s="176"/>
      <c r="UZE33" s="1"/>
      <c r="UZF33" s="176"/>
      <c r="UZG33" s="1"/>
      <c r="UZH33" s="176"/>
      <c r="UZI33" s="1"/>
      <c r="UZJ33" s="176"/>
      <c r="UZK33" s="1"/>
      <c r="UZL33" s="176"/>
      <c r="UZM33" s="1"/>
      <c r="UZN33" s="176"/>
      <c r="UZO33" s="1"/>
      <c r="UZP33" s="176"/>
      <c r="UZQ33" s="1"/>
      <c r="UZR33" s="176"/>
      <c r="UZS33" s="1"/>
      <c r="UZT33" s="176"/>
      <c r="UZU33" s="1"/>
      <c r="UZV33" s="176"/>
      <c r="UZW33" s="1"/>
      <c r="UZX33" s="176"/>
      <c r="UZY33" s="1"/>
      <c r="UZZ33" s="176"/>
      <c r="VAA33" s="1"/>
      <c r="VAB33" s="176"/>
      <c r="VAC33" s="1"/>
      <c r="VAD33" s="176"/>
      <c r="VAE33" s="1"/>
      <c r="VAF33" s="176"/>
      <c r="VAG33" s="1"/>
      <c r="VAH33" s="176"/>
      <c r="VAI33" s="1"/>
      <c r="VAJ33" s="176"/>
      <c r="VAK33" s="1"/>
      <c r="VAL33" s="176"/>
      <c r="VAM33" s="1"/>
      <c r="VAN33" s="176"/>
      <c r="VAO33" s="1"/>
      <c r="VAP33" s="176"/>
      <c r="VAQ33" s="1"/>
      <c r="VAR33" s="176"/>
      <c r="VAS33" s="1"/>
      <c r="VAT33" s="176"/>
      <c r="VAU33" s="1"/>
      <c r="VAV33" s="176"/>
      <c r="VAW33" s="1"/>
      <c r="VAX33" s="176"/>
      <c r="VAY33" s="1"/>
      <c r="VAZ33" s="176"/>
      <c r="VBA33" s="1"/>
      <c r="VBB33" s="176"/>
      <c r="VBC33" s="1"/>
      <c r="VBD33" s="176"/>
      <c r="VBE33" s="1"/>
      <c r="VBF33" s="176"/>
      <c r="VBG33" s="1"/>
      <c r="VBH33" s="176"/>
      <c r="VBI33" s="1"/>
      <c r="VBJ33" s="176"/>
      <c r="VBK33" s="1"/>
      <c r="VBL33" s="176"/>
      <c r="VBM33" s="1"/>
      <c r="VBN33" s="176"/>
      <c r="VBO33" s="1"/>
      <c r="VBP33" s="176"/>
      <c r="VBQ33" s="1"/>
      <c r="VBR33" s="176"/>
      <c r="VBS33" s="1"/>
      <c r="VBT33" s="176"/>
      <c r="VBU33" s="1"/>
      <c r="VBV33" s="176"/>
      <c r="VBW33" s="1"/>
      <c r="VBX33" s="176"/>
      <c r="VBY33" s="1"/>
      <c r="VBZ33" s="176"/>
      <c r="VCA33" s="1"/>
      <c r="VCB33" s="176"/>
      <c r="VCC33" s="1"/>
      <c r="VCD33" s="176"/>
      <c r="VCE33" s="1"/>
      <c r="VCF33" s="176"/>
      <c r="VCG33" s="1"/>
      <c r="VCH33" s="176"/>
      <c r="VCI33" s="1"/>
      <c r="VCJ33" s="176"/>
      <c r="VCK33" s="1"/>
      <c r="VCL33" s="176"/>
      <c r="VCM33" s="1"/>
      <c r="VCN33" s="176"/>
      <c r="VCO33" s="1"/>
      <c r="VCP33" s="176"/>
      <c r="VCQ33" s="1"/>
      <c r="VCR33" s="176"/>
      <c r="VCS33" s="1"/>
      <c r="VCT33" s="176"/>
      <c r="VCU33" s="1"/>
      <c r="VCV33" s="176"/>
      <c r="VCW33" s="1"/>
      <c r="VCX33" s="176"/>
      <c r="VCY33" s="1"/>
      <c r="VCZ33" s="176"/>
      <c r="VDA33" s="1"/>
      <c r="VDB33" s="176"/>
      <c r="VDC33" s="1"/>
      <c r="VDD33" s="176"/>
      <c r="VDE33" s="1"/>
      <c r="VDF33" s="176"/>
      <c r="VDG33" s="1"/>
      <c r="VDH33" s="176"/>
      <c r="VDI33" s="1"/>
      <c r="VDJ33" s="176"/>
      <c r="VDK33" s="1"/>
      <c r="VDL33" s="176"/>
      <c r="VDM33" s="1"/>
      <c r="VDN33" s="176"/>
      <c r="VDO33" s="1"/>
      <c r="VDP33" s="176"/>
      <c r="VDQ33" s="1"/>
      <c r="VDR33" s="176"/>
      <c r="VDS33" s="1"/>
      <c r="VDT33" s="176"/>
      <c r="VDU33" s="1"/>
      <c r="VDV33" s="176"/>
      <c r="VDW33" s="1"/>
      <c r="VDX33" s="176"/>
      <c r="VDY33" s="1"/>
      <c r="VDZ33" s="176"/>
      <c r="VEA33" s="1"/>
      <c r="VEB33" s="176"/>
      <c r="VEC33" s="1"/>
      <c r="VED33" s="176"/>
      <c r="VEE33" s="1"/>
      <c r="VEF33" s="176"/>
      <c r="VEG33" s="1"/>
      <c r="VEH33" s="176"/>
      <c r="VEI33" s="1"/>
      <c r="VEJ33" s="176"/>
      <c r="VEK33" s="1"/>
      <c r="VEL33" s="176"/>
      <c r="VEM33" s="1"/>
      <c r="VEN33" s="176"/>
      <c r="VEO33" s="1"/>
      <c r="VEP33" s="176"/>
      <c r="VEQ33" s="1"/>
      <c r="VER33" s="176"/>
      <c r="VES33" s="1"/>
      <c r="VET33" s="176"/>
      <c r="VEU33" s="1"/>
      <c r="VEV33" s="176"/>
      <c r="VEW33" s="1"/>
      <c r="VEX33" s="176"/>
      <c r="VEY33" s="1"/>
      <c r="VEZ33" s="176"/>
      <c r="VFA33" s="1"/>
      <c r="VFB33" s="176"/>
      <c r="VFC33" s="1"/>
      <c r="VFD33" s="176"/>
      <c r="VFE33" s="1"/>
      <c r="VFF33" s="176"/>
      <c r="VFG33" s="1"/>
      <c r="VFH33" s="176"/>
      <c r="VFI33" s="1"/>
      <c r="VFJ33" s="176"/>
      <c r="VFK33" s="1"/>
      <c r="VFL33" s="176"/>
      <c r="VFM33" s="1"/>
      <c r="VFN33" s="176"/>
      <c r="VFO33" s="1"/>
      <c r="VFP33" s="176"/>
      <c r="VFQ33" s="1"/>
      <c r="VFR33" s="176"/>
      <c r="VFS33" s="1"/>
      <c r="VFT33" s="176"/>
      <c r="VFU33" s="1"/>
      <c r="VFV33" s="176"/>
      <c r="VFW33" s="1"/>
      <c r="VFX33" s="176"/>
      <c r="VFY33" s="1"/>
      <c r="VFZ33" s="176"/>
      <c r="VGA33" s="1"/>
      <c r="VGB33" s="176"/>
      <c r="VGC33" s="1"/>
      <c r="VGD33" s="176"/>
      <c r="VGE33" s="1"/>
      <c r="VGF33" s="176"/>
      <c r="VGG33" s="1"/>
      <c r="VGH33" s="176"/>
      <c r="VGI33" s="1"/>
      <c r="VGJ33" s="176"/>
      <c r="VGK33" s="1"/>
      <c r="VGL33" s="176"/>
      <c r="VGM33" s="1"/>
      <c r="VGN33" s="176"/>
      <c r="VGO33" s="1"/>
      <c r="VGP33" s="176"/>
      <c r="VGQ33" s="1"/>
      <c r="VGR33" s="176"/>
      <c r="VGS33" s="1"/>
      <c r="VGT33" s="176"/>
      <c r="VGU33" s="1"/>
      <c r="VGV33" s="176"/>
      <c r="VGW33" s="1"/>
      <c r="VGX33" s="176"/>
      <c r="VGY33" s="1"/>
      <c r="VGZ33" s="176"/>
      <c r="VHA33" s="1"/>
      <c r="VHB33" s="176"/>
      <c r="VHC33" s="1"/>
      <c r="VHD33" s="176"/>
      <c r="VHE33" s="1"/>
      <c r="VHF33" s="176"/>
      <c r="VHG33" s="1"/>
      <c r="VHH33" s="176"/>
      <c r="VHI33" s="1"/>
      <c r="VHJ33" s="176"/>
      <c r="VHK33" s="1"/>
      <c r="VHL33" s="176"/>
      <c r="VHM33" s="1"/>
      <c r="VHN33" s="176"/>
      <c r="VHO33" s="1"/>
      <c r="VHP33" s="176"/>
      <c r="VHQ33" s="1"/>
      <c r="VHR33" s="176"/>
      <c r="VHS33" s="1"/>
      <c r="VHT33" s="176"/>
      <c r="VHU33" s="1"/>
      <c r="VHV33" s="176"/>
      <c r="VHW33" s="1"/>
      <c r="VHX33" s="176"/>
      <c r="VHY33" s="1"/>
      <c r="VHZ33" s="176"/>
      <c r="VIA33" s="1"/>
      <c r="VIB33" s="176"/>
      <c r="VIC33" s="1"/>
      <c r="VID33" s="176"/>
      <c r="VIE33" s="1"/>
      <c r="VIF33" s="176"/>
      <c r="VIG33" s="1"/>
      <c r="VIH33" s="176"/>
      <c r="VII33" s="1"/>
      <c r="VIJ33" s="176"/>
      <c r="VIK33" s="1"/>
      <c r="VIL33" s="176"/>
      <c r="VIM33" s="1"/>
      <c r="VIN33" s="176"/>
      <c r="VIO33" s="1"/>
      <c r="VIP33" s="176"/>
      <c r="VIQ33" s="1"/>
      <c r="VIR33" s="176"/>
      <c r="VIS33" s="1"/>
      <c r="VIT33" s="176"/>
      <c r="VIU33" s="1"/>
      <c r="VIV33" s="176"/>
      <c r="VIW33" s="1"/>
      <c r="VIX33" s="176"/>
      <c r="VIY33" s="1"/>
      <c r="VIZ33" s="176"/>
      <c r="VJA33" s="1"/>
      <c r="VJB33" s="176"/>
      <c r="VJC33" s="1"/>
      <c r="VJD33" s="176"/>
      <c r="VJE33" s="1"/>
      <c r="VJF33" s="176"/>
      <c r="VJG33" s="1"/>
      <c r="VJH33" s="176"/>
      <c r="VJI33" s="1"/>
      <c r="VJJ33" s="176"/>
      <c r="VJK33" s="1"/>
      <c r="VJL33" s="176"/>
      <c r="VJM33" s="1"/>
      <c r="VJN33" s="176"/>
      <c r="VJO33" s="1"/>
      <c r="VJP33" s="176"/>
      <c r="VJQ33" s="1"/>
      <c r="VJR33" s="176"/>
      <c r="VJS33" s="1"/>
      <c r="VJT33" s="176"/>
      <c r="VJU33" s="1"/>
      <c r="VJV33" s="176"/>
      <c r="VJW33" s="1"/>
      <c r="VJX33" s="176"/>
      <c r="VJY33" s="1"/>
      <c r="VJZ33" s="176"/>
      <c r="VKA33" s="1"/>
      <c r="VKB33" s="176"/>
      <c r="VKC33" s="1"/>
      <c r="VKD33" s="176"/>
      <c r="VKE33" s="1"/>
      <c r="VKF33" s="176"/>
      <c r="VKG33" s="1"/>
      <c r="VKH33" s="176"/>
      <c r="VKI33" s="1"/>
      <c r="VKJ33" s="176"/>
      <c r="VKK33" s="1"/>
      <c r="VKL33" s="176"/>
      <c r="VKM33" s="1"/>
      <c r="VKN33" s="176"/>
      <c r="VKO33" s="1"/>
      <c r="VKP33" s="176"/>
      <c r="VKQ33" s="1"/>
      <c r="VKR33" s="176"/>
      <c r="VKS33" s="1"/>
      <c r="VKT33" s="176"/>
      <c r="VKU33" s="1"/>
      <c r="VKV33" s="176"/>
      <c r="VKW33" s="1"/>
      <c r="VKX33" s="176"/>
      <c r="VKY33" s="1"/>
      <c r="VKZ33" s="176"/>
      <c r="VLA33" s="1"/>
      <c r="VLB33" s="176"/>
      <c r="VLC33" s="1"/>
      <c r="VLD33" s="176"/>
      <c r="VLE33" s="1"/>
      <c r="VLF33" s="176"/>
      <c r="VLG33" s="1"/>
      <c r="VLH33" s="176"/>
      <c r="VLI33" s="1"/>
      <c r="VLJ33" s="176"/>
      <c r="VLK33" s="1"/>
      <c r="VLL33" s="176"/>
      <c r="VLM33" s="1"/>
      <c r="VLN33" s="176"/>
      <c r="VLO33" s="1"/>
      <c r="VLP33" s="176"/>
      <c r="VLQ33" s="1"/>
      <c r="VLR33" s="176"/>
      <c r="VLS33" s="1"/>
      <c r="VLT33" s="176"/>
      <c r="VLU33" s="1"/>
      <c r="VLV33" s="176"/>
      <c r="VLW33" s="1"/>
      <c r="VLX33" s="176"/>
      <c r="VLY33" s="1"/>
      <c r="VLZ33" s="176"/>
      <c r="VMA33" s="1"/>
      <c r="VMB33" s="176"/>
      <c r="VMC33" s="1"/>
      <c r="VMD33" s="176"/>
      <c r="VME33" s="1"/>
      <c r="VMF33" s="176"/>
      <c r="VMG33" s="1"/>
      <c r="VMH33" s="176"/>
      <c r="VMI33" s="1"/>
      <c r="VMJ33" s="176"/>
      <c r="VMK33" s="1"/>
      <c r="VML33" s="176"/>
      <c r="VMM33" s="1"/>
      <c r="VMN33" s="176"/>
      <c r="VMO33" s="1"/>
      <c r="VMP33" s="176"/>
      <c r="VMQ33" s="1"/>
      <c r="VMR33" s="176"/>
      <c r="VMS33" s="1"/>
      <c r="VMT33" s="176"/>
      <c r="VMU33" s="1"/>
      <c r="VMV33" s="176"/>
      <c r="VMW33" s="1"/>
      <c r="VMX33" s="176"/>
      <c r="VMY33" s="1"/>
      <c r="VMZ33" s="176"/>
      <c r="VNA33" s="1"/>
      <c r="VNB33" s="176"/>
      <c r="VNC33" s="1"/>
      <c r="VND33" s="176"/>
      <c r="VNE33" s="1"/>
      <c r="VNF33" s="176"/>
      <c r="VNG33" s="1"/>
      <c r="VNH33" s="176"/>
      <c r="VNI33" s="1"/>
      <c r="VNJ33" s="176"/>
      <c r="VNK33" s="1"/>
      <c r="VNL33" s="176"/>
      <c r="VNM33" s="1"/>
      <c r="VNN33" s="176"/>
      <c r="VNO33" s="1"/>
      <c r="VNP33" s="176"/>
      <c r="VNQ33" s="1"/>
      <c r="VNR33" s="176"/>
      <c r="VNS33" s="1"/>
      <c r="VNT33" s="176"/>
      <c r="VNU33" s="1"/>
      <c r="VNV33" s="176"/>
      <c r="VNW33" s="1"/>
      <c r="VNX33" s="176"/>
      <c r="VNY33" s="1"/>
      <c r="VNZ33" s="176"/>
      <c r="VOA33" s="1"/>
      <c r="VOB33" s="176"/>
      <c r="VOC33" s="1"/>
      <c r="VOD33" s="176"/>
      <c r="VOE33" s="1"/>
      <c r="VOF33" s="176"/>
      <c r="VOG33" s="1"/>
      <c r="VOH33" s="176"/>
      <c r="VOI33" s="1"/>
      <c r="VOJ33" s="176"/>
      <c r="VOK33" s="1"/>
      <c r="VOL33" s="176"/>
      <c r="VOM33" s="1"/>
      <c r="VON33" s="176"/>
      <c r="VOO33" s="1"/>
      <c r="VOP33" s="176"/>
      <c r="VOQ33" s="1"/>
      <c r="VOR33" s="176"/>
      <c r="VOS33" s="1"/>
      <c r="VOT33" s="176"/>
      <c r="VOU33" s="1"/>
      <c r="VOV33" s="176"/>
      <c r="VOW33" s="1"/>
      <c r="VOX33" s="176"/>
      <c r="VOY33" s="1"/>
      <c r="VOZ33" s="176"/>
      <c r="VPA33" s="1"/>
      <c r="VPB33" s="176"/>
      <c r="VPC33" s="1"/>
      <c r="VPD33" s="176"/>
      <c r="VPE33" s="1"/>
      <c r="VPF33" s="176"/>
      <c r="VPG33" s="1"/>
      <c r="VPH33" s="176"/>
      <c r="VPI33" s="1"/>
      <c r="VPJ33" s="176"/>
      <c r="VPK33" s="1"/>
      <c r="VPL33" s="176"/>
      <c r="VPM33" s="1"/>
      <c r="VPN33" s="176"/>
      <c r="VPO33" s="1"/>
      <c r="VPP33" s="176"/>
      <c r="VPQ33" s="1"/>
      <c r="VPR33" s="176"/>
      <c r="VPS33" s="1"/>
      <c r="VPT33" s="176"/>
      <c r="VPU33" s="1"/>
      <c r="VPV33" s="176"/>
      <c r="VPW33" s="1"/>
      <c r="VPX33" s="176"/>
      <c r="VPY33" s="1"/>
      <c r="VPZ33" s="176"/>
      <c r="VQA33" s="1"/>
      <c r="VQB33" s="176"/>
      <c r="VQC33" s="1"/>
      <c r="VQD33" s="176"/>
      <c r="VQE33" s="1"/>
      <c r="VQF33" s="176"/>
      <c r="VQG33" s="1"/>
      <c r="VQH33" s="176"/>
      <c r="VQI33" s="1"/>
      <c r="VQJ33" s="176"/>
      <c r="VQK33" s="1"/>
      <c r="VQL33" s="176"/>
      <c r="VQM33" s="1"/>
      <c r="VQN33" s="176"/>
      <c r="VQO33" s="1"/>
      <c r="VQP33" s="176"/>
      <c r="VQQ33" s="1"/>
      <c r="VQR33" s="176"/>
      <c r="VQS33" s="1"/>
      <c r="VQT33" s="176"/>
      <c r="VQU33" s="1"/>
      <c r="VQV33" s="176"/>
      <c r="VQW33" s="1"/>
      <c r="VQX33" s="176"/>
      <c r="VQY33" s="1"/>
      <c r="VQZ33" s="176"/>
      <c r="VRA33" s="1"/>
      <c r="VRB33" s="176"/>
      <c r="VRC33" s="1"/>
      <c r="VRD33" s="176"/>
      <c r="VRE33" s="1"/>
      <c r="VRF33" s="176"/>
      <c r="VRG33" s="1"/>
      <c r="VRH33" s="176"/>
      <c r="VRI33" s="1"/>
      <c r="VRJ33" s="176"/>
      <c r="VRK33" s="1"/>
      <c r="VRL33" s="176"/>
      <c r="VRM33" s="1"/>
      <c r="VRN33" s="176"/>
      <c r="VRO33" s="1"/>
      <c r="VRP33" s="176"/>
      <c r="VRQ33" s="1"/>
      <c r="VRR33" s="176"/>
      <c r="VRS33" s="1"/>
      <c r="VRT33" s="176"/>
      <c r="VRU33" s="1"/>
      <c r="VRV33" s="176"/>
      <c r="VRW33" s="1"/>
      <c r="VRX33" s="176"/>
      <c r="VRY33" s="1"/>
      <c r="VRZ33" s="176"/>
      <c r="VSA33" s="1"/>
      <c r="VSB33" s="176"/>
      <c r="VSC33" s="1"/>
      <c r="VSD33" s="176"/>
      <c r="VSE33" s="1"/>
      <c r="VSF33" s="176"/>
      <c r="VSG33" s="1"/>
      <c r="VSH33" s="176"/>
      <c r="VSI33" s="1"/>
      <c r="VSJ33" s="176"/>
      <c r="VSK33" s="1"/>
      <c r="VSL33" s="176"/>
      <c r="VSM33" s="1"/>
      <c r="VSN33" s="176"/>
      <c r="VSO33" s="1"/>
      <c r="VSP33" s="176"/>
      <c r="VSQ33" s="1"/>
      <c r="VSR33" s="176"/>
      <c r="VSS33" s="1"/>
      <c r="VST33" s="176"/>
      <c r="VSU33" s="1"/>
      <c r="VSV33" s="176"/>
      <c r="VSW33" s="1"/>
      <c r="VSX33" s="176"/>
      <c r="VSY33" s="1"/>
      <c r="VSZ33" s="176"/>
      <c r="VTA33" s="1"/>
      <c r="VTB33" s="176"/>
      <c r="VTC33" s="1"/>
      <c r="VTD33" s="176"/>
      <c r="VTE33" s="1"/>
      <c r="VTF33" s="176"/>
      <c r="VTG33" s="1"/>
      <c r="VTH33" s="176"/>
      <c r="VTI33" s="1"/>
      <c r="VTJ33" s="176"/>
      <c r="VTK33" s="1"/>
      <c r="VTL33" s="176"/>
      <c r="VTM33" s="1"/>
      <c r="VTN33" s="176"/>
      <c r="VTO33" s="1"/>
      <c r="VTP33" s="176"/>
      <c r="VTQ33" s="1"/>
      <c r="VTR33" s="176"/>
      <c r="VTS33" s="1"/>
      <c r="VTT33" s="176"/>
      <c r="VTU33" s="1"/>
      <c r="VTV33" s="176"/>
      <c r="VTW33" s="1"/>
      <c r="VTX33" s="176"/>
      <c r="VTY33" s="1"/>
      <c r="VTZ33" s="176"/>
      <c r="VUA33" s="1"/>
      <c r="VUB33" s="176"/>
      <c r="VUC33" s="1"/>
      <c r="VUD33" s="176"/>
      <c r="VUE33" s="1"/>
      <c r="VUF33" s="176"/>
      <c r="VUG33" s="1"/>
      <c r="VUH33" s="176"/>
      <c r="VUI33" s="1"/>
      <c r="VUJ33" s="176"/>
      <c r="VUK33" s="1"/>
      <c r="VUL33" s="176"/>
      <c r="VUM33" s="1"/>
      <c r="VUN33" s="176"/>
      <c r="VUO33" s="1"/>
      <c r="VUP33" s="176"/>
      <c r="VUQ33" s="1"/>
      <c r="VUR33" s="176"/>
      <c r="VUS33" s="1"/>
      <c r="VUT33" s="176"/>
      <c r="VUU33" s="1"/>
      <c r="VUV33" s="176"/>
      <c r="VUW33" s="1"/>
      <c r="VUX33" s="176"/>
      <c r="VUY33" s="1"/>
      <c r="VUZ33" s="176"/>
      <c r="VVA33" s="1"/>
      <c r="VVB33" s="176"/>
      <c r="VVC33" s="1"/>
      <c r="VVD33" s="176"/>
      <c r="VVE33" s="1"/>
      <c r="VVF33" s="176"/>
      <c r="VVG33" s="1"/>
      <c r="VVH33" s="176"/>
      <c r="VVI33" s="1"/>
      <c r="VVJ33" s="176"/>
      <c r="VVK33" s="1"/>
      <c r="VVL33" s="176"/>
      <c r="VVM33" s="1"/>
      <c r="VVN33" s="176"/>
      <c r="VVO33" s="1"/>
      <c r="VVP33" s="176"/>
      <c r="VVQ33" s="1"/>
      <c r="VVR33" s="176"/>
      <c r="VVS33" s="1"/>
      <c r="VVT33" s="176"/>
      <c r="VVU33" s="1"/>
      <c r="VVV33" s="176"/>
      <c r="VVW33" s="1"/>
      <c r="VVX33" s="176"/>
      <c r="VVY33" s="1"/>
      <c r="VVZ33" s="176"/>
      <c r="VWA33" s="1"/>
      <c r="VWB33" s="176"/>
      <c r="VWC33" s="1"/>
      <c r="VWD33" s="176"/>
      <c r="VWE33" s="1"/>
      <c r="VWF33" s="176"/>
      <c r="VWG33" s="1"/>
      <c r="VWH33" s="176"/>
      <c r="VWI33" s="1"/>
      <c r="VWJ33" s="176"/>
      <c r="VWK33" s="1"/>
      <c r="VWL33" s="176"/>
      <c r="VWM33" s="1"/>
      <c r="VWN33" s="176"/>
      <c r="VWO33" s="1"/>
      <c r="VWP33" s="176"/>
      <c r="VWQ33" s="1"/>
      <c r="VWR33" s="176"/>
      <c r="VWS33" s="1"/>
      <c r="VWT33" s="176"/>
      <c r="VWU33" s="1"/>
      <c r="VWV33" s="176"/>
      <c r="VWW33" s="1"/>
      <c r="VWX33" s="176"/>
      <c r="VWY33" s="1"/>
      <c r="VWZ33" s="176"/>
      <c r="VXA33" s="1"/>
      <c r="VXB33" s="176"/>
      <c r="VXC33" s="1"/>
      <c r="VXD33" s="176"/>
      <c r="VXE33" s="1"/>
      <c r="VXF33" s="176"/>
      <c r="VXG33" s="1"/>
      <c r="VXH33" s="176"/>
      <c r="VXI33" s="1"/>
      <c r="VXJ33" s="176"/>
      <c r="VXK33" s="1"/>
      <c r="VXL33" s="176"/>
      <c r="VXM33" s="1"/>
      <c r="VXN33" s="176"/>
      <c r="VXO33" s="1"/>
      <c r="VXP33" s="176"/>
      <c r="VXQ33" s="1"/>
      <c r="VXR33" s="176"/>
      <c r="VXS33" s="1"/>
      <c r="VXT33" s="176"/>
      <c r="VXU33" s="1"/>
      <c r="VXV33" s="176"/>
      <c r="VXW33" s="1"/>
      <c r="VXX33" s="176"/>
      <c r="VXY33" s="1"/>
      <c r="VXZ33" s="176"/>
      <c r="VYA33" s="1"/>
      <c r="VYB33" s="176"/>
      <c r="VYC33" s="1"/>
      <c r="VYD33" s="176"/>
      <c r="VYE33" s="1"/>
      <c r="VYF33" s="176"/>
      <c r="VYG33" s="1"/>
      <c r="VYH33" s="176"/>
      <c r="VYI33" s="1"/>
      <c r="VYJ33" s="176"/>
      <c r="VYK33" s="1"/>
      <c r="VYL33" s="176"/>
      <c r="VYM33" s="1"/>
      <c r="VYN33" s="176"/>
      <c r="VYO33" s="1"/>
      <c r="VYP33" s="176"/>
      <c r="VYQ33" s="1"/>
      <c r="VYR33" s="176"/>
      <c r="VYS33" s="1"/>
      <c r="VYT33" s="176"/>
      <c r="VYU33" s="1"/>
      <c r="VYV33" s="176"/>
      <c r="VYW33" s="1"/>
      <c r="VYX33" s="176"/>
      <c r="VYY33" s="1"/>
      <c r="VYZ33" s="176"/>
      <c r="VZA33" s="1"/>
      <c r="VZB33" s="176"/>
      <c r="VZC33" s="1"/>
      <c r="VZD33" s="176"/>
      <c r="VZE33" s="1"/>
      <c r="VZF33" s="176"/>
      <c r="VZG33" s="1"/>
      <c r="VZH33" s="176"/>
      <c r="VZI33" s="1"/>
      <c r="VZJ33" s="176"/>
      <c r="VZK33" s="1"/>
      <c r="VZL33" s="176"/>
      <c r="VZM33" s="1"/>
      <c r="VZN33" s="176"/>
      <c r="VZO33" s="1"/>
      <c r="VZP33" s="176"/>
      <c r="VZQ33" s="1"/>
      <c r="VZR33" s="176"/>
      <c r="VZS33" s="1"/>
      <c r="VZT33" s="176"/>
      <c r="VZU33" s="1"/>
      <c r="VZV33" s="176"/>
      <c r="VZW33" s="1"/>
      <c r="VZX33" s="176"/>
      <c r="VZY33" s="1"/>
      <c r="VZZ33" s="176"/>
      <c r="WAA33" s="1"/>
      <c r="WAB33" s="176"/>
      <c r="WAC33" s="1"/>
      <c r="WAD33" s="176"/>
      <c r="WAE33" s="1"/>
      <c r="WAF33" s="176"/>
      <c r="WAG33" s="1"/>
      <c r="WAH33" s="176"/>
      <c r="WAI33" s="1"/>
      <c r="WAJ33" s="176"/>
      <c r="WAK33" s="1"/>
      <c r="WAL33" s="176"/>
      <c r="WAM33" s="1"/>
      <c r="WAN33" s="176"/>
      <c r="WAO33" s="1"/>
      <c r="WAP33" s="176"/>
      <c r="WAQ33" s="1"/>
      <c r="WAR33" s="176"/>
      <c r="WAS33" s="1"/>
      <c r="WAT33" s="176"/>
      <c r="WAU33" s="1"/>
      <c r="WAV33" s="176"/>
      <c r="WAW33" s="1"/>
      <c r="WAX33" s="176"/>
      <c r="WAY33" s="1"/>
      <c r="WAZ33" s="176"/>
      <c r="WBA33" s="1"/>
      <c r="WBB33" s="176"/>
      <c r="WBC33" s="1"/>
      <c r="WBD33" s="176"/>
      <c r="WBE33" s="1"/>
      <c r="WBF33" s="176"/>
      <c r="WBG33" s="1"/>
      <c r="WBH33" s="176"/>
      <c r="WBI33" s="1"/>
      <c r="WBJ33" s="176"/>
      <c r="WBK33" s="1"/>
      <c r="WBL33" s="176"/>
      <c r="WBM33" s="1"/>
      <c r="WBN33" s="176"/>
      <c r="WBO33" s="1"/>
      <c r="WBP33" s="176"/>
      <c r="WBQ33" s="1"/>
      <c r="WBR33" s="176"/>
      <c r="WBS33" s="1"/>
      <c r="WBT33" s="176"/>
      <c r="WBU33" s="1"/>
      <c r="WBV33" s="176"/>
      <c r="WBW33" s="1"/>
      <c r="WBX33" s="176"/>
      <c r="WBY33" s="1"/>
      <c r="WBZ33" s="176"/>
      <c r="WCA33" s="1"/>
      <c r="WCB33" s="176"/>
      <c r="WCC33" s="1"/>
      <c r="WCD33" s="176"/>
      <c r="WCE33" s="1"/>
      <c r="WCF33" s="176"/>
      <c r="WCG33" s="1"/>
      <c r="WCH33" s="176"/>
      <c r="WCI33" s="1"/>
      <c r="WCJ33" s="176"/>
      <c r="WCK33" s="1"/>
      <c r="WCL33" s="176"/>
      <c r="WCM33" s="1"/>
      <c r="WCN33" s="176"/>
      <c r="WCO33" s="1"/>
      <c r="WCP33" s="176"/>
      <c r="WCQ33" s="1"/>
      <c r="WCR33" s="176"/>
      <c r="WCS33" s="1"/>
      <c r="WCT33" s="176"/>
      <c r="WCU33" s="1"/>
      <c r="WCV33" s="176"/>
      <c r="WCW33" s="1"/>
      <c r="WCX33" s="176"/>
      <c r="WCY33" s="1"/>
      <c r="WCZ33" s="176"/>
      <c r="WDA33" s="1"/>
      <c r="WDB33" s="176"/>
      <c r="WDC33" s="1"/>
      <c r="WDD33" s="176"/>
      <c r="WDE33" s="1"/>
      <c r="WDF33" s="176"/>
      <c r="WDG33" s="1"/>
      <c r="WDH33" s="176"/>
      <c r="WDI33" s="1"/>
      <c r="WDJ33" s="176"/>
      <c r="WDK33" s="1"/>
      <c r="WDL33" s="176"/>
      <c r="WDM33" s="1"/>
      <c r="WDN33" s="176"/>
      <c r="WDO33" s="1"/>
      <c r="WDP33" s="176"/>
      <c r="WDQ33" s="1"/>
      <c r="WDR33" s="176"/>
      <c r="WDS33" s="1"/>
      <c r="WDT33" s="176"/>
      <c r="WDU33" s="1"/>
      <c r="WDV33" s="176"/>
      <c r="WDW33" s="1"/>
      <c r="WDX33" s="176"/>
      <c r="WDY33" s="1"/>
      <c r="WDZ33" s="176"/>
      <c r="WEA33" s="1"/>
      <c r="WEB33" s="176"/>
      <c r="WEC33" s="1"/>
      <c r="WED33" s="176"/>
      <c r="WEE33" s="1"/>
      <c r="WEF33" s="176"/>
      <c r="WEG33" s="1"/>
      <c r="WEH33" s="176"/>
      <c r="WEI33" s="1"/>
      <c r="WEJ33" s="176"/>
      <c r="WEK33" s="1"/>
      <c r="WEL33" s="176"/>
      <c r="WEM33" s="1"/>
      <c r="WEN33" s="176"/>
      <c r="WEO33" s="1"/>
      <c r="WEP33" s="176"/>
      <c r="WEQ33" s="1"/>
      <c r="WER33" s="176"/>
      <c r="WES33" s="1"/>
      <c r="WET33" s="176"/>
      <c r="WEU33" s="1"/>
      <c r="WEV33" s="176"/>
      <c r="WEW33" s="1"/>
      <c r="WEX33" s="176"/>
      <c r="WEY33" s="1"/>
      <c r="WEZ33" s="176"/>
      <c r="WFA33" s="1"/>
      <c r="WFB33" s="176"/>
      <c r="WFC33" s="1"/>
      <c r="WFD33" s="176"/>
      <c r="WFE33" s="1"/>
      <c r="WFF33" s="176"/>
      <c r="WFG33" s="1"/>
      <c r="WFH33" s="176"/>
      <c r="WFI33" s="1"/>
      <c r="WFJ33" s="176"/>
      <c r="WFK33" s="1"/>
      <c r="WFL33" s="176"/>
      <c r="WFM33" s="1"/>
      <c r="WFN33" s="176"/>
      <c r="WFO33" s="1"/>
      <c r="WFP33" s="176"/>
      <c r="WFQ33" s="1"/>
      <c r="WFR33" s="176"/>
      <c r="WFS33" s="1"/>
      <c r="WFT33" s="176"/>
      <c r="WFU33" s="1"/>
      <c r="WFV33" s="176"/>
      <c r="WFW33" s="1"/>
      <c r="WFX33" s="176"/>
      <c r="WFY33" s="1"/>
      <c r="WFZ33" s="176"/>
      <c r="WGA33" s="1"/>
      <c r="WGB33" s="176"/>
      <c r="WGC33" s="1"/>
      <c r="WGD33" s="176"/>
      <c r="WGE33" s="1"/>
      <c r="WGF33" s="176"/>
      <c r="WGG33" s="1"/>
      <c r="WGH33" s="176"/>
      <c r="WGI33" s="1"/>
      <c r="WGJ33" s="176"/>
      <c r="WGK33" s="1"/>
      <c r="WGL33" s="176"/>
      <c r="WGM33" s="1"/>
      <c r="WGN33" s="176"/>
      <c r="WGO33" s="1"/>
      <c r="WGP33" s="176"/>
      <c r="WGQ33" s="1"/>
      <c r="WGR33" s="176"/>
      <c r="WGS33" s="1"/>
      <c r="WGT33" s="176"/>
      <c r="WGU33" s="1"/>
      <c r="WGV33" s="176"/>
      <c r="WGW33" s="1"/>
      <c r="WGX33" s="176"/>
      <c r="WGY33" s="1"/>
      <c r="WGZ33" s="176"/>
      <c r="WHA33" s="1"/>
      <c r="WHB33" s="176"/>
      <c r="WHC33" s="1"/>
      <c r="WHD33" s="176"/>
      <c r="WHE33" s="1"/>
      <c r="WHF33" s="176"/>
      <c r="WHG33" s="1"/>
      <c r="WHH33" s="176"/>
      <c r="WHI33" s="1"/>
      <c r="WHJ33" s="176"/>
      <c r="WHK33" s="1"/>
      <c r="WHL33" s="176"/>
      <c r="WHM33" s="1"/>
      <c r="WHN33" s="176"/>
      <c r="WHO33" s="1"/>
      <c r="WHP33" s="176"/>
      <c r="WHQ33" s="1"/>
      <c r="WHR33" s="176"/>
      <c r="WHS33" s="1"/>
      <c r="WHT33" s="176"/>
      <c r="WHU33" s="1"/>
      <c r="WHV33" s="176"/>
      <c r="WHW33" s="1"/>
      <c r="WHX33" s="176"/>
      <c r="WHY33" s="1"/>
      <c r="WHZ33" s="176"/>
      <c r="WIA33" s="1"/>
      <c r="WIB33" s="176"/>
      <c r="WIC33" s="1"/>
      <c r="WID33" s="176"/>
      <c r="WIE33" s="1"/>
      <c r="WIF33" s="176"/>
      <c r="WIG33" s="1"/>
      <c r="WIH33" s="176"/>
      <c r="WII33" s="1"/>
      <c r="WIJ33" s="176"/>
      <c r="WIK33" s="1"/>
      <c r="WIL33" s="176"/>
      <c r="WIM33" s="1"/>
      <c r="WIN33" s="176"/>
      <c r="WIO33" s="1"/>
      <c r="WIP33" s="176"/>
      <c r="WIQ33" s="1"/>
      <c r="WIR33" s="176"/>
      <c r="WIS33" s="1"/>
      <c r="WIT33" s="176"/>
      <c r="WIU33" s="1"/>
      <c r="WIV33" s="176"/>
      <c r="WIW33" s="1"/>
      <c r="WIX33" s="176"/>
      <c r="WIY33" s="1"/>
      <c r="WIZ33" s="176"/>
      <c r="WJA33" s="1"/>
      <c r="WJB33" s="176"/>
      <c r="WJC33" s="1"/>
      <c r="WJD33" s="176"/>
      <c r="WJE33" s="1"/>
      <c r="WJF33" s="176"/>
      <c r="WJG33" s="1"/>
      <c r="WJH33" s="176"/>
      <c r="WJI33" s="1"/>
      <c r="WJJ33" s="176"/>
      <c r="WJK33" s="1"/>
      <c r="WJL33" s="176"/>
      <c r="WJM33" s="1"/>
      <c r="WJN33" s="176"/>
      <c r="WJO33" s="1"/>
      <c r="WJP33" s="176"/>
      <c r="WJQ33" s="1"/>
      <c r="WJR33" s="176"/>
      <c r="WJS33" s="1"/>
      <c r="WJT33" s="176"/>
      <c r="WJU33" s="1"/>
      <c r="WJV33" s="176"/>
      <c r="WJW33" s="1"/>
      <c r="WJX33" s="176"/>
      <c r="WJY33" s="1"/>
      <c r="WJZ33" s="176"/>
      <c r="WKA33" s="1"/>
      <c r="WKB33" s="176"/>
      <c r="WKC33" s="1"/>
      <c r="WKD33" s="176"/>
      <c r="WKE33" s="1"/>
      <c r="WKF33" s="176"/>
      <c r="WKG33" s="1"/>
      <c r="WKH33" s="176"/>
      <c r="WKI33" s="1"/>
      <c r="WKJ33" s="176"/>
      <c r="WKK33" s="1"/>
      <c r="WKL33" s="176"/>
      <c r="WKM33" s="1"/>
      <c r="WKN33" s="176"/>
      <c r="WKO33" s="1"/>
      <c r="WKP33" s="176"/>
      <c r="WKQ33" s="1"/>
      <c r="WKR33" s="176"/>
      <c r="WKS33" s="1"/>
      <c r="WKT33" s="176"/>
      <c r="WKU33" s="1"/>
      <c r="WKV33" s="176"/>
      <c r="WKW33" s="1"/>
      <c r="WKX33" s="176"/>
      <c r="WKY33" s="1"/>
      <c r="WKZ33" s="176"/>
      <c r="WLA33" s="1"/>
      <c r="WLB33" s="176"/>
      <c r="WLC33" s="1"/>
      <c r="WLD33" s="176"/>
      <c r="WLE33" s="1"/>
      <c r="WLF33" s="176"/>
      <c r="WLG33" s="1"/>
      <c r="WLH33" s="176"/>
      <c r="WLI33" s="1"/>
      <c r="WLJ33" s="176"/>
      <c r="WLK33" s="1"/>
      <c r="WLL33" s="176"/>
      <c r="WLM33" s="1"/>
      <c r="WLN33" s="176"/>
      <c r="WLO33" s="1"/>
      <c r="WLP33" s="176"/>
      <c r="WLQ33" s="1"/>
      <c r="WLR33" s="176"/>
      <c r="WLS33" s="1"/>
      <c r="WLT33" s="176"/>
      <c r="WLU33" s="1"/>
      <c r="WLV33" s="176"/>
      <c r="WLW33" s="1"/>
      <c r="WLX33" s="176"/>
      <c r="WLY33" s="1"/>
      <c r="WLZ33" s="176"/>
      <c r="WMA33" s="1"/>
      <c r="WMB33" s="176"/>
      <c r="WMC33" s="1"/>
      <c r="WMD33" s="176"/>
      <c r="WME33" s="1"/>
      <c r="WMF33" s="176"/>
      <c r="WMG33" s="1"/>
      <c r="WMH33" s="176"/>
      <c r="WMI33" s="1"/>
      <c r="WMJ33" s="176"/>
      <c r="WMK33" s="1"/>
      <c r="WML33" s="176"/>
      <c r="WMM33" s="1"/>
      <c r="WMN33" s="176"/>
      <c r="WMO33" s="1"/>
      <c r="WMP33" s="176"/>
      <c r="WMQ33" s="1"/>
      <c r="WMR33" s="176"/>
      <c r="WMS33" s="1"/>
      <c r="WMT33" s="176"/>
      <c r="WMU33" s="1"/>
      <c r="WMV33" s="176"/>
      <c r="WMW33" s="1"/>
      <c r="WMX33" s="176"/>
      <c r="WMY33" s="1"/>
      <c r="WMZ33" s="176"/>
      <c r="WNA33" s="1"/>
      <c r="WNB33" s="176"/>
      <c r="WNC33" s="1"/>
      <c r="WND33" s="176"/>
      <c r="WNE33" s="1"/>
      <c r="WNF33" s="176"/>
      <c r="WNG33" s="1"/>
      <c r="WNH33" s="176"/>
      <c r="WNI33" s="1"/>
      <c r="WNJ33" s="176"/>
      <c r="WNK33" s="1"/>
      <c r="WNL33" s="176"/>
      <c r="WNM33" s="1"/>
      <c r="WNN33" s="176"/>
      <c r="WNO33" s="1"/>
      <c r="WNP33" s="176"/>
      <c r="WNQ33" s="1"/>
      <c r="WNR33" s="176"/>
      <c r="WNS33" s="1"/>
      <c r="WNT33" s="176"/>
      <c r="WNU33" s="1"/>
      <c r="WNV33" s="176"/>
      <c r="WNW33" s="1"/>
      <c r="WNX33" s="176"/>
      <c r="WNY33" s="1"/>
      <c r="WNZ33" s="176"/>
      <c r="WOA33" s="1"/>
      <c r="WOB33" s="176"/>
      <c r="WOC33" s="1"/>
      <c r="WOD33" s="176"/>
      <c r="WOE33" s="1"/>
      <c r="WOF33" s="176"/>
      <c r="WOG33" s="1"/>
      <c r="WOH33" s="176"/>
      <c r="WOI33" s="1"/>
      <c r="WOJ33" s="176"/>
      <c r="WOK33" s="1"/>
      <c r="WOL33" s="176"/>
      <c r="WOM33" s="1"/>
      <c r="WON33" s="176"/>
      <c r="WOO33" s="1"/>
      <c r="WOP33" s="176"/>
      <c r="WOQ33" s="1"/>
      <c r="WOR33" s="176"/>
      <c r="WOS33" s="1"/>
      <c r="WOT33" s="176"/>
      <c r="WOU33" s="1"/>
      <c r="WOV33" s="176"/>
      <c r="WOW33" s="1"/>
      <c r="WOX33" s="176"/>
      <c r="WOY33" s="1"/>
      <c r="WOZ33" s="176"/>
      <c r="WPA33" s="1"/>
      <c r="WPB33" s="176"/>
      <c r="WPC33" s="1"/>
      <c r="WPD33" s="176"/>
      <c r="WPE33" s="1"/>
      <c r="WPF33" s="176"/>
      <c r="WPG33" s="1"/>
      <c r="WPH33" s="176"/>
      <c r="WPI33" s="1"/>
      <c r="WPJ33" s="176"/>
      <c r="WPK33" s="1"/>
      <c r="WPL33" s="176"/>
      <c r="WPM33" s="1"/>
      <c r="WPN33" s="176"/>
      <c r="WPO33" s="1"/>
      <c r="WPP33" s="176"/>
      <c r="WPQ33" s="1"/>
      <c r="WPR33" s="176"/>
      <c r="WPS33" s="1"/>
      <c r="WPT33" s="176"/>
      <c r="WPU33" s="1"/>
      <c r="WPV33" s="176"/>
      <c r="WPW33" s="1"/>
      <c r="WPX33" s="176"/>
      <c r="WPY33" s="1"/>
      <c r="WPZ33" s="176"/>
      <c r="WQA33" s="1"/>
      <c r="WQB33" s="176"/>
      <c r="WQC33" s="1"/>
      <c r="WQD33" s="176"/>
      <c r="WQE33" s="1"/>
      <c r="WQF33" s="176"/>
      <c r="WQG33" s="1"/>
      <c r="WQH33" s="176"/>
      <c r="WQI33" s="1"/>
      <c r="WQJ33" s="176"/>
      <c r="WQK33" s="1"/>
      <c r="WQL33" s="176"/>
      <c r="WQM33" s="1"/>
      <c r="WQN33" s="176"/>
      <c r="WQO33" s="1"/>
      <c r="WQP33" s="176"/>
      <c r="WQQ33" s="1"/>
      <c r="WQR33" s="176"/>
      <c r="WQS33" s="1"/>
      <c r="WQT33" s="176"/>
      <c r="WQU33" s="1"/>
      <c r="WQV33" s="176"/>
      <c r="WQW33" s="1"/>
      <c r="WQX33" s="176"/>
      <c r="WQY33" s="1"/>
      <c r="WQZ33" s="176"/>
      <c r="WRA33" s="1"/>
      <c r="WRB33" s="176"/>
      <c r="WRC33" s="1"/>
      <c r="WRD33" s="176"/>
      <c r="WRE33" s="1"/>
      <c r="WRF33" s="176"/>
      <c r="WRG33" s="1"/>
      <c r="WRH33" s="176"/>
      <c r="WRI33" s="1"/>
      <c r="WRJ33" s="176"/>
      <c r="WRK33" s="1"/>
      <c r="WRL33" s="176"/>
      <c r="WRM33" s="1"/>
      <c r="WRN33" s="176"/>
      <c r="WRO33" s="1"/>
      <c r="WRP33" s="176"/>
      <c r="WRQ33" s="1"/>
      <c r="WRR33" s="176"/>
      <c r="WRS33" s="1"/>
      <c r="WRT33" s="176"/>
      <c r="WRU33" s="1"/>
      <c r="WRV33" s="176"/>
      <c r="WRW33" s="1"/>
      <c r="WRX33" s="176"/>
      <c r="WRY33" s="1"/>
      <c r="WRZ33" s="176"/>
      <c r="WSA33" s="1"/>
      <c r="WSB33" s="176"/>
      <c r="WSC33" s="1"/>
      <c r="WSD33" s="176"/>
      <c r="WSE33" s="1"/>
      <c r="WSF33" s="176"/>
      <c r="WSG33" s="1"/>
      <c r="WSH33" s="176"/>
      <c r="WSI33" s="1"/>
      <c r="WSJ33" s="176"/>
      <c r="WSK33" s="1"/>
      <c r="WSL33" s="176"/>
      <c r="WSM33" s="1"/>
      <c r="WSN33" s="176"/>
      <c r="WSO33" s="1"/>
      <c r="WSP33" s="176"/>
      <c r="WSQ33" s="1"/>
      <c r="WSR33" s="176"/>
      <c r="WSS33" s="1"/>
      <c r="WST33" s="176"/>
      <c r="WSU33" s="1"/>
      <c r="WSV33" s="176"/>
      <c r="WSW33" s="1"/>
      <c r="WSX33" s="176"/>
      <c r="WSY33" s="1"/>
      <c r="WSZ33" s="176"/>
      <c r="WTA33" s="1"/>
      <c r="WTB33" s="176"/>
      <c r="WTC33" s="1"/>
      <c r="WTD33" s="176"/>
      <c r="WTE33" s="1"/>
      <c r="WTF33" s="176"/>
      <c r="WTG33" s="1"/>
      <c r="WTH33" s="176"/>
      <c r="WTI33" s="1"/>
      <c r="WTJ33" s="176"/>
      <c r="WTK33" s="1"/>
      <c r="WTL33" s="176"/>
      <c r="WTM33" s="1"/>
      <c r="WTN33" s="176"/>
      <c r="WTO33" s="1"/>
      <c r="WTP33" s="176"/>
      <c r="WTQ33" s="1"/>
      <c r="WTR33" s="176"/>
      <c r="WTS33" s="1"/>
      <c r="WTT33" s="176"/>
      <c r="WTU33" s="1"/>
      <c r="WTV33" s="176"/>
      <c r="WTW33" s="1"/>
      <c r="WTX33" s="176"/>
      <c r="WTY33" s="1"/>
      <c r="WTZ33" s="176"/>
      <c r="WUA33" s="1"/>
      <c r="WUB33" s="176"/>
      <c r="WUC33" s="1"/>
      <c r="WUD33" s="176"/>
      <c r="WUE33" s="1"/>
      <c r="WUF33" s="176"/>
      <c r="WUG33" s="1"/>
      <c r="WUH33" s="176"/>
      <c r="WUI33" s="1"/>
      <c r="WUJ33" s="176"/>
      <c r="WUK33" s="1"/>
      <c r="WUL33" s="176"/>
      <c r="WUM33" s="1"/>
      <c r="WUN33" s="176"/>
      <c r="WUO33" s="1"/>
      <c r="WUP33" s="176"/>
      <c r="WUQ33" s="1"/>
      <c r="WUR33" s="176"/>
      <c r="WUS33" s="1"/>
      <c r="WUT33" s="176"/>
      <c r="WUU33" s="1"/>
      <c r="WUV33" s="176"/>
      <c r="WUW33" s="1"/>
      <c r="WUX33" s="176"/>
      <c r="WUY33" s="1"/>
      <c r="WUZ33" s="176"/>
      <c r="WVA33" s="1"/>
      <c r="WVB33" s="176"/>
      <c r="WVC33" s="1"/>
      <c r="WVD33" s="176"/>
      <c r="WVE33" s="1"/>
      <c r="WVF33" s="176"/>
      <c r="WVG33" s="1"/>
      <c r="WVH33" s="176"/>
      <c r="WVI33" s="1"/>
      <c r="WVJ33" s="176"/>
      <c r="WVK33" s="1"/>
      <c r="WVL33" s="176"/>
      <c r="WVM33" s="1"/>
      <c r="WVN33" s="176"/>
      <c r="WVO33" s="1"/>
      <c r="WVP33" s="176"/>
      <c r="WVQ33" s="1"/>
      <c r="WVR33" s="176"/>
      <c r="WVS33" s="1"/>
      <c r="WVT33" s="176"/>
      <c r="WVU33" s="1"/>
      <c r="WVV33" s="176"/>
      <c r="WVW33" s="1"/>
      <c r="WVX33" s="176"/>
      <c r="WVY33" s="1"/>
      <c r="WVZ33" s="176"/>
      <c r="WWA33" s="1"/>
      <c r="WWB33" s="176"/>
      <c r="WWC33" s="1"/>
      <c r="WWD33" s="176"/>
      <c r="WWE33" s="1"/>
      <c r="WWF33" s="176"/>
      <c r="WWG33" s="1"/>
      <c r="WWH33" s="176"/>
      <c r="WWI33" s="1"/>
      <c r="WWJ33" s="176"/>
      <c r="WWK33" s="1"/>
      <c r="WWL33" s="176"/>
      <c r="WWM33" s="1"/>
      <c r="WWN33" s="176"/>
      <c r="WWO33" s="1"/>
      <c r="WWP33" s="176"/>
      <c r="WWQ33" s="1"/>
      <c r="WWR33" s="176"/>
      <c r="WWS33" s="1"/>
      <c r="WWT33" s="176"/>
      <c r="WWU33" s="1"/>
      <c r="WWV33" s="176"/>
      <c r="WWW33" s="1"/>
      <c r="WWX33" s="176"/>
      <c r="WWY33" s="1"/>
      <c r="WWZ33" s="176"/>
      <c r="WXA33" s="1"/>
      <c r="WXB33" s="176"/>
      <c r="WXC33" s="1"/>
      <c r="WXD33" s="176"/>
      <c r="WXE33" s="1"/>
      <c r="WXF33" s="176"/>
      <c r="WXG33" s="1"/>
      <c r="WXH33" s="176"/>
      <c r="WXI33" s="1"/>
      <c r="WXJ33" s="176"/>
      <c r="WXK33" s="1"/>
      <c r="WXL33" s="176"/>
      <c r="WXM33" s="1"/>
      <c r="WXN33" s="176"/>
      <c r="WXO33" s="1"/>
      <c r="WXP33" s="176"/>
      <c r="WXQ33" s="1"/>
      <c r="WXR33" s="176"/>
      <c r="WXS33" s="1"/>
      <c r="WXT33" s="176"/>
      <c r="WXU33" s="1"/>
      <c r="WXV33" s="176"/>
      <c r="WXW33" s="1"/>
      <c r="WXX33" s="176"/>
      <c r="WXY33" s="1"/>
      <c r="WXZ33" s="176"/>
      <c r="WYA33" s="1"/>
      <c r="WYB33" s="176"/>
      <c r="WYC33" s="1"/>
      <c r="WYD33" s="176"/>
      <c r="WYE33" s="1"/>
      <c r="WYF33" s="176"/>
      <c r="WYG33" s="1"/>
      <c r="WYH33" s="176"/>
      <c r="WYI33" s="1"/>
      <c r="WYJ33" s="176"/>
      <c r="WYK33" s="1"/>
      <c r="WYL33" s="176"/>
      <c r="WYM33" s="1"/>
      <c r="WYN33" s="176"/>
      <c r="WYO33" s="1"/>
      <c r="WYP33" s="176"/>
      <c r="WYQ33" s="1"/>
      <c r="WYR33" s="176"/>
      <c r="WYS33" s="1"/>
      <c r="WYT33" s="176"/>
      <c r="WYU33" s="1"/>
      <c r="WYV33" s="176"/>
      <c r="WYW33" s="1"/>
      <c r="WYX33" s="176"/>
      <c r="WYY33" s="1"/>
      <c r="WYZ33" s="176"/>
      <c r="WZA33" s="1"/>
      <c r="WZB33" s="176"/>
      <c r="WZC33" s="1"/>
      <c r="WZD33" s="176"/>
      <c r="WZE33" s="1"/>
      <c r="WZF33" s="176"/>
      <c r="WZG33" s="1"/>
      <c r="WZH33" s="176"/>
      <c r="WZI33" s="1"/>
      <c r="WZJ33" s="176"/>
      <c r="WZK33" s="1"/>
      <c r="WZL33" s="176"/>
      <c r="WZM33" s="1"/>
      <c r="WZN33" s="176"/>
      <c r="WZO33" s="1"/>
      <c r="WZP33" s="176"/>
      <c r="WZQ33" s="1"/>
      <c r="WZR33" s="176"/>
      <c r="WZS33" s="1"/>
      <c r="WZT33" s="176"/>
      <c r="WZU33" s="1"/>
      <c r="WZV33" s="176"/>
      <c r="WZW33" s="1"/>
      <c r="WZX33" s="176"/>
      <c r="WZY33" s="1"/>
      <c r="WZZ33" s="176"/>
      <c r="XAA33" s="1"/>
      <c r="XAB33" s="176"/>
      <c r="XAC33" s="1"/>
      <c r="XAD33" s="176"/>
      <c r="XAE33" s="1"/>
      <c r="XAF33" s="176"/>
      <c r="XAG33" s="1"/>
      <c r="XAH33" s="176"/>
      <c r="XAI33" s="1"/>
      <c r="XAJ33" s="176"/>
      <c r="XAK33" s="1"/>
      <c r="XAL33" s="176"/>
      <c r="XAM33" s="1"/>
      <c r="XAN33" s="176"/>
      <c r="XAO33" s="1"/>
      <c r="XAP33" s="176"/>
      <c r="XAQ33" s="1"/>
      <c r="XAR33" s="176"/>
      <c r="XAS33" s="1"/>
      <c r="XAT33" s="176"/>
      <c r="XAU33" s="1"/>
      <c r="XAV33" s="176"/>
      <c r="XAW33" s="1"/>
      <c r="XAX33" s="176"/>
      <c r="XAY33" s="1"/>
      <c r="XAZ33" s="176"/>
      <c r="XBA33" s="1"/>
      <c r="XBB33" s="176"/>
      <c r="XBC33" s="1"/>
      <c r="XBD33" s="176"/>
      <c r="XBE33" s="1"/>
      <c r="XBF33" s="176"/>
      <c r="XBG33" s="1"/>
      <c r="XBH33" s="176"/>
      <c r="XBI33" s="1"/>
      <c r="XBJ33" s="176"/>
      <c r="XBK33" s="1"/>
      <c r="XBL33" s="176"/>
      <c r="XBM33" s="1"/>
      <c r="XBN33" s="176"/>
      <c r="XBO33" s="1"/>
      <c r="XBP33" s="176"/>
      <c r="XBQ33" s="1"/>
      <c r="XBR33" s="176"/>
      <c r="XBS33" s="1"/>
      <c r="XBT33" s="176"/>
      <c r="XBU33" s="1"/>
      <c r="XBV33" s="176"/>
      <c r="XBW33" s="1"/>
      <c r="XBX33" s="176"/>
      <c r="XBY33" s="1"/>
      <c r="XBZ33" s="176"/>
      <c r="XCA33" s="1"/>
      <c r="XCB33" s="176"/>
      <c r="XCC33" s="1"/>
      <c r="XCD33" s="176"/>
      <c r="XCE33" s="1"/>
      <c r="XCF33" s="176"/>
      <c r="XCG33" s="1"/>
      <c r="XCH33" s="176"/>
      <c r="XCI33" s="1"/>
      <c r="XCJ33" s="176"/>
      <c r="XCK33" s="1"/>
      <c r="XCL33" s="176"/>
      <c r="XCM33" s="1"/>
      <c r="XCN33" s="176"/>
      <c r="XCO33" s="1"/>
      <c r="XCP33" s="176"/>
      <c r="XCQ33" s="1"/>
      <c r="XCR33" s="176"/>
      <c r="XCS33" s="1"/>
      <c r="XCT33" s="176"/>
      <c r="XCU33" s="1"/>
      <c r="XCV33" s="176"/>
      <c r="XCW33" s="1"/>
      <c r="XCX33" s="176"/>
      <c r="XCY33" s="1"/>
      <c r="XCZ33" s="176"/>
      <c r="XDA33" s="1"/>
      <c r="XDB33" s="176"/>
      <c r="XDC33" s="1"/>
      <c r="XDD33" s="176"/>
      <c r="XDE33" s="1"/>
      <c r="XDF33" s="176"/>
      <c r="XDG33" s="1"/>
      <c r="XDH33" s="176"/>
      <c r="XDI33" s="1"/>
      <c r="XDJ33" s="176"/>
      <c r="XDK33" s="1"/>
      <c r="XDL33" s="176"/>
      <c r="XDM33" s="1"/>
      <c r="XDN33" s="176"/>
      <c r="XDO33" s="1"/>
      <c r="XDP33" s="176"/>
      <c r="XDQ33" s="1"/>
      <c r="XDR33" s="176"/>
      <c r="XDS33" s="1"/>
      <c r="XDT33" s="176"/>
      <c r="XDU33" s="1"/>
      <c r="XDV33" s="176"/>
      <c r="XDW33" s="1"/>
      <c r="XDX33" s="176"/>
      <c r="XDY33" s="1"/>
      <c r="XDZ33" s="176"/>
      <c r="XEA33" s="1"/>
      <c r="XEB33" s="176"/>
      <c r="XEC33" s="1"/>
      <c r="XED33" s="176"/>
      <c r="XEE33" s="1"/>
      <c r="XEF33" s="176"/>
      <c r="XEG33" s="1"/>
      <c r="XEH33" s="176"/>
      <c r="XEI33" s="1"/>
      <c r="XEJ33" s="176"/>
      <c r="XEK33" s="1"/>
      <c r="XEL33" s="176"/>
      <c r="XEM33" s="1"/>
      <c r="XEN33" s="176"/>
      <c r="XEO33" s="1"/>
      <c r="XEP33" s="176"/>
      <c r="XEQ33" s="1"/>
      <c r="XER33" s="176"/>
      <c r="XES33" s="1"/>
      <c r="XET33" s="176"/>
      <c r="XEU33" s="1"/>
      <c r="XEV33" s="176"/>
      <c r="XEW33" s="1"/>
      <c r="XEX33" s="176"/>
      <c r="XEY33" s="1"/>
      <c r="XEZ33" s="176"/>
      <c r="XFA33" s="1"/>
      <c r="XFB33" s="176"/>
      <c r="XFC33" s="1"/>
      <c r="XFD33" s="176"/>
    </row>
    <row r="34" spans="1:16384" ht="45.75" customHeight="1" thickBot="1" x14ac:dyDescent="0.3">
      <c r="A34" s="202" t="s">
        <v>40</v>
      </c>
      <c r="B34" s="202" t="s">
        <v>41</v>
      </c>
    </row>
    <row r="35" spans="1:16384" x14ac:dyDescent="0.25">
      <c r="A35" s="169"/>
      <c r="B35" s="128"/>
    </row>
    <row r="36" spans="1:16384" x14ac:dyDescent="0.25">
      <c r="A36" s="98" t="s">
        <v>42</v>
      </c>
      <c r="B36" s="34"/>
    </row>
    <row r="37" spans="1:16384" x14ac:dyDescent="0.25">
      <c r="A37" s="32"/>
      <c r="B37" s="33"/>
    </row>
    <row r="38" spans="1:16384" ht="44.4" thickBot="1" x14ac:dyDescent="0.3">
      <c r="A38" s="42" t="s">
        <v>43</v>
      </c>
      <c r="B38" s="43" t="s">
        <v>44</v>
      </c>
    </row>
    <row r="39" spans="1:16384" ht="55.8" thickBot="1" x14ac:dyDescent="0.3">
      <c r="A39" s="42" t="s">
        <v>45</v>
      </c>
      <c r="B39" s="43" t="s">
        <v>46</v>
      </c>
    </row>
    <row r="40" spans="1:16384" ht="28.2" thickBot="1" x14ac:dyDescent="0.3">
      <c r="A40" s="42" t="s">
        <v>47</v>
      </c>
      <c r="B40" s="43" t="s">
        <v>48</v>
      </c>
    </row>
    <row r="41" spans="1:16384" ht="67.5" customHeight="1" thickBot="1" x14ac:dyDescent="0.3">
      <c r="A41" s="42" t="s">
        <v>49</v>
      </c>
      <c r="B41" s="43" t="s">
        <v>50</v>
      </c>
    </row>
    <row r="42" spans="1:16384" ht="37.5" customHeight="1" thickBot="1" x14ac:dyDescent="0.3">
      <c r="A42" s="42" t="s">
        <v>51</v>
      </c>
      <c r="B42" s="43" t="s">
        <v>52</v>
      </c>
    </row>
    <row r="43" spans="1:16384" ht="16.8" thickBot="1" x14ac:dyDescent="0.3">
      <c r="A43" s="42" t="s">
        <v>53</v>
      </c>
      <c r="B43" s="43" t="s">
        <v>54</v>
      </c>
    </row>
    <row r="44" spans="1:16384" ht="16.8" thickBot="1" x14ac:dyDescent="0.3">
      <c r="A44" s="42" t="s">
        <v>55</v>
      </c>
      <c r="B44" s="43" t="s">
        <v>56</v>
      </c>
    </row>
    <row r="45" spans="1:16384" ht="28.2" thickBot="1" x14ac:dyDescent="0.3">
      <c r="A45" s="141" t="s">
        <v>57</v>
      </c>
      <c r="B45" s="43" t="s">
        <v>58</v>
      </c>
    </row>
    <row r="46" spans="1:16384" ht="42" thickBot="1" x14ac:dyDescent="0.3">
      <c r="A46" s="42" t="s">
        <v>59</v>
      </c>
      <c r="B46" s="43" t="s">
        <v>60</v>
      </c>
    </row>
    <row r="47" spans="1:16384" ht="55.8" thickBot="1" x14ac:dyDescent="0.3">
      <c r="A47" s="42" t="s">
        <v>61</v>
      </c>
      <c r="B47" s="43" t="s">
        <v>62</v>
      </c>
    </row>
    <row r="48" spans="1:16384" ht="46.5" customHeight="1" thickBot="1" x14ac:dyDescent="0.3">
      <c r="A48" s="42" t="s">
        <v>63</v>
      </c>
      <c r="B48" s="43" t="s">
        <v>64</v>
      </c>
    </row>
    <row r="50" spans="1:2" x14ac:dyDescent="0.25">
      <c r="A50" s="98" t="s">
        <v>65</v>
      </c>
      <c r="B50" s="34"/>
    </row>
    <row r="51" spans="1:2" ht="14.4" thickBot="1" x14ac:dyDescent="0.3">
      <c r="A51" s="32"/>
      <c r="B51" s="33"/>
    </row>
    <row r="52" spans="1:2" ht="14.4" thickBot="1" x14ac:dyDescent="0.3">
      <c r="A52" s="36" t="s">
        <v>66</v>
      </c>
      <c r="B52" s="36" t="s">
        <v>67</v>
      </c>
    </row>
    <row r="53" spans="1:2" ht="14.4" thickBot="1" x14ac:dyDescent="0.3">
      <c r="A53" s="42" t="s">
        <v>68</v>
      </c>
      <c r="B53" s="42" t="s">
        <v>69</v>
      </c>
    </row>
    <row r="54" spans="1:2" ht="14.4" thickBot="1" x14ac:dyDescent="0.3">
      <c r="A54" s="42" t="s">
        <v>70</v>
      </c>
      <c r="B54" s="42" t="s">
        <v>71</v>
      </c>
    </row>
    <row r="55" spans="1:2" ht="14.4" thickBot="1" x14ac:dyDescent="0.3">
      <c r="A55" s="42" t="s">
        <v>70</v>
      </c>
      <c r="B55" s="42" t="s">
        <v>72</v>
      </c>
    </row>
    <row r="56" spans="1:2" ht="14.4" thickBot="1" x14ac:dyDescent="0.3">
      <c r="A56" s="42" t="s">
        <v>70</v>
      </c>
      <c r="B56" s="42" t="s">
        <v>73</v>
      </c>
    </row>
    <row r="57" spans="1:2" ht="14.4" thickBot="1" x14ac:dyDescent="0.3">
      <c r="A57" s="42" t="s">
        <v>70</v>
      </c>
      <c r="B57" s="42" t="s">
        <v>74</v>
      </c>
    </row>
    <row r="58" spans="1:2" ht="14.4" thickBot="1" x14ac:dyDescent="0.3">
      <c r="A58" s="42" t="s">
        <v>70</v>
      </c>
      <c r="B58" s="42" t="s">
        <v>75</v>
      </c>
    </row>
    <row r="59" spans="1:2" ht="14.4" thickBot="1" x14ac:dyDescent="0.3">
      <c r="A59" s="42" t="s">
        <v>70</v>
      </c>
      <c r="B59" s="42" t="s">
        <v>76</v>
      </c>
    </row>
    <row r="60" spans="1:2" ht="14.4" thickBot="1" x14ac:dyDescent="0.3">
      <c r="A60" s="42" t="s">
        <v>77</v>
      </c>
      <c r="B60" s="42" t="s">
        <v>78</v>
      </c>
    </row>
    <row r="61" spans="1:2" ht="14.4" thickBot="1" x14ac:dyDescent="0.3">
      <c r="A61" s="42" t="s">
        <v>77</v>
      </c>
      <c r="B61" s="42" t="s">
        <v>79</v>
      </c>
    </row>
    <row r="62" spans="1:2" ht="14.4" thickBot="1" x14ac:dyDescent="0.3">
      <c r="A62" s="42" t="s">
        <v>77</v>
      </c>
      <c r="B62" s="42" t="s">
        <v>80</v>
      </c>
    </row>
    <row r="63" spans="1:2" ht="14.4" thickBot="1" x14ac:dyDescent="0.3">
      <c r="A63" s="42" t="s">
        <v>77</v>
      </c>
      <c r="B63" s="42" t="s">
        <v>81</v>
      </c>
    </row>
    <row r="64" spans="1:2" ht="14.4" thickBot="1" x14ac:dyDescent="0.3">
      <c r="A64" s="42" t="s">
        <v>77</v>
      </c>
      <c r="B64" s="42" t="s">
        <v>82</v>
      </c>
    </row>
    <row r="65" spans="1:2" ht="14.4" thickBot="1" x14ac:dyDescent="0.3">
      <c r="A65" s="42" t="s">
        <v>77</v>
      </c>
      <c r="B65" s="42" t="s">
        <v>821</v>
      </c>
    </row>
    <row r="66" spans="1:2" ht="14.4" thickBot="1" x14ac:dyDescent="0.3">
      <c r="A66" s="42" t="s">
        <v>83</v>
      </c>
      <c r="B66" s="42" t="s">
        <v>84</v>
      </c>
    </row>
    <row r="67" spans="1:2" ht="14.4" thickBot="1" x14ac:dyDescent="0.3">
      <c r="A67" s="42" t="s">
        <v>83</v>
      </c>
      <c r="B67" s="42" t="s">
        <v>822</v>
      </c>
    </row>
    <row r="68" spans="1:2" ht="14.4" thickBot="1" x14ac:dyDescent="0.3">
      <c r="A68" s="42" t="s">
        <v>83</v>
      </c>
      <c r="B68" s="42" t="s">
        <v>319</v>
      </c>
    </row>
    <row r="69" spans="1:2" ht="14.4" thickBot="1" x14ac:dyDescent="0.3">
      <c r="A69" s="42" t="s">
        <v>83</v>
      </c>
      <c r="B69" s="42" t="s">
        <v>322</v>
      </c>
    </row>
    <row r="70" spans="1:2" ht="14.4" thickBot="1" x14ac:dyDescent="0.3">
      <c r="A70" s="42" t="s">
        <v>83</v>
      </c>
      <c r="B70" s="42" t="s">
        <v>325</v>
      </c>
    </row>
    <row r="71" spans="1:2" ht="14.4" thickBot="1" x14ac:dyDescent="0.3">
      <c r="A71" s="42" t="s">
        <v>83</v>
      </c>
      <c r="B71" s="42" t="s">
        <v>85</v>
      </c>
    </row>
    <row r="72" spans="1:2" ht="14.4" thickBot="1" x14ac:dyDescent="0.3">
      <c r="A72" s="44" t="s">
        <v>86</v>
      </c>
      <c r="B72" s="42" t="s">
        <v>87</v>
      </c>
    </row>
    <row r="73" spans="1:2" ht="14.4" thickBot="1" x14ac:dyDescent="0.3">
      <c r="A73" s="44" t="s">
        <v>86</v>
      </c>
      <c r="B73" s="42" t="s">
        <v>88</v>
      </c>
    </row>
    <row r="74" spans="1:2" ht="14.4" thickBot="1" x14ac:dyDescent="0.3">
      <c r="A74" s="44" t="s">
        <v>86</v>
      </c>
      <c r="B74" s="42" t="s">
        <v>89</v>
      </c>
    </row>
    <row r="75" spans="1:2" ht="14.4" thickBot="1" x14ac:dyDescent="0.3">
      <c r="A75" s="44" t="s">
        <v>86</v>
      </c>
      <c r="B75" s="42" t="s">
        <v>90</v>
      </c>
    </row>
    <row r="76" spans="1:2" ht="14.4" thickBot="1" x14ac:dyDescent="0.3">
      <c r="A76" s="44" t="s">
        <v>86</v>
      </c>
      <c r="B76" s="42" t="s">
        <v>91</v>
      </c>
    </row>
    <row r="77" spans="1:2" ht="14.4" thickBot="1" x14ac:dyDescent="0.3">
      <c r="A77" s="44" t="s">
        <v>86</v>
      </c>
      <c r="B77" s="42" t="s">
        <v>92</v>
      </c>
    </row>
    <row r="78" spans="1:2" ht="14.4" thickBot="1" x14ac:dyDescent="0.3">
      <c r="A78" s="44" t="s">
        <v>86</v>
      </c>
      <c r="B78" s="42" t="s">
        <v>93</v>
      </c>
    </row>
    <row r="79" spans="1:2" ht="14.4" thickBot="1" x14ac:dyDescent="0.3">
      <c r="A79" s="44" t="s">
        <v>86</v>
      </c>
      <c r="B79" s="42" t="s">
        <v>94</v>
      </c>
    </row>
    <row r="80" spans="1:2" ht="14.4" thickBot="1" x14ac:dyDescent="0.3">
      <c r="A80" s="44" t="s">
        <v>86</v>
      </c>
      <c r="B80" s="42" t="s">
        <v>95</v>
      </c>
    </row>
    <row r="81" spans="1:2" ht="14.4" thickBot="1" x14ac:dyDescent="0.3">
      <c r="A81" s="44" t="s">
        <v>86</v>
      </c>
      <c r="B81" s="42" t="s">
        <v>96</v>
      </c>
    </row>
    <row r="82" spans="1:2" ht="14.4" thickBot="1" x14ac:dyDescent="0.3">
      <c r="A82" s="44" t="s">
        <v>86</v>
      </c>
      <c r="B82" s="42" t="s">
        <v>97</v>
      </c>
    </row>
    <row r="83" spans="1:2" ht="14.4" thickBot="1" x14ac:dyDescent="0.3">
      <c r="A83" s="42" t="s">
        <v>98</v>
      </c>
      <c r="B83" s="42" t="s">
        <v>99</v>
      </c>
    </row>
    <row r="84" spans="1:2" ht="14.4" thickBot="1" x14ac:dyDescent="0.3">
      <c r="A84" s="42" t="s">
        <v>98</v>
      </c>
      <c r="B84" s="42" t="s">
        <v>100</v>
      </c>
    </row>
    <row r="85" spans="1:2" ht="14.4" thickBot="1" x14ac:dyDescent="0.3">
      <c r="A85" s="42" t="s">
        <v>98</v>
      </c>
      <c r="B85" s="42" t="s">
        <v>101</v>
      </c>
    </row>
    <row r="86" spans="1:2" ht="14.4" thickBot="1" x14ac:dyDescent="0.3">
      <c r="A86" s="42" t="s">
        <v>98</v>
      </c>
      <c r="B86" s="42" t="s">
        <v>102</v>
      </c>
    </row>
    <row r="87" spans="1:2" ht="14.4" thickBot="1" x14ac:dyDescent="0.3">
      <c r="A87" s="42" t="s">
        <v>98</v>
      </c>
      <c r="B87" s="42" t="s">
        <v>103</v>
      </c>
    </row>
    <row r="88" spans="1:2" ht="14.4" thickBot="1" x14ac:dyDescent="0.3">
      <c r="A88" s="42" t="s">
        <v>104</v>
      </c>
      <c r="B88" s="42" t="s">
        <v>105</v>
      </c>
    </row>
    <row r="89" spans="1:2" ht="14.4" thickBot="1" x14ac:dyDescent="0.3">
      <c r="A89" s="42" t="s">
        <v>104</v>
      </c>
      <c r="B89" s="42" t="s">
        <v>106</v>
      </c>
    </row>
    <row r="90" spans="1:2" ht="14.4" thickBot="1" x14ac:dyDescent="0.3">
      <c r="A90" s="42" t="s">
        <v>104</v>
      </c>
      <c r="B90" s="42" t="s">
        <v>107</v>
      </c>
    </row>
    <row r="91" spans="1:2" ht="14.4" thickBot="1" x14ac:dyDescent="0.3">
      <c r="A91" s="42" t="s">
        <v>104</v>
      </c>
      <c r="B91" s="42" t="s">
        <v>108</v>
      </c>
    </row>
    <row r="92" spans="1:2" ht="14.4" thickBot="1" x14ac:dyDescent="0.3">
      <c r="A92" s="42" t="s">
        <v>104</v>
      </c>
      <c r="B92" s="42" t="s">
        <v>109</v>
      </c>
    </row>
    <row r="93" spans="1:2" ht="14.4" thickBot="1" x14ac:dyDescent="0.3">
      <c r="A93" s="42" t="s">
        <v>104</v>
      </c>
      <c r="B93" s="42" t="s">
        <v>110</v>
      </c>
    </row>
    <row r="94" spans="1:2" ht="14.4" thickBot="1" x14ac:dyDescent="0.3">
      <c r="A94" s="42" t="s">
        <v>111</v>
      </c>
      <c r="B94" s="42" t="s">
        <v>111</v>
      </c>
    </row>
    <row r="95" spans="1:2" ht="28.2" thickBot="1" x14ac:dyDescent="0.3">
      <c r="A95" s="42" t="s">
        <v>823</v>
      </c>
      <c r="B95" s="42" t="s">
        <v>824</v>
      </c>
    </row>
    <row r="96" spans="1:2" ht="28.2" thickBot="1" x14ac:dyDescent="0.3">
      <c r="A96" s="42" t="s">
        <v>823</v>
      </c>
      <c r="B96" s="42" t="s">
        <v>825</v>
      </c>
    </row>
    <row r="97" spans="1:2" ht="28.2" thickBot="1" x14ac:dyDescent="0.3">
      <c r="A97" s="42" t="s">
        <v>823</v>
      </c>
      <c r="B97" s="42" t="s">
        <v>826</v>
      </c>
    </row>
    <row r="98" spans="1:2" ht="28.2" thickBot="1" x14ac:dyDescent="0.3">
      <c r="A98" s="42" t="s">
        <v>823</v>
      </c>
      <c r="B98" s="42" t="s">
        <v>827</v>
      </c>
    </row>
    <row r="99" spans="1:2" ht="14.4" thickBot="1" x14ac:dyDescent="0.3">
      <c r="A99" s="42" t="s">
        <v>112</v>
      </c>
      <c r="B99" s="42" t="s">
        <v>828</v>
      </c>
    </row>
    <row r="100" spans="1:2" ht="14.4" thickBot="1" x14ac:dyDescent="0.3">
      <c r="A100" s="42" t="s">
        <v>112</v>
      </c>
      <c r="B100" s="42" t="s">
        <v>113</v>
      </c>
    </row>
    <row r="101" spans="1:2" ht="14.4" thickBot="1" x14ac:dyDescent="0.3">
      <c r="A101" s="42" t="s">
        <v>112</v>
      </c>
      <c r="B101" s="42" t="s">
        <v>112</v>
      </c>
    </row>
  </sheetData>
  <mergeCells count="2">
    <mergeCell ref="A4:B4"/>
    <mergeCell ref="A5:B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59999389629810485"/>
  </sheetPr>
  <dimension ref="A1:O18"/>
  <sheetViews>
    <sheetView zoomScale="85" zoomScaleNormal="85" workbookViewId="0">
      <selection activeCell="P5" sqref="P5"/>
    </sheetView>
  </sheetViews>
  <sheetFormatPr defaultColWidth="9.109375" defaultRowHeight="14.4" x14ac:dyDescent="0.3"/>
  <cols>
    <col min="1" max="1" width="71" customWidth="1"/>
    <col min="2" max="2" width="15.5546875" customWidth="1"/>
    <col min="3" max="15" width="10.5546875" customWidth="1"/>
  </cols>
  <sheetData>
    <row r="1" spans="1:15" x14ac:dyDescent="0.3">
      <c r="A1" s="170" t="s">
        <v>34</v>
      </c>
      <c r="B1" s="171" t="s">
        <v>173</v>
      </c>
      <c r="C1" s="171" t="s">
        <v>173</v>
      </c>
      <c r="D1" s="171" t="s">
        <v>173</v>
      </c>
      <c r="E1" s="171" t="s">
        <v>173</v>
      </c>
      <c r="F1" s="171" t="s">
        <v>173</v>
      </c>
      <c r="G1" s="171" t="s">
        <v>173</v>
      </c>
      <c r="H1" s="171" t="s">
        <v>173</v>
      </c>
      <c r="I1" s="142" t="s">
        <v>173</v>
      </c>
      <c r="J1" s="142" t="s">
        <v>173</v>
      </c>
      <c r="K1" s="142" t="s">
        <v>173</v>
      </c>
      <c r="L1" s="142" t="s">
        <v>173</v>
      </c>
      <c r="M1" s="142" t="s">
        <v>173</v>
      </c>
      <c r="N1" s="142" t="s">
        <v>173</v>
      </c>
      <c r="O1" s="142" t="s">
        <v>173</v>
      </c>
    </row>
    <row r="2" spans="1:15" x14ac:dyDescent="0.3">
      <c r="A2" s="143"/>
      <c r="B2" s="143" t="s">
        <v>173</v>
      </c>
      <c r="C2" s="143" t="s">
        <v>173</v>
      </c>
      <c r="D2" s="142" t="s">
        <v>173</v>
      </c>
      <c r="E2" s="142" t="s">
        <v>173</v>
      </c>
      <c r="F2" s="142" t="s">
        <v>173</v>
      </c>
      <c r="G2" s="142" t="s">
        <v>173</v>
      </c>
      <c r="H2" s="142" t="s">
        <v>173</v>
      </c>
      <c r="I2" s="142" t="s">
        <v>173</v>
      </c>
      <c r="J2" s="142" t="s">
        <v>173</v>
      </c>
      <c r="K2" s="142" t="s">
        <v>173</v>
      </c>
      <c r="L2" s="142" t="s">
        <v>173</v>
      </c>
      <c r="M2" s="142" t="s">
        <v>173</v>
      </c>
      <c r="N2" s="142" t="s">
        <v>173</v>
      </c>
      <c r="O2" s="142" t="s">
        <v>173</v>
      </c>
    </row>
    <row r="3" spans="1:15" ht="21" customHeight="1" x14ac:dyDescent="0.3">
      <c r="A3" s="387" t="s">
        <v>816</v>
      </c>
      <c r="B3" s="387"/>
      <c r="C3" s="387"/>
      <c r="D3" s="387"/>
      <c r="E3" s="387"/>
      <c r="F3" s="387"/>
      <c r="G3" s="387"/>
      <c r="H3" s="387"/>
      <c r="I3" s="387"/>
      <c r="J3" s="387"/>
      <c r="K3" s="387"/>
      <c r="L3" s="387"/>
      <c r="M3" s="387"/>
      <c r="N3" s="387"/>
      <c r="O3" s="387"/>
    </row>
    <row r="4" spans="1:15" ht="21" customHeight="1" x14ac:dyDescent="0.3">
      <c r="A4" s="387"/>
      <c r="B4" s="387"/>
      <c r="C4" s="387"/>
      <c r="D4" s="387"/>
      <c r="E4" s="387"/>
      <c r="F4" s="387"/>
      <c r="G4" s="387"/>
      <c r="H4" s="387"/>
      <c r="I4" s="387"/>
      <c r="J4" s="387"/>
      <c r="K4" s="387"/>
      <c r="L4" s="387"/>
      <c r="M4" s="387"/>
      <c r="N4" s="387"/>
      <c r="O4" s="387"/>
    </row>
    <row r="5" spans="1:15" ht="21" customHeight="1" x14ac:dyDescent="0.3">
      <c r="A5" s="387"/>
      <c r="B5" s="387"/>
      <c r="C5" s="387"/>
      <c r="D5" s="387"/>
      <c r="E5" s="387"/>
      <c r="F5" s="387"/>
      <c r="G5" s="387"/>
      <c r="H5" s="387"/>
      <c r="I5" s="387"/>
      <c r="J5" s="387"/>
      <c r="K5" s="387"/>
      <c r="L5" s="387"/>
      <c r="M5" s="387"/>
      <c r="N5" s="387"/>
      <c r="O5" s="387"/>
    </row>
    <row r="6" spans="1:15" ht="21" customHeight="1" x14ac:dyDescent="0.3">
      <c r="A6" s="387"/>
      <c r="B6" s="387"/>
      <c r="C6" s="387"/>
      <c r="D6" s="387"/>
      <c r="E6" s="387"/>
      <c r="F6" s="387"/>
      <c r="G6" s="387"/>
      <c r="H6" s="387"/>
      <c r="I6" s="387"/>
      <c r="J6" s="387"/>
      <c r="K6" s="387"/>
      <c r="L6" s="387"/>
      <c r="M6" s="387"/>
      <c r="N6" s="387"/>
      <c r="O6" s="387"/>
    </row>
    <row r="7" spans="1:15" ht="21" customHeight="1" x14ac:dyDescent="0.3">
      <c r="A7" s="387"/>
      <c r="B7" s="387"/>
      <c r="C7" s="387"/>
      <c r="D7" s="387"/>
      <c r="E7" s="387"/>
      <c r="F7" s="387"/>
      <c r="G7" s="387"/>
      <c r="H7" s="387"/>
      <c r="I7" s="387"/>
      <c r="J7" s="387"/>
      <c r="K7" s="387"/>
      <c r="L7" s="387"/>
      <c r="M7" s="387"/>
      <c r="N7" s="387"/>
      <c r="O7" s="387"/>
    </row>
    <row r="8" spans="1:15" ht="21" customHeight="1" x14ac:dyDescent="0.3">
      <c r="A8" s="387"/>
      <c r="B8" s="387"/>
      <c r="C8" s="387"/>
      <c r="D8" s="387"/>
      <c r="E8" s="387"/>
      <c r="F8" s="387"/>
      <c r="G8" s="387"/>
      <c r="H8" s="387"/>
      <c r="I8" s="387"/>
      <c r="J8" s="387"/>
      <c r="K8" s="387"/>
      <c r="L8" s="387"/>
      <c r="M8" s="387"/>
      <c r="N8" s="387"/>
      <c r="O8" s="387"/>
    </row>
    <row r="9" spans="1:15" ht="21" customHeight="1" x14ac:dyDescent="0.3">
      <c r="A9" s="387"/>
      <c r="B9" s="387"/>
      <c r="C9" s="387"/>
      <c r="D9" s="387"/>
      <c r="E9" s="387"/>
      <c r="F9" s="387"/>
      <c r="G9" s="387"/>
      <c r="H9" s="387"/>
      <c r="I9" s="387"/>
      <c r="J9" s="387"/>
      <c r="K9" s="387"/>
      <c r="L9" s="387"/>
      <c r="M9" s="387"/>
      <c r="N9" s="387"/>
      <c r="O9" s="387"/>
    </row>
    <row r="10" spans="1:15" ht="15" customHeight="1" x14ac:dyDescent="0.3">
      <c r="A10" s="144" t="s">
        <v>173</v>
      </c>
      <c r="B10" s="143" t="s">
        <v>173</v>
      </c>
      <c r="C10" s="143" t="s">
        <v>173</v>
      </c>
      <c r="D10" s="142" t="s">
        <v>173</v>
      </c>
      <c r="E10" s="142" t="s">
        <v>173</v>
      </c>
      <c r="F10" s="142" t="s">
        <v>173</v>
      </c>
      <c r="G10" s="142" t="s">
        <v>173</v>
      </c>
      <c r="H10" s="142" t="s">
        <v>173</v>
      </c>
      <c r="I10" s="142" t="s">
        <v>173</v>
      </c>
      <c r="J10" s="142" t="s">
        <v>173</v>
      </c>
      <c r="K10" s="142" t="s">
        <v>173</v>
      </c>
      <c r="L10" s="142" t="s">
        <v>173</v>
      </c>
      <c r="M10" s="142" t="s">
        <v>173</v>
      </c>
      <c r="N10" s="142" t="s">
        <v>173</v>
      </c>
      <c r="O10" s="142" t="s">
        <v>173</v>
      </c>
    </row>
    <row r="11" spans="1:15" ht="15" customHeight="1" x14ac:dyDescent="0.3">
      <c r="A11" s="145" t="s">
        <v>34</v>
      </c>
      <c r="B11" s="145"/>
      <c r="C11" s="340" t="s">
        <v>173</v>
      </c>
      <c r="D11" s="341" t="s">
        <v>173</v>
      </c>
      <c r="E11" s="341" t="s">
        <v>173</v>
      </c>
      <c r="F11" s="341" t="s">
        <v>173</v>
      </c>
      <c r="G11" s="341" t="s">
        <v>173</v>
      </c>
      <c r="H11" s="341" t="s">
        <v>173</v>
      </c>
      <c r="I11" s="341" t="s">
        <v>173</v>
      </c>
      <c r="J11" s="341" t="s">
        <v>173</v>
      </c>
      <c r="K11" s="341" t="s">
        <v>173</v>
      </c>
      <c r="L11" s="341" t="s">
        <v>173</v>
      </c>
      <c r="M11" s="341" t="s">
        <v>173</v>
      </c>
      <c r="N11" s="341" t="s">
        <v>173</v>
      </c>
      <c r="O11" s="341" t="s">
        <v>173</v>
      </c>
    </row>
    <row r="12" spans="1:15" ht="15" customHeight="1" x14ac:dyDescent="0.3">
      <c r="A12" s="271" t="s">
        <v>602</v>
      </c>
      <c r="B12" s="274">
        <f>'Project emissions'!B14</f>
        <v>0</v>
      </c>
      <c r="C12" s="340" t="s">
        <v>173</v>
      </c>
      <c r="D12" s="341" t="s">
        <v>173</v>
      </c>
      <c r="E12" s="341" t="s">
        <v>173</v>
      </c>
      <c r="F12" s="341" t="s">
        <v>173</v>
      </c>
      <c r="G12" s="341" t="s">
        <v>173</v>
      </c>
      <c r="H12" s="341" t="s">
        <v>173</v>
      </c>
      <c r="I12" s="341" t="s">
        <v>173</v>
      </c>
      <c r="J12" s="341" t="s">
        <v>173</v>
      </c>
      <c r="K12" s="341" t="s">
        <v>173</v>
      </c>
      <c r="L12" s="341" t="s">
        <v>173</v>
      </c>
      <c r="M12" s="341" t="s">
        <v>173</v>
      </c>
      <c r="N12" s="341" t="s">
        <v>173</v>
      </c>
      <c r="O12" s="341" t="s">
        <v>173</v>
      </c>
    </row>
    <row r="13" spans="1:15" ht="15" customHeight="1" x14ac:dyDescent="0.3">
      <c r="A13" s="275" t="s">
        <v>603</v>
      </c>
      <c r="B13" s="273">
        <f>B12-IF('Project emissions'!C30="Timed operation credit",'Project emissions'!AI30,0)-'Project emissions'!B13</f>
        <v>0</v>
      </c>
      <c r="C13" s="340"/>
      <c r="D13" s="341"/>
      <c r="E13" s="341"/>
      <c r="F13" s="341"/>
      <c r="G13" s="341"/>
      <c r="H13" s="341"/>
      <c r="I13" s="341"/>
      <c r="J13" s="341"/>
      <c r="K13" s="341"/>
      <c r="L13" s="341"/>
      <c r="M13" s="341"/>
      <c r="N13" s="341"/>
      <c r="O13" s="341"/>
    </row>
    <row r="14" spans="1:15" ht="15" customHeight="1" x14ac:dyDescent="0.3">
      <c r="A14" s="275" t="s">
        <v>604</v>
      </c>
      <c r="B14" s="273">
        <f>B12-IF('Project emissions'!C30="Timed operation credit",'Project emissions'!AI30,0)</f>
        <v>0</v>
      </c>
      <c r="C14" s="340"/>
      <c r="D14" s="341"/>
      <c r="E14" s="341"/>
      <c r="F14" s="341"/>
      <c r="G14" s="341"/>
      <c r="H14" s="341"/>
      <c r="I14" s="341"/>
      <c r="J14" s="341"/>
      <c r="K14" s="341"/>
      <c r="L14" s="341"/>
      <c r="M14" s="341"/>
      <c r="N14" s="341"/>
      <c r="O14" s="341"/>
    </row>
    <row r="15" spans="1:15" ht="15" customHeight="1" x14ac:dyDescent="0.3">
      <c r="A15" s="272" t="s">
        <v>605</v>
      </c>
      <c r="B15" s="343" t="str">
        <f>IF('Reference emissions'!B11=0,"-",('Reference emissions'!B11-B14)/'Reference emissions'!B11)</f>
        <v>-</v>
      </c>
      <c r="C15" s="344"/>
      <c r="D15" s="334"/>
      <c r="E15" s="334"/>
      <c r="F15" s="334"/>
      <c r="G15" s="334"/>
      <c r="H15" s="334"/>
      <c r="I15" s="334"/>
      <c r="J15" s="334"/>
      <c r="K15" s="334"/>
      <c r="L15" s="334"/>
      <c r="M15" s="334"/>
      <c r="N15" s="334"/>
      <c r="O15" s="334"/>
    </row>
    <row r="16" spans="1:15" ht="15" customHeight="1" x14ac:dyDescent="0.3"/>
    <row r="17" spans="1:1" ht="15" customHeight="1" x14ac:dyDescent="0.3">
      <c r="A17" s="278" t="s">
        <v>811</v>
      </c>
    </row>
    <row r="18" spans="1:1" x14ac:dyDescent="0.3">
      <c r="A18" s="334"/>
    </row>
  </sheetData>
  <mergeCells count="1">
    <mergeCell ref="A3:O9"/>
  </mergeCells>
  <pageMargins left="0.7" right="0.7" top="0.75" bottom="0.75" header="0.3" footer="0.3"/>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9" tint="0.59999389629810485"/>
  </sheetPr>
  <dimension ref="A1:AP45"/>
  <sheetViews>
    <sheetView zoomScale="85" zoomScaleNormal="85" workbookViewId="0">
      <selection sqref="A1:O1"/>
    </sheetView>
  </sheetViews>
  <sheetFormatPr defaultRowHeight="14.4" x14ac:dyDescent="0.3"/>
  <cols>
    <col min="1" max="1" width="26.109375" customWidth="1"/>
    <col min="2" max="2" width="15" bestFit="1" customWidth="1"/>
  </cols>
  <sheetData>
    <row r="1" spans="1:42" x14ac:dyDescent="0.3">
      <c r="A1" s="390" t="s">
        <v>606</v>
      </c>
      <c r="B1" s="391"/>
      <c r="C1" s="391"/>
      <c r="D1" s="391"/>
      <c r="E1" s="391"/>
      <c r="F1" s="391"/>
      <c r="G1" s="391"/>
      <c r="H1" s="391"/>
      <c r="I1" s="391"/>
      <c r="J1" s="391"/>
      <c r="K1" s="391"/>
      <c r="L1" s="391"/>
      <c r="M1" s="391"/>
      <c r="N1" s="391"/>
      <c r="O1" s="391"/>
      <c r="P1" s="341" t="s">
        <v>173</v>
      </c>
      <c r="Q1" s="341" t="s">
        <v>173</v>
      </c>
      <c r="R1" s="341" t="s">
        <v>173</v>
      </c>
      <c r="S1" s="341" t="s">
        <v>173</v>
      </c>
      <c r="T1" s="341" t="s">
        <v>173</v>
      </c>
      <c r="U1" s="341" t="s">
        <v>173</v>
      </c>
      <c r="V1" s="341" t="s">
        <v>173</v>
      </c>
      <c r="W1" s="341" t="s">
        <v>173</v>
      </c>
      <c r="X1" s="341" t="s">
        <v>173</v>
      </c>
      <c r="Y1" s="341" t="s">
        <v>173</v>
      </c>
      <c r="Z1" s="341" t="s">
        <v>173</v>
      </c>
      <c r="AA1" s="341" t="s">
        <v>173</v>
      </c>
      <c r="AB1" s="341" t="s">
        <v>173</v>
      </c>
      <c r="AC1" s="341" t="s">
        <v>173</v>
      </c>
      <c r="AD1" s="341" t="s">
        <v>173</v>
      </c>
      <c r="AE1" s="341" t="s">
        <v>173</v>
      </c>
      <c r="AF1" s="341" t="s">
        <v>173</v>
      </c>
      <c r="AG1" s="341" t="s">
        <v>173</v>
      </c>
      <c r="AH1" s="341" t="s">
        <v>173</v>
      </c>
      <c r="AI1" s="341" t="s">
        <v>173</v>
      </c>
    </row>
    <row r="2" spans="1:42" s="334" customFormat="1" ht="15" customHeight="1" x14ac:dyDescent="0.3">
      <c r="A2" s="143" t="s">
        <v>173</v>
      </c>
      <c r="B2" s="143" t="s">
        <v>173</v>
      </c>
      <c r="C2" s="143" t="s">
        <v>173</v>
      </c>
      <c r="D2" s="142" t="s">
        <v>173</v>
      </c>
      <c r="E2" s="142" t="s">
        <v>173</v>
      </c>
      <c r="F2" s="142" t="s">
        <v>173</v>
      </c>
      <c r="G2" s="142" t="s">
        <v>173</v>
      </c>
      <c r="H2" s="142" t="s">
        <v>173</v>
      </c>
      <c r="I2" s="142" t="s">
        <v>173</v>
      </c>
      <c r="J2" s="142" t="s">
        <v>173</v>
      </c>
      <c r="K2" s="142" t="s">
        <v>173</v>
      </c>
      <c r="L2" s="142" t="s">
        <v>173</v>
      </c>
      <c r="M2" s="142" t="s">
        <v>173</v>
      </c>
      <c r="N2" s="142" t="s">
        <v>173</v>
      </c>
      <c r="O2" s="142" t="s">
        <v>173</v>
      </c>
      <c r="P2" s="341" t="s">
        <v>173</v>
      </c>
      <c r="Q2" s="341" t="s">
        <v>173</v>
      </c>
      <c r="R2" s="341" t="s">
        <v>173</v>
      </c>
      <c r="S2" s="341" t="s">
        <v>173</v>
      </c>
      <c r="T2" s="341" t="s">
        <v>173</v>
      </c>
      <c r="U2" s="341" t="s">
        <v>173</v>
      </c>
      <c r="V2" s="341" t="s">
        <v>173</v>
      </c>
      <c r="W2" s="341" t="s">
        <v>173</v>
      </c>
      <c r="X2" s="341" t="s">
        <v>173</v>
      </c>
      <c r="Y2" s="341" t="s">
        <v>173</v>
      </c>
      <c r="Z2" s="341" t="s">
        <v>173</v>
      </c>
      <c r="AA2" s="341" t="s">
        <v>173</v>
      </c>
      <c r="AB2" s="341" t="s">
        <v>173</v>
      </c>
      <c r="AC2" s="341" t="s">
        <v>173</v>
      </c>
      <c r="AD2" s="341" t="s">
        <v>173</v>
      </c>
      <c r="AE2" s="341" t="s">
        <v>173</v>
      </c>
      <c r="AF2" s="341" t="s">
        <v>173</v>
      </c>
      <c r="AG2" s="341" t="s">
        <v>173</v>
      </c>
      <c r="AH2" s="341" t="s">
        <v>173</v>
      </c>
      <c r="AI2" s="341" t="s">
        <v>173</v>
      </c>
      <c r="AJ2" s="341" t="s">
        <v>173</v>
      </c>
      <c r="AK2" s="341" t="s">
        <v>173</v>
      </c>
      <c r="AL2" s="341" t="s">
        <v>173</v>
      </c>
      <c r="AM2" s="341" t="s">
        <v>173</v>
      </c>
      <c r="AN2" s="341" t="s">
        <v>173</v>
      </c>
      <c r="AO2" s="341" t="s">
        <v>173</v>
      </c>
      <c r="AP2" s="341" t="s">
        <v>173</v>
      </c>
    </row>
    <row r="3" spans="1:42" s="334" customFormat="1" ht="15" customHeight="1" x14ac:dyDescent="0.3">
      <c r="A3" s="393" t="s">
        <v>814</v>
      </c>
      <c r="B3" s="393"/>
      <c r="C3" s="393"/>
      <c r="D3" s="393"/>
      <c r="E3" s="393"/>
      <c r="F3" s="393"/>
      <c r="G3" s="393"/>
      <c r="H3" s="393"/>
      <c r="I3" s="393"/>
      <c r="J3" s="393"/>
      <c r="K3" s="393"/>
      <c r="L3" s="393"/>
      <c r="M3" s="393"/>
      <c r="N3" s="393"/>
      <c r="O3" s="393"/>
      <c r="P3" s="341" t="s">
        <v>173</v>
      </c>
      <c r="Q3" s="341" t="s">
        <v>173</v>
      </c>
      <c r="R3" s="341" t="s">
        <v>173</v>
      </c>
      <c r="S3" s="341" t="s">
        <v>173</v>
      </c>
      <c r="T3" s="341" t="s">
        <v>173</v>
      </c>
      <c r="U3" s="341" t="s">
        <v>173</v>
      </c>
      <c r="V3" s="341" t="s">
        <v>173</v>
      </c>
      <c r="W3" s="341" t="s">
        <v>173</v>
      </c>
      <c r="X3" s="341" t="s">
        <v>173</v>
      </c>
      <c r="Y3" s="341" t="s">
        <v>173</v>
      </c>
      <c r="Z3" s="341" t="s">
        <v>173</v>
      </c>
      <c r="AA3" s="341" t="s">
        <v>173</v>
      </c>
      <c r="AB3" s="341" t="s">
        <v>173</v>
      </c>
      <c r="AC3" s="341" t="s">
        <v>173</v>
      </c>
      <c r="AD3" s="341" t="s">
        <v>173</v>
      </c>
      <c r="AE3" s="341" t="s">
        <v>173</v>
      </c>
      <c r="AF3" s="341" t="s">
        <v>173</v>
      </c>
      <c r="AG3" s="341" t="s">
        <v>173</v>
      </c>
      <c r="AH3" s="341" t="s">
        <v>173</v>
      </c>
      <c r="AI3" s="341" t="s">
        <v>173</v>
      </c>
      <c r="AJ3" s="341" t="s">
        <v>173</v>
      </c>
      <c r="AK3" s="341" t="s">
        <v>173</v>
      </c>
      <c r="AL3" s="341" t="s">
        <v>173</v>
      </c>
      <c r="AM3" s="341" t="s">
        <v>173</v>
      </c>
      <c r="AN3" s="341" t="s">
        <v>173</v>
      </c>
      <c r="AO3" s="341" t="s">
        <v>173</v>
      </c>
      <c r="AP3" s="341" t="s">
        <v>173</v>
      </c>
    </row>
    <row r="4" spans="1:42" s="334" customFormat="1" x14ac:dyDescent="0.3">
      <c r="A4" s="393"/>
      <c r="B4" s="393"/>
      <c r="C4" s="393"/>
      <c r="D4" s="393"/>
      <c r="E4" s="393"/>
      <c r="F4" s="393"/>
      <c r="G4" s="393"/>
      <c r="H4" s="393"/>
      <c r="I4" s="393"/>
      <c r="J4" s="393"/>
      <c r="K4" s="393"/>
      <c r="L4" s="393"/>
      <c r="M4" s="393"/>
      <c r="N4" s="393"/>
      <c r="O4" s="393"/>
      <c r="P4" s="341" t="s">
        <v>173</v>
      </c>
      <c r="Q4" s="341" t="s">
        <v>173</v>
      </c>
      <c r="R4" s="341" t="s">
        <v>173</v>
      </c>
      <c r="S4" s="341" t="s">
        <v>173</v>
      </c>
      <c r="T4" s="341" t="s">
        <v>173</v>
      </c>
      <c r="U4" s="341" t="s">
        <v>173</v>
      </c>
      <c r="V4" s="341" t="s">
        <v>173</v>
      </c>
      <c r="W4" s="341" t="s">
        <v>173</v>
      </c>
      <c r="X4" s="341" t="s">
        <v>173</v>
      </c>
      <c r="Y4" s="341" t="s">
        <v>173</v>
      </c>
      <c r="Z4" s="341" t="s">
        <v>173</v>
      </c>
      <c r="AA4" s="341" t="s">
        <v>173</v>
      </c>
      <c r="AB4" s="341" t="s">
        <v>173</v>
      </c>
      <c r="AC4" s="341" t="s">
        <v>173</v>
      </c>
      <c r="AD4" s="341" t="s">
        <v>173</v>
      </c>
      <c r="AE4" s="341" t="s">
        <v>173</v>
      </c>
      <c r="AF4" s="341" t="s">
        <v>173</v>
      </c>
      <c r="AG4" s="341" t="s">
        <v>173</v>
      </c>
      <c r="AH4" s="341" t="s">
        <v>173</v>
      </c>
      <c r="AI4" s="341" t="s">
        <v>173</v>
      </c>
      <c r="AJ4" s="341" t="s">
        <v>173</v>
      </c>
      <c r="AK4" s="341" t="s">
        <v>173</v>
      </c>
      <c r="AL4" s="341" t="s">
        <v>173</v>
      </c>
      <c r="AM4" s="341" t="s">
        <v>173</v>
      </c>
      <c r="AN4" s="341" t="s">
        <v>173</v>
      </c>
      <c r="AO4" s="341" t="s">
        <v>173</v>
      </c>
      <c r="AP4" s="341" t="s">
        <v>173</v>
      </c>
    </row>
    <row r="5" spans="1:42" s="334" customFormat="1" x14ac:dyDescent="0.3">
      <c r="A5" s="393"/>
      <c r="B5" s="393"/>
      <c r="C5" s="393"/>
      <c r="D5" s="393"/>
      <c r="E5" s="393"/>
      <c r="F5" s="393"/>
      <c r="G5" s="393"/>
      <c r="H5" s="393"/>
      <c r="I5" s="393"/>
      <c r="J5" s="393"/>
      <c r="K5" s="393"/>
      <c r="L5" s="393"/>
      <c r="M5" s="393"/>
      <c r="N5" s="393"/>
      <c r="O5" s="393"/>
      <c r="P5" s="341" t="s">
        <v>173</v>
      </c>
      <c r="Q5" s="341" t="s">
        <v>173</v>
      </c>
      <c r="R5" s="341" t="s">
        <v>173</v>
      </c>
      <c r="S5" s="341" t="s">
        <v>173</v>
      </c>
      <c r="T5" s="341" t="s">
        <v>173</v>
      </c>
      <c r="U5" s="341" t="s">
        <v>173</v>
      </c>
      <c r="V5" s="341" t="s">
        <v>173</v>
      </c>
      <c r="W5" s="341" t="s">
        <v>173</v>
      </c>
      <c r="X5" s="341" t="s">
        <v>173</v>
      </c>
      <c r="Y5" s="341" t="s">
        <v>173</v>
      </c>
      <c r="Z5" s="341" t="s">
        <v>173</v>
      </c>
      <c r="AA5" s="341" t="s">
        <v>173</v>
      </c>
      <c r="AB5" s="341" t="s">
        <v>173</v>
      </c>
      <c r="AC5" s="341" t="s">
        <v>173</v>
      </c>
      <c r="AD5" s="341" t="s">
        <v>173</v>
      </c>
      <c r="AE5" s="341" t="s">
        <v>173</v>
      </c>
      <c r="AF5" s="341" t="s">
        <v>173</v>
      </c>
      <c r="AG5" s="341" t="s">
        <v>173</v>
      </c>
      <c r="AH5" s="341" t="s">
        <v>173</v>
      </c>
      <c r="AI5" s="341" t="s">
        <v>173</v>
      </c>
      <c r="AJ5" s="341" t="s">
        <v>173</v>
      </c>
      <c r="AK5" s="341" t="s">
        <v>173</v>
      </c>
      <c r="AL5" s="341" t="s">
        <v>173</v>
      </c>
      <c r="AM5" s="341" t="s">
        <v>173</v>
      </c>
      <c r="AN5" s="341" t="s">
        <v>173</v>
      </c>
      <c r="AO5" s="341" t="s">
        <v>173</v>
      </c>
      <c r="AP5" s="341" t="s">
        <v>173</v>
      </c>
    </row>
    <row r="6" spans="1:42" s="334" customFormat="1" x14ac:dyDescent="0.3">
      <c r="A6" s="393"/>
      <c r="B6" s="393"/>
      <c r="C6" s="393"/>
      <c r="D6" s="393"/>
      <c r="E6" s="393"/>
      <c r="F6" s="393"/>
      <c r="G6" s="393"/>
      <c r="H6" s="393"/>
      <c r="I6" s="393"/>
      <c r="J6" s="393"/>
      <c r="K6" s="393"/>
      <c r="L6" s="393"/>
      <c r="M6" s="393"/>
      <c r="N6" s="393"/>
      <c r="O6" s="393"/>
      <c r="P6" s="341" t="s">
        <v>173</v>
      </c>
      <c r="Q6" s="341" t="s">
        <v>173</v>
      </c>
      <c r="R6" s="341" t="s">
        <v>173</v>
      </c>
      <c r="S6" s="341" t="s">
        <v>173</v>
      </c>
      <c r="T6" s="341" t="s">
        <v>173</v>
      </c>
      <c r="U6" s="341" t="s">
        <v>173</v>
      </c>
      <c r="V6" s="341" t="s">
        <v>173</v>
      </c>
      <c r="W6" s="341" t="s">
        <v>173</v>
      </c>
      <c r="X6" s="341" t="s">
        <v>173</v>
      </c>
      <c r="Y6" s="341" t="s">
        <v>173</v>
      </c>
      <c r="Z6" s="341" t="s">
        <v>173</v>
      </c>
      <c r="AA6" s="341" t="s">
        <v>173</v>
      </c>
      <c r="AB6" s="341" t="s">
        <v>173</v>
      </c>
      <c r="AC6" s="341" t="s">
        <v>173</v>
      </c>
      <c r="AD6" s="341" t="s">
        <v>173</v>
      </c>
      <c r="AE6" s="341" t="s">
        <v>173</v>
      </c>
      <c r="AF6" s="341" t="s">
        <v>173</v>
      </c>
      <c r="AG6" s="341" t="s">
        <v>173</v>
      </c>
      <c r="AH6" s="341" t="s">
        <v>173</v>
      </c>
      <c r="AI6" s="341" t="s">
        <v>173</v>
      </c>
      <c r="AJ6" s="341" t="s">
        <v>173</v>
      </c>
      <c r="AK6" s="341" t="s">
        <v>173</v>
      </c>
      <c r="AL6" s="341" t="s">
        <v>173</v>
      </c>
      <c r="AM6" s="341" t="s">
        <v>173</v>
      </c>
      <c r="AN6" s="341" t="s">
        <v>173</v>
      </c>
      <c r="AO6" s="341" t="s">
        <v>173</v>
      </c>
      <c r="AP6" s="341" t="s">
        <v>173</v>
      </c>
    </row>
    <row r="7" spans="1:42" s="334" customFormat="1" x14ac:dyDescent="0.3">
      <c r="A7" s="393"/>
      <c r="B7" s="393"/>
      <c r="C7" s="393"/>
      <c r="D7" s="393"/>
      <c r="E7" s="393"/>
      <c r="F7" s="393"/>
      <c r="G7" s="393"/>
      <c r="H7" s="393"/>
      <c r="I7" s="393"/>
      <c r="J7" s="393"/>
      <c r="K7" s="393"/>
      <c r="L7" s="393"/>
      <c r="M7" s="393"/>
      <c r="N7" s="393"/>
      <c r="O7" s="393"/>
      <c r="P7" s="341" t="s">
        <v>173</v>
      </c>
      <c r="Q7" s="341" t="s">
        <v>173</v>
      </c>
      <c r="R7" s="341" t="s">
        <v>173</v>
      </c>
      <c r="S7" s="341" t="s">
        <v>173</v>
      </c>
      <c r="T7" s="341" t="s">
        <v>173</v>
      </c>
      <c r="U7" s="341" t="s">
        <v>173</v>
      </c>
      <c r="V7" s="341" t="s">
        <v>173</v>
      </c>
      <c r="W7" s="341" t="s">
        <v>173</v>
      </c>
      <c r="X7" s="341" t="s">
        <v>173</v>
      </c>
      <c r="Y7" s="341" t="s">
        <v>173</v>
      </c>
      <c r="Z7" s="341" t="s">
        <v>173</v>
      </c>
      <c r="AA7" s="341" t="s">
        <v>173</v>
      </c>
      <c r="AB7" s="341" t="s">
        <v>173</v>
      </c>
      <c r="AC7" s="341" t="s">
        <v>173</v>
      </c>
      <c r="AD7" s="341" t="s">
        <v>173</v>
      </c>
      <c r="AE7" s="341" t="s">
        <v>173</v>
      </c>
      <c r="AF7" s="341" t="s">
        <v>173</v>
      </c>
      <c r="AG7" s="341" t="s">
        <v>173</v>
      </c>
      <c r="AH7" s="341" t="s">
        <v>173</v>
      </c>
      <c r="AI7" s="341" t="s">
        <v>173</v>
      </c>
      <c r="AJ7" s="341" t="s">
        <v>173</v>
      </c>
      <c r="AK7" s="341" t="s">
        <v>173</v>
      </c>
      <c r="AL7" s="341" t="s">
        <v>173</v>
      </c>
      <c r="AM7" s="341" t="s">
        <v>173</v>
      </c>
      <c r="AN7" s="341" t="s">
        <v>173</v>
      </c>
      <c r="AO7" s="341" t="s">
        <v>173</v>
      </c>
      <c r="AP7" s="341" t="s">
        <v>173</v>
      </c>
    </row>
    <row r="8" spans="1:42" s="278" customFormat="1" ht="20.399999999999999" customHeight="1" x14ac:dyDescent="0.3">
      <c r="A8" s="393"/>
      <c r="B8" s="393"/>
      <c r="C8" s="393"/>
      <c r="D8" s="393"/>
      <c r="E8" s="393"/>
      <c r="F8" s="393"/>
      <c r="G8" s="393"/>
      <c r="H8" s="393"/>
      <c r="I8" s="393"/>
      <c r="J8" s="393"/>
      <c r="K8" s="393"/>
      <c r="L8" s="393"/>
      <c r="M8" s="393"/>
      <c r="N8" s="393"/>
      <c r="O8" s="393"/>
    </row>
    <row r="9" spans="1:42" s="278" customFormat="1" x14ac:dyDescent="0.3">
      <c r="A9" s="335"/>
      <c r="B9" s="335"/>
      <c r="C9" s="335"/>
      <c r="D9" s="335"/>
      <c r="E9" s="335"/>
      <c r="F9" s="335"/>
      <c r="G9" s="335"/>
      <c r="H9" s="335"/>
    </row>
    <row r="10" spans="1:42" x14ac:dyDescent="0.3">
      <c r="A10" s="145" t="s">
        <v>607</v>
      </c>
      <c r="B10" s="145" t="s">
        <v>212</v>
      </c>
      <c r="C10" s="340" t="s">
        <v>173</v>
      </c>
      <c r="D10" s="341" t="s">
        <v>173</v>
      </c>
      <c r="E10" s="341" t="s">
        <v>173</v>
      </c>
      <c r="F10" s="341" t="s">
        <v>173</v>
      </c>
      <c r="G10" s="341" t="s">
        <v>173</v>
      </c>
      <c r="H10" s="341" t="s">
        <v>173</v>
      </c>
      <c r="I10" s="341" t="s">
        <v>173</v>
      </c>
      <c r="J10" s="341" t="s">
        <v>173</v>
      </c>
      <c r="K10" s="341" t="s">
        <v>173</v>
      </c>
      <c r="L10" s="341" t="s">
        <v>173</v>
      </c>
      <c r="M10" s="341" t="s">
        <v>173</v>
      </c>
      <c r="N10" s="341" t="s">
        <v>173</v>
      </c>
      <c r="O10" s="341" t="s">
        <v>173</v>
      </c>
      <c r="P10" s="341" t="s">
        <v>173</v>
      </c>
      <c r="Q10" s="341" t="s">
        <v>173</v>
      </c>
      <c r="R10" s="341" t="s">
        <v>173</v>
      </c>
      <c r="S10" s="341" t="s">
        <v>173</v>
      </c>
      <c r="T10" s="341" t="s">
        <v>173</v>
      </c>
      <c r="U10" s="341" t="s">
        <v>173</v>
      </c>
      <c r="V10" s="341" t="s">
        <v>173</v>
      </c>
      <c r="W10" s="341" t="s">
        <v>173</v>
      </c>
      <c r="X10" s="341" t="s">
        <v>173</v>
      </c>
      <c r="Y10" s="341" t="s">
        <v>173</v>
      </c>
      <c r="Z10" s="341" t="s">
        <v>173</v>
      </c>
      <c r="AA10" s="341" t="s">
        <v>173</v>
      </c>
      <c r="AB10" s="341" t="s">
        <v>173</v>
      </c>
      <c r="AC10" s="341" t="s">
        <v>173</v>
      </c>
      <c r="AD10" s="341" t="s">
        <v>173</v>
      </c>
      <c r="AE10" s="341" t="s">
        <v>173</v>
      </c>
      <c r="AF10" s="341" t="s">
        <v>173</v>
      </c>
      <c r="AG10" s="341" t="s">
        <v>173</v>
      </c>
      <c r="AH10" s="341" t="s">
        <v>173</v>
      </c>
      <c r="AI10" s="341" t="s">
        <v>173</v>
      </c>
      <c r="AJ10" s="341" t="s">
        <v>173</v>
      </c>
      <c r="AK10" s="341" t="s">
        <v>173</v>
      </c>
      <c r="AL10" s="341" t="s">
        <v>173</v>
      </c>
      <c r="AM10" s="341" t="s">
        <v>173</v>
      </c>
      <c r="AN10" s="341" t="s">
        <v>173</v>
      </c>
      <c r="AO10" s="341" t="s">
        <v>173</v>
      </c>
      <c r="AP10" s="341" t="s">
        <v>173</v>
      </c>
    </row>
    <row r="11" spans="1:42" x14ac:dyDescent="0.3">
      <c r="A11" s="146" t="s">
        <v>815</v>
      </c>
      <c r="B11" s="146" t="s">
        <v>608</v>
      </c>
      <c r="C11" s="340" t="s">
        <v>173</v>
      </c>
      <c r="D11" s="341" t="s">
        <v>173</v>
      </c>
      <c r="E11" s="341" t="s">
        <v>173</v>
      </c>
      <c r="F11" s="341" t="s">
        <v>173</v>
      </c>
      <c r="G11" s="341" t="s">
        <v>173</v>
      </c>
      <c r="H11" s="341" t="s">
        <v>173</v>
      </c>
      <c r="I11" s="341" t="s">
        <v>173</v>
      </c>
      <c r="J11" s="341" t="s">
        <v>173</v>
      </c>
      <c r="K11" s="341" t="s">
        <v>173</v>
      </c>
      <c r="L11" s="341" t="s">
        <v>173</v>
      </c>
      <c r="M11" s="341" t="s">
        <v>173</v>
      </c>
      <c r="N11" s="341" t="s">
        <v>173</v>
      </c>
      <c r="O11" s="341" t="s">
        <v>173</v>
      </c>
      <c r="P11" s="341" t="s">
        <v>173</v>
      </c>
      <c r="Q11" s="341" t="s">
        <v>173</v>
      </c>
      <c r="R11" s="341" t="s">
        <v>173</v>
      </c>
      <c r="S11" s="341" t="s">
        <v>173</v>
      </c>
      <c r="T11" s="341" t="s">
        <v>173</v>
      </c>
      <c r="U11" s="341" t="s">
        <v>173</v>
      </c>
      <c r="V11" s="341" t="s">
        <v>173</v>
      </c>
      <c r="W11" s="341" t="s">
        <v>173</v>
      </c>
      <c r="X11" s="341" t="s">
        <v>173</v>
      </c>
      <c r="Y11" s="341" t="s">
        <v>173</v>
      </c>
      <c r="Z11" s="341" t="s">
        <v>173</v>
      </c>
      <c r="AA11" s="341" t="s">
        <v>173</v>
      </c>
      <c r="AB11" s="341" t="s">
        <v>173</v>
      </c>
      <c r="AC11" s="341" t="s">
        <v>173</v>
      </c>
      <c r="AD11" s="341" t="s">
        <v>173</v>
      </c>
      <c r="AE11" s="341" t="s">
        <v>173</v>
      </c>
      <c r="AF11" s="341" t="s">
        <v>173</v>
      </c>
      <c r="AG11" s="341" t="s">
        <v>173</v>
      </c>
      <c r="AH11" s="341" t="s">
        <v>173</v>
      </c>
      <c r="AI11" s="341" t="s">
        <v>173</v>
      </c>
      <c r="AJ11" s="341" t="s">
        <v>173</v>
      </c>
      <c r="AK11" s="341" t="s">
        <v>173</v>
      </c>
      <c r="AL11" s="341" t="s">
        <v>173</v>
      </c>
      <c r="AM11" s="341" t="s">
        <v>173</v>
      </c>
      <c r="AN11" s="341" t="s">
        <v>173</v>
      </c>
      <c r="AO11" s="341" t="s">
        <v>173</v>
      </c>
      <c r="AP11" s="341" t="s">
        <v>173</v>
      </c>
    </row>
    <row r="12" spans="1:42" x14ac:dyDescent="0.3">
      <c r="A12" s="341" t="s">
        <v>173</v>
      </c>
      <c r="B12" s="341" t="s">
        <v>173</v>
      </c>
      <c r="C12" s="341" t="s">
        <v>173</v>
      </c>
      <c r="D12" s="341" t="s">
        <v>173</v>
      </c>
      <c r="E12" s="341" t="s">
        <v>173</v>
      </c>
      <c r="F12" s="341" t="s">
        <v>173</v>
      </c>
      <c r="G12" s="341" t="s">
        <v>173</v>
      </c>
      <c r="H12" s="341" t="s">
        <v>173</v>
      </c>
      <c r="I12" s="341" t="s">
        <v>173</v>
      </c>
      <c r="J12" s="341" t="s">
        <v>173</v>
      </c>
      <c r="K12" s="341" t="s">
        <v>173</v>
      </c>
      <c r="L12" s="341" t="s">
        <v>173</v>
      </c>
      <c r="M12" s="341" t="s">
        <v>173</v>
      </c>
      <c r="N12" s="341" t="s">
        <v>173</v>
      </c>
      <c r="O12" s="341" t="s">
        <v>173</v>
      </c>
      <c r="P12" s="341" t="s">
        <v>173</v>
      </c>
      <c r="Q12" s="341" t="s">
        <v>173</v>
      </c>
      <c r="R12" s="341" t="s">
        <v>173</v>
      </c>
      <c r="S12" s="341" t="s">
        <v>173</v>
      </c>
      <c r="T12" s="341" t="s">
        <v>173</v>
      </c>
      <c r="U12" s="341" t="s">
        <v>173</v>
      </c>
      <c r="V12" s="341" t="s">
        <v>173</v>
      </c>
      <c r="W12" s="341" t="s">
        <v>173</v>
      </c>
      <c r="X12" s="341" t="s">
        <v>173</v>
      </c>
      <c r="Y12" s="341" t="s">
        <v>173</v>
      </c>
      <c r="Z12" s="341" t="s">
        <v>173</v>
      </c>
      <c r="AA12" s="341" t="s">
        <v>173</v>
      </c>
      <c r="AB12" s="341" t="s">
        <v>173</v>
      </c>
      <c r="AC12" s="341" t="s">
        <v>173</v>
      </c>
      <c r="AD12" s="341" t="s">
        <v>173</v>
      </c>
      <c r="AE12" s="341" t="s">
        <v>173</v>
      </c>
      <c r="AF12" s="341" t="s">
        <v>173</v>
      </c>
      <c r="AG12" s="341" t="s">
        <v>173</v>
      </c>
      <c r="AH12" s="341" t="s">
        <v>173</v>
      </c>
      <c r="AI12" s="341" t="s">
        <v>173</v>
      </c>
      <c r="AJ12" s="341" t="s">
        <v>173</v>
      </c>
      <c r="AK12" s="341" t="s">
        <v>173</v>
      </c>
      <c r="AL12" s="341" t="s">
        <v>173</v>
      </c>
      <c r="AM12" s="341" t="s">
        <v>173</v>
      </c>
      <c r="AN12" s="341" t="s">
        <v>173</v>
      </c>
      <c r="AO12" s="341" t="s">
        <v>173</v>
      </c>
      <c r="AP12" s="341" t="s">
        <v>173</v>
      </c>
    </row>
    <row r="13" spans="1:42" ht="15" customHeight="1" x14ac:dyDescent="0.3">
      <c r="A13" s="389" t="s">
        <v>221</v>
      </c>
      <c r="B13" s="389"/>
      <c r="C13" s="389"/>
      <c r="D13" s="389"/>
      <c r="E13" s="389"/>
      <c r="F13" s="389"/>
      <c r="G13" s="389"/>
      <c r="H13" s="389"/>
      <c r="I13" s="389"/>
      <c r="J13" s="389"/>
      <c r="K13" s="389"/>
      <c r="L13" s="389"/>
      <c r="M13" s="389"/>
      <c r="N13" s="389"/>
      <c r="O13" s="389"/>
      <c r="P13" s="389"/>
      <c r="Q13" s="389"/>
      <c r="R13" s="389"/>
      <c r="S13" s="392"/>
      <c r="T13" s="389" t="s">
        <v>609</v>
      </c>
      <c r="U13" s="389"/>
      <c r="V13" s="389"/>
      <c r="W13" s="389"/>
      <c r="X13" s="389"/>
      <c r="Y13" s="389"/>
      <c r="Z13" s="389"/>
      <c r="AA13" s="388" t="s">
        <v>610</v>
      </c>
      <c r="AB13" s="389"/>
      <c r="AC13" s="389"/>
      <c r="AD13" s="389"/>
      <c r="AE13" s="389"/>
      <c r="AF13" s="389"/>
      <c r="AG13" s="389"/>
      <c r="AH13" s="147" t="s">
        <v>611</v>
      </c>
      <c r="AI13" s="168" t="s">
        <v>173</v>
      </c>
      <c r="AJ13" s="388" t="s">
        <v>612</v>
      </c>
      <c r="AK13" s="389"/>
      <c r="AL13" s="389"/>
      <c r="AM13" s="389"/>
      <c r="AN13" s="389"/>
      <c r="AO13" s="389"/>
      <c r="AP13" s="389"/>
    </row>
    <row r="14" spans="1:42" ht="59.1" customHeight="1" x14ac:dyDescent="0.3">
      <c r="A14" s="148" t="s">
        <v>613</v>
      </c>
      <c r="B14" s="168" t="s">
        <v>225</v>
      </c>
      <c r="C14" s="149" t="s">
        <v>149</v>
      </c>
      <c r="D14" s="149" t="s">
        <v>148</v>
      </c>
      <c r="E14" s="149" t="s">
        <v>226</v>
      </c>
      <c r="F14" s="149" t="s">
        <v>227</v>
      </c>
      <c r="G14" s="149" t="s">
        <v>228</v>
      </c>
      <c r="H14" s="148" t="s">
        <v>158</v>
      </c>
      <c r="I14" s="150" t="s">
        <v>185</v>
      </c>
      <c r="J14" s="150" t="s">
        <v>186</v>
      </c>
      <c r="K14" s="150" t="s">
        <v>187</v>
      </c>
      <c r="L14" s="150" t="s">
        <v>188</v>
      </c>
      <c r="M14" s="150" t="s">
        <v>189</v>
      </c>
      <c r="N14" s="150" t="s">
        <v>190</v>
      </c>
      <c r="O14" s="150" t="s">
        <v>191</v>
      </c>
      <c r="P14" s="150" t="s">
        <v>192</v>
      </c>
      <c r="Q14" s="150" t="s">
        <v>193</v>
      </c>
      <c r="R14" s="150" t="s">
        <v>194</v>
      </c>
      <c r="S14" s="150" t="s">
        <v>229</v>
      </c>
      <c r="T14" s="150" t="s">
        <v>230</v>
      </c>
      <c r="U14" s="150" t="s">
        <v>157</v>
      </c>
      <c r="V14" s="150" t="s">
        <v>231</v>
      </c>
      <c r="W14" s="150" t="s">
        <v>173</v>
      </c>
      <c r="X14" s="150" t="s">
        <v>232</v>
      </c>
      <c r="Y14" s="150" t="s">
        <v>243</v>
      </c>
      <c r="Z14" s="150" t="s">
        <v>244</v>
      </c>
      <c r="AA14" s="150" t="s">
        <v>230</v>
      </c>
      <c r="AB14" s="150" t="s">
        <v>157</v>
      </c>
      <c r="AC14" s="150" t="s">
        <v>231</v>
      </c>
      <c r="AD14" s="150" t="s">
        <v>173</v>
      </c>
      <c r="AE14" s="150" t="s">
        <v>232</v>
      </c>
      <c r="AF14" s="150" t="s">
        <v>243</v>
      </c>
      <c r="AG14" s="150" t="s">
        <v>244</v>
      </c>
      <c r="AH14" s="150" t="s">
        <v>243</v>
      </c>
      <c r="AI14" s="150" t="s">
        <v>173</v>
      </c>
      <c r="AJ14" s="150" t="s">
        <v>245</v>
      </c>
      <c r="AK14" s="150" t="s">
        <v>246</v>
      </c>
      <c r="AL14" s="151" t="s">
        <v>614</v>
      </c>
      <c r="AM14" s="150" t="s">
        <v>248</v>
      </c>
      <c r="AN14" s="150" t="s">
        <v>249</v>
      </c>
      <c r="AO14" s="150" t="s">
        <v>250</v>
      </c>
      <c r="AP14" s="150" t="s">
        <v>251</v>
      </c>
    </row>
    <row r="15" spans="1:42" x14ac:dyDescent="0.3">
      <c r="A15" s="152" t="s">
        <v>615</v>
      </c>
      <c r="B15" s="153" t="s">
        <v>173</v>
      </c>
      <c r="C15" s="154" t="s">
        <v>173</v>
      </c>
      <c r="D15" s="154" t="s">
        <v>173</v>
      </c>
      <c r="E15" s="154" t="s">
        <v>173</v>
      </c>
      <c r="F15" s="154" t="s">
        <v>173</v>
      </c>
      <c r="G15" s="154" t="s">
        <v>173</v>
      </c>
      <c r="H15" s="155" t="s">
        <v>173</v>
      </c>
      <c r="I15" s="156" t="s">
        <v>173</v>
      </c>
      <c r="J15" s="156" t="s">
        <v>173</v>
      </c>
      <c r="K15" s="156" t="s">
        <v>173</v>
      </c>
      <c r="L15" s="156" t="s">
        <v>173</v>
      </c>
      <c r="M15" s="156" t="s">
        <v>173</v>
      </c>
      <c r="N15" s="156" t="s">
        <v>173</v>
      </c>
      <c r="O15" s="156" t="s">
        <v>173</v>
      </c>
      <c r="P15" s="156" t="s">
        <v>173</v>
      </c>
      <c r="Q15" s="156" t="s">
        <v>173</v>
      </c>
      <c r="R15" s="156" t="s">
        <v>173</v>
      </c>
      <c r="S15" s="156" t="s">
        <v>173</v>
      </c>
      <c r="T15" s="156" t="s">
        <v>173</v>
      </c>
      <c r="U15" s="156" t="s">
        <v>173</v>
      </c>
      <c r="V15" s="156" t="s">
        <v>173</v>
      </c>
      <c r="W15" s="156" t="s">
        <v>173</v>
      </c>
      <c r="X15" s="156" t="s">
        <v>173</v>
      </c>
      <c r="Y15" s="156" t="s">
        <v>173</v>
      </c>
      <c r="Z15" s="156" t="s">
        <v>173</v>
      </c>
      <c r="AA15" s="156" t="s">
        <v>173</v>
      </c>
      <c r="AB15" s="156" t="s">
        <v>173</v>
      </c>
      <c r="AC15" s="156" t="s">
        <v>173</v>
      </c>
      <c r="AD15" s="156" t="s">
        <v>173</v>
      </c>
      <c r="AE15" s="156" t="s">
        <v>173</v>
      </c>
      <c r="AF15" s="156" t="s">
        <v>173</v>
      </c>
      <c r="AG15" s="156" t="s">
        <v>173</v>
      </c>
      <c r="AH15" s="156" t="s">
        <v>173</v>
      </c>
      <c r="AI15" s="156" t="s">
        <v>173</v>
      </c>
      <c r="AJ15" s="156" t="s">
        <v>173</v>
      </c>
      <c r="AK15" s="156" t="s">
        <v>173</v>
      </c>
      <c r="AL15" s="156" t="s">
        <v>173</v>
      </c>
      <c r="AM15" s="156" t="s">
        <v>173</v>
      </c>
      <c r="AN15" s="156" t="s">
        <v>173</v>
      </c>
      <c r="AO15" s="156" t="s">
        <v>173</v>
      </c>
      <c r="AP15" s="156" t="s">
        <v>173</v>
      </c>
    </row>
    <row r="16" spans="1:42" x14ac:dyDescent="0.3">
      <c r="A16" s="157" t="s">
        <v>616</v>
      </c>
      <c r="B16" s="158" t="s">
        <v>616</v>
      </c>
      <c r="C16" s="158" t="s">
        <v>616</v>
      </c>
      <c r="D16" s="158" t="s">
        <v>616</v>
      </c>
      <c r="E16" s="158" t="s">
        <v>616</v>
      </c>
      <c r="F16" s="158" t="s">
        <v>616</v>
      </c>
      <c r="G16" s="158" t="s">
        <v>616</v>
      </c>
      <c r="H16" s="159" t="s">
        <v>173</v>
      </c>
      <c r="I16" s="159" t="s">
        <v>173</v>
      </c>
      <c r="J16" s="159" t="s">
        <v>173</v>
      </c>
      <c r="K16" s="159" t="s">
        <v>173</v>
      </c>
      <c r="L16" s="159" t="s">
        <v>173</v>
      </c>
      <c r="M16" s="159" t="s">
        <v>173</v>
      </c>
      <c r="N16" s="159" t="s">
        <v>173</v>
      </c>
      <c r="O16" s="159" t="s">
        <v>173</v>
      </c>
      <c r="P16" s="159" t="s">
        <v>173</v>
      </c>
      <c r="Q16" s="159" t="s">
        <v>173</v>
      </c>
      <c r="R16" s="159" t="s">
        <v>173</v>
      </c>
      <c r="S16" s="160" t="s">
        <v>173</v>
      </c>
      <c r="T16" s="161" t="s">
        <v>173</v>
      </c>
      <c r="U16" s="162" t="s">
        <v>173</v>
      </c>
      <c r="V16" s="162" t="s">
        <v>173</v>
      </c>
      <c r="W16" s="162" t="s">
        <v>173</v>
      </c>
      <c r="X16" s="162" t="s">
        <v>173</v>
      </c>
      <c r="Y16" s="162" t="s">
        <v>173</v>
      </c>
      <c r="Z16" s="160" t="s">
        <v>173</v>
      </c>
      <c r="AA16" s="161" t="s">
        <v>173</v>
      </c>
      <c r="AB16" s="162" t="s">
        <v>173</v>
      </c>
      <c r="AC16" s="162" t="s">
        <v>173</v>
      </c>
      <c r="AD16" s="162" t="s">
        <v>173</v>
      </c>
      <c r="AE16" s="162" t="s">
        <v>173</v>
      </c>
      <c r="AF16" s="162" t="s">
        <v>173</v>
      </c>
      <c r="AG16" s="160" t="s">
        <v>173</v>
      </c>
      <c r="AH16" s="162">
        <v>0</v>
      </c>
      <c r="AI16" s="162" t="s">
        <v>173</v>
      </c>
      <c r="AJ16" s="160" t="s">
        <v>173</v>
      </c>
      <c r="AK16" s="161" t="s">
        <v>173</v>
      </c>
      <c r="AL16" s="161" t="s">
        <v>173</v>
      </c>
      <c r="AM16" s="160" t="s">
        <v>173</v>
      </c>
      <c r="AN16" s="160" t="s">
        <v>173</v>
      </c>
      <c r="AO16" s="160" t="s">
        <v>173</v>
      </c>
      <c r="AP16" s="161" t="s">
        <v>173</v>
      </c>
    </row>
    <row r="17" spans="1:42" x14ac:dyDescent="0.3">
      <c r="A17" s="157" t="s">
        <v>616</v>
      </c>
      <c r="B17" s="158" t="s">
        <v>616</v>
      </c>
      <c r="C17" s="158" t="s">
        <v>616</v>
      </c>
      <c r="D17" s="158" t="s">
        <v>616</v>
      </c>
      <c r="E17" s="158" t="s">
        <v>616</v>
      </c>
      <c r="F17" s="158" t="s">
        <v>616</v>
      </c>
      <c r="G17" s="158" t="s">
        <v>616</v>
      </c>
      <c r="H17" s="159" t="s">
        <v>173</v>
      </c>
      <c r="I17" s="159" t="s">
        <v>173</v>
      </c>
      <c r="J17" s="159" t="s">
        <v>173</v>
      </c>
      <c r="K17" s="159" t="s">
        <v>173</v>
      </c>
      <c r="L17" s="159" t="s">
        <v>173</v>
      </c>
      <c r="M17" s="159" t="s">
        <v>173</v>
      </c>
      <c r="N17" s="159" t="s">
        <v>173</v>
      </c>
      <c r="O17" s="159" t="s">
        <v>173</v>
      </c>
      <c r="P17" s="159" t="s">
        <v>173</v>
      </c>
      <c r="Q17" s="159" t="s">
        <v>173</v>
      </c>
      <c r="R17" s="159" t="s">
        <v>173</v>
      </c>
      <c r="S17" s="160" t="s">
        <v>173</v>
      </c>
      <c r="T17" s="161" t="s">
        <v>173</v>
      </c>
      <c r="U17" s="162" t="s">
        <v>173</v>
      </c>
      <c r="V17" s="162" t="s">
        <v>173</v>
      </c>
      <c r="W17" s="162" t="s">
        <v>173</v>
      </c>
      <c r="X17" s="162" t="s">
        <v>173</v>
      </c>
      <c r="Y17" s="162" t="s">
        <v>173</v>
      </c>
      <c r="Z17" s="160" t="s">
        <v>173</v>
      </c>
      <c r="AA17" s="161" t="s">
        <v>173</v>
      </c>
      <c r="AB17" s="162" t="s">
        <v>173</v>
      </c>
      <c r="AC17" s="162" t="s">
        <v>173</v>
      </c>
      <c r="AD17" s="162" t="s">
        <v>173</v>
      </c>
      <c r="AE17" s="162" t="s">
        <v>173</v>
      </c>
      <c r="AF17" s="162" t="s">
        <v>173</v>
      </c>
      <c r="AG17" s="160" t="s">
        <v>173</v>
      </c>
      <c r="AH17" s="162">
        <v>0</v>
      </c>
      <c r="AI17" s="162" t="s">
        <v>173</v>
      </c>
      <c r="AJ17" s="160" t="s">
        <v>173</v>
      </c>
      <c r="AK17" s="161" t="s">
        <v>173</v>
      </c>
      <c r="AL17" s="161" t="s">
        <v>173</v>
      </c>
      <c r="AM17" s="160" t="s">
        <v>173</v>
      </c>
      <c r="AN17" s="160" t="s">
        <v>173</v>
      </c>
      <c r="AO17" s="160" t="s">
        <v>173</v>
      </c>
      <c r="AP17" s="161" t="s">
        <v>173</v>
      </c>
    </row>
    <row r="18" spans="1:42" x14ac:dyDescent="0.3">
      <c r="A18" s="157" t="s">
        <v>616</v>
      </c>
      <c r="B18" s="158" t="s">
        <v>616</v>
      </c>
      <c r="C18" s="158" t="s">
        <v>616</v>
      </c>
      <c r="D18" s="158" t="s">
        <v>616</v>
      </c>
      <c r="E18" s="158" t="s">
        <v>616</v>
      </c>
      <c r="F18" s="158" t="s">
        <v>616</v>
      </c>
      <c r="G18" s="158" t="s">
        <v>616</v>
      </c>
      <c r="H18" s="159" t="s">
        <v>173</v>
      </c>
      <c r="I18" s="159" t="s">
        <v>173</v>
      </c>
      <c r="J18" s="159" t="s">
        <v>173</v>
      </c>
      <c r="K18" s="159" t="s">
        <v>173</v>
      </c>
      <c r="L18" s="159" t="s">
        <v>173</v>
      </c>
      <c r="M18" s="159" t="s">
        <v>173</v>
      </c>
      <c r="N18" s="159" t="s">
        <v>173</v>
      </c>
      <c r="O18" s="159" t="s">
        <v>173</v>
      </c>
      <c r="P18" s="159" t="s">
        <v>173</v>
      </c>
      <c r="Q18" s="159" t="s">
        <v>173</v>
      </c>
      <c r="R18" s="159" t="s">
        <v>173</v>
      </c>
      <c r="S18" s="160" t="s">
        <v>173</v>
      </c>
      <c r="T18" s="161" t="s">
        <v>173</v>
      </c>
      <c r="U18" s="162" t="s">
        <v>173</v>
      </c>
      <c r="V18" s="162" t="s">
        <v>173</v>
      </c>
      <c r="W18" s="162" t="s">
        <v>173</v>
      </c>
      <c r="X18" s="162" t="s">
        <v>173</v>
      </c>
      <c r="Y18" s="162" t="s">
        <v>173</v>
      </c>
      <c r="Z18" s="160" t="s">
        <v>173</v>
      </c>
      <c r="AA18" s="161" t="s">
        <v>173</v>
      </c>
      <c r="AB18" s="162" t="s">
        <v>173</v>
      </c>
      <c r="AC18" s="162" t="s">
        <v>173</v>
      </c>
      <c r="AD18" s="162" t="s">
        <v>173</v>
      </c>
      <c r="AE18" s="162" t="s">
        <v>173</v>
      </c>
      <c r="AF18" s="162" t="s">
        <v>173</v>
      </c>
      <c r="AG18" s="160" t="s">
        <v>173</v>
      </c>
      <c r="AH18" s="162">
        <v>0</v>
      </c>
      <c r="AI18" s="162" t="s">
        <v>173</v>
      </c>
      <c r="AJ18" s="160" t="s">
        <v>173</v>
      </c>
      <c r="AK18" s="161" t="s">
        <v>173</v>
      </c>
      <c r="AL18" s="161" t="s">
        <v>173</v>
      </c>
      <c r="AM18" s="160" t="s">
        <v>173</v>
      </c>
      <c r="AN18" s="160" t="s">
        <v>173</v>
      </c>
      <c r="AO18" s="160" t="s">
        <v>173</v>
      </c>
      <c r="AP18" s="161" t="s">
        <v>173</v>
      </c>
    </row>
    <row r="19" spans="1:42" x14ac:dyDescent="0.3">
      <c r="A19" s="157" t="s">
        <v>616</v>
      </c>
      <c r="B19" s="158" t="s">
        <v>616</v>
      </c>
      <c r="C19" s="158" t="s">
        <v>616</v>
      </c>
      <c r="D19" s="158" t="s">
        <v>616</v>
      </c>
      <c r="E19" s="158" t="s">
        <v>616</v>
      </c>
      <c r="F19" s="158" t="s">
        <v>616</v>
      </c>
      <c r="G19" s="158" t="s">
        <v>616</v>
      </c>
      <c r="H19" s="159" t="s">
        <v>173</v>
      </c>
      <c r="I19" s="159" t="s">
        <v>173</v>
      </c>
      <c r="J19" s="159" t="s">
        <v>173</v>
      </c>
      <c r="K19" s="159" t="s">
        <v>173</v>
      </c>
      <c r="L19" s="159" t="s">
        <v>173</v>
      </c>
      <c r="M19" s="159" t="s">
        <v>173</v>
      </c>
      <c r="N19" s="159" t="s">
        <v>173</v>
      </c>
      <c r="O19" s="159" t="s">
        <v>173</v>
      </c>
      <c r="P19" s="159" t="s">
        <v>173</v>
      </c>
      <c r="Q19" s="159" t="s">
        <v>173</v>
      </c>
      <c r="R19" s="159" t="s">
        <v>173</v>
      </c>
      <c r="S19" s="160" t="s">
        <v>173</v>
      </c>
      <c r="T19" s="161" t="s">
        <v>173</v>
      </c>
      <c r="U19" s="162" t="s">
        <v>173</v>
      </c>
      <c r="V19" s="162" t="s">
        <v>173</v>
      </c>
      <c r="W19" s="162" t="s">
        <v>173</v>
      </c>
      <c r="X19" s="162" t="s">
        <v>173</v>
      </c>
      <c r="Y19" s="162" t="s">
        <v>173</v>
      </c>
      <c r="Z19" s="160" t="s">
        <v>173</v>
      </c>
      <c r="AA19" s="161" t="s">
        <v>173</v>
      </c>
      <c r="AB19" s="162" t="s">
        <v>173</v>
      </c>
      <c r="AC19" s="162" t="s">
        <v>173</v>
      </c>
      <c r="AD19" s="162" t="s">
        <v>173</v>
      </c>
      <c r="AE19" s="162" t="s">
        <v>173</v>
      </c>
      <c r="AF19" s="162" t="s">
        <v>173</v>
      </c>
      <c r="AG19" s="160" t="s">
        <v>173</v>
      </c>
      <c r="AH19" s="162">
        <v>0</v>
      </c>
      <c r="AI19" s="162" t="s">
        <v>173</v>
      </c>
      <c r="AJ19" s="160" t="s">
        <v>173</v>
      </c>
      <c r="AK19" s="161" t="s">
        <v>173</v>
      </c>
      <c r="AL19" s="161" t="s">
        <v>173</v>
      </c>
      <c r="AM19" s="160" t="s">
        <v>173</v>
      </c>
      <c r="AN19" s="160" t="s">
        <v>173</v>
      </c>
      <c r="AO19" s="160" t="s">
        <v>173</v>
      </c>
      <c r="AP19" s="161" t="s">
        <v>173</v>
      </c>
    </row>
    <row r="20" spans="1:42" x14ac:dyDescent="0.3">
      <c r="A20" s="157" t="s">
        <v>616</v>
      </c>
      <c r="B20" s="158" t="s">
        <v>616</v>
      </c>
      <c r="C20" s="158" t="s">
        <v>616</v>
      </c>
      <c r="D20" s="158" t="s">
        <v>616</v>
      </c>
      <c r="E20" s="158" t="s">
        <v>616</v>
      </c>
      <c r="F20" s="158" t="s">
        <v>616</v>
      </c>
      <c r="G20" s="158" t="s">
        <v>616</v>
      </c>
      <c r="H20" s="159" t="s">
        <v>173</v>
      </c>
      <c r="I20" s="159" t="s">
        <v>173</v>
      </c>
      <c r="J20" s="159" t="s">
        <v>173</v>
      </c>
      <c r="K20" s="159" t="s">
        <v>173</v>
      </c>
      <c r="L20" s="159" t="s">
        <v>173</v>
      </c>
      <c r="M20" s="159" t="s">
        <v>173</v>
      </c>
      <c r="N20" s="159" t="s">
        <v>173</v>
      </c>
      <c r="O20" s="159" t="s">
        <v>173</v>
      </c>
      <c r="P20" s="159" t="s">
        <v>173</v>
      </c>
      <c r="Q20" s="159" t="s">
        <v>173</v>
      </c>
      <c r="R20" s="159" t="s">
        <v>173</v>
      </c>
      <c r="S20" s="160" t="s">
        <v>173</v>
      </c>
      <c r="T20" s="161" t="s">
        <v>173</v>
      </c>
      <c r="U20" s="162" t="s">
        <v>173</v>
      </c>
      <c r="V20" s="162" t="s">
        <v>173</v>
      </c>
      <c r="W20" s="162" t="s">
        <v>173</v>
      </c>
      <c r="X20" s="162" t="s">
        <v>173</v>
      </c>
      <c r="Y20" s="162" t="s">
        <v>173</v>
      </c>
      <c r="Z20" s="160" t="s">
        <v>173</v>
      </c>
      <c r="AA20" s="161" t="s">
        <v>173</v>
      </c>
      <c r="AB20" s="162" t="s">
        <v>173</v>
      </c>
      <c r="AC20" s="162" t="s">
        <v>173</v>
      </c>
      <c r="AD20" s="162" t="s">
        <v>173</v>
      </c>
      <c r="AE20" s="162" t="s">
        <v>173</v>
      </c>
      <c r="AF20" s="162" t="s">
        <v>173</v>
      </c>
      <c r="AG20" s="160" t="s">
        <v>173</v>
      </c>
      <c r="AH20" s="162">
        <v>0</v>
      </c>
      <c r="AI20" s="162" t="s">
        <v>173</v>
      </c>
      <c r="AJ20" s="160" t="s">
        <v>173</v>
      </c>
      <c r="AK20" s="161" t="s">
        <v>173</v>
      </c>
      <c r="AL20" s="161" t="s">
        <v>173</v>
      </c>
      <c r="AM20" s="160" t="s">
        <v>173</v>
      </c>
      <c r="AN20" s="160" t="s">
        <v>173</v>
      </c>
      <c r="AO20" s="160" t="s">
        <v>173</v>
      </c>
      <c r="AP20" s="161" t="s">
        <v>173</v>
      </c>
    </row>
    <row r="21" spans="1:42" x14ac:dyDescent="0.3">
      <c r="A21" s="157" t="s">
        <v>616</v>
      </c>
      <c r="B21" s="158" t="s">
        <v>616</v>
      </c>
      <c r="C21" s="158" t="s">
        <v>616</v>
      </c>
      <c r="D21" s="158" t="s">
        <v>616</v>
      </c>
      <c r="E21" s="158" t="s">
        <v>616</v>
      </c>
      <c r="F21" s="158" t="s">
        <v>616</v>
      </c>
      <c r="G21" s="158" t="s">
        <v>616</v>
      </c>
      <c r="H21" s="159" t="s">
        <v>173</v>
      </c>
      <c r="I21" s="159" t="s">
        <v>173</v>
      </c>
      <c r="J21" s="159" t="s">
        <v>173</v>
      </c>
      <c r="K21" s="159" t="s">
        <v>173</v>
      </c>
      <c r="L21" s="159" t="s">
        <v>173</v>
      </c>
      <c r="M21" s="159" t="s">
        <v>173</v>
      </c>
      <c r="N21" s="159" t="s">
        <v>173</v>
      </c>
      <c r="O21" s="159" t="s">
        <v>173</v>
      </c>
      <c r="P21" s="159" t="s">
        <v>173</v>
      </c>
      <c r="Q21" s="159" t="s">
        <v>173</v>
      </c>
      <c r="R21" s="159" t="s">
        <v>173</v>
      </c>
      <c r="S21" s="160" t="s">
        <v>173</v>
      </c>
      <c r="T21" s="161" t="s">
        <v>173</v>
      </c>
      <c r="U21" s="162" t="s">
        <v>173</v>
      </c>
      <c r="V21" s="162" t="s">
        <v>173</v>
      </c>
      <c r="W21" s="162" t="s">
        <v>173</v>
      </c>
      <c r="X21" s="162" t="s">
        <v>173</v>
      </c>
      <c r="Y21" s="162" t="s">
        <v>173</v>
      </c>
      <c r="Z21" s="160" t="s">
        <v>173</v>
      </c>
      <c r="AA21" s="161" t="s">
        <v>173</v>
      </c>
      <c r="AB21" s="162" t="s">
        <v>173</v>
      </c>
      <c r="AC21" s="162" t="s">
        <v>173</v>
      </c>
      <c r="AD21" s="162" t="s">
        <v>173</v>
      </c>
      <c r="AE21" s="162" t="s">
        <v>173</v>
      </c>
      <c r="AF21" s="162" t="s">
        <v>173</v>
      </c>
      <c r="AG21" s="160" t="s">
        <v>173</v>
      </c>
      <c r="AH21" s="162">
        <v>0</v>
      </c>
      <c r="AI21" s="162" t="s">
        <v>173</v>
      </c>
      <c r="AJ21" s="160" t="s">
        <v>173</v>
      </c>
      <c r="AK21" s="161" t="s">
        <v>173</v>
      </c>
      <c r="AL21" s="161" t="s">
        <v>173</v>
      </c>
      <c r="AM21" s="160" t="s">
        <v>173</v>
      </c>
      <c r="AN21" s="160" t="s">
        <v>173</v>
      </c>
      <c r="AO21" s="160" t="s">
        <v>173</v>
      </c>
      <c r="AP21" s="161" t="s">
        <v>173</v>
      </c>
    </row>
    <row r="22" spans="1:42" x14ac:dyDescent="0.3">
      <c r="A22" s="157" t="s">
        <v>616</v>
      </c>
      <c r="B22" s="158" t="s">
        <v>616</v>
      </c>
      <c r="C22" s="158" t="s">
        <v>616</v>
      </c>
      <c r="D22" s="158" t="s">
        <v>616</v>
      </c>
      <c r="E22" s="158" t="s">
        <v>616</v>
      </c>
      <c r="F22" s="158" t="s">
        <v>616</v>
      </c>
      <c r="G22" s="158" t="s">
        <v>616</v>
      </c>
      <c r="H22" s="159" t="s">
        <v>173</v>
      </c>
      <c r="I22" s="159" t="s">
        <v>173</v>
      </c>
      <c r="J22" s="159" t="s">
        <v>173</v>
      </c>
      <c r="K22" s="159" t="s">
        <v>173</v>
      </c>
      <c r="L22" s="159" t="s">
        <v>173</v>
      </c>
      <c r="M22" s="159" t="s">
        <v>173</v>
      </c>
      <c r="N22" s="159" t="s">
        <v>173</v>
      </c>
      <c r="O22" s="159" t="s">
        <v>173</v>
      </c>
      <c r="P22" s="159" t="s">
        <v>173</v>
      </c>
      <c r="Q22" s="159" t="s">
        <v>173</v>
      </c>
      <c r="R22" s="159" t="s">
        <v>173</v>
      </c>
      <c r="S22" s="160" t="s">
        <v>173</v>
      </c>
      <c r="T22" s="161" t="s">
        <v>173</v>
      </c>
      <c r="U22" s="162" t="s">
        <v>173</v>
      </c>
      <c r="V22" s="162" t="s">
        <v>173</v>
      </c>
      <c r="W22" s="162" t="s">
        <v>173</v>
      </c>
      <c r="X22" s="162" t="s">
        <v>173</v>
      </c>
      <c r="Y22" s="162" t="s">
        <v>173</v>
      </c>
      <c r="Z22" s="160" t="s">
        <v>173</v>
      </c>
      <c r="AA22" s="161" t="s">
        <v>173</v>
      </c>
      <c r="AB22" s="162" t="s">
        <v>173</v>
      </c>
      <c r="AC22" s="162" t="s">
        <v>173</v>
      </c>
      <c r="AD22" s="162" t="s">
        <v>173</v>
      </c>
      <c r="AE22" s="162" t="s">
        <v>173</v>
      </c>
      <c r="AF22" s="162" t="s">
        <v>173</v>
      </c>
      <c r="AG22" s="160" t="s">
        <v>173</v>
      </c>
      <c r="AH22" s="162">
        <v>0</v>
      </c>
      <c r="AI22" s="162" t="s">
        <v>173</v>
      </c>
      <c r="AJ22" s="160" t="s">
        <v>173</v>
      </c>
      <c r="AK22" s="161" t="s">
        <v>173</v>
      </c>
      <c r="AL22" s="161" t="s">
        <v>173</v>
      </c>
      <c r="AM22" s="160" t="s">
        <v>173</v>
      </c>
      <c r="AN22" s="160" t="s">
        <v>173</v>
      </c>
      <c r="AO22" s="160" t="s">
        <v>173</v>
      </c>
      <c r="AP22" s="161" t="s">
        <v>173</v>
      </c>
    </row>
    <row r="23" spans="1:42" x14ac:dyDescent="0.3">
      <c r="A23" s="157" t="s">
        <v>616</v>
      </c>
      <c r="B23" s="158" t="s">
        <v>616</v>
      </c>
      <c r="C23" s="158" t="s">
        <v>616</v>
      </c>
      <c r="D23" s="158" t="s">
        <v>616</v>
      </c>
      <c r="E23" s="158" t="s">
        <v>616</v>
      </c>
      <c r="F23" s="158" t="s">
        <v>616</v>
      </c>
      <c r="G23" s="158" t="s">
        <v>616</v>
      </c>
      <c r="H23" s="159" t="s">
        <v>173</v>
      </c>
      <c r="I23" s="159" t="s">
        <v>173</v>
      </c>
      <c r="J23" s="159" t="s">
        <v>173</v>
      </c>
      <c r="K23" s="159" t="s">
        <v>173</v>
      </c>
      <c r="L23" s="159" t="s">
        <v>173</v>
      </c>
      <c r="M23" s="159" t="s">
        <v>173</v>
      </c>
      <c r="N23" s="159" t="s">
        <v>173</v>
      </c>
      <c r="O23" s="159" t="s">
        <v>173</v>
      </c>
      <c r="P23" s="159" t="s">
        <v>173</v>
      </c>
      <c r="Q23" s="159" t="s">
        <v>173</v>
      </c>
      <c r="R23" s="159" t="s">
        <v>173</v>
      </c>
      <c r="S23" s="160" t="s">
        <v>173</v>
      </c>
      <c r="T23" s="161" t="s">
        <v>173</v>
      </c>
      <c r="U23" s="162" t="s">
        <v>173</v>
      </c>
      <c r="V23" s="162" t="s">
        <v>173</v>
      </c>
      <c r="W23" s="162" t="s">
        <v>173</v>
      </c>
      <c r="X23" s="162" t="s">
        <v>173</v>
      </c>
      <c r="Y23" s="162" t="s">
        <v>173</v>
      </c>
      <c r="Z23" s="160" t="s">
        <v>173</v>
      </c>
      <c r="AA23" s="161" t="s">
        <v>173</v>
      </c>
      <c r="AB23" s="162" t="s">
        <v>173</v>
      </c>
      <c r="AC23" s="162" t="s">
        <v>173</v>
      </c>
      <c r="AD23" s="162" t="s">
        <v>173</v>
      </c>
      <c r="AE23" s="162" t="s">
        <v>173</v>
      </c>
      <c r="AF23" s="162" t="s">
        <v>173</v>
      </c>
      <c r="AG23" s="160" t="s">
        <v>173</v>
      </c>
      <c r="AH23" s="162">
        <v>0</v>
      </c>
      <c r="AI23" s="162" t="s">
        <v>173</v>
      </c>
      <c r="AJ23" s="160" t="s">
        <v>173</v>
      </c>
      <c r="AK23" s="161" t="s">
        <v>173</v>
      </c>
      <c r="AL23" s="161" t="s">
        <v>173</v>
      </c>
      <c r="AM23" s="160" t="s">
        <v>173</v>
      </c>
      <c r="AN23" s="160" t="s">
        <v>173</v>
      </c>
      <c r="AO23" s="160" t="s">
        <v>173</v>
      </c>
      <c r="AP23" s="161" t="s">
        <v>173</v>
      </c>
    </row>
    <row r="24" spans="1:42" x14ac:dyDescent="0.3">
      <c r="A24" s="157" t="s">
        <v>616</v>
      </c>
      <c r="B24" s="158" t="s">
        <v>616</v>
      </c>
      <c r="C24" s="158" t="s">
        <v>616</v>
      </c>
      <c r="D24" s="158" t="s">
        <v>616</v>
      </c>
      <c r="E24" s="158" t="s">
        <v>616</v>
      </c>
      <c r="F24" s="158" t="s">
        <v>616</v>
      </c>
      <c r="G24" s="158" t="s">
        <v>616</v>
      </c>
      <c r="H24" s="159" t="s">
        <v>173</v>
      </c>
      <c r="I24" s="159" t="s">
        <v>173</v>
      </c>
      <c r="J24" s="159" t="s">
        <v>173</v>
      </c>
      <c r="K24" s="159" t="s">
        <v>173</v>
      </c>
      <c r="L24" s="159" t="s">
        <v>173</v>
      </c>
      <c r="M24" s="159" t="s">
        <v>173</v>
      </c>
      <c r="N24" s="159" t="s">
        <v>173</v>
      </c>
      <c r="O24" s="159" t="s">
        <v>173</v>
      </c>
      <c r="P24" s="159" t="s">
        <v>173</v>
      </c>
      <c r="Q24" s="159" t="s">
        <v>173</v>
      </c>
      <c r="R24" s="159" t="s">
        <v>173</v>
      </c>
      <c r="S24" s="160" t="s">
        <v>173</v>
      </c>
      <c r="T24" s="161" t="s">
        <v>173</v>
      </c>
      <c r="U24" s="162" t="s">
        <v>173</v>
      </c>
      <c r="V24" s="162" t="s">
        <v>173</v>
      </c>
      <c r="W24" s="162" t="s">
        <v>173</v>
      </c>
      <c r="X24" s="162" t="s">
        <v>173</v>
      </c>
      <c r="Y24" s="162" t="s">
        <v>173</v>
      </c>
      <c r="Z24" s="160" t="s">
        <v>173</v>
      </c>
      <c r="AA24" s="161" t="s">
        <v>173</v>
      </c>
      <c r="AB24" s="162" t="s">
        <v>173</v>
      </c>
      <c r="AC24" s="162" t="s">
        <v>173</v>
      </c>
      <c r="AD24" s="162" t="s">
        <v>173</v>
      </c>
      <c r="AE24" s="162" t="s">
        <v>173</v>
      </c>
      <c r="AF24" s="162" t="s">
        <v>173</v>
      </c>
      <c r="AG24" s="160" t="s">
        <v>173</v>
      </c>
      <c r="AH24" s="162">
        <v>0</v>
      </c>
      <c r="AI24" s="162" t="s">
        <v>173</v>
      </c>
      <c r="AJ24" s="160" t="s">
        <v>173</v>
      </c>
      <c r="AK24" s="161" t="s">
        <v>173</v>
      </c>
      <c r="AL24" s="161" t="s">
        <v>173</v>
      </c>
      <c r="AM24" s="160" t="s">
        <v>173</v>
      </c>
      <c r="AN24" s="160" t="s">
        <v>173</v>
      </c>
      <c r="AO24" s="160" t="s">
        <v>173</v>
      </c>
      <c r="AP24" s="161" t="s">
        <v>173</v>
      </c>
    </row>
    <row r="25" spans="1:42" x14ac:dyDescent="0.3">
      <c r="A25" s="157" t="s">
        <v>616</v>
      </c>
      <c r="B25" s="158" t="s">
        <v>616</v>
      </c>
      <c r="C25" s="158" t="s">
        <v>616</v>
      </c>
      <c r="D25" s="158" t="s">
        <v>616</v>
      </c>
      <c r="E25" s="158" t="s">
        <v>616</v>
      </c>
      <c r="F25" s="158" t="s">
        <v>616</v>
      </c>
      <c r="G25" s="158" t="s">
        <v>616</v>
      </c>
      <c r="H25" s="159" t="s">
        <v>173</v>
      </c>
      <c r="I25" s="159" t="s">
        <v>173</v>
      </c>
      <c r="J25" s="159" t="s">
        <v>173</v>
      </c>
      <c r="K25" s="159" t="s">
        <v>173</v>
      </c>
      <c r="L25" s="159" t="s">
        <v>173</v>
      </c>
      <c r="M25" s="159" t="s">
        <v>173</v>
      </c>
      <c r="N25" s="159" t="s">
        <v>173</v>
      </c>
      <c r="O25" s="159" t="s">
        <v>173</v>
      </c>
      <c r="P25" s="159" t="s">
        <v>173</v>
      </c>
      <c r="Q25" s="159" t="s">
        <v>173</v>
      </c>
      <c r="R25" s="159" t="s">
        <v>173</v>
      </c>
      <c r="S25" s="160" t="s">
        <v>173</v>
      </c>
      <c r="T25" s="161" t="s">
        <v>173</v>
      </c>
      <c r="U25" s="162" t="s">
        <v>173</v>
      </c>
      <c r="V25" s="162" t="s">
        <v>173</v>
      </c>
      <c r="W25" s="162" t="s">
        <v>173</v>
      </c>
      <c r="X25" s="162" t="s">
        <v>173</v>
      </c>
      <c r="Y25" s="162" t="s">
        <v>173</v>
      </c>
      <c r="Z25" s="160" t="s">
        <v>173</v>
      </c>
      <c r="AA25" s="161" t="s">
        <v>173</v>
      </c>
      <c r="AB25" s="162" t="s">
        <v>173</v>
      </c>
      <c r="AC25" s="162" t="s">
        <v>173</v>
      </c>
      <c r="AD25" s="162" t="s">
        <v>173</v>
      </c>
      <c r="AE25" s="162" t="s">
        <v>173</v>
      </c>
      <c r="AF25" s="162" t="s">
        <v>173</v>
      </c>
      <c r="AG25" s="160" t="s">
        <v>173</v>
      </c>
      <c r="AH25" s="162">
        <v>0</v>
      </c>
      <c r="AI25" s="162" t="s">
        <v>173</v>
      </c>
      <c r="AJ25" s="160" t="s">
        <v>173</v>
      </c>
      <c r="AK25" s="161" t="s">
        <v>173</v>
      </c>
      <c r="AL25" s="161" t="s">
        <v>173</v>
      </c>
      <c r="AM25" s="160" t="s">
        <v>173</v>
      </c>
      <c r="AN25" s="160" t="s">
        <v>173</v>
      </c>
      <c r="AO25" s="160" t="s">
        <v>173</v>
      </c>
      <c r="AP25" s="161" t="s">
        <v>173</v>
      </c>
    </row>
    <row r="26" spans="1:42" x14ac:dyDescent="0.3">
      <c r="A26" s="157" t="s">
        <v>616</v>
      </c>
      <c r="B26" s="158" t="s">
        <v>616</v>
      </c>
      <c r="C26" s="158" t="s">
        <v>616</v>
      </c>
      <c r="D26" s="158" t="s">
        <v>616</v>
      </c>
      <c r="E26" s="158" t="s">
        <v>616</v>
      </c>
      <c r="F26" s="158" t="s">
        <v>616</v>
      </c>
      <c r="G26" s="158" t="s">
        <v>616</v>
      </c>
      <c r="H26" s="159" t="s">
        <v>173</v>
      </c>
      <c r="I26" s="159" t="s">
        <v>173</v>
      </c>
      <c r="J26" s="159" t="s">
        <v>173</v>
      </c>
      <c r="K26" s="159" t="s">
        <v>173</v>
      </c>
      <c r="L26" s="159" t="s">
        <v>173</v>
      </c>
      <c r="M26" s="159" t="s">
        <v>173</v>
      </c>
      <c r="N26" s="159" t="s">
        <v>173</v>
      </c>
      <c r="O26" s="159" t="s">
        <v>173</v>
      </c>
      <c r="P26" s="159" t="s">
        <v>173</v>
      </c>
      <c r="Q26" s="159" t="s">
        <v>173</v>
      </c>
      <c r="R26" s="159" t="s">
        <v>173</v>
      </c>
      <c r="S26" s="160" t="s">
        <v>173</v>
      </c>
      <c r="T26" s="161" t="s">
        <v>173</v>
      </c>
      <c r="U26" s="162" t="s">
        <v>173</v>
      </c>
      <c r="V26" s="162" t="s">
        <v>173</v>
      </c>
      <c r="W26" s="162" t="s">
        <v>173</v>
      </c>
      <c r="X26" s="162" t="s">
        <v>173</v>
      </c>
      <c r="Y26" s="162" t="s">
        <v>173</v>
      </c>
      <c r="Z26" s="160" t="s">
        <v>173</v>
      </c>
      <c r="AA26" s="161" t="s">
        <v>173</v>
      </c>
      <c r="AB26" s="162" t="s">
        <v>173</v>
      </c>
      <c r="AC26" s="162" t="s">
        <v>173</v>
      </c>
      <c r="AD26" s="162" t="s">
        <v>173</v>
      </c>
      <c r="AE26" s="162" t="s">
        <v>173</v>
      </c>
      <c r="AF26" s="162" t="s">
        <v>173</v>
      </c>
      <c r="AG26" s="160" t="s">
        <v>173</v>
      </c>
      <c r="AH26" s="162">
        <v>0</v>
      </c>
      <c r="AI26" s="162" t="s">
        <v>173</v>
      </c>
      <c r="AJ26" s="160" t="s">
        <v>173</v>
      </c>
      <c r="AK26" s="161" t="s">
        <v>173</v>
      </c>
      <c r="AL26" s="161" t="s">
        <v>173</v>
      </c>
      <c r="AM26" s="160" t="s">
        <v>173</v>
      </c>
      <c r="AN26" s="160" t="s">
        <v>173</v>
      </c>
      <c r="AO26" s="160" t="s">
        <v>173</v>
      </c>
      <c r="AP26" s="161" t="s">
        <v>173</v>
      </c>
    </row>
    <row r="27" spans="1:42" x14ac:dyDescent="0.3">
      <c r="A27" s="157" t="s">
        <v>616</v>
      </c>
      <c r="B27" s="158" t="s">
        <v>616</v>
      </c>
      <c r="C27" s="158" t="s">
        <v>616</v>
      </c>
      <c r="D27" s="158" t="s">
        <v>616</v>
      </c>
      <c r="E27" s="158" t="s">
        <v>616</v>
      </c>
      <c r="F27" s="158" t="s">
        <v>616</v>
      </c>
      <c r="G27" s="158" t="s">
        <v>616</v>
      </c>
      <c r="H27" s="159" t="s">
        <v>173</v>
      </c>
      <c r="I27" s="159" t="s">
        <v>173</v>
      </c>
      <c r="J27" s="159" t="s">
        <v>173</v>
      </c>
      <c r="K27" s="159" t="s">
        <v>173</v>
      </c>
      <c r="L27" s="159" t="s">
        <v>173</v>
      </c>
      <c r="M27" s="159" t="s">
        <v>173</v>
      </c>
      <c r="N27" s="159" t="s">
        <v>173</v>
      </c>
      <c r="O27" s="159" t="s">
        <v>173</v>
      </c>
      <c r="P27" s="159" t="s">
        <v>173</v>
      </c>
      <c r="Q27" s="159" t="s">
        <v>173</v>
      </c>
      <c r="R27" s="159" t="s">
        <v>173</v>
      </c>
      <c r="S27" s="160" t="s">
        <v>173</v>
      </c>
      <c r="T27" s="161" t="s">
        <v>173</v>
      </c>
      <c r="U27" s="162" t="s">
        <v>173</v>
      </c>
      <c r="V27" s="162" t="s">
        <v>173</v>
      </c>
      <c r="W27" s="162" t="s">
        <v>173</v>
      </c>
      <c r="X27" s="162" t="s">
        <v>173</v>
      </c>
      <c r="Y27" s="162" t="s">
        <v>173</v>
      </c>
      <c r="Z27" s="160" t="s">
        <v>173</v>
      </c>
      <c r="AA27" s="161" t="s">
        <v>173</v>
      </c>
      <c r="AB27" s="162" t="s">
        <v>173</v>
      </c>
      <c r="AC27" s="162" t="s">
        <v>173</v>
      </c>
      <c r="AD27" s="162" t="s">
        <v>173</v>
      </c>
      <c r="AE27" s="162" t="s">
        <v>173</v>
      </c>
      <c r="AF27" s="162" t="s">
        <v>173</v>
      </c>
      <c r="AG27" s="160" t="s">
        <v>173</v>
      </c>
      <c r="AH27" s="162">
        <v>0</v>
      </c>
      <c r="AI27" s="162" t="s">
        <v>173</v>
      </c>
      <c r="AJ27" s="160" t="s">
        <v>173</v>
      </c>
      <c r="AK27" s="161" t="s">
        <v>173</v>
      </c>
      <c r="AL27" s="161" t="s">
        <v>173</v>
      </c>
      <c r="AM27" s="160" t="s">
        <v>173</v>
      </c>
      <c r="AN27" s="160" t="s">
        <v>173</v>
      </c>
      <c r="AO27" s="160" t="s">
        <v>173</v>
      </c>
      <c r="AP27" s="161" t="s">
        <v>173</v>
      </c>
    </row>
    <row r="28" spans="1:42" x14ac:dyDescent="0.3">
      <c r="A28" s="157" t="s">
        <v>616</v>
      </c>
      <c r="B28" s="158" t="s">
        <v>616</v>
      </c>
      <c r="C28" s="158" t="s">
        <v>616</v>
      </c>
      <c r="D28" s="158" t="s">
        <v>616</v>
      </c>
      <c r="E28" s="158" t="s">
        <v>616</v>
      </c>
      <c r="F28" s="158" t="s">
        <v>616</v>
      </c>
      <c r="G28" s="158" t="s">
        <v>616</v>
      </c>
      <c r="H28" s="159" t="s">
        <v>173</v>
      </c>
      <c r="I28" s="159" t="s">
        <v>173</v>
      </c>
      <c r="J28" s="159" t="s">
        <v>173</v>
      </c>
      <c r="K28" s="159" t="s">
        <v>173</v>
      </c>
      <c r="L28" s="159" t="s">
        <v>173</v>
      </c>
      <c r="M28" s="159" t="s">
        <v>173</v>
      </c>
      <c r="N28" s="159" t="s">
        <v>173</v>
      </c>
      <c r="O28" s="159" t="s">
        <v>173</v>
      </c>
      <c r="P28" s="159" t="s">
        <v>173</v>
      </c>
      <c r="Q28" s="159" t="s">
        <v>173</v>
      </c>
      <c r="R28" s="159" t="s">
        <v>173</v>
      </c>
      <c r="S28" s="160" t="s">
        <v>173</v>
      </c>
      <c r="T28" s="161" t="s">
        <v>173</v>
      </c>
      <c r="U28" s="162" t="s">
        <v>173</v>
      </c>
      <c r="V28" s="162" t="s">
        <v>173</v>
      </c>
      <c r="W28" s="162" t="s">
        <v>173</v>
      </c>
      <c r="X28" s="162" t="s">
        <v>173</v>
      </c>
      <c r="Y28" s="162" t="s">
        <v>173</v>
      </c>
      <c r="Z28" s="160" t="s">
        <v>173</v>
      </c>
      <c r="AA28" s="161" t="s">
        <v>173</v>
      </c>
      <c r="AB28" s="162" t="s">
        <v>173</v>
      </c>
      <c r="AC28" s="162" t="s">
        <v>173</v>
      </c>
      <c r="AD28" s="162" t="s">
        <v>173</v>
      </c>
      <c r="AE28" s="162" t="s">
        <v>173</v>
      </c>
      <c r="AF28" s="162" t="s">
        <v>173</v>
      </c>
      <c r="AG28" s="160" t="s">
        <v>173</v>
      </c>
      <c r="AH28" s="162">
        <v>0</v>
      </c>
      <c r="AI28" s="162" t="s">
        <v>173</v>
      </c>
      <c r="AJ28" s="160" t="s">
        <v>173</v>
      </c>
      <c r="AK28" s="161" t="s">
        <v>173</v>
      </c>
      <c r="AL28" s="161" t="s">
        <v>173</v>
      </c>
      <c r="AM28" s="160" t="s">
        <v>173</v>
      </c>
      <c r="AN28" s="160" t="s">
        <v>173</v>
      </c>
      <c r="AO28" s="160" t="s">
        <v>173</v>
      </c>
      <c r="AP28" s="161" t="s">
        <v>173</v>
      </c>
    </row>
    <row r="29" spans="1:42" x14ac:dyDescent="0.3">
      <c r="A29" s="341" t="s">
        <v>173</v>
      </c>
      <c r="B29" s="341" t="s">
        <v>173</v>
      </c>
      <c r="C29" s="341" t="s">
        <v>173</v>
      </c>
      <c r="D29" s="341" t="s">
        <v>173</v>
      </c>
      <c r="E29" s="341" t="s">
        <v>173</v>
      </c>
      <c r="F29" s="341" t="s">
        <v>173</v>
      </c>
      <c r="G29" s="341" t="s">
        <v>173</v>
      </c>
      <c r="H29" s="341" t="s">
        <v>173</v>
      </c>
      <c r="I29" s="341" t="s">
        <v>173</v>
      </c>
      <c r="J29" s="341" t="s">
        <v>173</v>
      </c>
      <c r="K29" s="341" t="s">
        <v>173</v>
      </c>
      <c r="L29" s="341" t="s">
        <v>173</v>
      </c>
      <c r="M29" s="341" t="s">
        <v>173</v>
      </c>
      <c r="N29" s="341" t="s">
        <v>173</v>
      </c>
      <c r="O29" s="341" t="s">
        <v>173</v>
      </c>
      <c r="P29" s="341" t="s">
        <v>173</v>
      </c>
      <c r="Q29" s="341" t="s">
        <v>173</v>
      </c>
      <c r="R29" s="341" t="s">
        <v>173</v>
      </c>
      <c r="S29" s="341" t="s">
        <v>173</v>
      </c>
      <c r="T29" s="341" t="s">
        <v>173</v>
      </c>
      <c r="U29" s="341" t="s">
        <v>173</v>
      </c>
      <c r="V29" s="341" t="s">
        <v>173</v>
      </c>
      <c r="W29" s="341" t="s">
        <v>173</v>
      </c>
      <c r="X29" s="341" t="s">
        <v>173</v>
      </c>
      <c r="Y29" s="341" t="s">
        <v>173</v>
      </c>
      <c r="Z29" s="341" t="s">
        <v>173</v>
      </c>
      <c r="AA29" s="341" t="s">
        <v>173</v>
      </c>
      <c r="AB29" s="341" t="s">
        <v>173</v>
      </c>
      <c r="AC29" s="341" t="s">
        <v>173</v>
      </c>
      <c r="AD29" s="341" t="s">
        <v>173</v>
      </c>
      <c r="AE29" s="341" t="s">
        <v>173</v>
      </c>
      <c r="AF29" s="341" t="s">
        <v>173</v>
      </c>
      <c r="AG29" s="341" t="s">
        <v>173</v>
      </c>
      <c r="AH29" s="341" t="s">
        <v>173</v>
      </c>
      <c r="AI29" s="341" t="s">
        <v>173</v>
      </c>
      <c r="AJ29" s="341" t="s">
        <v>173</v>
      </c>
      <c r="AK29" s="341" t="s">
        <v>173</v>
      </c>
      <c r="AL29" s="341" t="s">
        <v>173</v>
      </c>
      <c r="AM29" s="341" t="s">
        <v>173</v>
      </c>
      <c r="AN29" s="341" t="s">
        <v>173</v>
      </c>
      <c r="AO29" s="341" t="s">
        <v>173</v>
      </c>
      <c r="AP29" s="341" t="s">
        <v>173</v>
      </c>
    </row>
    <row r="30" spans="1:42" x14ac:dyDescent="0.3">
      <c r="A30" s="341" t="s">
        <v>173</v>
      </c>
      <c r="B30" s="341" t="s">
        <v>173</v>
      </c>
      <c r="C30" s="341" t="s">
        <v>173</v>
      </c>
      <c r="D30" s="341" t="s">
        <v>173</v>
      </c>
      <c r="E30" s="341" t="s">
        <v>173</v>
      </c>
      <c r="F30" s="341" t="s">
        <v>173</v>
      </c>
      <c r="G30" s="341" t="s">
        <v>173</v>
      </c>
      <c r="H30" s="341" t="s">
        <v>173</v>
      </c>
      <c r="I30" s="341" t="s">
        <v>173</v>
      </c>
      <c r="J30" s="341" t="s">
        <v>173</v>
      </c>
      <c r="K30" s="341" t="s">
        <v>173</v>
      </c>
      <c r="L30" s="341" t="s">
        <v>173</v>
      </c>
      <c r="M30" s="341" t="s">
        <v>173</v>
      </c>
      <c r="N30" s="341" t="s">
        <v>173</v>
      </c>
      <c r="O30" s="341" t="s">
        <v>173</v>
      </c>
      <c r="P30" s="341" t="s">
        <v>173</v>
      </c>
      <c r="Q30" s="341" t="s">
        <v>173</v>
      </c>
      <c r="R30" s="341" t="s">
        <v>173</v>
      </c>
      <c r="S30" s="341" t="s">
        <v>173</v>
      </c>
      <c r="T30" s="341" t="s">
        <v>173</v>
      </c>
      <c r="U30" s="341" t="s">
        <v>173</v>
      </c>
      <c r="V30" s="341" t="s">
        <v>173</v>
      </c>
      <c r="W30" s="341" t="s">
        <v>173</v>
      </c>
      <c r="X30" s="341" t="s">
        <v>173</v>
      </c>
      <c r="Y30" s="341" t="s">
        <v>173</v>
      </c>
      <c r="Z30" s="341" t="s">
        <v>173</v>
      </c>
      <c r="AA30" s="341" t="s">
        <v>173</v>
      </c>
      <c r="AB30" s="341" t="s">
        <v>173</v>
      </c>
      <c r="AC30" s="341" t="s">
        <v>173</v>
      </c>
      <c r="AD30" s="341" t="s">
        <v>173</v>
      </c>
      <c r="AE30" s="341" t="s">
        <v>173</v>
      </c>
      <c r="AF30" s="341" t="s">
        <v>173</v>
      </c>
      <c r="AG30" s="341" t="s">
        <v>173</v>
      </c>
      <c r="AH30" s="341" t="s">
        <v>173</v>
      </c>
      <c r="AI30" s="341" t="s">
        <v>173</v>
      </c>
      <c r="AJ30" s="341" t="s">
        <v>173</v>
      </c>
      <c r="AK30" s="341" t="s">
        <v>173</v>
      </c>
      <c r="AL30" s="341" t="s">
        <v>173</v>
      </c>
      <c r="AM30" s="341" t="s">
        <v>173</v>
      </c>
      <c r="AN30" s="341" t="s">
        <v>173</v>
      </c>
      <c r="AO30" s="341" t="s">
        <v>173</v>
      </c>
      <c r="AP30" s="341" t="s">
        <v>173</v>
      </c>
    </row>
    <row r="31" spans="1:42" x14ac:dyDescent="0.3">
      <c r="A31" s="341" t="s">
        <v>173</v>
      </c>
      <c r="B31" s="341" t="s">
        <v>173</v>
      </c>
      <c r="C31" s="341" t="s">
        <v>173</v>
      </c>
      <c r="D31" s="341" t="s">
        <v>173</v>
      </c>
      <c r="E31" s="341" t="s">
        <v>173</v>
      </c>
      <c r="F31" s="341" t="s">
        <v>173</v>
      </c>
      <c r="G31" s="341" t="s">
        <v>173</v>
      </c>
      <c r="H31" s="341" t="s">
        <v>173</v>
      </c>
      <c r="I31" s="341" t="s">
        <v>173</v>
      </c>
      <c r="J31" s="341" t="s">
        <v>173</v>
      </c>
      <c r="K31" s="341" t="s">
        <v>173</v>
      </c>
      <c r="L31" s="341" t="s">
        <v>173</v>
      </c>
      <c r="M31" s="341" t="s">
        <v>173</v>
      </c>
      <c r="N31" s="341" t="s">
        <v>173</v>
      </c>
      <c r="O31" s="341" t="s">
        <v>173</v>
      </c>
      <c r="P31" s="341" t="s">
        <v>173</v>
      </c>
      <c r="Q31" s="341" t="s">
        <v>173</v>
      </c>
      <c r="R31" s="341" t="s">
        <v>173</v>
      </c>
      <c r="S31" s="341" t="s">
        <v>173</v>
      </c>
      <c r="T31" s="341" t="s">
        <v>173</v>
      </c>
      <c r="U31" s="341" t="s">
        <v>173</v>
      </c>
      <c r="V31" s="341" t="s">
        <v>173</v>
      </c>
      <c r="W31" s="341" t="s">
        <v>173</v>
      </c>
      <c r="X31" s="341" t="s">
        <v>173</v>
      </c>
      <c r="Y31" s="341" t="s">
        <v>173</v>
      </c>
      <c r="Z31" s="341" t="s">
        <v>173</v>
      </c>
      <c r="AA31" s="341" t="s">
        <v>173</v>
      </c>
      <c r="AB31" s="341" t="s">
        <v>173</v>
      </c>
      <c r="AC31" s="341" t="s">
        <v>173</v>
      </c>
      <c r="AD31" s="341" t="s">
        <v>173</v>
      </c>
      <c r="AE31" s="341" t="s">
        <v>173</v>
      </c>
      <c r="AF31" s="341" t="s">
        <v>173</v>
      </c>
      <c r="AG31" s="341" t="s">
        <v>173</v>
      </c>
      <c r="AH31" s="341" t="s">
        <v>173</v>
      </c>
      <c r="AI31" s="341" t="s">
        <v>173</v>
      </c>
      <c r="AJ31" s="341" t="s">
        <v>173</v>
      </c>
      <c r="AK31" s="341" t="s">
        <v>173</v>
      </c>
      <c r="AL31" s="341" t="s">
        <v>173</v>
      </c>
      <c r="AM31" s="341" t="s">
        <v>173</v>
      </c>
      <c r="AN31" s="341" t="s">
        <v>173</v>
      </c>
      <c r="AO31" s="341" t="s">
        <v>173</v>
      </c>
      <c r="AP31" s="341" t="s">
        <v>173</v>
      </c>
    </row>
    <row r="32" spans="1:42" x14ac:dyDescent="0.3">
      <c r="A32" s="342" t="s">
        <v>173</v>
      </c>
      <c r="B32" s="341" t="s">
        <v>173</v>
      </c>
      <c r="C32" s="341" t="s">
        <v>173</v>
      </c>
      <c r="D32" s="341" t="s">
        <v>173</v>
      </c>
      <c r="E32" s="341" t="s">
        <v>173</v>
      </c>
      <c r="F32" s="341" t="s">
        <v>173</v>
      </c>
      <c r="G32" s="341" t="s">
        <v>173</v>
      </c>
      <c r="H32" s="341" t="s">
        <v>173</v>
      </c>
      <c r="I32" s="341" t="s">
        <v>173</v>
      </c>
      <c r="J32" s="341" t="s">
        <v>173</v>
      </c>
      <c r="K32" s="341" t="s">
        <v>173</v>
      </c>
      <c r="L32" s="341" t="s">
        <v>173</v>
      </c>
      <c r="M32" s="341" t="s">
        <v>173</v>
      </c>
      <c r="N32" s="341" t="s">
        <v>173</v>
      </c>
      <c r="O32" s="341" t="s">
        <v>173</v>
      </c>
      <c r="P32" s="341" t="s">
        <v>173</v>
      </c>
      <c r="Q32" s="341" t="s">
        <v>173</v>
      </c>
      <c r="R32" s="341" t="s">
        <v>173</v>
      </c>
      <c r="S32" s="341" t="s">
        <v>173</v>
      </c>
      <c r="T32" s="341" t="s">
        <v>173</v>
      </c>
      <c r="U32" s="341" t="s">
        <v>173</v>
      </c>
      <c r="V32" s="341" t="s">
        <v>173</v>
      </c>
      <c r="W32" s="341" t="s">
        <v>173</v>
      </c>
      <c r="X32" s="341" t="s">
        <v>173</v>
      </c>
      <c r="Y32" s="341" t="s">
        <v>173</v>
      </c>
      <c r="Z32" s="341" t="s">
        <v>173</v>
      </c>
      <c r="AA32" s="341" t="s">
        <v>173</v>
      </c>
      <c r="AB32" s="341" t="s">
        <v>173</v>
      </c>
      <c r="AC32" s="341" t="s">
        <v>173</v>
      </c>
      <c r="AD32" s="341" t="s">
        <v>173</v>
      </c>
      <c r="AE32" s="341" t="s">
        <v>173</v>
      </c>
      <c r="AF32" s="341" t="s">
        <v>173</v>
      </c>
      <c r="AG32" s="341" t="s">
        <v>173</v>
      </c>
      <c r="AH32" s="341" t="s">
        <v>173</v>
      </c>
      <c r="AI32" s="341" t="s">
        <v>173</v>
      </c>
      <c r="AJ32" s="341" t="s">
        <v>173</v>
      </c>
      <c r="AK32" s="341" t="s">
        <v>173</v>
      </c>
      <c r="AL32" s="341" t="s">
        <v>173</v>
      </c>
      <c r="AM32" s="341" t="s">
        <v>173</v>
      </c>
      <c r="AN32" s="341" t="s">
        <v>173</v>
      </c>
      <c r="AO32" s="341" t="s">
        <v>173</v>
      </c>
      <c r="AP32" s="341" t="s">
        <v>173</v>
      </c>
    </row>
    <row r="33" spans="1:42" x14ac:dyDescent="0.3">
      <c r="A33" s="341" t="s">
        <v>173</v>
      </c>
      <c r="B33" s="341" t="s">
        <v>173</v>
      </c>
      <c r="C33" s="341" t="s">
        <v>173</v>
      </c>
      <c r="D33" s="341" t="s">
        <v>173</v>
      </c>
      <c r="E33" s="341" t="s">
        <v>173</v>
      </c>
      <c r="F33" s="341" t="s">
        <v>173</v>
      </c>
      <c r="G33" s="341" t="s">
        <v>173</v>
      </c>
      <c r="H33" s="341" t="s">
        <v>173</v>
      </c>
      <c r="I33" s="341" t="s">
        <v>173</v>
      </c>
      <c r="J33" s="341" t="s">
        <v>173</v>
      </c>
      <c r="K33" s="341" t="s">
        <v>173</v>
      </c>
      <c r="L33" s="341" t="s">
        <v>173</v>
      </c>
      <c r="M33" s="341" t="s">
        <v>173</v>
      </c>
      <c r="N33" s="341" t="s">
        <v>173</v>
      </c>
      <c r="O33" s="341" t="s">
        <v>173</v>
      </c>
      <c r="P33" s="341" t="s">
        <v>173</v>
      </c>
      <c r="Q33" s="341" t="s">
        <v>173</v>
      </c>
      <c r="R33" s="341" t="s">
        <v>173</v>
      </c>
      <c r="S33" s="341" t="s">
        <v>173</v>
      </c>
      <c r="T33" s="341" t="s">
        <v>173</v>
      </c>
      <c r="U33" s="341" t="s">
        <v>173</v>
      </c>
      <c r="V33" s="341" t="s">
        <v>173</v>
      </c>
      <c r="W33" s="341" t="s">
        <v>173</v>
      </c>
      <c r="X33" s="341" t="s">
        <v>173</v>
      </c>
      <c r="Y33" s="341" t="s">
        <v>173</v>
      </c>
      <c r="Z33" s="341" t="s">
        <v>173</v>
      </c>
      <c r="AA33" s="341" t="s">
        <v>173</v>
      </c>
      <c r="AB33" s="341" t="s">
        <v>173</v>
      </c>
      <c r="AC33" s="341" t="s">
        <v>173</v>
      </c>
      <c r="AD33" s="341" t="s">
        <v>173</v>
      </c>
      <c r="AE33" s="341" t="s">
        <v>173</v>
      </c>
      <c r="AF33" s="341" t="s">
        <v>173</v>
      </c>
      <c r="AG33" s="341" t="s">
        <v>173</v>
      </c>
      <c r="AH33" s="341" t="s">
        <v>173</v>
      </c>
      <c r="AI33" s="341" t="s">
        <v>173</v>
      </c>
      <c r="AJ33" s="341" t="s">
        <v>173</v>
      </c>
      <c r="AK33" s="341" t="s">
        <v>173</v>
      </c>
      <c r="AL33" s="341" t="s">
        <v>173</v>
      </c>
      <c r="AM33" s="341" t="s">
        <v>173</v>
      </c>
      <c r="AN33" s="341" t="s">
        <v>173</v>
      </c>
      <c r="AO33" s="341" t="s">
        <v>173</v>
      </c>
      <c r="AP33" s="341" t="s">
        <v>173</v>
      </c>
    </row>
    <row r="34" spans="1:42" x14ac:dyDescent="0.3">
      <c r="A34" s="341" t="s">
        <v>173</v>
      </c>
      <c r="B34" s="341" t="s">
        <v>173</v>
      </c>
      <c r="C34" s="341" t="s">
        <v>173</v>
      </c>
      <c r="D34" s="341" t="s">
        <v>173</v>
      </c>
      <c r="E34" s="341" t="s">
        <v>173</v>
      </c>
      <c r="F34" s="341" t="s">
        <v>173</v>
      </c>
      <c r="G34" s="341" t="s">
        <v>173</v>
      </c>
      <c r="H34" s="341" t="s">
        <v>173</v>
      </c>
      <c r="I34" s="341" t="s">
        <v>173</v>
      </c>
      <c r="J34" s="341" t="s">
        <v>173</v>
      </c>
      <c r="K34" s="341" t="s">
        <v>173</v>
      </c>
      <c r="L34" s="341" t="s">
        <v>173</v>
      </c>
      <c r="M34" s="341" t="s">
        <v>173</v>
      </c>
      <c r="N34" s="341" t="s">
        <v>173</v>
      </c>
      <c r="O34" s="341" t="s">
        <v>173</v>
      </c>
      <c r="P34" s="341" t="s">
        <v>173</v>
      </c>
      <c r="Q34" s="341" t="s">
        <v>173</v>
      </c>
      <c r="R34" s="341" t="s">
        <v>173</v>
      </c>
      <c r="S34" s="341" t="s">
        <v>173</v>
      </c>
      <c r="T34" s="341" t="s">
        <v>173</v>
      </c>
      <c r="U34" s="341" t="s">
        <v>173</v>
      </c>
      <c r="V34" s="341" t="s">
        <v>173</v>
      </c>
      <c r="W34" s="341" t="s">
        <v>173</v>
      </c>
      <c r="X34" s="341" t="s">
        <v>173</v>
      </c>
      <c r="Y34" s="341" t="s">
        <v>173</v>
      </c>
      <c r="Z34" s="341" t="s">
        <v>173</v>
      </c>
      <c r="AA34" s="341" t="s">
        <v>173</v>
      </c>
      <c r="AB34" s="341" t="s">
        <v>173</v>
      </c>
      <c r="AC34" s="341" t="s">
        <v>173</v>
      </c>
      <c r="AD34" s="341" t="s">
        <v>173</v>
      </c>
      <c r="AE34" s="341" t="s">
        <v>173</v>
      </c>
      <c r="AF34" s="341" t="s">
        <v>173</v>
      </c>
      <c r="AG34" s="341" t="s">
        <v>173</v>
      </c>
      <c r="AH34" s="341" t="s">
        <v>173</v>
      </c>
      <c r="AI34" s="341" t="s">
        <v>173</v>
      </c>
      <c r="AJ34" s="341" t="s">
        <v>173</v>
      </c>
      <c r="AK34" s="341" t="s">
        <v>173</v>
      </c>
      <c r="AL34" s="341" t="s">
        <v>173</v>
      </c>
      <c r="AM34" s="341" t="s">
        <v>173</v>
      </c>
      <c r="AN34" s="341" t="s">
        <v>173</v>
      </c>
      <c r="AO34" s="341" t="s">
        <v>173</v>
      </c>
      <c r="AP34" s="341" t="s">
        <v>173</v>
      </c>
    </row>
    <row r="35" spans="1:42" x14ac:dyDescent="0.3">
      <c r="A35" s="341" t="s">
        <v>173</v>
      </c>
      <c r="B35" s="341" t="s">
        <v>173</v>
      </c>
      <c r="C35" s="341" t="s">
        <v>173</v>
      </c>
      <c r="D35" s="341" t="s">
        <v>173</v>
      </c>
      <c r="E35" s="341" t="s">
        <v>173</v>
      </c>
      <c r="F35" s="341" t="s">
        <v>173</v>
      </c>
      <c r="G35" s="341" t="s">
        <v>173</v>
      </c>
      <c r="H35" s="341" t="s">
        <v>173</v>
      </c>
      <c r="I35" s="341" t="s">
        <v>173</v>
      </c>
      <c r="J35" s="341" t="s">
        <v>173</v>
      </c>
      <c r="K35" s="341" t="s">
        <v>173</v>
      </c>
      <c r="L35" s="341" t="s">
        <v>173</v>
      </c>
      <c r="M35" s="341" t="s">
        <v>173</v>
      </c>
      <c r="N35" s="341" t="s">
        <v>173</v>
      </c>
      <c r="O35" s="341" t="s">
        <v>173</v>
      </c>
      <c r="P35" s="341" t="s">
        <v>173</v>
      </c>
      <c r="Q35" s="341" t="s">
        <v>173</v>
      </c>
      <c r="R35" s="341" t="s">
        <v>173</v>
      </c>
      <c r="S35" s="341" t="s">
        <v>173</v>
      </c>
      <c r="T35" s="341" t="s">
        <v>173</v>
      </c>
      <c r="U35" s="341" t="s">
        <v>173</v>
      </c>
      <c r="V35" s="341" t="s">
        <v>173</v>
      </c>
      <c r="W35" s="341" t="s">
        <v>173</v>
      </c>
      <c r="X35" s="341" t="s">
        <v>173</v>
      </c>
      <c r="Y35" s="341" t="s">
        <v>173</v>
      </c>
      <c r="Z35" s="341" t="s">
        <v>173</v>
      </c>
      <c r="AA35" s="341" t="s">
        <v>173</v>
      </c>
      <c r="AB35" s="341" t="s">
        <v>173</v>
      </c>
      <c r="AC35" s="341" t="s">
        <v>173</v>
      </c>
      <c r="AD35" s="341" t="s">
        <v>173</v>
      </c>
      <c r="AE35" s="341" t="s">
        <v>173</v>
      </c>
      <c r="AF35" s="341" t="s">
        <v>173</v>
      </c>
      <c r="AG35" s="341" t="s">
        <v>173</v>
      </c>
      <c r="AH35" s="341" t="s">
        <v>173</v>
      </c>
      <c r="AI35" s="341" t="s">
        <v>173</v>
      </c>
      <c r="AJ35" s="341" t="s">
        <v>173</v>
      </c>
      <c r="AK35" s="341" t="s">
        <v>173</v>
      </c>
      <c r="AL35" s="341" t="s">
        <v>173</v>
      </c>
      <c r="AM35" s="341" t="s">
        <v>173</v>
      </c>
      <c r="AN35" s="341" t="s">
        <v>173</v>
      </c>
      <c r="AO35" s="341" t="s">
        <v>173</v>
      </c>
      <c r="AP35" s="341" t="s">
        <v>173</v>
      </c>
    </row>
    <row r="36" spans="1:42" x14ac:dyDescent="0.3">
      <c r="A36" s="341" t="s">
        <v>173</v>
      </c>
      <c r="B36" s="341" t="s">
        <v>173</v>
      </c>
      <c r="C36" s="341" t="s">
        <v>173</v>
      </c>
      <c r="D36" s="341" t="s">
        <v>173</v>
      </c>
      <c r="E36" s="341" t="s">
        <v>173</v>
      </c>
      <c r="F36" s="341" t="s">
        <v>173</v>
      </c>
      <c r="G36" s="341" t="s">
        <v>173</v>
      </c>
      <c r="H36" s="341" t="s">
        <v>173</v>
      </c>
      <c r="I36" s="341" t="s">
        <v>173</v>
      </c>
      <c r="J36" s="341" t="s">
        <v>173</v>
      </c>
      <c r="K36" s="341" t="s">
        <v>173</v>
      </c>
      <c r="L36" s="341" t="s">
        <v>173</v>
      </c>
      <c r="M36" s="341" t="s">
        <v>173</v>
      </c>
      <c r="N36" s="341" t="s">
        <v>173</v>
      </c>
      <c r="O36" s="341" t="s">
        <v>173</v>
      </c>
      <c r="P36" s="341" t="s">
        <v>173</v>
      </c>
      <c r="Q36" s="341" t="s">
        <v>173</v>
      </c>
      <c r="R36" s="341" t="s">
        <v>173</v>
      </c>
      <c r="S36" s="341" t="s">
        <v>173</v>
      </c>
      <c r="T36" s="341" t="s">
        <v>173</v>
      </c>
      <c r="U36" s="341" t="s">
        <v>173</v>
      </c>
      <c r="V36" s="341" t="s">
        <v>173</v>
      </c>
      <c r="W36" s="341" t="s">
        <v>173</v>
      </c>
      <c r="X36" s="341" t="s">
        <v>173</v>
      </c>
      <c r="Y36" s="341" t="s">
        <v>173</v>
      </c>
      <c r="Z36" s="341" t="s">
        <v>173</v>
      </c>
      <c r="AA36" s="341" t="s">
        <v>173</v>
      </c>
      <c r="AB36" s="341" t="s">
        <v>173</v>
      </c>
      <c r="AC36" s="341" t="s">
        <v>173</v>
      </c>
      <c r="AD36" s="341" t="s">
        <v>173</v>
      </c>
      <c r="AE36" s="341" t="s">
        <v>173</v>
      </c>
      <c r="AF36" s="341" t="s">
        <v>173</v>
      </c>
      <c r="AG36" s="341" t="s">
        <v>173</v>
      </c>
      <c r="AH36" s="341" t="s">
        <v>173</v>
      </c>
      <c r="AI36" s="341" t="s">
        <v>173</v>
      </c>
      <c r="AJ36" s="341" t="s">
        <v>173</v>
      </c>
      <c r="AK36" s="341" t="s">
        <v>173</v>
      </c>
      <c r="AL36" s="341" t="s">
        <v>173</v>
      </c>
      <c r="AM36" s="341" t="s">
        <v>173</v>
      </c>
      <c r="AN36" s="341" t="s">
        <v>173</v>
      </c>
      <c r="AO36" s="341" t="s">
        <v>173</v>
      </c>
      <c r="AP36" s="341" t="s">
        <v>173</v>
      </c>
    </row>
    <row r="37" spans="1:42" x14ac:dyDescent="0.3">
      <c r="A37" s="341" t="s">
        <v>173</v>
      </c>
      <c r="B37" s="341" t="s">
        <v>173</v>
      </c>
      <c r="C37" s="341" t="s">
        <v>173</v>
      </c>
      <c r="D37" s="341" t="s">
        <v>173</v>
      </c>
      <c r="E37" s="341" t="s">
        <v>173</v>
      </c>
      <c r="F37" s="341" t="s">
        <v>173</v>
      </c>
      <c r="G37" s="341" t="s">
        <v>173</v>
      </c>
      <c r="H37" s="341" t="s">
        <v>173</v>
      </c>
      <c r="I37" s="341" t="s">
        <v>173</v>
      </c>
      <c r="J37" s="341" t="s">
        <v>173</v>
      </c>
      <c r="K37" s="341" t="s">
        <v>173</v>
      </c>
      <c r="L37" s="341" t="s">
        <v>173</v>
      </c>
      <c r="M37" s="341" t="s">
        <v>173</v>
      </c>
      <c r="N37" s="341" t="s">
        <v>173</v>
      </c>
      <c r="O37" s="341" t="s">
        <v>173</v>
      </c>
      <c r="P37" s="341" t="s">
        <v>173</v>
      </c>
      <c r="Q37" s="341" t="s">
        <v>173</v>
      </c>
      <c r="R37" s="341" t="s">
        <v>173</v>
      </c>
      <c r="S37" s="341" t="s">
        <v>173</v>
      </c>
      <c r="T37" s="341" t="s">
        <v>173</v>
      </c>
      <c r="U37" s="341" t="s">
        <v>173</v>
      </c>
      <c r="V37" s="341" t="s">
        <v>173</v>
      </c>
      <c r="W37" s="341" t="s">
        <v>173</v>
      </c>
      <c r="X37" s="341" t="s">
        <v>173</v>
      </c>
      <c r="Y37" s="341" t="s">
        <v>173</v>
      </c>
      <c r="Z37" s="341" t="s">
        <v>173</v>
      </c>
      <c r="AA37" s="341" t="s">
        <v>173</v>
      </c>
      <c r="AB37" s="341" t="s">
        <v>173</v>
      </c>
      <c r="AC37" s="341" t="s">
        <v>173</v>
      </c>
      <c r="AD37" s="341" t="s">
        <v>173</v>
      </c>
      <c r="AE37" s="341" t="s">
        <v>173</v>
      </c>
      <c r="AF37" s="341" t="s">
        <v>173</v>
      </c>
      <c r="AG37" s="341" t="s">
        <v>173</v>
      </c>
      <c r="AH37" s="341" t="s">
        <v>173</v>
      </c>
      <c r="AI37" s="341" t="s">
        <v>173</v>
      </c>
      <c r="AJ37" s="341" t="s">
        <v>173</v>
      </c>
      <c r="AK37" s="341" t="s">
        <v>173</v>
      </c>
      <c r="AL37" s="341" t="s">
        <v>173</v>
      </c>
      <c r="AM37" s="341" t="s">
        <v>173</v>
      </c>
      <c r="AN37" s="341" t="s">
        <v>173</v>
      </c>
      <c r="AO37" s="341" t="s">
        <v>173</v>
      </c>
      <c r="AP37" s="341" t="s">
        <v>173</v>
      </c>
    </row>
    <row r="38" spans="1:42" x14ac:dyDescent="0.3">
      <c r="A38" s="341" t="s">
        <v>173</v>
      </c>
      <c r="B38" s="341" t="s">
        <v>173</v>
      </c>
      <c r="C38" s="341" t="s">
        <v>173</v>
      </c>
      <c r="D38" s="341" t="s">
        <v>173</v>
      </c>
      <c r="E38" s="341" t="s">
        <v>173</v>
      </c>
      <c r="F38" s="341" t="s">
        <v>173</v>
      </c>
      <c r="G38" s="341" t="s">
        <v>173</v>
      </c>
      <c r="H38" s="341" t="s">
        <v>173</v>
      </c>
      <c r="I38" s="341" t="s">
        <v>173</v>
      </c>
      <c r="J38" s="341" t="s">
        <v>173</v>
      </c>
      <c r="K38" s="341" t="s">
        <v>173</v>
      </c>
      <c r="L38" s="341" t="s">
        <v>173</v>
      </c>
      <c r="M38" s="341" t="s">
        <v>173</v>
      </c>
      <c r="N38" s="341" t="s">
        <v>173</v>
      </c>
      <c r="O38" s="341" t="s">
        <v>173</v>
      </c>
      <c r="P38" s="341" t="s">
        <v>173</v>
      </c>
      <c r="Q38" s="341" t="s">
        <v>173</v>
      </c>
      <c r="R38" s="341" t="s">
        <v>173</v>
      </c>
      <c r="S38" s="341" t="s">
        <v>173</v>
      </c>
      <c r="T38" s="341" t="s">
        <v>173</v>
      </c>
      <c r="U38" s="341" t="s">
        <v>173</v>
      </c>
      <c r="V38" s="341" t="s">
        <v>173</v>
      </c>
      <c r="W38" s="341" t="s">
        <v>173</v>
      </c>
      <c r="X38" s="341" t="s">
        <v>173</v>
      </c>
      <c r="Y38" s="341" t="s">
        <v>173</v>
      </c>
      <c r="Z38" s="341" t="s">
        <v>173</v>
      </c>
      <c r="AA38" s="341" t="s">
        <v>173</v>
      </c>
      <c r="AB38" s="341" t="s">
        <v>173</v>
      </c>
      <c r="AC38" s="341" t="s">
        <v>173</v>
      </c>
      <c r="AD38" s="341" t="s">
        <v>173</v>
      </c>
      <c r="AE38" s="341" t="s">
        <v>173</v>
      </c>
      <c r="AF38" s="341" t="s">
        <v>173</v>
      </c>
      <c r="AG38" s="341" t="s">
        <v>173</v>
      </c>
      <c r="AH38" s="341" t="s">
        <v>173</v>
      </c>
      <c r="AI38" s="341" t="s">
        <v>173</v>
      </c>
      <c r="AJ38" s="341" t="s">
        <v>173</v>
      </c>
      <c r="AK38" s="341" t="s">
        <v>173</v>
      </c>
      <c r="AL38" s="341" t="s">
        <v>173</v>
      </c>
      <c r="AM38" s="341" t="s">
        <v>173</v>
      </c>
      <c r="AN38" s="341" t="s">
        <v>173</v>
      </c>
      <c r="AO38" s="341" t="s">
        <v>173</v>
      </c>
      <c r="AP38" s="341" t="s">
        <v>173</v>
      </c>
    </row>
    <row r="39" spans="1:42" x14ac:dyDescent="0.3">
      <c r="A39" s="341" t="s">
        <v>173</v>
      </c>
      <c r="B39" s="341" t="s">
        <v>173</v>
      </c>
      <c r="C39" s="341" t="s">
        <v>173</v>
      </c>
      <c r="D39" s="341" t="s">
        <v>173</v>
      </c>
      <c r="E39" s="341" t="s">
        <v>173</v>
      </c>
      <c r="F39" s="341" t="s">
        <v>173</v>
      </c>
      <c r="G39" s="341" t="s">
        <v>173</v>
      </c>
      <c r="H39" s="341" t="s">
        <v>173</v>
      </c>
      <c r="I39" s="341" t="s">
        <v>173</v>
      </c>
      <c r="J39" s="341" t="s">
        <v>173</v>
      </c>
      <c r="K39" s="341" t="s">
        <v>173</v>
      </c>
      <c r="L39" s="341" t="s">
        <v>173</v>
      </c>
      <c r="M39" s="341" t="s">
        <v>173</v>
      </c>
      <c r="N39" s="341" t="s">
        <v>173</v>
      </c>
      <c r="O39" s="341" t="s">
        <v>173</v>
      </c>
      <c r="P39" s="341" t="s">
        <v>173</v>
      </c>
      <c r="Q39" s="341" t="s">
        <v>173</v>
      </c>
      <c r="R39" s="341" t="s">
        <v>173</v>
      </c>
      <c r="S39" s="341" t="s">
        <v>173</v>
      </c>
      <c r="T39" s="341" t="s">
        <v>173</v>
      </c>
      <c r="U39" s="341" t="s">
        <v>173</v>
      </c>
      <c r="V39" s="341" t="s">
        <v>173</v>
      </c>
      <c r="W39" s="341" t="s">
        <v>173</v>
      </c>
      <c r="X39" s="341" t="s">
        <v>173</v>
      </c>
      <c r="Y39" s="341" t="s">
        <v>173</v>
      </c>
      <c r="Z39" s="341" t="s">
        <v>173</v>
      </c>
      <c r="AA39" s="341" t="s">
        <v>173</v>
      </c>
      <c r="AB39" s="341" t="s">
        <v>173</v>
      </c>
      <c r="AC39" s="341" t="s">
        <v>173</v>
      </c>
      <c r="AD39" s="341" t="s">
        <v>173</v>
      </c>
      <c r="AE39" s="341" t="s">
        <v>173</v>
      </c>
      <c r="AF39" s="341" t="s">
        <v>173</v>
      </c>
      <c r="AG39" s="341" t="s">
        <v>173</v>
      </c>
      <c r="AH39" s="341" t="s">
        <v>173</v>
      </c>
      <c r="AI39" s="341" t="s">
        <v>173</v>
      </c>
      <c r="AJ39" s="341" t="s">
        <v>173</v>
      </c>
      <c r="AK39" s="341" t="s">
        <v>173</v>
      </c>
      <c r="AL39" s="341" t="s">
        <v>173</v>
      </c>
      <c r="AM39" s="341" t="s">
        <v>173</v>
      </c>
      <c r="AN39" s="341" t="s">
        <v>173</v>
      </c>
      <c r="AO39" s="341" t="s">
        <v>173</v>
      </c>
      <c r="AP39" s="341" t="s">
        <v>173</v>
      </c>
    </row>
    <row r="40" spans="1:42" x14ac:dyDescent="0.3">
      <c r="A40" s="341" t="s">
        <v>173</v>
      </c>
      <c r="B40" s="341" t="s">
        <v>173</v>
      </c>
      <c r="C40" s="341" t="s">
        <v>173</v>
      </c>
      <c r="D40" s="341" t="s">
        <v>173</v>
      </c>
      <c r="E40" s="341" t="s">
        <v>173</v>
      </c>
      <c r="F40" s="341" t="s">
        <v>173</v>
      </c>
      <c r="G40" s="341" t="s">
        <v>173</v>
      </c>
      <c r="H40" s="341" t="s">
        <v>173</v>
      </c>
      <c r="I40" s="341" t="s">
        <v>173</v>
      </c>
      <c r="J40" s="341" t="s">
        <v>173</v>
      </c>
      <c r="K40" s="341" t="s">
        <v>173</v>
      </c>
      <c r="L40" s="341" t="s">
        <v>173</v>
      </c>
      <c r="M40" s="341" t="s">
        <v>173</v>
      </c>
      <c r="N40" s="341" t="s">
        <v>173</v>
      </c>
      <c r="O40" s="341" t="s">
        <v>173</v>
      </c>
      <c r="P40" s="341" t="s">
        <v>173</v>
      </c>
      <c r="Q40" s="341" t="s">
        <v>173</v>
      </c>
      <c r="R40" s="341" t="s">
        <v>173</v>
      </c>
      <c r="S40" s="341" t="s">
        <v>173</v>
      </c>
      <c r="T40" s="341" t="s">
        <v>173</v>
      </c>
      <c r="U40" s="341" t="s">
        <v>173</v>
      </c>
      <c r="V40" s="341" t="s">
        <v>173</v>
      </c>
      <c r="W40" s="341" t="s">
        <v>173</v>
      </c>
      <c r="X40" s="341" t="s">
        <v>173</v>
      </c>
      <c r="Y40" s="341" t="s">
        <v>173</v>
      </c>
      <c r="Z40" s="341" t="s">
        <v>173</v>
      </c>
      <c r="AA40" s="341" t="s">
        <v>173</v>
      </c>
      <c r="AB40" s="341" t="s">
        <v>173</v>
      </c>
      <c r="AC40" s="341" t="s">
        <v>173</v>
      </c>
      <c r="AD40" s="341" t="s">
        <v>173</v>
      </c>
      <c r="AE40" s="341" t="s">
        <v>173</v>
      </c>
      <c r="AF40" s="341" t="s">
        <v>173</v>
      </c>
      <c r="AG40" s="341" t="s">
        <v>173</v>
      </c>
      <c r="AH40" s="341" t="s">
        <v>173</v>
      </c>
      <c r="AI40" s="341" t="s">
        <v>173</v>
      </c>
      <c r="AJ40" s="341" t="s">
        <v>173</v>
      </c>
      <c r="AK40" s="341" t="s">
        <v>173</v>
      </c>
      <c r="AL40" s="341" t="s">
        <v>173</v>
      </c>
      <c r="AM40" s="341" t="s">
        <v>173</v>
      </c>
      <c r="AN40" s="341" t="s">
        <v>173</v>
      </c>
      <c r="AO40" s="341" t="s">
        <v>173</v>
      </c>
      <c r="AP40" s="341" t="s">
        <v>173</v>
      </c>
    </row>
    <row r="41" spans="1:42" x14ac:dyDescent="0.3">
      <c r="A41" s="341" t="s">
        <v>173</v>
      </c>
      <c r="B41" s="341" t="s">
        <v>173</v>
      </c>
      <c r="C41" s="341" t="s">
        <v>173</v>
      </c>
      <c r="D41" s="341" t="s">
        <v>173</v>
      </c>
      <c r="E41" s="341" t="s">
        <v>173</v>
      </c>
      <c r="F41" s="341" t="s">
        <v>173</v>
      </c>
      <c r="G41" s="341" t="s">
        <v>173</v>
      </c>
      <c r="H41" s="341" t="s">
        <v>173</v>
      </c>
      <c r="I41" s="341" t="s">
        <v>173</v>
      </c>
      <c r="J41" s="341" t="s">
        <v>173</v>
      </c>
      <c r="K41" s="341" t="s">
        <v>173</v>
      </c>
      <c r="L41" s="341" t="s">
        <v>173</v>
      </c>
      <c r="M41" s="341" t="s">
        <v>173</v>
      </c>
      <c r="N41" s="341" t="s">
        <v>173</v>
      </c>
      <c r="O41" s="341" t="s">
        <v>173</v>
      </c>
      <c r="P41" s="341" t="s">
        <v>173</v>
      </c>
      <c r="Q41" s="341" t="s">
        <v>173</v>
      </c>
      <c r="R41" s="341" t="s">
        <v>173</v>
      </c>
      <c r="S41" s="341" t="s">
        <v>173</v>
      </c>
      <c r="T41" s="341" t="s">
        <v>173</v>
      </c>
      <c r="U41" s="341" t="s">
        <v>173</v>
      </c>
      <c r="V41" s="341" t="s">
        <v>173</v>
      </c>
      <c r="W41" s="341" t="s">
        <v>173</v>
      </c>
      <c r="X41" s="341" t="s">
        <v>173</v>
      </c>
      <c r="Y41" s="341" t="s">
        <v>173</v>
      </c>
      <c r="Z41" s="341" t="s">
        <v>173</v>
      </c>
      <c r="AA41" s="341" t="s">
        <v>173</v>
      </c>
      <c r="AB41" s="341" t="s">
        <v>173</v>
      </c>
      <c r="AC41" s="341" t="s">
        <v>173</v>
      </c>
      <c r="AD41" s="341" t="s">
        <v>173</v>
      </c>
      <c r="AE41" s="341" t="s">
        <v>173</v>
      </c>
      <c r="AF41" s="341" t="s">
        <v>173</v>
      </c>
      <c r="AG41" s="341" t="s">
        <v>173</v>
      </c>
      <c r="AH41" s="341" t="s">
        <v>173</v>
      </c>
      <c r="AI41" s="341" t="s">
        <v>173</v>
      </c>
      <c r="AJ41" s="341" t="s">
        <v>173</v>
      </c>
      <c r="AK41" s="341" t="s">
        <v>173</v>
      </c>
      <c r="AL41" s="341" t="s">
        <v>173</v>
      </c>
      <c r="AM41" s="341" t="s">
        <v>173</v>
      </c>
      <c r="AN41" s="341" t="s">
        <v>173</v>
      </c>
      <c r="AO41" s="341" t="s">
        <v>173</v>
      </c>
      <c r="AP41" s="341" t="s">
        <v>173</v>
      </c>
    </row>
    <row r="42" spans="1:42" x14ac:dyDescent="0.3">
      <c r="A42" s="341" t="s">
        <v>173</v>
      </c>
      <c r="B42" s="341" t="s">
        <v>173</v>
      </c>
      <c r="C42" s="341" t="s">
        <v>173</v>
      </c>
      <c r="D42" s="341" t="s">
        <v>173</v>
      </c>
      <c r="E42" s="341" t="s">
        <v>173</v>
      </c>
      <c r="F42" s="341" t="s">
        <v>173</v>
      </c>
      <c r="G42" s="341" t="s">
        <v>173</v>
      </c>
      <c r="H42" s="341" t="s">
        <v>173</v>
      </c>
      <c r="I42" s="341" t="s">
        <v>173</v>
      </c>
      <c r="J42" s="341" t="s">
        <v>173</v>
      </c>
      <c r="K42" s="341" t="s">
        <v>173</v>
      </c>
      <c r="L42" s="341" t="s">
        <v>173</v>
      </c>
      <c r="M42" s="341" t="s">
        <v>173</v>
      </c>
      <c r="N42" s="341" t="s">
        <v>173</v>
      </c>
      <c r="O42" s="341" t="s">
        <v>173</v>
      </c>
      <c r="P42" s="341" t="s">
        <v>173</v>
      </c>
      <c r="Q42" s="341" t="s">
        <v>173</v>
      </c>
      <c r="R42" s="341" t="s">
        <v>173</v>
      </c>
      <c r="S42" s="341" t="s">
        <v>173</v>
      </c>
      <c r="T42" s="341" t="s">
        <v>173</v>
      </c>
      <c r="U42" s="341" t="s">
        <v>173</v>
      </c>
      <c r="V42" s="341" t="s">
        <v>173</v>
      </c>
      <c r="W42" s="341" t="s">
        <v>173</v>
      </c>
      <c r="X42" s="341" t="s">
        <v>173</v>
      </c>
      <c r="Y42" s="341" t="s">
        <v>173</v>
      </c>
      <c r="Z42" s="341" t="s">
        <v>173</v>
      </c>
      <c r="AA42" s="341" t="s">
        <v>173</v>
      </c>
      <c r="AB42" s="341" t="s">
        <v>173</v>
      </c>
      <c r="AC42" s="341" t="s">
        <v>173</v>
      </c>
      <c r="AD42" s="341" t="s">
        <v>173</v>
      </c>
      <c r="AE42" s="341" t="s">
        <v>173</v>
      </c>
      <c r="AF42" s="341" t="s">
        <v>173</v>
      </c>
      <c r="AG42" s="341" t="s">
        <v>173</v>
      </c>
      <c r="AH42" s="341" t="s">
        <v>173</v>
      </c>
      <c r="AI42" s="341" t="s">
        <v>173</v>
      </c>
      <c r="AJ42" s="341" t="s">
        <v>173</v>
      </c>
      <c r="AK42" s="341" t="s">
        <v>173</v>
      </c>
      <c r="AL42" s="341" t="s">
        <v>173</v>
      </c>
      <c r="AM42" s="341" t="s">
        <v>173</v>
      </c>
      <c r="AN42" s="341" t="s">
        <v>173</v>
      </c>
      <c r="AO42" s="341" t="s">
        <v>173</v>
      </c>
      <c r="AP42" s="341" t="s">
        <v>173</v>
      </c>
    </row>
    <row r="43" spans="1:42" x14ac:dyDescent="0.3">
      <c r="A43" s="340" t="s">
        <v>173</v>
      </c>
      <c r="B43" s="340" t="s">
        <v>173</v>
      </c>
      <c r="C43" s="340" t="s">
        <v>173</v>
      </c>
      <c r="D43" s="341" t="s">
        <v>173</v>
      </c>
      <c r="E43" s="341" t="s">
        <v>173</v>
      </c>
      <c r="F43" s="341" t="s">
        <v>173</v>
      </c>
      <c r="G43" s="341" t="s">
        <v>173</v>
      </c>
      <c r="H43" s="341" t="s">
        <v>173</v>
      </c>
      <c r="I43" s="341" t="s">
        <v>173</v>
      </c>
      <c r="J43" s="341" t="s">
        <v>173</v>
      </c>
      <c r="K43" s="341" t="s">
        <v>173</v>
      </c>
      <c r="L43" s="341" t="s">
        <v>173</v>
      </c>
      <c r="M43" s="341" t="s">
        <v>173</v>
      </c>
      <c r="N43" s="341" t="s">
        <v>173</v>
      </c>
      <c r="O43" s="341" t="s">
        <v>173</v>
      </c>
      <c r="P43" s="341" t="s">
        <v>173</v>
      </c>
      <c r="Q43" s="341" t="s">
        <v>173</v>
      </c>
      <c r="R43" s="341" t="s">
        <v>173</v>
      </c>
      <c r="S43" s="341" t="s">
        <v>173</v>
      </c>
      <c r="T43" s="341" t="s">
        <v>173</v>
      </c>
      <c r="U43" s="341" t="s">
        <v>173</v>
      </c>
      <c r="V43" s="341" t="s">
        <v>173</v>
      </c>
      <c r="W43" s="341" t="s">
        <v>173</v>
      </c>
      <c r="X43" s="341" t="s">
        <v>173</v>
      </c>
      <c r="Y43" s="341" t="s">
        <v>173</v>
      </c>
      <c r="Z43" s="341" t="s">
        <v>173</v>
      </c>
      <c r="AA43" s="341" t="s">
        <v>173</v>
      </c>
      <c r="AB43" s="341" t="s">
        <v>173</v>
      </c>
      <c r="AC43" s="341" t="s">
        <v>173</v>
      </c>
      <c r="AD43" s="341" t="s">
        <v>173</v>
      </c>
      <c r="AE43" s="341" t="s">
        <v>173</v>
      </c>
      <c r="AF43" s="341" t="s">
        <v>173</v>
      </c>
      <c r="AG43" s="341" t="s">
        <v>173</v>
      </c>
      <c r="AH43" s="341" t="s">
        <v>173</v>
      </c>
      <c r="AI43" s="341" t="s">
        <v>173</v>
      </c>
      <c r="AJ43" s="341" t="s">
        <v>173</v>
      </c>
      <c r="AK43" s="341" t="s">
        <v>173</v>
      </c>
      <c r="AL43" s="341" t="s">
        <v>173</v>
      </c>
      <c r="AM43" s="341" t="s">
        <v>173</v>
      </c>
      <c r="AN43" s="341" t="s">
        <v>173</v>
      </c>
      <c r="AO43" s="341" t="s">
        <v>173</v>
      </c>
      <c r="AP43" s="341" t="s">
        <v>173</v>
      </c>
    </row>
    <row r="44" spans="1:42" x14ac:dyDescent="0.3">
      <c r="A44" s="340" t="s">
        <v>173</v>
      </c>
      <c r="B44" s="340" t="s">
        <v>173</v>
      </c>
      <c r="C44" s="340" t="s">
        <v>173</v>
      </c>
      <c r="D44" s="341" t="s">
        <v>173</v>
      </c>
      <c r="E44" s="341" t="s">
        <v>173</v>
      </c>
      <c r="F44" s="341" t="s">
        <v>173</v>
      </c>
      <c r="G44" s="341" t="s">
        <v>173</v>
      </c>
      <c r="H44" s="341" t="s">
        <v>173</v>
      </c>
      <c r="I44" s="341" t="s">
        <v>173</v>
      </c>
      <c r="J44" s="341" t="s">
        <v>173</v>
      </c>
      <c r="K44" s="341" t="s">
        <v>173</v>
      </c>
      <c r="L44" s="341" t="s">
        <v>173</v>
      </c>
      <c r="M44" s="341" t="s">
        <v>173</v>
      </c>
      <c r="N44" s="341" t="s">
        <v>173</v>
      </c>
      <c r="O44" s="341" t="s">
        <v>173</v>
      </c>
      <c r="P44" s="341" t="s">
        <v>173</v>
      </c>
      <c r="Q44" s="341" t="s">
        <v>173</v>
      </c>
      <c r="R44" s="341" t="s">
        <v>173</v>
      </c>
      <c r="S44" s="341" t="s">
        <v>173</v>
      </c>
      <c r="T44" s="341" t="s">
        <v>173</v>
      </c>
      <c r="U44" s="341" t="s">
        <v>173</v>
      </c>
      <c r="V44" s="341" t="s">
        <v>173</v>
      </c>
      <c r="W44" s="341" t="s">
        <v>173</v>
      </c>
      <c r="X44" s="341" t="s">
        <v>173</v>
      </c>
      <c r="Y44" s="341" t="s">
        <v>173</v>
      </c>
      <c r="Z44" s="341" t="s">
        <v>173</v>
      </c>
      <c r="AA44" s="341" t="s">
        <v>173</v>
      </c>
      <c r="AB44" s="341" t="s">
        <v>173</v>
      </c>
      <c r="AC44" s="341" t="s">
        <v>173</v>
      </c>
      <c r="AD44" s="341" t="s">
        <v>173</v>
      </c>
      <c r="AE44" s="341" t="s">
        <v>173</v>
      </c>
      <c r="AF44" s="341" t="s">
        <v>173</v>
      </c>
      <c r="AG44" s="341" t="s">
        <v>173</v>
      </c>
      <c r="AH44" s="341" t="s">
        <v>173</v>
      </c>
      <c r="AI44" s="341" t="s">
        <v>173</v>
      </c>
      <c r="AJ44" s="341" t="s">
        <v>173</v>
      </c>
      <c r="AK44" s="341" t="s">
        <v>173</v>
      </c>
      <c r="AL44" s="341" t="s">
        <v>173</v>
      </c>
      <c r="AM44" s="341" t="s">
        <v>173</v>
      </c>
      <c r="AN44" s="341" t="s">
        <v>173</v>
      </c>
      <c r="AO44" s="341" t="s">
        <v>173</v>
      </c>
      <c r="AP44" s="341" t="s">
        <v>173</v>
      </c>
    </row>
    <row r="45" spans="1:42" x14ac:dyDescent="0.3">
      <c r="A45" s="334"/>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row>
  </sheetData>
  <mergeCells count="6">
    <mergeCell ref="AJ13:AP13"/>
    <mergeCell ref="A1:O1"/>
    <mergeCell ref="A13:S13"/>
    <mergeCell ref="T13:Z13"/>
    <mergeCell ref="AA13:AG13"/>
    <mergeCell ref="A3:O8"/>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074D-4C1E-4705-B41B-5F7EE22489B8}">
  <sheetPr>
    <tabColor theme="9" tint="0.59999389629810485"/>
  </sheetPr>
  <dimension ref="A1:H23"/>
  <sheetViews>
    <sheetView zoomScale="70" zoomScaleNormal="70" workbookViewId="0">
      <selection activeCell="P13" sqref="P13"/>
    </sheetView>
  </sheetViews>
  <sheetFormatPr defaultRowHeight="14.4" x14ac:dyDescent="0.3"/>
  <cols>
    <col min="1" max="1" width="78.6640625" bestFit="1" customWidth="1"/>
    <col min="2" max="8" width="13.88671875" customWidth="1"/>
  </cols>
  <sheetData>
    <row r="1" spans="1:8" s="345" customFormat="1" x14ac:dyDescent="0.3">
      <c r="A1" s="356" t="s">
        <v>817</v>
      </c>
    </row>
    <row r="2" spans="1:8" s="334" customFormat="1" x14ac:dyDescent="0.3">
      <c r="A2" s="346"/>
    </row>
    <row r="3" spans="1:8" s="334" customFormat="1" ht="15" customHeight="1" x14ac:dyDescent="0.3">
      <c r="A3" s="394" t="s">
        <v>819</v>
      </c>
      <c r="B3" s="395"/>
      <c r="C3" s="395"/>
      <c r="D3" s="395"/>
      <c r="E3" s="395"/>
      <c r="F3" s="395"/>
      <c r="G3" s="395"/>
      <c r="H3" s="395"/>
    </row>
    <row r="4" spans="1:8" s="334" customFormat="1" x14ac:dyDescent="0.3">
      <c r="A4" s="394"/>
      <c r="B4" s="395"/>
      <c r="C4" s="395"/>
      <c r="D4" s="395"/>
      <c r="E4" s="395"/>
      <c r="F4" s="395"/>
      <c r="G4" s="395"/>
      <c r="H4" s="395"/>
    </row>
    <row r="5" spans="1:8" s="334" customFormat="1" x14ac:dyDescent="0.3">
      <c r="A5" s="394"/>
      <c r="B5" s="395"/>
      <c r="C5" s="395"/>
      <c r="D5" s="395"/>
      <c r="E5" s="395"/>
      <c r="F5" s="395"/>
      <c r="G5" s="395"/>
      <c r="H5" s="395"/>
    </row>
    <row r="6" spans="1:8" s="334" customFormat="1" x14ac:dyDescent="0.3">
      <c r="A6" s="394"/>
      <c r="B6" s="395"/>
      <c r="C6" s="395"/>
      <c r="D6" s="395"/>
      <c r="E6" s="395"/>
      <c r="F6" s="395"/>
      <c r="G6" s="395"/>
      <c r="H6" s="395"/>
    </row>
    <row r="7" spans="1:8" s="334" customFormat="1" x14ac:dyDescent="0.3">
      <c r="A7" s="394"/>
      <c r="B7" s="395"/>
      <c r="C7" s="395"/>
      <c r="D7" s="395"/>
      <c r="E7" s="395"/>
      <c r="F7" s="395"/>
      <c r="G7" s="395"/>
      <c r="H7" s="395"/>
    </row>
    <row r="8" spans="1:8" s="334" customFormat="1" x14ac:dyDescent="0.3">
      <c r="A8" s="394"/>
      <c r="B8" s="395"/>
      <c r="C8" s="395"/>
      <c r="D8" s="395"/>
      <c r="E8" s="395"/>
      <c r="F8" s="395"/>
      <c r="G8" s="395"/>
      <c r="H8" s="395"/>
    </row>
    <row r="9" spans="1:8" s="334" customFormat="1" x14ac:dyDescent="0.3">
      <c r="A9" s="394"/>
      <c r="B9" s="395"/>
      <c r="C9" s="395"/>
      <c r="D9" s="395"/>
      <c r="E9" s="395"/>
      <c r="F9" s="395"/>
      <c r="G9" s="395"/>
      <c r="H9" s="395"/>
    </row>
    <row r="10" spans="1:8" s="334" customFormat="1" x14ac:dyDescent="0.3">
      <c r="A10" s="394"/>
      <c r="B10" s="395"/>
      <c r="C10" s="395"/>
      <c r="D10" s="395"/>
      <c r="E10" s="395"/>
      <c r="F10" s="395"/>
      <c r="G10" s="395"/>
      <c r="H10" s="395"/>
    </row>
    <row r="11" spans="1:8" s="334" customFormat="1" x14ac:dyDescent="0.3">
      <c r="A11" s="394"/>
      <c r="B11" s="395"/>
      <c r="C11" s="395"/>
      <c r="D11" s="395"/>
      <c r="E11" s="395"/>
      <c r="F11" s="395"/>
      <c r="G11" s="395"/>
      <c r="H11" s="395"/>
    </row>
    <row r="12" spans="1:8" s="334" customFormat="1" x14ac:dyDescent="0.3">
      <c r="A12" s="394"/>
      <c r="B12" s="395"/>
      <c r="C12" s="395"/>
      <c r="D12" s="395"/>
      <c r="E12" s="395"/>
      <c r="F12" s="395"/>
      <c r="G12" s="395"/>
      <c r="H12" s="395"/>
    </row>
    <row r="13" spans="1:8" s="334" customFormat="1" x14ac:dyDescent="0.3">
      <c r="A13" s="394"/>
      <c r="B13" s="395"/>
      <c r="C13" s="395"/>
      <c r="D13" s="395"/>
      <c r="E13" s="395"/>
      <c r="F13" s="395"/>
      <c r="G13" s="395"/>
      <c r="H13" s="395"/>
    </row>
    <row r="14" spans="1:8" s="334" customFormat="1" x14ac:dyDescent="0.3">
      <c r="A14" s="358"/>
      <c r="B14" s="359"/>
      <c r="C14" s="359"/>
      <c r="D14" s="359"/>
      <c r="E14" s="359"/>
      <c r="F14" s="359"/>
      <c r="G14" s="359"/>
      <c r="H14" s="359"/>
    </row>
    <row r="15" spans="1:8" x14ac:dyDescent="0.3">
      <c r="A15" s="347" t="s">
        <v>818</v>
      </c>
      <c r="B15" s="348"/>
      <c r="C15" s="348"/>
      <c r="D15" s="348"/>
      <c r="E15" s="348"/>
      <c r="F15" s="348"/>
      <c r="G15" s="348"/>
      <c r="H15" s="349"/>
    </row>
    <row r="16" spans="1:8" x14ac:dyDescent="0.3">
      <c r="A16" s="350"/>
      <c r="B16" s="357"/>
      <c r="C16" s="357"/>
      <c r="D16" s="357"/>
      <c r="E16" s="357"/>
      <c r="F16" s="357"/>
      <c r="G16" s="357"/>
      <c r="H16" s="351"/>
    </row>
    <row r="17" spans="1:8" s="278" customFormat="1" x14ac:dyDescent="0.3">
      <c r="A17" s="350"/>
      <c r="B17" s="357"/>
      <c r="C17" s="357"/>
      <c r="D17" s="357"/>
      <c r="E17" s="357"/>
      <c r="F17" s="357"/>
      <c r="G17" s="357"/>
      <c r="H17" s="351"/>
    </row>
    <row r="18" spans="1:8" x14ac:dyDescent="0.3">
      <c r="A18" s="352"/>
      <c r="B18" s="353"/>
      <c r="C18" s="353"/>
      <c r="D18" s="353"/>
      <c r="E18" s="353"/>
      <c r="F18" s="353"/>
      <c r="G18" s="353"/>
      <c r="H18" s="354"/>
    </row>
    <row r="19" spans="1:8" x14ac:dyDescent="0.3">
      <c r="A19" s="172"/>
    </row>
    <row r="20" spans="1:8" x14ac:dyDescent="0.3">
      <c r="A20" s="346"/>
      <c r="B20" s="334"/>
    </row>
    <row r="21" spans="1:8" x14ac:dyDescent="0.3">
      <c r="A21" s="355"/>
      <c r="B21" s="334"/>
    </row>
    <row r="22" spans="1:8" x14ac:dyDescent="0.3">
      <c r="A22" s="334"/>
      <c r="B22" s="334"/>
    </row>
    <row r="23" spans="1:8" x14ac:dyDescent="0.3">
      <c r="A23" s="334"/>
      <c r="B23" s="334"/>
    </row>
  </sheetData>
  <mergeCells count="1">
    <mergeCell ref="A3:H1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4" tint="-0.249977111117893"/>
  </sheetPr>
  <dimension ref="A1:C41"/>
  <sheetViews>
    <sheetView zoomScale="85" zoomScaleNormal="85" workbookViewId="0">
      <selection activeCell="A4" sqref="A4:B4"/>
    </sheetView>
  </sheetViews>
  <sheetFormatPr defaultColWidth="9.109375" defaultRowHeight="13.2" x14ac:dyDescent="0.25"/>
  <cols>
    <col min="1" max="1" width="30.109375" style="1" customWidth="1"/>
    <col min="2" max="2" width="110.44140625" style="1" customWidth="1"/>
    <col min="3" max="16384" width="9.109375" style="1"/>
  </cols>
  <sheetData>
    <row r="1" spans="1:2" x14ac:dyDescent="0.25">
      <c r="A1" s="125" t="s">
        <v>668</v>
      </c>
      <c r="B1" s="125"/>
    </row>
    <row r="3" spans="1:2" x14ac:dyDescent="0.25">
      <c r="A3" s="125" t="s">
        <v>0</v>
      </c>
      <c r="B3" s="125"/>
    </row>
    <row r="4" spans="1:2" ht="409.5" customHeight="1" x14ac:dyDescent="0.25">
      <c r="A4" s="396" t="s">
        <v>813</v>
      </c>
      <c r="B4" s="396"/>
    </row>
    <row r="5" spans="1:2" x14ac:dyDescent="0.25">
      <c r="B5" s="210"/>
    </row>
    <row r="6" spans="1:2" ht="40.5" customHeight="1" x14ac:dyDescent="0.25">
      <c r="A6" s="362" t="s">
        <v>669</v>
      </c>
      <c r="B6" s="362"/>
    </row>
    <row r="7" spans="1:2" x14ac:dyDescent="0.25">
      <c r="A7" s="210"/>
      <c r="B7" s="210"/>
    </row>
    <row r="8" spans="1:2" x14ac:dyDescent="0.25">
      <c r="A8" s="125" t="s">
        <v>3</v>
      </c>
      <c r="B8" s="207"/>
    </row>
    <row r="9" spans="1:2" x14ac:dyDescent="0.25">
      <c r="A9" s="211"/>
      <c r="B9" s="210"/>
    </row>
    <row r="10" spans="1:2" x14ac:dyDescent="0.25">
      <c r="A10" s="212" t="s">
        <v>4</v>
      </c>
      <c r="B10" s="212"/>
    </row>
    <row r="11" spans="1:2" ht="13.8" thickBot="1" x14ac:dyDescent="0.3">
      <c r="A11" s="212"/>
      <c r="B11" s="212"/>
    </row>
    <row r="12" spans="1:2" ht="13.8" thickBot="1" x14ac:dyDescent="0.3">
      <c r="A12" s="103" t="s">
        <v>5</v>
      </c>
      <c r="B12" s="212"/>
    </row>
    <row r="13" spans="1:2" ht="13.8" thickBot="1" x14ac:dyDescent="0.3">
      <c r="A13" s="126" t="s">
        <v>6</v>
      </c>
      <c r="B13" s="212"/>
    </row>
    <row r="14" spans="1:2" ht="13.8" thickBot="1" x14ac:dyDescent="0.3">
      <c r="A14" s="214" t="s">
        <v>7</v>
      </c>
      <c r="B14" s="212"/>
    </row>
    <row r="15" spans="1:2" ht="13.8" thickBot="1" x14ac:dyDescent="0.3">
      <c r="A15" s="127" t="s">
        <v>8</v>
      </c>
      <c r="B15" s="212"/>
    </row>
    <row r="16" spans="1:2" ht="13.8" thickBot="1" x14ac:dyDescent="0.3">
      <c r="A16" s="3" t="s">
        <v>9</v>
      </c>
      <c r="B16" s="212"/>
    </row>
    <row r="17" spans="1:3" s="7" customFormat="1" ht="14.4" thickBot="1" x14ac:dyDescent="0.3">
      <c r="A17" s="213" t="s">
        <v>10</v>
      </c>
      <c r="B17" s="35"/>
    </row>
    <row r="18" spans="1:3" x14ac:dyDescent="0.25">
      <c r="A18" s="212"/>
      <c r="B18" s="212"/>
    </row>
    <row r="19" spans="1:3" x14ac:dyDescent="0.25">
      <c r="A19" s="125" t="s">
        <v>11</v>
      </c>
      <c r="B19" s="207"/>
    </row>
    <row r="20" spans="1:3" x14ac:dyDescent="0.25">
      <c r="A20" s="211"/>
      <c r="B20" s="210"/>
    </row>
    <row r="21" spans="1:3" ht="13.8" thickBot="1" x14ac:dyDescent="0.3">
      <c r="A21" s="210" t="s">
        <v>670</v>
      </c>
      <c r="B21" s="210"/>
    </row>
    <row r="22" spans="1:3" ht="24.9" customHeight="1" thickBot="1" x14ac:dyDescent="0.3">
      <c r="A22" s="177" t="s">
        <v>671</v>
      </c>
      <c r="B22" s="196" t="s">
        <v>672</v>
      </c>
    </row>
    <row r="23" spans="1:3" ht="24.9" customHeight="1" thickBot="1" x14ac:dyDescent="0.3">
      <c r="A23" s="177" t="s">
        <v>673</v>
      </c>
      <c r="B23" s="197" t="s">
        <v>674</v>
      </c>
      <c r="C23" s="209" t="s">
        <v>27</v>
      </c>
    </row>
    <row r="24" spans="1:3" ht="24.9" customHeight="1" thickBot="1" x14ac:dyDescent="0.3">
      <c r="A24" s="177" t="s">
        <v>675</v>
      </c>
      <c r="B24" s="196" t="s">
        <v>29</v>
      </c>
      <c r="C24" s="209"/>
    </row>
    <row r="25" spans="1:3" ht="24.9" customHeight="1" thickBot="1" x14ac:dyDescent="0.3">
      <c r="A25" s="177" t="s">
        <v>676</v>
      </c>
      <c r="B25" s="196" t="s">
        <v>677</v>
      </c>
      <c r="C25" s="209"/>
    </row>
    <row r="26" spans="1:3" x14ac:dyDescent="0.25">
      <c r="B26" s="208"/>
    </row>
    <row r="27" spans="1:3" x14ac:dyDescent="0.25">
      <c r="A27" s="125" t="s">
        <v>42</v>
      </c>
      <c r="B27" s="207"/>
    </row>
    <row r="28" spans="1:3" ht="13.8" thickBot="1" x14ac:dyDescent="0.3">
      <c r="A28" s="204"/>
      <c r="B28" s="203"/>
    </row>
    <row r="29" spans="1:3" ht="16.2" thickBot="1" x14ac:dyDescent="0.3">
      <c r="A29" s="204" t="s">
        <v>678</v>
      </c>
      <c r="B29" s="203" t="s">
        <v>679</v>
      </c>
    </row>
    <row r="30" spans="1:3" ht="105" customHeight="1" thickBot="1" x14ac:dyDescent="0.3">
      <c r="A30" s="204" t="s">
        <v>680</v>
      </c>
      <c r="B30" s="206" t="s">
        <v>681</v>
      </c>
    </row>
    <row r="31" spans="1:3" ht="66" customHeight="1" thickBot="1" x14ac:dyDescent="0.3">
      <c r="A31" s="204" t="s">
        <v>682</v>
      </c>
      <c r="B31" s="205" t="s">
        <v>683</v>
      </c>
    </row>
    <row r="32" spans="1:3" ht="81.75" customHeight="1" thickBot="1" x14ac:dyDescent="0.3">
      <c r="A32" s="204" t="s">
        <v>684</v>
      </c>
      <c r="B32" s="203" t="s">
        <v>685</v>
      </c>
    </row>
    <row r="33" spans="1:2" ht="64.5" customHeight="1" thickBot="1" x14ac:dyDescent="0.3">
      <c r="A33" s="204" t="s">
        <v>686</v>
      </c>
      <c r="B33" s="203" t="s">
        <v>687</v>
      </c>
    </row>
    <row r="34" spans="1:2" ht="102" customHeight="1" thickBot="1" x14ac:dyDescent="0.3">
      <c r="A34" s="204" t="s">
        <v>688</v>
      </c>
      <c r="B34" s="203" t="s">
        <v>689</v>
      </c>
    </row>
    <row r="35" spans="1:2" ht="64.5" customHeight="1" thickBot="1" x14ac:dyDescent="0.3">
      <c r="A35" s="204" t="s">
        <v>690</v>
      </c>
      <c r="B35" s="203" t="s">
        <v>691</v>
      </c>
    </row>
    <row r="36" spans="1:2" ht="100.5" customHeight="1" thickBot="1" x14ac:dyDescent="0.3">
      <c r="A36" s="204" t="s">
        <v>692</v>
      </c>
      <c r="B36" s="203" t="s">
        <v>693</v>
      </c>
    </row>
    <row r="37" spans="1:2" ht="64.5" customHeight="1" thickBot="1" x14ac:dyDescent="0.3">
      <c r="A37" s="204" t="s">
        <v>694</v>
      </c>
      <c r="B37" s="203" t="s">
        <v>695</v>
      </c>
    </row>
    <row r="38" spans="1:2" ht="42.6" customHeight="1" thickBot="1" x14ac:dyDescent="0.3">
      <c r="A38" s="204" t="s">
        <v>696</v>
      </c>
      <c r="B38" s="203" t="s">
        <v>697</v>
      </c>
    </row>
    <row r="39" spans="1:2" ht="42.6" customHeight="1" thickBot="1" x14ac:dyDescent="0.3">
      <c r="A39" s="204" t="s">
        <v>698</v>
      </c>
      <c r="B39" s="203" t="s">
        <v>699</v>
      </c>
    </row>
    <row r="40" spans="1:2" ht="42.6" customHeight="1" x14ac:dyDescent="0.25"/>
    <row r="41" spans="1:2" ht="42.6" customHeight="1" x14ac:dyDescent="0.25"/>
  </sheetData>
  <mergeCells count="2">
    <mergeCell ref="A4:B4"/>
    <mergeCell ref="A6:B6"/>
  </mergeCells>
  <pageMargins left="0.7" right="0.7" top="0.75" bottom="0.75" header="0.3" footer="0.3"/>
  <pageSetup paperSize="9"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4" tint="-0.249977111117893"/>
  </sheetPr>
  <dimension ref="A1:AI35"/>
  <sheetViews>
    <sheetView workbookViewId="0"/>
  </sheetViews>
  <sheetFormatPr defaultColWidth="9.109375" defaultRowHeight="13.2" x14ac:dyDescent="0.3"/>
  <cols>
    <col min="1" max="1" width="22.109375" style="215" customWidth="1"/>
    <col min="2" max="2" width="13.5546875" style="215" customWidth="1"/>
    <col min="3" max="3" width="48.5546875" style="215" customWidth="1"/>
    <col min="4" max="4" width="13.88671875" style="215" bestFit="1" customWidth="1"/>
    <col min="5" max="15" width="8.6640625" style="215" customWidth="1"/>
    <col min="16" max="16" width="27.6640625" style="215" customWidth="1"/>
    <col min="17" max="28" width="8.5546875" style="215" customWidth="1"/>
    <col min="29" max="35" width="12.5546875" style="215" customWidth="1"/>
    <col min="36" max="37" width="8.5546875" style="215" customWidth="1"/>
    <col min="38" max="16384" width="9.109375" style="215"/>
  </cols>
  <sheetData>
    <row r="1" spans="1:35" ht="13.8" x14ac:dyDescent="0.3">
      <c r="A1" s="46" t="s">
        <v>15</v>
      </c>
      <c r="B1" s="101"/>
    </row>
    <row r="2" spans="1:35" x14ac:dyDescent="0.25">
      <c r="A2" s="229" t="s">
        <v>209</v>
      </c>
    </row>
    <row r="3" spans="1:35" x14ac:dyDescent="0.25">
      <c r="A3" s="229" t="s">
        <v>210</v>
      </c>
    </row>
    <row r="4" spans="1:35" ht="14.4" x14ac:dyDescent="0.3">
      <c r="C4"/>
    </row>
    <row r="5" spans="1:35" ht="14.4" x14ac:dyDescent="0.3">
      <c r="A5" s="283" t="s">
        <v>211</v>
      </c>
      <c r="B5" s="283" t="s">
        <v>212</v>
      </c>
      <c r="F5" s="228"/>
      <c r="G5" s="228"/>
    </row>
    <row r="6" spans="1:35" ht="15.6" x14ac:dyDescent="0.35">
      <c r="A6" s="326" t="s">
        <v>700</v>
      </c>
      <c r="B6" s="327">
        <f t="shared" ref="B6:B13" si="0">SUMIF($A$22:$A$35,$A6,$AB$22:$AB$35)</f>
        <v>0</v>
      </c>
    </row>
    <row r="7" spans="1:35" ht="15.6" x14ac:dyDescent="0.35">
      <c r="A7" s="326" t="s">
        <v>701</v>
      </c>
      <c r="B7" s="327">
        <f t="shared" si="0"/>
        <v>0</v>
      </c>
    </row>
    <row r="8" spans="1:35" ht="15.6" x14ac:dyDescent="0.35">
      <c r="A8" s="284" t="s">
        <v>702</v>
      </c>
      <c r="B8" s="312">
        <f t="shared" si="0"/>
        <v>0</v>
      </c>
    </row>
    <row r="9" spans="1:35" ht="15.6" x14ac:dyDescent="0.35">
      <c r="A9" s="284" t="s">
        <v>703</v>
      </c>
      <c r="B9" s="312">
        <f t="shared" si="0"/>
        <v>0</v>
      </c>
      <c r="F9" s="227"/>
    </row>
    <row r="10" spans="1:35" ht="15.6" x14ac:dyDescent="0.35">
      <c r="A10" s="284" t="s">
        <v>704</v>
      </c>
      <c r="B10" s="312">
        <f t="shared" si="0"/>
        <v>0</v>
      </c>
    </row>
    <row r="11" spans="1:35" ht="15.6" x14ac:dyDescent="0.35">
      <c r="A11" s="284" t="s">
        <v>705</v>
      </c>
      <c r="B11" s="312">
        <f t="shared" si="0"/>
        <v>0</v>
      </c>
    </row>
    <row r="12" spans="1:35" ht="15.6" x14ac:dyDescent="0.35">
      <c r="A12" s="284" t="s">
        <v>706</v>
      </c>
      <c r="B12" s="312">
        <f t="shared" si="0"/>
        <v>0</v>
      </c>
    </row>
    <row r="13" spans="1:35" ht="15.6" x14ac:dyDescent="0.35">
      <c r="A13" s="284" t="s">
        <v>707</v>
      </c>
      <c r="B13" s="312">
        <f t="shared" si="0"/>
        <v>0</v>
      </c>
    </row>
    <row r="14" spans="1:35" ht="14.4" x14ac:dyDescent="0.3">
      <c r="A14" s="285" t="s">
        <v>218</v>
      </c>
      <c r="B14" s="313">
        <f>SUM(B6:B7)-SUM(B8:B13)</f>
        <v>0</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row>
    <row r="15" spans="1:35" ht="15" thickBot="1" x14ac:dyDescent="0.35">
      <c r="A15"/>
      <c r="B15"/>
    </row>
    <row r="16" spans="1:35" s="192" customFormat="1" ht="34.35" customHeight="1" x14ac:dyDescent="0.3">
      <c r="A16" s="407" t="s">
        <v>221</v>
      </c>
      <c r="B16" s="408"/>
      <c r="C16" s="408"/>
      <c r="D16" s="408"/>
      <c r="E16" s="408"/>
      <c r="F16" s="408"/>
      <c r="G16" s="408"/>
      <c r="H16" s="408"/>
      <c r="I16" s="408"/>
      <c r="J16" s="408"/>
      <c r="K16" s="408"/>
      <c r="L16" s="408"/>
      <c r="M16" s="408"/>
      <c r="N16" s="408"/>
      <c r="O16" s="408"/>
      <c r="P16" s="409"/>
      <c r="Q16" s="399" t="s">
        <v>708</v>
      </c>
      <c r="R16" s="400"/>
      <c r="S16" s="400"/>
      <c r="T16" s="400"/>
      <c r="U16" s="400"/>
      <c r="V16" s="400"/>
      <c r="W16" s="400"/>
      <c r="X16" s="400"/>
      <c r="Y16" s="400"/>
      <c r="Z16" s="400"/>
      <c r="AA16" s="400"/>
      <c r="AB16" s="401"/>
      <c r="AC16" s="397" t="s">
        <v>709</v>
      </c>
      <c r="AD16" s="398"/>
      <c r="AE16" s="398"/>
      <c r="AF16" s="398"/>
      <c r="AG16" s="398"/>
      <c r="AH16" s="398"/>
      <c r="AI16" s="398"/>
    </row>
    <row r="17" spans="1:35" s="192" customFormat="1" ht="26.25" customHeight="1" thickBot="1" x14ac:dyDescent="0.35">
      <c r="A17" s="402"/>
      <c r="B17" s="403"/>
      <c r="C17" s="403"/>
      <c r="D17" s="403"/>
      <c r="E17" s="403"/>
      <c r="F17" s="403"/>
      <c r="G17" s="403"/>
      <c r="H17" s="403"/>
      <c r="I17" s="403"/>
      <c r="J17" s="403"/>
      <c r="K17" s="403"/>
      <c r="L17" s="403"/>
      <c r="M17" s="403"/>
      <c r="N17" s="403"/>
      <c r="O17" s="403"/>
      <c r="P17" s="404"/>
      <c r="Q17" s="402"/>
      <c r="R17" s="403"/>
      <c r="S17" s="403"/>
      <c r="T17" s="403"/>
      <c r="U17" s="403"/>
      <c r="V17" s="403"/>
      <c r="W17" s="403"/>
      <c r="X17" s="403"/>
      <c r="Y17" s="403"/>
      <c r="Z17" s="403"/>
      <c r="AA17" s="403"/>
      <c r="AB17" s="404"/>
      <c r="AC17" s="405" t="s">
        <v>710</v>
      </c>
      <c r="AD17" s="406"/>
      <c r="AE17" s="406"/>
      <c r="AF17" s="406"/>
      <c r="AG17" s="406"/>
      <c r="AH17" s="406"/>
      <c r="AI17" s="406"/>
    </row>
    <row r="18" spans="1:35" s="192" customFormat="1" ht="26.25" customHeight="1" thickBot="1" x14ac:dyDescent="0.35">
      <c r="A18" s="226" t="s">
        <v>224</v>
      </c>
      <c r="B18" s="226" t="s">
        <v>227</v>
      </c>
      <c r="C18" s="104" t="s">
        <v>156</v>
      </c>
      <c r="D18" s="104" t="s">
        <v>711</v>
      </c>
      <c r="E18" s="104" t="s">
        <v>185</v>
      </c>
      <c r="F18" s="104" t="s">
        <v>186</v>
      </c>
      <c r="G18" s="104" t="s">
        <v>187</v>
      </c>
      <c r="H18" s="104" t="s">
        <v>188</v>
      </c>
      <c r="I18" s="104" t="s">
        <v>189</v>
      </c>
      <c r="J18" s="104" t="s">
        <v>190</v>
      </c>
      <c r="K18" s="104" t="s">
        <v>191</v>
      </c>
      <c r="L18" s="104" t="s">
        <v>192</v>
      </c>
      <c r="M18" s="104" t="s">
        <v>193</v>
      </c>
      <c r="N18" s="104" t="s">
        <v>194</v>
      </c>
      <c r="O18" s="104" t="s">
        <v>153</v>
      </c>
      <c r="P18" s="104" t="s">
        <v>712</v>
      </c>
      <c r="Q18" s="104" t="s">
        <v>713</v>
      </c>
      <c r="R18" s="103" t="s">
        <v>714</v>
      </c>
      <c r="S18" s="103" t="s">
        <v>715</v>
      </c>
      <c r="T18" s="103" t="s">
        <v>716</v>
      </c>
      <c r="U18" s="103" t="s">
        <v>717</v>
      </c>
      <c r="V18" s="103" t="s">
        <v>718</v>
      </c>
      <c r="W18" s="103" t="s">
        <v>719</v>
      </c>
      <c r="X18" s="103" t="s">
        <v>720</v>
      </c>
      <c r="Y18" s="103" t="s">
        <v>721</v>
      </c>
      <c r="Z18" s="103" t="s">
        <v>722</v>
      </c>
      <c r="AA18" s="103" t="s">
        <v>723</v>
      </c>
      <c r="AB18" s="103" t="s">
        <v>724</v>
      </c>
      <c r="AC18" s="104" t="s">
        <v>275</v>
      </c>
      <c r="AD18" s="104" t="s">
        <v>246</v>
      </c>
      <c r="AE18" s="104" t="s">
        <v>725</v>
      </c>
      <c r="AF18" s="104" t="s">
        <v>248</v>
      </c>
      <c r="AG18" s="104" t="s">
        <v>249</v>
      </c>
      <c r="AH18" s="104" t="s">
        <v>250</v>
      </c>
      <c r="AI18" s="104" t="s">
        <v>251</v>
      </c>
    </row>
    <row r="19" spans="1:35" s="192" customFormat="1" ht="17.399999999999999" customHeight="1" thickBot="1" x14ac:dyDescent="0.35">
      <c r="A19" s="53" t="s">
        <v>726</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27"/>
      <c r="AE19" s="27"/>
      <c r="AF19" s="27"/>
      <c r="AG19" s="27"/>
      <c r="AH19" s="54"/>
      <c r="AI19" s="54"/>
    </row>
    <row r="20" spans="1:35" s="192" customFormat="1" ht="26.25" customHeight="1" thickBot="1" x14ac:dyDescent="0.35">
      <c r="A20" s="141" t="s">
        <v>727</v>
      </c>
      <c r="B20" s="225"/>
      <c r="C20" s="225"/>
      <c r="D20" s="225"/>
      <c r="E20" s="225"/>
      <c r="F20" s="225"/>
      <c r="G20" s="225"/>
      <c r="H20" s="225"/>
      <c r="I20" s="225"/>
      <c r="J20" s="225"/>
      <c r="K20" s="225"/>
      <c r="L20" s="225"/>
      <c r="M20" s="225"/>
      <c r="N20" s="225"/>
      <c r="O20" s="225"/>
      <c r="P20" s="225"/>
      <c r="Q20" s="314"/>
      <c r="R20" s="307">
        <f>SUM(R22:R23)-SUM(R24:R26,R33:R35)</f>
        <v>0</v>
      </c>
      <c r="S20" s="307">
        <f t="shared" ref="S20:Z20" si="1">SUM(S22:S23)-SUM(S24:S26,S33:S35)</f>
        <v>0</v>
      </c>
      <c r="T20" s="307">
        <f t="shared" si="1"/>
        <v>0</v>
      </c>
      <c r="U20" s="307">
        <f t="shared" si="1"/>
        <v>0</v>
      </c>
      <c r="V20" s="307">
        <f t="shared" si="1"/>
        <v>0</v>
      </c>
      <c r="W20" s="307">
        <f t="shared" si="1"/>
        <v>0</v>
      </c>
      <c r="X20" s="307">
        <f t="shared" si="1"/>
        <v>0</v>
      </c>
      <c r="Y20" s="307">
        <f t="shared" si="1"/>
        <v>0</v>
      </c>
      <c r="Z20" s="307">
        <f t="shared" si="1"/>
        <v>0</v>
      </c>
      <c r="AA20" s="307">
        <f>SUM(AA22:AA23)-SUM(AA24:AA26,AA33:AA35)</f>
        <v>0</v>
      </c>
      <c r="AB20" s="307">
        <f>SUM(AB22:AB23)-SUM(AB24:AB26,AB33:AB35)</f>
        <v>0</v>
      </c>
      <c r="AC20" s="223"/>
      <c r="AD20" s="223"/>
      <c r="AE20" s="223"/>
      <c r="AF20" s="224"/>
      <c r="AG20" s="223"/>
      <c r="AH20" s="223"/>
      <c r="AI20" s="223"/>
    </row>
    <row r="21" spans="1:35" s="192" customFormat="1" ht="19.5" customHeight="1" thickBot="1" x14ac:dyDescent="0.35">
      <c r="A21" s="53" t="s">
        <v>21</v>
      </c>
      <c r="B21" s="54"/>
      <c r="C21" s="54"/>
      <c r="D21" s="54"/>
      <c r="E21" s="54"/>
      <c r="F21" s="54"/>
      <c r="G21" s="54"/>
      <c r="H21" s="54"/>
      <c r="I21" s="54"/>
      <c r="J21" s="54"/>
      <c r="K21" s="54"/>
      <c r="L21" s="54"/>
      <c r="M21" s="54"/>
      <c r="N21" s="54"/>
      <c r="O21" s="54"/>
      <c r="P21" s="54"/>
      <c r="Q21" s="249"/>
      <c r="R21" s="304"/>
      <c r="S21" s="304"/>
      <c r="T21" s="304"/>
      <c r="U21" s="304"/>
      <c r="V21" s="304"/>
      <c r="W21" s="304"/>
      <c r="X21" s="304"/>
      <c r="Y21" s="304"/>
      <c r="Z21" s="304"/>
      <c r="AA21" s="304"/>
      <c r="AB21" s="304"/>
      <c r="AC21" s="54"/>
      <c r="AD21" s="27"/>
      <c r="AE21" s="27"/>
      <c r="AF21" s="27"/>
      <c r="AG21" s="27"/>
      <c r="AH21" s="54"/>
      <c r="AI21" s="54"/>
    </row>
    <row r="22" spans="1:35" ht="58.2" thickBot="1" x14ac:dyDescent="0.35">
      <c r="A22" s="218" t="s">
        <v>728</v>
      </c>
      <c r="B22" s="222" t="s">
        <v>729</v>
      </c>
      <c r="C22" s="221" t="s">
        <v>730</v>
      </c>
      <c r="D22" s="222" t="s">
        <v>731</v>
      </c>
      <c r="E22" s="310"/>
      <c r="F22" s="310"/>
      <c r="G22" s="310"/>
      <c r="H22" s="310"/>
      <c r="I22" s="310"/>
      <c r="J22" s="310"/>
      <c r="K22" s="310"/>
      <c r="L22" s="310"/>
      <c r="M22" s="310"/>
      <c r="N22" s="310"/>
      <c r="O22" s="308">
        <f>SUM(E22:N22)</f>
        <v>0</v>
      </c>
      <c r="P22" s="220"/>
      <c r="Q22" s="315"/>
      <c r="R22" s="308">
        <f t="shared" ref="R22:AA26" si="2">E22</f>
        <v>0</v>
      </c>
      <c r="S22" s="308">
        <f t="shared" si="2"/>
        <v>0</v>
      </c>
      <c r="T22" s="308">
        <f t="shared" si="2"/>
        <v>0</v>
      </c>
      <c r="U22" s="308">
        <f t="shared" si="2"/>
        <v>0</v>
      </c>
      <c r="V22" s="308">
        <f t="shared" si="2"/>
        <v>0</v>
      </c>
      <c r="W22" s="308">
        <f t="shared" si="2"/>
        <v>0</v>
      </c>
      <c r="X22" s="308">
        <f t="shared" si="2"/>
        <v>0</v>
      </c>
      <c r="Y22" s="308">
        <f t="shared" si="2"/>
        <v>0</v>
      </c>
      <c r="Z22" s="308">
        <f t="shared" si="2"/>
        <v>0</v>
      </c>
      <c r="AA22" s="308">
        <f t="shared" si="2"/>
        <v>0</v>
      </c>
      <c r="AB22" s="308">
        <f>SUM(R22:AA22)</f>
        <v>0</v>
      </c>
      <c r="AC22" s="220"/>
      <c r="AD22" s="4"/>
      <c r="AE22" s="111"/>
      <c r="AF22" s="111"/>
      <c r="AG22" s="111"/>
      <c r="AH22" s="220"/>
      <c r="AI22" s="4"/>
    </row>
    <row r="23" spans="1:35" ht="66" customHeight="1" thickBot="1" x14ac:dyDescent="0.35">
      <c r="A23" s="218" t="s">
        <v>732</v>
      </c>
      <c r="B23" s="222" t="s">
        <v>733</v>
      </c>
      <c r="C23" s="221" t="s">
        <v>734</v>
      </c>
      <c r="D23" s="217" t="s">
        <v>731</v>
      </c>
      <c r="E23" s="310"/>
      <c r="F23" s="310"/>
      <c r="G23" s="310"/>
      <c r="H23" s="310"/>
      <c r="I23" s="310"/>
      <c r="J23" s="310"/>
      <c r="K23" s="310"/>
      <c r="L23" s="310"/>
      <c r="M23" s="310"/>
      <c r="N23" s="310"/>
      <c r="O23" s="308">
        <f>SUM(E23:N23)</f>
        <v>0</v>
      </c>
      <c r="P23" s="220" t="s">
        <v>735</v>
      </c>
      <c r="Q23" s="315"/>
      <c r="R23" s="308">
        <f t="shared" si="2"/>
        <v>0</v>
      </c>
      <c r="S23" s="308">
        <f t="shared" si="2"/>
        <v>0</v>
      </c>
      <c r="T23" s="308">
        <f t="shared" si="2"/>
        <v>0</v>
      </c>
      <c r="U23" s="308">
        <f t="shared" si="2"/>
        <v>0</v>
      </c>
      <c r="V23" s="308">
        <f t="shared" si="2"/>
        <v>0</v>
      </c>
      <c r="W23" s="308">
        <f t="shared" si="2"/>
        <v>0</v>
      </c>
      <c r="X23" s="308">
        <f t="shared" si="2"/>
        <v>0</v>
      </c>
      <c r="Y23" s="308">
        <f t="shared" si="2"/>
        <v>0</v>
      </c>
      <c r="Z23" s="308">
        <f t="shared" si="2"/>
        <v>0</v>
      </c>
      <c r="AA23" s="308">
        <f t="shared" si="2"/>
        <v>0</v>
      </c>
      <c r="AB23" s="308">
        <f>SUM(R23:AA23)</f>
        <v>0</v>
      </c>
      <c r="AC23" s="220"/>
      <c r="AD23" s="4"/>
      <c r="AE23" s="111"/>
      <c r="AF23" s="111"/>
      <c r="AG23" s="111"/>
      <c r="AH23" s="220"/>
      <c r="AI23" s="4"/>
    </row>
    <row r="24" spans="1:35" ht="30.9" customHeight="1" thickBot="1" x14ac:dyDescent="0.35">
      <c r="A24" s="218" t="s">
        <v>736</v>
      </c>
      <c r="B24" s="217" t="s">
        <v>737</v>
      </c>
      <c r="C24" s="137" t="s">
        <v>738</v>
      </c>
      <c r="D24" s="217" t="s">
        <v>731</v>
      </c>
      <c r="E24" s="311"/>
      <c r="F24" s="311"/>
      <c r="G24" s="311"/>
      <c r="H24" s="311"/>
      <c r="I24" s="311"/>
      <c r="J24" s="311"/>
      <c r="K24" s="311"/>
      <c r="L24" s="311"/>
      <c r="M24" s="311"/>
      <c r="N24" s="311"/>
      <c r="O24" s="309">
        <f t="shared" ref="O24:O35" si="3">SUM(E24:N24)</f>
        <v>0</v>
      </c>
      <c r="P24" s="111"/>
      <c r="Q24" s="299"/>
      <c r="R24" s="309">
        <f t="shared" si="2"/>
        <v>0</v>
      </c>
      <c r="S24" s="309">
        <f t="shared" si="2"/>
        <v>0</v>
      </c>
      <c r="T24" s="309">
        <f t="shared" si="2"/>
        <v>0</v>
      </c>
      <c r="U24" s="309">
        <f t="shared" si="2"/>
        <v>0</v>
      </c>
      <c r="V24" s="309">
        <f t="shared" si="2"/>
        <v>0</v>
      </c>
      <c r="W24" s="309">
        <f t="shared" si="2"/>
        <v>0</v>
      </c>
      <c r="X24" s="309">
        <f t="shared" si="2"/>
        <v>0</v>
      </c>
      <c r="Y24" s="309">
        <f t="shared" si="2"/>
        <v>0</v>
      </c>
      <c r="Z24" s="309">
        <f t="shared" si="2"/>
        <v>0</v>
      </c>
      <c r="AA24" s="309">
        <f t="shared" si="2"/>
        <v>0</v>
      </c>
      <c r="AB24" s="308">
        <f t="shared" ref="AB24:AB26" si="4">SUM(R24:AA24)</f>
        <v>0</v>
      </c>
      <c r="AC24" s="111"/>
      <c r="AD24" s="4"/>
      <c r="AE24" s="111"/>
      <c r="AF24" s="111"/>
      <c r="AG24" s="111"/>
      <c r="AH24" s="111"/>
      <c r="AI24" s="4"/>
    </row>
    <row r="25" spans="1:35" ht="30.9" customHeight="1" thickBot="1" x14ac:dyDescent="0.35">
      <c r="A25" s="218" t="s">
        <v>739</v>
      </c>
      <c r="B25" s="217" t="s">
        <v>737</v>
      </c>
      <c r="C25" s="137" t="s">
        <v>740</v>
      </c>
      <c r="D25" s="217" t="s">
        <v>731</v>
      </c>
      <c r="E25" s="311"/>
      <c r="F25" s="311"/>
      <c r="G25" s="311"/>
      <c r="H25" s="311"/>
      <c r="I25" s="311"/>
      <c r="J25" s="311"/>
      <c r="K25" s="311"/>
      <c r="L25" s="311"/>
      <c r="M25" s="311"/>
      <c r="N25" s="311"/>
      <c r="O25" s="309">
        <f t="shared" si="3"/>
        <v>0</v>
      </c>
      <c r="P25" s="111"/>
      <c r="Q25" s="299"/>
      <c r="R25" s="309">
        <f t="shared" si="2"/>
        <v>0</v>
      </c>
      <c r="S25" s="309">
        <f t="shared" si="2"/>
        <v>0</v>
      </c>
      <c r="T25" s="309">
        <f t="shared" si="2"/>
        <v>0</v>
      </c>
      <c r="U25" s="309">
        <f t="shared" si="2"/>
        <v>0</v>
      </c>
      <c r="V25" s="309">
        <f t="shared" si="2"/>
        <v>0</v>
      </c>
      <c r="W25" s="309">
        <f t="shared" si="2"/>
        <v>0</v>
      </c>
      <c r="X25" s="309">
        <f t="shared" si="2"/>
        <v>0</v>
      </c>
      <c r="Y25" s="309">
        <f t="shared" si="2"/>
        <v>0</v>
      </c>
      <c r="Z25" s="309">
        <f t="shared" si="2"/>
        <v>0</v>
      </c>
      <c r="AA25" s="309">
        <f t="shared" si="2"/>
        <v>0</v>
      </c>
      <c r="AB25" s="308">
        <f t="shared" si="4"/>
        <v>0</v>
      </c>
      <c r="AC25" s="111"/>
      <c r="AD25" s="4"/>
      <c r="AE25" s="111"/>
      <c r="AF25" s="111"/>
      <c r="AG25" s="111"/>
      <c r="AH25" s="111"/>
      <c r="AI25" s="4"/>
    </row>
    <row r="26" spans="1:35" ht="30.9" customHeight="1" thickBot="1" x14ac:dyDescent="0.35">
      <c r="A26" s="137" t="s">
        <v>741</v>
      </c>
      <c r="B26" s="217" t="s">
        <v>737</v>
      </c>
      <c r="C26" s="137" t="s">
        <v>742</v>
      </c>
      <c r="D26" s="217" t="s">
        <v>731</v>
      </c>
      <c r="E26" s="311"/>
      <c r="F26" s="311"/>
      <c r="G26" s="311"/>
      <c r="H26" s="311"/>
      <c r="I26" s="311"/>
      <c r="J26" s="311"/>
      <c r="K26" s="311"/>
      <c r="L26" s="311"/>
      <c r="M26" s="311"/>
      <c r="N26" s="311"/>
      <c r="O26" s="309">
        <f t="shared" si="3"/>
        <v>0</v>
      </c>
      <c r="P26" s="111"/>
      <c r="Q26" s="299"/>
      <c r="R26" s="309">
        <f t="shared" si="2"/>
        <v>0</v>
      </c>
      <c r="S26" s="309">
        <f t="shared" si="2"/>
        <v>0</v>
      </c>
      <c r="T26" s="309">
        <f t="shared" si="2"/>
        <v>0</v>
      </c>
      <c r="U26" s="309">
        <f t="shared" si="2"/>
        <v>0</v>
      </c>
      <c r="V26" s="309">
        <f t="shared" si="2"/>
        <v>0</v>
      </c>
      <c r="W26" s="309">
        <f t="shared" si="2"/>
        <v>0</v>
      </c>
      <c r="X26" s="309">
        <f t="shared" si="2"/>
        <v>0</v>
      </c>
      <c r="Y26" s="309">
        <f t="shared" si="2"/>
        <v>0</v>
      </c>
      <c r="Z26" s="309">
        <f t="shared" si="2"/>
        <v>0</v>
      </c>
      <c r="AA26" s="309">
        <f t="shared" si="2"/>
        <v>0</v>
      </c>
      <c r="AB26" s="308">
        <f t="shared" si="4"/>
        <v>0</v>
      </c>
      <c r="AC26" s="111"/>
      <c r="AD26" s="4"/>
      <c r="AE26" s="111"/>
      <c r="AF26" s="111"/>
      <c r="AG26" s="111"/>
      <c r="AH26" s="111"/>
      <c r="AI26" s="4"/>
    </row>
    <row r="27" spans="1:35" ht="39" customHeight="1" thickBot="1" x14ac:dyDescent="0.35">
      <c r="A27" s="137" t="s">
        <v>743</v>
      </c>
      <c r="B27" s="217" t="s">
        <v>744</v>
      </c>
      <c r="C27" s="137" t="s">
        <v>745</v>
      </c>
      <c r="D27" s="217" t="s">
        <v>746</v>
      </c>
      <c r="E27" s="311"/>
      <c r="F27" s="311"/>
      <c r="G27" s="311"/>
      <c r="H27" s="311"/>
      <c r="I27" s="311"/>
      <c r="J27" s="311"/>
      <c r="K27" s="311"/>
      <c r="L27" s="311"/>
      <c r="M27" s="311"/>
      <c r="N27" s="311"/>
      <c r="O27" s="309">
        <f t="shared" si="3"/>
        <v>0</v>
      </c>
      <c r="P27" s="111" t="s">
        <v>747</v>
      </c>
      <c r="Q27" s="299"/>
      <c r="R27" s="297"/>
      <c r="S27" s="297"/>
      <c r="T27" s="297"/>
      <c r="U27" s="297"/>
      <c r="V27" s="297"/>
      <c r="W27" s="297"/>
      <c r="X27" s="297"/>
      <c r="Y27" s="297"/>
      <c r="Z27" s="297"/>
      <c r="AA27" s="297"/>
      <c r="AB27" s="297"/>
      <c r="AC27" s="111"/>
      <c r="AD27" s="4"/>
      <c r="AE27" s="111"/>
      <c r="AF27" s="111"/>
      <c r="AG27" s="111"/>
      <c r="AH27" s="111"/>
      <c r="AI27" s="4"/>
    </row>
    <row r="28" spans="1:35" ht="39.75" customHeight="1" thickBot="1" x14ac:dyDescent="0.35">
      <c r="A28" s="218" t="s">
        <v>748</v>
      </c>
      <c r="B28" s="217" t="s">
        <v>749</v>
      </c>
      <c r="C28" s="137" t="s">
        <v>750</v>
      </c>
      <c r="D28" s="217" t="s">
        <v>746</v>
      </c>
      <c r="E28" s="311"/>
      <c r="F28" s="311"/>
      <c r="G28" s="311"/>
      <c r="H28" s="311"/>
      <c r="I28" s="311"/>
      <c r="J28" s="311"/>
      <c r="K28" s="311"/>
      <c r="L28" s="311"/>
      <c r="M28" s="311"/>
      <c r="N28" s="311"/>
      <c r="O28" s="309">
        <f t="shared" si="3"/>
        <v>0</v>
      </c>
      <c r="P28" s="111" t="s">
        <v>747</v>
      </c>
      <c r="Q28" s="299"/>
      <c r="R28" s="297"/>
      <c r="S28" s="297"/>
      <c r="T28" s="297"/>
      <c r="U28" s="297"/>
      <c r="V28" s="297"/>
      <c r="W28" s="297"/>
      <c r="X28" s="297"/>
      <c r="Y28" s="297"/>
      <c r="Z28" s="297"/>
      <c r="AA28" s="297"/>
      <c r="AB28" s="297"/>
      <c r="AC28" s="111"/>
      <c r="AD28" s="4"/>
      <c r="AE28" s="111"/>
      <c r="AF28" s="111"/>
      <c r="AG28" s="111"/>
      <c r="AH28" s="111"/>
      <c r="AI28" s="4"/>
    </row>
    <row r="29" spans="1:35" ht="33.75" customHeight="1" thickBot="1" x14ac:dyDescent="0.35">
      <c r="A29" s="137" t="s">
        <v>751</v>
      </c>
      <c r="B29" s="217" t="s">
        <v>752</v>
      </c>
      <c r="C29" s="137" t="s">
        <v>753</v>
      </c>
      <c r="D29" s="217" t="s">
        <v>746</v>
      </c>
      <c r="E29" s="311"/>
      <c r="F29" s="311"/>
      <c r="G29" s="311"/>
      <c r="H29" s="311"/>
      <c r="I29" s="311"/>
      <c r="J29" s="311"/>
      <c r="K29" s="311"/>
      <c r="L29" s="311"/>
      <c r="M29" s="311"/>
      <c r="N29" s="311"/>
      <c r="O29" s="309">
        <f t="shared" si="3"/>
        <v>0</v>
      </c>
      <c r="P29" s="111" t="s">
        <v>747</v>
      </c>
      <c r="Q29" s="299"/>
      <c r="R29" s="297"/>
      <c r="S29" s="297"/>
      <c r="T29" s="297"/>
      <c r="U29" s="297"/>
      <c r="V29" s="297"/>
      <c r="W29" s="297"/>
      <c r="X29" s="297"/>
      <c r="Y29" s="297"/>
      <c r="Z29" s="297"/>
      <c r="AA29" s="297"/>
      <c r="AB29" s="297"/>
      <c r="AC29" s="111"/>
      <c r="AD29" s="4"/>
      <c r="AE29" s="111"/>
      <c r="AF29" s="111"/>
      <c r="AG29" s="111"/>
      <c r="AH29" s="111"/>
      <c r="AI29" s="4"/>
    </row>
    <row r="30" spans="1:35" ht="30.9" customHeight="1" thickBot="1" x14ac:dyDescent="0.35">
      <c r="A30" s="219" t="s">
        <v>754</v>
      </c>
      <c r="B30" s="217" t="s">
        <v>755</v>
      </c>
      <c r="C30" s="137" t="s">
        <v>756</v>
      </c>
      <c r="D30" s="217" t="s">
        <v>731</v>
      </c>
      <c r="E30" s="311"/>
      <c r="F30" s="311"/>
      <c r="G30" s="311"/>
      <c r="H30" s="311"/>
      <c r="I30" s="311"/>
      <c r="J30" s="311"/>
      <c r="K30" s="311"/>
      <c r="L30" s="311"/>
      <c r="M30" s="311"/>
      <c r="N30" s="311"/>
      <c r="O30" s="309">
        <f t="shared" si="3"/>
        <v>0</v>
      </c>
      <c r="P30" s="111"/>
      <c r="Q30" s="299"/>
      <c r="R30" s="297"/>
      <c r="S30" s="297"/>
      <c r="T30" s="297"/>
      <c r="U30" s="297"/>
      <c r="V30" s="297"/>
      <c r="W30" s="297"/>
      <c r="X30" s="297"/>
      <c r="Y30" s="297"/>
      <c r="Z30" s="297"/>
      <c r="AA30" s="297"/>
      <c r="AB30" s="297"/>
      <c r="AC30" s="111"/>
      <c r="AD30" s="4"/>
      <c r="AE30" s="111"/>
      <c r="AF30" s="111"/>
      <c r="AG30" s="111"/>
      <c r="AH30" s="111"/>
      <c r="AI30" s="4"/>
    </row>
    <row r="31" spans="1:35" ht="30.9" customHeight="1" thickBot="1" x14ac:dyDescent="0.35">
      <c r="A31" s="218" t="s">
        <v>757</v>
      </c>
      <c r="B31" s="217" t="s">
        <v>758</v>
      </c>
      <c r="C31" s="137" t="s">
        <v>759</v>
      </c>
      <c r="D31" s="217" t="s">
        <v>731</v>
      </c>
      <c r="E31" s="311"/>
      <c r="F31" s="311"/>
      <c r="G31" s="311"/>
      <c r="H31" s="311"/>
      <c r="I31" s="311"/>
      <c r="J31" s="311"/>
      <c r="K31" s="311"/>
      <c r="L31" s="311"/>
      <c r="M31" s="311"/>
      <c r="N31" s="311"/>
      <c r="O31" s="309">
        <f t="shared" si="3"/>
        <v>0</v>
      </c>
      <c r="P31" s="111"/>
      <c r="Q31" s="299"/>
      <c r="R31" s="297"/>
      <c r="S31" s="297"/>
      <c r="T31" s="297"/>
      <c r="U31" s="297"/>
      <c r="V31" s="297"/>
      <c r="W31" s="297"/>
      <c r="X31" s="297"/>
      <c r="Y31" s="297"/>
      <c r="Z31" s="297"/>
      <c r="AA31" s="297"/>
      <c r="AB31" s="297"/>
      <c r="AC31" s="111"/>
      <c r="AD31" s="4"/>
      <c r="AE31" s="111"/>
      <c r="AF31" s="111"/>
      <c r="AG31" s="111"/>
      <c r="AH31" s="111"/>
      <c r="AI31" s="4"/>
    </row>
    <row r="32" spans="1:35" ht="30.9" customHeight="1" thickBot="1" x14ac:dyDescent="0.35">
      <c r="A32" s="218" t="s">
        <v>760</v>
      </c>
      <c r="B32" s="217" t="s">
        <v>761</v>
      </c>
      <c r="C32" s="137" t="s">
        <v>762</v>
      </c>
      <c r="D32" s="217" t="s">
        <v>731</v>
      </c>
      <c r="E32" s="311"/>
      <c r="F32" s="311"/>
      <c r="G32" s="311"/>
      <c r="H32" s="311"/>
      <c r="I32" s="311"/>
      <c r="J32" s="311"/>
      <c r="K32" s="311"/>
      <c r="L32" s="311"/>
      <c r="M32" s="311"/>
      <c r="N32" s="311"/>
      <c r="O32" s="309">
        <f t="shared" si="3"/>
        <v>0</v>
      </c>
      <c r="P32" s="111"/>
      <c r="Q32" s="299"/>
      <c r="R32" s="297"/>
      <c r="S32" s="297"/>
      <c r="T32" s="297"/>
      <c r="U32" s="297"/>
      <c r="V32" s="297"/>
      <c r="W32" s="297"/>
      <c r="X32" s="297"/>
      <c r="Y32" s="297"/>
      <c r="Z32" s="297"/>
      <c r="AA32" s="297"/>
      <c r="AB32" s="297"/>
      <c r="AC32" s="111"/>
      <c r="AD32" s="4"/>
      <c r="AE32" s="111"/>
      <c r="AF32" s="111"/>
      <c r="AG32" s="111"/>
      <c r="AH32" s="111"/>
      <c r="AI32" s="4"/>
    </row>
    <row r="33" spans="1:35" ht="30.9" customHeight="1" thickBot="1" x14ac:dyDescent="0.35">
      <c r="A33" s="218" t="s">
        <v>763</v>
      </c>
      <c r="B33" s="217" t="s">
        <v>764</v>
      </c>
      <c r="C33" s="137" t="s">
        <v>765</v>
      </c>
      <c r="D33" s="217" t="s">
        <v>766</v>
      </c>
      <c r="E33" s="309">
        <f t="shared" ref="E33:N33" si="5">E27*E30</f>
        <v>0</v>
      </c>
      <c r="F33" s="309">
        <f t="shared" si="5"/>
        <v>0</v>
      </c>
      <c r="G33" s="309">
        <f t="shared" si="5"/>
        <v>0</v>
      </c>
      <c r="H33" s="309">
        <f t="shared" si="5"/>
        <v>0</v>
      </c>
      <c r="I33" s="309">
        <f t="shared" si="5"/>
        <v>0</v>
      </c>
      <c r="J33" s="309">
        <f t="shared" si="5"/>
        <v>0</v>
      </c>
      <c r="K33" s="309">
        <f t="shared" si="5"/>
        <v>0</v>
      </c>
      <c r="L33" s="309">
        <f t="shared" si="5"/>
        <v>0</v>
      </c>
      <c r="M33" s="309">
        <f t="shared" si="5"/>
        <v>0</v>
      </c>
      <c r="N33" s="309">
        <f t="shared" si="5"/>
        <v>0</v>
      </c>
      <c r="O33" s="309">
        <f t="shared" si="3"/>
        <v>0</v>
      </c>
      <c r="P33" s="111"/>
      <c r="Q33" s="298">
        <f>'CC credit_Conversion factors'!B4</f>
        <v>0.108</v>
      </c>
      <c r="R33" s="309">
        <f t="shared" ref="R33:AA33" si="6">E33*$Q$33/1000</f>
        <v>0</v>
      </c>
      <c r="S33" s="309">
        <f t="shared" si="6"/>
        <v>0</v>
      </c>
      <c r="T33" s="309">
        <f t="shared" si="6"/>
        <v>0</v>
      </c>
      <c r="U33" s="309">
        <f t="shared" si="6"/>
        <v>0</v>
      </c>
      <c r="V33" s="309">
        <f t="shared" si="6"/>
        <v>0</v>
      </c>
      <c r="W33" s="309">
        <f t="shared" si="6"/>
        <v>0</v>
      </c>
      <c r="X33" s="309">
        <f t="shared" si="6"/>
        <v>0</v>
      </c>
      <c r="Y33" s="309">
        <f t="shared" si="6"/>
        <v>0</v>
      </c>
      <c r="Z33" s="309">
        <f t="shared" si="6"/>
        <v>0</v>
      </c>
      <c r="AA33" s="309">
        <f t="shared" si="6"/>
        <v>0</v>
      </c>
      <c r="AB33" s="308">
        <f t="shared" ref="AB33:AB35" si="7">SUM(R33:AA33)</f>
        <v>0</v>
      </c>
      <c r="AC33" s="216"/>
      <c r="AD33" s="216"/>
      <c r="AE33" s="216"/>
      <c r="AF33" s="216"/>
      <c r="AG33" s="216"/>
      <c r="AH33" s="216"/>
      <c r="AI33" s="216"/>
    </row>
    <row r="34" spans="1:35" ht="30.9" customHeight="1" thickBot="1" x14ac:dyDescent="0.35">
      <c r="A34" s="218" t="s">
        <v>767</v>
      </c>
      <c r="B34" s="217" t="s">
        <v>764</v>
      </c>
      <c r="C34" s="137" t="s">
        <v>765</v>
      </c>
      <c r="D34" s="217" t="s">
        <v>766</v>
      </c>
      <c r="E34" s="309">
        <f t="shared" ref="E34:N34" si="8">E28*E31</f>
        <v>0</v>
      </c>
      <c r="F34" s="309">
        <f t="shared" si="8"/>
        <v>0</v>
      </c>
      <c r="G34" s="309">
        <f t="shared" si="8"/>
        <v>0</v>
      </c>
      <c r="H34" s="309">
        <f t="shared" si="8"/>
        <v>0</v>
      </c>
      <c r="I34" s="309">
        <f t="shared" si="8"/>
        <v>0</v>
      </c>
      <c r="J34" s="309">
        <f t="shared" si="8"/>
        <v>0</v>
      </c>
      <c r="K34" s="309">
        <f t="shared" si="8"/>
        <v>0</v>
      </c>
      <c r="L34" s="309">
        <f t="shared" si="8"/>
        <v>0</v>
      </c>
      <c r="M34" s="309">
        <f t="shared" si="8"/>
        <v>0</v>
      </c>
      <c r="N34" s="309">
        <f t="shared" si="8"/>
        <v>0</v>
      </c>
      <c r="O34" s="309">
        <f t="shared" si="3"/>
        <v>0</v>
      </c>
      <c r="P34" s="111"/>
      <c r="Q34" s="298">
        <f>'CC credit_Conversion factors'!B6</f>
        <v>0.03</v>
      </c>
      <c r="R34" s="309">
        <f t="shared" ref="R34:AA34" si="9">E34*$Q$34/1000</f>
        <v>0</v>
      </c>
      <c r="S34" s="309">
        <f t="shared" si="9"/>
        <v>0</v>
      </c>
      <c r="T34" s="309">
        <f t="shared" si="9"/>
        <v>0</v>
      </c>
      <c r="U34" s="309">
        <f t="shared" si="9"/>
        <v>0</v>
      </c>
      <c r="V34" s="309">
        <f t="shared" si="9"/>
        <v>0</v>
      </c>
      <c r="W34" s="309">
        <f t="shared" si="9"/>
        <v>0</v>
      </c>
      <c r="X34" s="309">
        <f t="shared" si="9"/>
        <v>0</v>
      </c>
      <c r="Y34" s="309">
        <f t="shared" si="9"/>
        <v>0</v>
      </c>
      <c r="Z34" s="309">
        <f t="shared" si="9"/>
        <v>0</v>
      </c>
      <c r="AA34" s="309">
        <f t="shared" si="9"/>
        <v>0</v>
      </c>
      <c r="AB34" s="308">
        <f t="shared" si="7"/>
        <v>0</v>
      </c>
      <c r="AC34" s="216"/>
      <c r="AD34" s="216"/>
      <c r="AE34" s="216"/>
      <c r="AF34" s="216"/>
      <c r="AG34" s="216"/>
      <c r="AH34" s="216"/>
      <c r="AI34" s="216"/>
    </row>
    <row r="35" spans="1:35" ht="30.9" customHeight="1" thickBot="1" x14ac:dyDescent="0.35">
      <c r="A35" s="218" t="s">
        <v>768</v>
      </c>
      <c r="B35" s="217" t="s">
        <v>764</v>
      </c>
      <c r="C35" s="137" t="s">
        <v>765</v>
      </c>
      <c r="D35" s="217" t="s">
        <v>766</v>
      </c>
      <c r="E35" s="309">
        <f t="shared" ref="E35:N35" si="10">E29*E32</f>
        <v>0</v>
      </c>
      <c r="F35" s="309">
        <f t="shared" si="10"/>
        <v>0</v>
      </c>
      <c r="G35" s="309">
        <f t="shared" si="10"/>
        <v>0</v>
      </c>
      <c r="H35" s="309">
        <f t="shared" si="10"/>
        <v>0</v>
      </c>
      <c r="I35" s="309">
        <f t="shared" si="10"/>
        <v>0</v>
      </c>
      <c r="J35" s="309">
        <f t="shared" si="10"/>
        <v>0</v>
      </c>
      <c r="K35" s="309">
        <f t="shared" si="10"/>
        <v>0</v>
      </c>
      <c r="L35" s="309">
        <f t="shared" si="10"/>
        <v>0</v>
      </c>
      <c r="M35" s="309">
        <f t="shared" si="10"/>
        <v>0</v>
      </c>
      <c r="N35" s="309">
        <f t="shared" si="10"/>
        <v>0</v>
      </c>
      <c r="O35" s="309">
        <f t="shared" si="3"/>
        <v>0</v>
      </c>
      <c r="P35" s="111"/>
      <c r="Q35" s="298">
        <f>'CC credit_Conversion factors'!B5</f>
        <v>6.5000000000000002E-2</v>
      </c>
      <c r="R35" s="309">
        <f t="shared" ref="R35:AA35" si="11">E35*$Q$35/1000</f>
        <v>0</v>
      </c>
      <c r="S35" s="309">
        <f t="shared" si="11"/>
        <v>0</v>
      </c>
      <c r="T35" s="309">
        <f t="shared" si="11"/>
        <v>0</v>
      </c>
      <c r="U35" s="309">
        <f t="shared" si="11"/>
        <v>0</v>
      </c>
      <c r="V35" s="309">
        <f t="shared" si="11"/>
        <v>0</v>
      </c>
      <c r="W35" s="309">
        <f t="shared" si="11"/>
        <v>0</v>
      </c>
      <c r="X35" s="309">
        <f t="shared" si="11"/>
        <v>0</v>
      </c>
      <c r="Y35" s="309">
        <f t="shared" si="11"/>
        <v>0</v>
      </c>
      <c r="Z35" s="309">
        <f t="shared" si="11"/>
        <v>0</v>
      </c>
      <c r="AA35" s="309">
        <f t="shared" si="11"/>
        <v>0</v>
      </c>
      <c r="AB35" s="308">
        <f t="shared" si="7"/>
        <v>0</v>
      </c>
      <c r="AC35" s="216"/>
      <c r="AD35" s="216"/>
      <c r="AE35" s="216"/>
      <c r="AF35" s="216"/>
      <c r="AG35" s="216"/>
      <c r="AH35" s="216"/>
      <c r="AI35" s="216"/>
    </row>
  </sheetData>
  <mergeCells count="4">
    <mergeCell ref="AC16:AI16"/>
    <mergeCell ref="Q16:AB17"/>
    <mergeCell ref="AC17:AI17"/>
    <mergeCell ref="A16:P17"/>
  </mergeCells>
  <dataValidations count="2">
    <dataValidation type="list" allowBlank="1" showInputMessage="1" showErrorMessage="1" sqref="AI22:AI35" xr:uid="{00000000-0002-0000-1000-000000000000}">
      <formula1>"Primary Data,Third Party Data,Secondary Data - Calculated based on actual data,Secondary Data - Based on assumptions,Secondary Data - Extrapolation,Other evidence"</formula1>
    </dataValidation>
    <dataValidation type="list" allowBlank="1" showInputMessage="1" showErrorMessage="1" sqref="AD22:AD35 AH20" xr:uid="{00000000-0002-0000-1000-000001000000}">
      <formula1>"Taken from data management platform,Internal control spreadsheet,Direct measurement,Estimated,Adoption of assumptions (please describe),Extrapolation (please describe),Sample (please describe),Other"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4" tint="-0.249977111117893"/>
  </sheetPr>
  <dimension ref="A1:J16"/>
  <sheetViews>
    <sheetView workbookViewId="0"/>
  </sheetViews>
  <sheetFormatPr defaultColWidth="9.109375" defaultRowHeight="14.4" x14ac:dyDescent="0.3"/>
  <cols>
    <col min="1" max="1" width="14.88671875" style="1" bestFit="1" customWidth="1"/>
    <col min="2" max="2" width="22.109375" style="1" customWidth="1"/>
    <col min="3" max="4" width="19.44140625" style="1" customWidth="1"/>
    <col min="5" max="6" width="33.88671875" style="1" customWidth="1"/>
    <col min="7" max="7" width="12.88671875" style="77" customWidth="1"/>
    <col min="8" max="9" width="21.88671875" style="1" customWidth="1"/>
    <col min="10" max="10" width="16.109375" style="1" customWidth="1"/>
    <col min="11" max="16384" width="9.109375" style="1"/>
  </cols>
  <sheetData>
    <row r="1" spans="1:10" ht="37.65" customHeight="1" thickBot="1" x14ac:dyDescent="0.3">
      <c r="G1" s="377" t="s">
        <v>289</v>
      </c>
      <c r="H1" s="378"/>
      <c r="I1" s="378"/>
      <c r="J1" s="379"/>
    </row>
    <row r="2" spans="1:10" ht="37.65" customHeight="1" thickBot="1" x14ac:dyDescent="0.3">
      <c r="A2" s="102" t="s">
        <v>769</v>
      </c>
      <c r="B2" s="103" t="s">
        <v>291</v>
      </c>
      <c r="C2" s="103" t="s">
        <v>158</v>
      </c>
      <c r="D2" s="103" t="s">
        <v>156</v>
      </c>
      <c r="E2" s="103" t="s">
        <v>292</v>
      </c>
      <c r="F2" s="103" t="s">
        <v>293</v>
      </c>
      <c r="G2" s="104" t="s">
        <v>294</v>
      </c>
      <c r="H2" s="104" t="s">
        <v>246</v>
      </c>
      <c r="I2" s="104" t="s">
        <v>276</v>
      </c>
      <c r="J2" s="104" t="s">
        <v>251</v>
      </c>
    </row>
    <row r="3" spans="1:10" ht="13.8" thickBot="1" x14ac:dyDescent="0.3">
      <c r="A3" s="231" t="s">
        <v>295</v>
      </c>
      <c r="B3" s="232"/>
      <c r="C3" s="231"/>
      <c r="D3" s="231"/>
      <c r="E3" s="234"/>
      <c r="F3" s="233"/>
      <c r="G3" s="232"/>
      <c r="H3" s="232"/>
      <c r="I3" s="231"/>
      <c r="J3" s="230"/>
    </row>
    <row r="4" spans="1:10" ht="47.85" customHeight="1" thickBot="1" x14ac:dyDescent="0.3">
      <c r="A4" s="107" t="s">
        <v>770</v>
      </c>
      <c r="B4" s="126">
        <v>0.108</v>
      </c>
      <c r="C4" s="107" t="s">
        <v>771</v>
      </c>
      <c r="D4" s="107" t="s">
        <v>772</v>
      </c>
      <c r="E4" s="238" t="s">
        <v>773</v>
      </c>
      <c r="F4" s="237" t="s">
        <v>774</v>
      </c>
      <c r="G4" s="236"/>
      <c r="H4" s="236"/>
      <c r="I4" s="236"/>
      <c r="J4" s="236"/>
    </row>
    <row r="5" spans="1:10" ht="47.85" customHeight="1" thickBot="1" x14ac:dyDescent="0.3">
      <c r="A5" s="107" t="s">
        <v>775</v>
      </c>
      <c r="B5" s="126">
        <v>6.5000000000000002E-2</v>
      </c>
      <c r="C5" s="107" t="s">
        <v>771</v>
      </c>
      <c r="D5" s="107" t="s">
        <v>776</v>
      </c>
      <c r="E5" s="238" t="s">
        <v>777</v>
      </c>
      <c r="F5" s="237" t="s">
        <v>778</v>
      </c>
      <c r="G5" s="236"/>
      <c r="H5" s="236"/>
      <c r="I5" s="236"/>
      <c r="J5" s="236"/>
    </row>
    <row r="6" spans="1:10" ht="47.85" customHeight="1" thickBot="1" x14ac:dyDescent="0.3">
      <c r="A6" s="107" t="s">
        <v>779</v>
      </c>
      <c r="B6" s="126">
        <v>0.03</v>
      </c>
      <c r="C6" s="107" t="s">
        <v>771</v>
      </c>
      <c r="D6" s="107" t="s">
        <v>776</v>
      </c>
      <c r="E6" s="238" t="s">
        <v>780</v>
      </c>
      <c r="F6" s="237" t="s">
        <v>781</v>
      </c>
      <c r="G6" s="236"/>
      <c r="H6" s="236"/>
      <c r="I6" s="236"/>
      <c r="J6" s="236"/>
    </row>
    <row r="7" spans="1:10" ht="13.8" thickBot="1" x14ac:dyDescent="0.3">
      <c r="A7" s="235" t="s">
        <v>469</v>
      </c>
      <c r="B7" s="232"/>
      <c r="C7" s="231"/>
      <c r="D7" s="231"/>
      <c r="E7" s="234"/>
      <c r="F7" s="233"/>
      <c r="G7" s="232"/>
      <c r="H7" s="232"/>
      <c r="I7" s="231"/>
      <c r="J7" s="230"/>
    </row>
    <row r="8" spans="1:10" ht="13.8" thickBot="1" x14ac:dyDescent="0.3">
      <c r="A8" s="107"/>
      <c r="B8" s="23"/>
      <c r="C8" s="109"/>
      <c r="D8" s="110"/>
      <c r="E8" s="110"/>
      <c r="F8" s="22" t="s">
        <v>27</v>
      </c>
      <c r="G8" s="111"/>
      <c r="H8" s="4"/>
      <c r="I8" s="111"/>
      <c r="J8" s="4" t="s">
        <v>470</v>
      </c>
    </row>
    <row r="9" spans="1:10" ht="13.8" thickBot="1" x14ac:dyDescent="0.3">
      <c r="A9" s="107"/>
      <c r="B9" s="23"/>
      <c r="C9" s="109"/>
      <c r="D9" s="110"/>
      <c r="E9" s="110"/>
      <c r="F9" s="22" t="s">
        <v>27</v>
      </c>
      <c r="G9" s="111"/>
      <c r="H9" s="4"/>
      <c r="I9" s="111"/>
      <c r="J9" s="4" t="s">
        <v>470</v>
      </c>
    </row>
    <row r="10" spans="1:10" ht="13.8" thickBot="1" x14ac:dyDescent="0.3">
      <c r="A10" s="107"/>
      <c r="B10" s="23"/>
      <c r="C10" s="109"/>
      <c r="D10" s="110"/>
      <c r="E10" s="110"/>
      <c r="F10" s="22" t="s">
        <v>27</v>
      </c>
      <c r="G10" s="111"/>
      <c r="H10" s="4"/>
      <c r="I10" s="111"/>
      <c r="J10" s="4" t="s">
        <v>470</v>
      </c>
    </row>
    <row r="11" spans="1:10" ht="13.8" thickBot="1" x14ac:dyDescent="0.3">
      <c r="A11" s="107"/>
      <c r="B11" s="23"/>
      <c r="C11" s="109"/>
      <c r="D11" s="110"/>
      <c r="E11" s="110"/>
      <c r="F11" s="22" t="s">
        <v>27</v>
      </c>
      <c r="G11" s="111"/>
      <c r="H11" s="4"/>
      <c r="I11" s="111"/>
      <c r="J11" s="4" t="s">
        <v>470</v>
      </c>
    </row>
    <row r="14" spans="1:10" ht="13.2" x14ac:dyDescent="0.25">
      <c r="G14" s="1"/>
    </row>
    <row r="15" spans="1:10" ht="13.2" x14ac:dyDescent="0.25">
      <c r="G15" s="1"/>
    </row>
    <row r="16" spans="1:10" ht="13.2" x14ac:dyDescent="0.25">
      <c r="G16" s="1"/>
    </row>
  </sheetData>
  <mergeCells count="1">
    <mergeCell ref="G1:J1"/>
  </mergeCells>
  <dataValidations count="2">
    <dataValidation type="list" allowBlank="1" showInputMessage="1" showErrorMessage="1" sqref="H8:H11" xr:uid="{00000000-0002-0000-1100-000000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J8:J11" xr:uid="{00000000-0002-0000-1100-000001000000}">
      <formula1>"Primary Data,Third Party Data,Secondary Data - Calculated based on actual data,Secondary Data - Based on assumptions,Secondary Data - Extrapolation,Other evidence"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4" tint="-0.249977111117893"/>
  </sheetPr>
  <dimension ref="A1:H28"/>
  <sheetViews>
    <sheetView workbookViewId="0"/>
  </sheetViews>
  <sheetFormatPr defaultColWidth="9.109375" defaultRowHeight="14.4" x14ac:dyDescent="0.3"/>
  <cols>
    <col min="1" max="8" width="26.5546875" style="77" customWidth="1"/>
    <col min="9" max="16384" width="9.109375" style="77"/>
  </cols>
  <sheetData>
    <row r="1" spans="1:8" x14ac:dyDescent="0.3">
      <c r="A1" s="98" t="s">
        <v>28</v>
      </c>
      <c r="B1" s="98"/>
      <c r="C1" s="98"/>
      <c r="D1" s="98"/>
      <c r="E1" s="98"/>
      <c r="F1" s="98"/>
      <c r="G1" s="98"/>
      <c r="H1" s="98"/>
    </row>
    <row r="2" spans="1:8" ht="31.5" customHeight="1" x14ac:dyDescent="0.3">
      <c r="A2" s="380" t="s">
        <v>617</v>
      </c>
      <c r="B2" s="380"/>
      <c r="C2" s="380"/>
      <c r="D2" s="380"/>
      <c r="E2" s="380"/>
      <c r="F2" s="380"/>
      <c r="G2" s="380"/>
      <c r="H2" s="380"/>
    </row>
    <row r="3" spans="1:8" ht="90.6" customHeight="1" x14ac:dyDescent="0.3">
      <c r="A3" s="381" t="s">
        <v>782</v>
      </c>
      <c r="B3" s="382"/>
      <c r="C3" s="382"/>
      <c r="D3" s="382"/>
      <c r="E3" s="382"/>
      <c r="F3" s="382"/>
      <c r="G3" s="382"/>
      <c r="H3" s="383"/>
    </row>
    <row r="4" spans="1:8" ht="75.900000000000006" customHeight="1" x14ac:dyDescent="0.3">
      <c r="A4" s="384" t="s">
        <v>619</v>
      </c>
      <c r="B4" s="385"/>
      <c r="C4" s="385"/>
      <c r="D4" s="385"/>
      <c r="E4" s="385"/>
      <c r="F4" s="385"/>
      <c r="G4" s="385"/>
      <c r="H4" s="386"/>
    </row>
    <row r="5" spans="1:8" x14ac:dyDescent="0.3">
      <c r="A5" s="99"/>
      <c r="B5" s="100"/>
      <c r="C5" s="100"/>
      <c r="D5" s="100"/>
      <c r="E5" s="100"/>
      <c r="F5" s="100"/>
      <c r="G5" s="100"/>
      <c r="H5" s="100"/>
    </row>
    <row r="6" spans="1:8" x14ac:dyDescent="0.3">
      <c r="A6" s="101" t="s">
        <v>620</v>
      </c>
      <c r="B6" s="101"/>
      <c r="C6" s="101"/>
      <c r="D6" s="101"/>
      <c r="E6" s="101"/>
      <c r="F6" s="101"/>
      <c r="G6" s="101"/>
      <c r="H6" s="101"/>
    </row>
    <row r="7" spans="1:8" ht="15" thickBot="1" x14ac:dyDescent="0.35"/>
    <row r="8" spans="1:8" ht="27" thickBot="1" x14ac:dyDescent="0.35">
      <c r="A8" s="102" t="s">
        <v>621</v>
      </c>
      <c r="B8" s="103" t="s">
        <v>291</v>
      </c>
      <c r="C8" s="103" t="s">
        <v>158</v>
      </c>
      <c r="D8" s="103" t="s">
        <v>156</v>
      </c>
      <c r="E8" s="103" t="s">
        <v>622</v>
      </c>
      <c r="F8" s="103" t="s">
        <v>623</v>
      </c>
      <c r="G8" s="104" t="s">
        <v>783</v>
      </c>
      <c r="H8" s="104" t="s">
        <v>294</v>
      </c>
    </row>
    <row r="9" spans="1:8" s="95" customFormat="1" ht="66.599999999999994" thickBot="1" x14ac:dyDescent="0.35">
      <c r="A9" s="105" t="s">
        <v>784</v>
      </c>
      <c r="B9" s="240">
        <v>0</v>
      </c>
      <c r="C9" s="105" t="s">
        <v>165</v>
      </c>
      <c r="D9" s="105" t="s">
        <v>785</v>
      </c>
      <c r="E9" s="105" t="s">
        <v>786</v>
      </c>
      <c r="F9" s="239"/>
      <c r="G9" s="106"/>
      <c r="H9" s="106"/>
    </row>
    <row r="10" spans="1:8" ht="15" thickBot="1" x14ac:dyDescent="0.35">
      <c r="A10" s="107"/>
      <c r="B10" s="23"/>
      <c r="C10" s="109"/>
      <c r="D10" s="110"/>
      <c r="E10" s="110"/>
      <c r="F10" s="110"/>
      <c r="G10" s="111"/>
      <c r="H10" s="111"/>
    </row>
    <row r="11" spans="1:8" ht="15" thickBot="1" x14ac:dyDescent="0.35">
      <c r="A11" s="107"/>
      <c r="B11" s="23"/>
      <c r="C11" s="109"/>
      <c r="D11" s="110"/>
      <c r="E11" s="110"/>
      <c r="F11" s="110"/>
      <c r="G11" s="111"/>
      <c r="H11" s="111"/>
    </row>
    <row r="12" spans="1:8" ht="15" thickBot="1" x14ac:dyDescent="0.35">
      <c r="A12" s="107"/>
      <c r="B12" s="23"/>
      <c r="C12" s="109"/>
      <c r="D12" s="110"/>
      <c r="E12" s="110"/>
      <c r="F12" s="110"/>
      <c r="G12" s="111"/>
      <c r="H12" s="111"/>
    </row>
    <row r="13" spans="1:8" ht="15" thickBot="1" x14ac:dyDescent="0.35">
      <c r="A13" s="107"/>
      <c r="B13" s="23"/>
      <c r="C13" s="109"/>
      <c r="D13" s="110"/>
      <c r="E13" s="110"/>
      <c r="F13" s="110"/>
      <c r="G13" s="111"/>
      <c r="H13" s="111"/>
    </row>
    <row r="14" spans="1:8" ht="15" thickBot="1" x14ac:dyDescent="0.35">
      <c r="A14" s="107"/>
      <c r="B14" s="23"/>
      <c r="C14" s="109"/>
      <c r="D14" s="110"/>
      <c r="E14" s="110"/>
      <c r="F14" s="110"/>
      <c r="G14" s="111"/>
      <c r="H14" s="111"/>
    </row>
    <row r="15" spans="1:8" ht="15" thickBot="1" x14ac:dyDescent="0.35">
      <c r="A15" s="107"/>
      <c r="B15" s="23"/>
      <c r="C15" s="109"/>
      <c r="D15" s="110"/>
      <c r="E15" s="110"/>
      <c r="F15" s="110"/>
      <c r="G15" s="111"/>
      <c r="H15" s="111"/>
    </row>
    <row r="16" spans="1:8" x14ac:dyDescent="0.3">
      <c r="A16" s="112" t="s">
        <v>615</v>
      </c>
    </row>
    <row r="18" spans="1:6" x14ac:dyDescent="0.3">
      <c r="A18" s="101" t="s">
        <v>630</v>
      </c>
      <c r="B18" s="101"/>
      <c r="C18" s="101"/>
      <c r="D18" s="101"/>
      <c r="E18" s="101"/>
      <c r="F18" s="101"/>
    </row>
    <row r="19" spans="1:6" ht="15" thickBot="1" x14ac:dyDescent="0.35"/>
    <row r="20" spans="1:6" ht="27" thickBot="1" x14ac:dyDescent="0.35">
      <c r="A20" s="102" t="s">
        <v>621</v>
      </c>
      <c r="B20" s="103" t="s">
        <v>156</v>
      </c>
      <c r="C20" s="103" t="s">
        <v>622</v>
      </c>
      <c r="D20" s="103" t="s">
        <v>623</v>
      </c>
      <c r="E20" s="104" t="s">
        <v>783</v>
      </c>
      <c r="F20" s="104" t="s">
        <v>294</v>
      </c>
    </row>
    <row r="21" spans="1:6" ht="40.200000000000003" thickBot="1" x14ac:dyDescent="0.35">
      <c r="A21" s="105" t="s">
        <v>787</v>
      </c>
      <c r="B21" s="105" t="s">
        <v>788</v>
      </c>
      <c r="C21" s="105" t="s">
        <v>789</v>
      </c>
      <c r="D21" s="113" t="s">
        <v>790</v>
      </c>
      <c r="E21" s="105"/>
      <c r="F21" s="105"/>
    </row>
    <row r="22" spans="1:6" ht="15" thickBot="1" x14ac:dyDescent="0.35">
      <c r="A22" s="107"/>
      <c r="B22" s="110"/>
      <c r="C22" s="110"/>
      <c r="D22" s="110"/>
      <c r="E22" s="111"/>
      <c r="F22" s="111"/>
    </row>
    <row r="23" spans="1:6" ht="15" thickBot="1" x14ac:dyDescent="0.35">
      <c r="A23" s="107"/>
      <c r="B23" s="110"/>
      <c r="C23" s="110"/>
      <c r="D23" s="110"/>
      <c r="E23" s="111"/>
      <c r="F23" s="111"/>
    </row>
    <row r="24" spans="1:6" ht="15" thickBot="1" x14ac:dyDescent="0.35">
      <c r="A24" s="107"/>
      <c r="B24" s="110"/>
      <c r="C24" s="110"/>
      <c r="D24" s="110"/>
      <c r="E24" s="111"/>
      <c r="F24" s="111"/>
    </row>
    <row r="25" spans="1:6" ht="15" thickBot="1" x14ac:dyDescent="0.35">
      <c r="A25" s="107"/>
      <c r="B25" s="110"/>
      <c r="C25" s="110"/>
      <c r="D25" s="110"/>
      <c r="E25" s="111"/>
      <c r="F25" s="111"/>
    </row>
    <row r="26" spans="1:6" ht="15" thickBot="1" x14ac:dyDescent="0.35">
      <c r="A26" s="107"/>
      <c r="B26" s="110"/>
      <c r="C26" s="110"/>
      <c r="D26" s="110"/>
      <c r="E26" s="111"/>
      <c r="F26" s="111"/>
    </row>
    <row r="27" spans="1:6" ht="15" thickBot="1" x14ac:dyDescent="0.35">
      <c r="A27" s="107"/>
      <c r="B27" s="110"/>
      <c r="C27" s="110"/>
      <c r="D27" s="110"/>
      <c r="E27" s="111"/>
      <c r="F27" s="111"/>
    </row>
    <row r="28" spans="1:6" x14ac:dyDescent="0.3">
      <c r="A28" s="112" t="s">
        <v>615</v>
      </c>
    </row>
  </sheetData>
  <mergeCells count="3">
    <mergeCell ref="A2:H2"/>
    <mergeCell ref="A3:H3"/>
    <mergeCell ref="A4:H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D29"/>
  <sheetViews>
    <sheetView workbookViewId="0"/>
  </sheetViews>
  <sheetFormatPr defaultColWidth="9.109375" defaultRowHeight="13.8" x14ac:dyDescent="0.3"/>
  <cols>
    <col min="1" max="1" width="5.5546875" style="97" customWidth="1"/>
    <col min="2" max="2" width="26.88671875" style="45" bestFit="1" customWidth="1"/>
    <col min="3" max="3" width="116.109375" style="45" customWidth="1"/>
    <col min="4" max="4" width="14.5546875" style="45" customWidth="1"/>
    <col min="5" max="16384" width="9.109375" style="45"/>
  </cols>
  <sheetData>
    <row r="1" spans="1:4" x14ac:dyDescent="0.3">
      <c r="A1" s="98" t="s">
        <v>30</v>
      </c>
      <c r="B1" s="96"/>
      <c r="C1" s="47"/>
      <c r="D1" s="47"/>
    </row>
    <row r="2" spans="1:4" x14ac:dyDescent="0.3">
      <c r="A2" s="410" t="s">
        <v>635</v>
      </c>
      <c r="B2" s="410"/>
      <c r="C2" s="411"/>
      <c r="D2" s="411"/>
    </row>
    <row r="3" spans="1:4" x14ac:dyDescent="0.3">
      <c r="A3" s="411"/>
      <c r="B3" s="411"/>
      <c r="C3" s="411"/>
      <c r="D3" s="411"/>
    </row>
    <row r="4" spans="1:4" x14ac:dyDescent="0.3">
      <c r="A4" s="411"/>
      <c r="B4" s="411"/>
      <c r="C4" s="411"/>
      <c r="D4" s="411"/>
    </row>
    <row r="5" spans="1:4" x14ac:dyDescent="0.3">
      <c r="A5" s="411"/>
      <c r="B5" s="411"/>
      <c r="C5" s="411"/>
      <c r="D5" s="411"/>
    </row>
    <row r="6" spans="1:4" x14ac:dyDescent="0.3">
      <c r="A6" s="411"/>
      <c r="B6" s="411"/>
      <c r="C6" s="411"/>
      <c r="D6" s="411"/>
    </row>
    <row r="7" spans="1:4" x14ac:dyDescent="0.3">
      <c r="A7" s="411"/>
      <c r="B7" s="411"/>
      <c r="C7" s="411"/>
      <c r="D7" s="411"/>
    </row>
    <row r="8" spans="1:4" x14ac:dyDescent="0.3">
      <c r="A8" s="411"/>
      <c r="B8" s="411"/>
      <c r="C8" s="411"/>
      <c r="D8" s="411"/>
    </row>
    <row r="9" spans="1:4" x14ac:dyDescent="0.3">
      <c r="A9" s="411"/>
      <c r="B9" s="411"/>
      <c r="C9" s="411"/>
      <c r="D9" s="411"/>
    </row>
    <row r="10" spans="1:4" x14ac:dyDescent="0.3">
      <c r="A10" s="411"/>
      <c r="B10" s="411"/>
      <c r="C10" s="411"/>
      <c r="D10" s="411"/>
    </row>
    <row r="12" spans="1:4" x14ac:dyDescent="0.3">
      <c r="A12" s="134" t="s">
        <v>636</v>
      </c>
      <c r="B12" s="116"/>
      <c r="C12" s="116"/>
      <c r="D12" s="116"/>
    </row>
    <row r="14" spans="1:4" ht="14.4" thickBot="1" x14ac:dyDescent="0.35">
      <c r="A14" s="117"/>
      <c r="B14" s="118"/>
      <c r="C14" s="118"/>
      <c r="D14" s="119" t="s">
        <v>637</v>
      </c>
    </row>
    <row r="15" spans="1:4" ht="40.200000000000003" thickBot="1" x14ac:dyDescent="0.35">
      <c r="A15" s="164">
        <v>1</v>
      </c>
      <c r="B15" s="121" t="s">
        <v>638</v>
      </c>
      <c r="C15" s="122" t="s">
        <v>639</v>
      </c>
      <c r="D15" s="123"/>
    </row>
    <row r="16" spans="1:4" ht="38.25" customHeight="1" x14ac:dyDescent="0.3">
      <c r="A16" s="120">
        <v>2</v>
      </c>
      <c r="B16" s="121" t="s">
        <v>638</v>
      </c>
      <c r="C16" s="163" t="s">
        <v>640</v>
      </c>
      <c r="D16" s="123"/>
    </row>
    <row r="17" spans="1:4" ht="74.400000000000006" customHeight="1" x14ac:dyDescent="0.3">
      <c r="A17" s="120">
        <v>3</v>
      </c>
      <c r="B17" s="121" t="s">
        <v>638</v>
      </c>
      <c r="C17" s="163" t="s">
        <v>641</v>
      </c>
      <c r="D17" s="123"/>
    </row>
    <row r="18" spans="1:4" ht="39.75" customHeight="1" thickBot="1" x14ac:dyDescent="0.35">
      <c r="A18" s="120">
        <v>4</v>
      </c>
      <c r="B18" s="121" t="s">
        <v>638</v>
      </c>
      <c r="C18" s="122" t="s">
        <v>642</v>
      </c>
      <c r="D18" s="123"/>
    </row>
    <row r="19" spans="1:4" ht="26.4" x14ac:dyDescent="0.3">
      <c r="A19" s="120">
        <v>5</v>
      </c>
      <c r="B19" s="121" t="s">
        <v>638</v>
      </c>
      <c r="C19" s="122" t="s">
        <v>643</v>
      </c>
      <c r="D19" s="123"/>
    </row>
    <row r="20" spans="1:4" ht="39.6" x14ac:dyDescent="0.3">
      <c r="A20" s="120">
        <v>6</v>
      </c>
      <c r="B20" s="121" t="s">
        <v>638</v>
      </c>
      <c r="C20" s="122" t="s">
        <v>644</v>
      </c>
      <c r="D20" s="123"/>
    </row>
    <row r="21" spans="1:4" ht="26.4" x14ac:dyDescent="0.3">
      <c r="A21" s="120">
        <v>7</v>
      </c>
      <c r="B21" s="121" t="s">
        <v>645</v>
      </c>
      <c r="C21" s="122" t="s">
        <v>646</v>
      </c>
      <c r="D21" s="123"/>
    </row>
    <row r="22" spans="1:4" ht="66" x14ac:dyDescent="0.3">
      <c r="A22" s="120">
        <v>8</v>
      </c>
      <c r="B22" s="121" t="s">
        <v>647</v>
      </c>
      <c r="C22" s="122" t="s">
        <v>648</v>
      </c>
      <c r="D22" s="123"/>
    </row>
    <row r="23" spans="1:4" x14ac:dyDescent="0.3">
      <c r="A23" s="120">
        <v>9</v>
      </c>
      <c r="B23" s="121" t="s">
        <v>649</v>
      </c>
      <c r="C23" s="122" t="s">
        <v>650</v>
      </c>
      <c r="D23" s="123"/>
    </row>
    <row r="24" spans="1:4" ht="26.4" x14ac:dyDescent="0.3">
      <c r="A24" s="120">
        <v>10</v>
      </c>
      <c r="B24" s="121" t="s">
        <v>649</v>
      </c>
      <c r="C24" s="122" t="s">
        <v>651</v>
      </c>
      <c r="D24" s="123"/>
    </row>
    <row r="25" spans="1:4" ht="52.8" x14ac:dyDescent="0.3">
      <c r="A25" s="120">
        <v>11</v>
      </c>
      <c r="B25" s="121" t="s">
        <v>652</v>
      </c>
      <c r="C25" s="122" t="s">
        <v>653</v>
      </c>
      <c r="D25" s="123"/>
    </row>
    <row r="26" spans="1:4" ht="26.4" x14ac:dyDescent="0.3">
      <c r="A26" s="120">
        <v>12</v>
      </c>
      <c r="B26" s="121" t="s">
        <v>654</v>
      </c>
      <c r="C26" s="122" t="s">
        <v>655</v>
      </c>
      <c r="D26" s="123"/>
    </row>
    <row r="27" spans="1:4" ht="39.6" x14ac:dyDescent="0.3">
      <c r="A27" s="120">
        <v>13</v>
      </c>
      <c r="B27" s="121" t="s">
        <v>649</v>
      </c>
      <c r="C27" s="122" t="s">
        <v>656</v>
      </c>
      <c r="D27" s="123"/>
    </row>
    <row r="28" spans="1:4" ht="39.6" x14ac:dyDescent="0.3">
      <c r="A28" s="120">
        <v>14</v>
      </c>
      <c r="B28" s="121" t="s">
        <v>657</v>
      </c>
      <c r="C28" s="122" t="s">
        <v>658</v>
      </c>
      <c r="D28" s="123"/>
    </row>
    <row r="29" spans="1:4" ht="15.6" x14ac:dyDescent="0.3">
      <c r="C29" s="124"/>
    </row>
  </sheetData>
  <mergeCells count="1">
    <mergeCell ref="A2:D1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B3:B4"/>
  <sheetViews>
    <sheetView workbookViewId="0">
      <selection activeCell="B4" sqref="B4"/>
    </sheetView>
  </sheetViews>
  <sheetFormatPr defaultRowHeight="14.4" x14ac:dyDescent="0.3"/>
  <sheetData>
    <row r="3" spans="2:2" x14ac:dyDescent="0.3">
      <c r="B3" t="s">
        <v>659</v>
      </c>
    </row>
    <row r="4" spans="2:2" x14ac:dyDescent="0.3">
      <c r="B4" s="195" t="s">
        <v>660</v>
      </c>
    </row>
  </sheetData>
  <hyperlinks>
    <hyperlink ref="B4" r:id="rId1" xr:uid="{00000000-0004-0000-0D00-000000000000}"/>
  </hyperlinks>
  <pageMargins left="0.7" right="0.7" top="0.75" bottom="0.75" header="0.3" footer="0.3"/>
  <pageSetup paperSize="9" orientation="portrait"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C4"/>
  <sheetViews>
    <sheetView workbookViewId="0">
      <selection sqref="A1:C1"/>
    </sheetView>
  </sheetViews>
  <sheetFormatPr defaultRowHeight="40.5" customHeight="1" x14ac:dyDescent="0.3"/>
  <cols>
    <col min="1" max="1" width="23" customWidth="1"/>
    <col min="2" max="2" width="15.44140625" customWidth="1"/>
    <col min="3" max="3" width="106" customWidth="1"/>
  </cols>
  <sheetData>
    <row r="1" spans="1:3" s="187" customFormat="1" ht="40.5" customHeight="1" x14ac:dyDescent="0.3">
      <c r="A1" s="412" t="s">
        <v>661</v>
      </c>
      <c r="B1" s="413"/>
      <c r="C1" s="414"/>
    </row>
    <row r="2" spans="1:3" ht="40.5" customHeight="1" x14ac:dyDescent="0.3">
      <c r="A2" s="173" t="s">
        <v>662</v>
      </c>
      <c r="B2" s="174" t="s">
        <v>663</v>
      </c>
      <c r="C2" s="174" t="s">
        <v>664</v>
      </c>
    </row>
    <row r="3" spans="1:3" s="187" customFormat="1" ht="49.5" customHeight="1" x14ac:dyDescent="0.3">
      <c r="A3" s="188" t="s">
        <v>665</v>
      </c>
      <c r="B3" s="189" t="s">
        <v>666</v>
      </c>
      <c r="C3" s="190" t="s">
        <v>667</v>
      </c>
    </row>
    <row r="4" spans="1:3" ht="40.5" customHeight="1" x14ac:dyDescent="0.3">
      <c r="A4" s="175"/>
      <c r="B4" s="175"/>
      <c r="C4" s="175"/>
    </row>
  </sheetData>
  <mergeCells count="1">
    <mergeCell ref="A1:C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1"/>
  <sheetViews>
    <sheetView workbookViewId="0"/>
  </sheetViews>
  <sheetFormatPr defaultColWidth="9.109375" defaultRowHeight="13.8" x14ac:dyDescent="0.25"/>
  <cols>
    <col min="1" max="1" width="31.33203125" style="7" customWidth="1"/>
    <col min="2" max="4" width="29.88671875" style="7" customWidth="1"/>
    <col min="5" max="5" width="43.88671875" style="7" customWidth="1"/>
    <col min="6" max="6" width="20.5546875" style="7" customWidth="1"/>
    <col min="7" max="7" width="24.44140625" style="7" customWidth="1"/>
    <col min="8" max="16384" width="9.109375" style="7"/>
  </cols>
  <sheetData>
    <row r="1" spans="1:6" x14ac:dyDescent="0.25">
      <c r="A1" s="59"/>
      <c r="B1" s="59"/>
      <c r="C1" s="59"/>
      <c r="D1" s="59"/>
      <c r="E1" s="59"/>
      <c r="F1" s="59"/>
    </row>
    <row r="2" spans="1:6" x14ac:dyDescent="0.25">
      <c r="A2" s="60" t="s">
        <v>114</v>
      </c>
      <c r="B2" s="60"/>
      <c r="C2" s="60"/>
      <c r="D2" s="61"/>
      <c r="E2" s="61"/>
      <c r="F2" s="61"/>
    </row>
    <row r="3" spans="1:6" ht="14.4" thickBot="1" x14ac:dyDescent="0.3">
      <c r="A3" s="61"/>
      <c r="B3" s="61"/>
      <c r="C3" s="61"/>
      <c r="D3" s="61"/>
      <c r="E3" s="61"/>
      <c r="F3" s="61"/>
    </row>
    <row r="4" spans="1:6" ht="14.4" thickBot="1" x14ac:dyDescent="0.3">
      <c r="A4" s="36" t="s">
        <v>114</v>
      </c>
      <c r="B4" s="36"/>
      <c r="C4" s="36" t="s">
        <v>115</v>
      </c>
      <c r="D4" s="61"/>
      <c r="E4" s="61"/>
      <c r="F4" s="61"/>
    </row>
    <row r="5" spans="1:6" ht="14.4" thickBot="1" x14ac:dyDescent="0.3">
      <c r="A5" s="62" t="s">
        <v>116</v>
      </c>
      <c r="B5" s="63"/>
      <c r="C5" s="40"/>
      <c r="D5" s="61"/>
      <c r="E5" s="61"/>
      <c r="F5" s="61"/>
    </row>
    <row r="6" spans="1:6" x14ac:dyDescent="0.25">
      <c r="A6" s="62" t="s">
        <v>66</v>
      </c>
      <c r="B6" s="39"/>
      <c r="C6" s="40"/>
      <c r="D6" s="61"/>
      <c r="E6" s="61"/>
      <c r="F6" s="61"/>
    </row>
    <row r="7" spans="1:6" x14ac:dyDescent="0.25">
      <c r="A7" s="62" t="s">
        <v>117</v>
      </c>
      <c r="B7" s="39"/>
      <c r="C7" s="40"/>
      <c r="D7" s="133" t="s">
        <v>118</v>
      </c>
      <c r="E7" s="61"/>
      <c r="F7" s="61"/>
    </row>
    <row r="8" spans="1:6" ht="14.4" thickBot="1" x14ac:dyDescent="0.3">
      <c r="A8" s="62" t="s">
        <v>119</v>
      </c>
      <c r="B8" s="63"/>
      <c r="C8" s="40"/>
      <c r="E8" s="61"/>
      <c r="F8" s="61"/>
    </row>
    <row r="9" spans="1:6" ht="14.4" thickBot="1" x14ac:dyDescent="0.3">
      <c r="A9" s="62" t="s">
        <v>120</v>
      </c>
      <c r="B9" s="63"/>
      <c r="C9" s="40"/>
      <c r="D9" s="133" t="s">
        <v>121</v>
      </c>
      <c r="E9" s="61"/>
      <c r="F9" s="61"/>
    </row>
    <row r="10" spans="1:6" ht="28.2" thickBot="1" x14ac:dyDescent="0.3">
      <c r="A10" s="277" t="s">
        <v>122</v>
      </c>
      <c r="B10" s="64"/>
      <c r="C10" s="40"/>
      <c r="D10" s="133" t="s">
        <v>123</v>
      </c>
      <c r="E10" s="61"/>
      <c r="F10" s="61"/>
    </row>
    <row r="11" spans="1:6" ht="14.4" thickBot="1" x14ac:dyDescent="0.3">
      <c r="A11" s="62" t="s">
        <v>124</v>
      </c>
      <c r="B11" s="63"/>
      <c r="C11" s="40"/>
      <c r="D11" s="61"/>
      <c r="E11" s="61"/>
      <c r="F11" s="61"/>
    </row>
    <row r="12" spans="1:6" ht="14.4" thickBot="1" x14ac:dyDescent="0.3">
      <c r="A12" s="62" t="s">
        <v>125</v>
      </c>
      <c r="B12" s="63"/>
      <c r="C12" s="40" t="s">
        <v>126</v>
      </c>
    </row>
    <row r="14" spans="1:6" x14ac:dyDescent="0.25">
      <c r="A14" s="60" t="s">
        <v>127</v>
      </c>
      <c r="B14" s="60"/>
      <c r="C14" s="60"/>
      <c r="D14" s="60"/>
      <c r="E14" s="60"/>
    </row>
    <row r="15" spans="1:6" x14ac:dyDescent="0.25">
      <c r="A15" s="7" t="s">
        <v>128</v>
      </c>
    </row>
    <row r="17" spans="1:6" ht="27.6" x14ac:dyDescent="0.25">
      <c r="A17" s="65" t="s">
        <v>129</v>
      </c>
      <c r="B17" s="36" t="s">
        <v>130</v>
      </c>
      <c r="C17" s="65" t="s">
        <v>19</v>
      </c>
      <c r="D17" s="36" t="s">
        <v>131</v>
      </c>
      <c r="E17" s="65" t="s">
        <v>21</v>
      </c>
    </row>
    <row r="18" spans="1:6" ht="16.2" x14ac:dyDescent="0.25">
      <c r="A18" s="42" t="s">
        <v>132</v>
      </c>
      <c r="B18" s="66" t="s">
        <v>130</v>
      </c>
      <c r="C18" s="67" t="s">
        <v>133</v>
      </c>
      <c r="D18" s="66" t="s">
        <v>131</v>
      </c>
      <c r="E18" s="42" t="s">
        <v>134</v>
      </c>
    </row>
    <row r="19" spans="1:6" x14ac:dyDescent="0.25">
      <c r="A19" s="318">
        <f>C19-E19</f>
        <v>0</v>
      </c>
      <c r="B19" s="66" t="s">
        <v>130</v>
      </c>
      <c r="C19" s="317">
        <f>'Reference emissions'!B11</f>
        <v>0</v>
      </c>
      <c r="D19" s="66" t="s">
        <v>131</v>
      </c>
      <c r="E19" s="316">
        <f>'Project emissions'!B14</f>
        <v>0</v>
      </c>
      <c r="F19" s="92" t="s">
        <v>135</v>
      </c>
    </row>
    <row r="21" spans="1:6" x14ac:dyDescent="0.25">
      <c r="A21" s="60" t="s">
        <v>136</v>
      </c>
      <c r="B21" s="60"/>
      <c r="C21" s="60"/>
      <c r="D21" s="60"/>
      <c r="E21" s="60"/>
    </row>
    <row r="22" spans="1:6" x14ac:dyDescent="0.25">
      <c r="A22" s="7" t="s">
        <v>137</v>
      </c>
    </row>
    <row r="23" spans="1:6" ht="14.4" thickBot="1" x14ac:dyDescent="0.3"/>
    <row r="24" spans="1:6" ht="28.2" thickBot="1" x14ac:dyDescent="0.3">
      <c r="A24" s="65" t="s">
        <v>129</v>
      </c>
      <c r="B24" s="36" t="s">
        <v>130</v>
      </c>
      <c r="C24" s="65" t="s">
        <v>129</v>
      </c>
      <c r="D24" s="36" t="s">
        <v>138</v>
      </c>
      <c r="E24" s="65" t="s">
        <v>139</v>
      </c>
    </row>
    <row r="25" spans="1:6" ht="21" thickBot="1" x14ac:dyDescent="0.3">
      <c r="A25" s="42" t="s">
        <v>140</v>
      </c>
      <c r="B25" s="66" t="s">
        <v>130</v>
      </c>
      <c r="C25" s="42" t="s">
        <v>132</v>
      </c>
      <c r="D25" s="66" t="s">
        <v>138</v>
      </c>
      <c r="E25" s="91" t="s">
        <v>141</v>
      </c>
    </row>
    <row r="26" spans="1:6" ht="14.4" thickBot="1" x14ac:dyDescent="0.3">
      <c r="A26" s="328" t="str">
        <f>IF(E26=0,"-",C26/E26)</f>
        <v>-</v>
      </c>
      <c r="B26" s="66" t="s">
        <v>130</v>
      </c>
      <c r="C26" s="317">
        <f>A19</f>
        <v>0</v>
      </c>
      <c r="D26" s="66" t="s">
        <v>138</v>
      </c>
      <c r="E26" s="316">
        <f>C19</f>
        <v>0</v>
      </c>
      <c r="F26" s="276" t="s">
        <v>142</v>
      </c>
    </row>
    <row r="28" spans="1:6" ht="14.4" x14ac:dyDescent="0.3">
      <c r="A28" s="68"/>
    </row>
    <row r="29" spans="1:6" x14ac:dyDescent="0.25">
      <c r="A29" s="60" t="s">
        <v>143</v>
      </c>
      <c r="B29" s="60"/>
      <c r="C29" s="60"/>
      <c r="D29" s="60"/>
      <c r="E29" s="60"/>
    </row>
    <row r="30" spans="1:6" x14ac:dyDescent="0.25">
      <c r="A30" s="7" t="s">
        <v>144</v>
      </c>
    </row>
    <row r="32" spans="1:6" x14ac:dyDescent="0.25">
      <c r="A32" s="69" t="s">
        <v>145</v>
      </c>
      <c r="B32" s="36" t="s">
        <v>19</v>
      </c>
      <c r="C32" s="36" t="s">
        <v>21</v>
      </c>
      <c r="D32" s="36" t="s">
        <v>146</v>
      </c>
    </row>
    <row r="33" spans="1:5" ht="15" customHeight="1" thickBot="1" x14ac:dyDescent="0.3">
      <c r="A33" s="70"/>
      <c r="B33" s="71" t="s">
        <v>147</v>
      </c>
      <c r="C33" s="71" t="s">
        <v>147</v>
      </c>
      <c r="D33" s="71" t="s">
        <v>147</v>
      </c>
    </row>
    <row r="34" spans="1:5" ht="14.4" thickBot="1" x14ac:dyDescent="0.3">
      <c r="A34" s="72" t="s">
        <v>148</v>
      </c>
      <c r="B34" s="73">
        <f>'Reference emissions'!B6</f>
        <v>0</v>
      </c>
      <c r="C34" s="73">
        <f>'Project emissions'!B7</f>
        <v>0</v>
      </c>
      <c r="D34" s="73">
        <f>B34-C34</f>
        <v>0</v>
      </c>
    </row>
    <row r="35" spans="1:5" ht="14.4" thickBot="1" x14ac:dyDescent="0.3">
      <c r="A35" s="72" t="s">
        <v>149</v>
      </c>
      <c r="B35" s="73">
        <f>'Reference emissions'!B7</f>
        <v>0</v>
      </c>
      <c r="C35" s="73">
        <f>'Project emissions'!B8+'Project emissions'!B9</f>
        <v>0</v>
      </c>
      <c r="D35" s="73">
        <f>B35-C35</f>
        <v>0</v>
      </c>
    </row>
    <row r="36" spans="1:5" ht="14.4" thickBot="1" x14ac:dyDescent="0.3">
      <c r="A36" s="72" t="s">
        <v>150</v>
      </c>
      <c r="B36" s="73">
        <f>'Reference emissions'!B8</f>
        <v>0</v>
      </c>
      <c r="C36" s="73">
        <f>'Project emissions'!B11</f>
        <v>0</v>
      </c>
      <c r="D36" s="73">
        <f t="shared" ref="D36:D39" si="0">B36-C36</f>
        <v>0</v>
      </c>
    </row>
    <row r="37" spans="1:5" ht="14.4" thickBot="1" x14ac:dyDescent="0.3">
      <c r="A37" s="72" t="s">
        <v>151</v>
      </c>
      <c r="B37" s="194"/>
      <c r="C37" s="73">
        <f>'Project emissions'!B12</f>
        <v>0</v>
      </c>
      <c r="D37" s="73">
        <f t="shared" si="0"/>
        <v>0</v>
      </c>
    </row>
    <row r="38" spans="1:5" ht="14.4" thickBot="1" x14ac:dyDescent="0.3">
      <c r="A38" s="72" t="s">
        <v>152</v>
      </c>
      <c r="B38" s="73">
        <f>'Reference emissions'!B9</f>
        <v>0</v>
      </c>
      <c r="C38" s="73">
        <f>'Project emissions'!B10</f>
        <v>0</v>
      </c>
      <c r="D38" s="73">
        <f t="shared" si="0"/>
        <v>0</v>
      </c>
    </row>
    <row r="39" spans="1:5" ht="14.4" thickBot="1" x14ac:dyDescent="0.3">
      <c r="A39" s="72" t="s">
        <v>119</v>
      </c>
      <c r="B39" s="73">
        <f>'Reference emissions'!B10</f>
        <v>0</v>
      </c>
      <c r="C39" s="73">
        <f>'Project emissions'!B13</f>
        <v>0</v>
      </c>
      <c r="D39" s="73">
        <f t="shared" si="0"/>
        <v>0</v>
      </c>
    </row>
    <row r="40" spans="1:5" ht="14.4" thickBot="1" x14ac:dyDescent="0.3">
      <c r="A40" s="74" t="s">
        <v>153</v>
      </c>
      <c r="B40" s="75">
        <f>SUM(B34:B39)</f>
        <v>0</v>
      </c>
      <c r="C40" s="75">
        <f>SUM(C34:C39)</f>
        <v>0</v>
      </c>
      <c r="D40" s="75">
        <f>SUM(D34:D39)</f>
        <v>0</v>
      </c>
    </row>
    <row r="41" spans="1:5" x14ac:dyDescent="0.25">
      <c r="A41" s="31"/>
    </row>
    <row r="42" spans="1:5" x14ac:dyDescent="0.25">
      <c r="A42" s="85" t="s">
        <v>154</v>
      </c>
      <c r="B42" s="85"/>
    </row>
    <row r="43" spans="1:5" ht="14.4" thickBot="1" x14ac:dyDescent="0.3">
      <c r="A43" s="1"/>
      <c r="B43" s="86"/>
    </row>
    <row r="44" spans="1:5" ht="14.4" thickBot="1" x14ac:dyDescent="0.3">
      <c r="A44" s="102" t="s">
        <v>155</v>
      </c>
      <c r="B44" s="102" t="s">
        <v>156</v>
      </c>
      <c r="C44" s="89" t="s">
        <v>157</v>
      </c>
      <c r="D44" s="102" t="s">
        <v>158</v>
      </c>
      <c r="E44" s="102" t="s">
        <v>115</v>
      </c>
    </row>
    <row r="45" spans="1:5" ht="53.4" thickBot="1" x14ac:dyDescent="0.3">
      <c r="A45" s="87" t="s">
        <v>159</v>
      </c>
      <c r="B45" s="90" t="s">
        <v>160</v>
      </c>
      <c r="C45" s="322">
        <f>A19</f>
        <v>0</v>
      </c>
      <c r="D45" s="88" t="s">
        <v>161</v>
      </c>
      <c r="E45" s="3" t="s">
        <v>162</v>
      </c>
    </row>
    <row r="46" spans="1:5" ht="53.4" thickBot="1" x14ac:dyDescent="0.3">
      <c r="A46" s="87" t="s">
        <v>163</v>
      </c>
      <c r="B46" s="90" t="s">
        <v>164</v>
      </c>
      <c r="C46" s="329" t="str">
        <f>A26</f>
        <v>-</v>
      </c>
      <c r="D46" s="88" t="s">
        <v>165</v>
      </c>
      <c r="E46" s="3" t="s">
        <v>162</v>
      </c>
    </row>
    <row r="47" spans="1:5" ht="40.200000000000003" thickBot="1" x14ac:dyDescent="0.3">
      <c r="A47" s="87" t="s">
        <v>166</v>
      </c>
      <c r="B47" s="90" t="s">
        <v>167</v>
      </c>
      <c r="C47" s="323">
        <f>C19</f>
        <v>0</v>
      </c>
      <c r="D47" s="88" t="s">
        <v>161</v>
      </c>
      <c r="E47" s="3" t="s">
        <v>168</v>
      </c>
    </row>
    <row r="48" spans="1:5" ht="40.200000000000003" thickBot="1" x14ac:dyDescent="0.3">
      <c r="A48" s="87" t="s">
        <v>169</v>
      </c>
      <c r="B48" s="90" t="s">
        <v>170</v>
      </c>
      <c r="C48" s="323">
        <f>E19</f>
        <v>0</v>
      </c>
      <c r="D48" s="88" t="s">
        <v>161</v>
      </c>
      <c r="E48" s="3" t="s">
        <v>168</v>
      </c>
    </row>
    <row r="49" spans="1:9" ht="42.6" thickBot="1" x14ac:dyDescent="0.3">
      <c r="A49" s="363" t="s">
        <v>171</v>
      </c>
      <c r="B49" s="129" t="s">
        <v>172</v>
      </c>
      <c r="C49" s="324" t="s">
        <v>173</v>
      </c>
      <c r="D49" s="129" t="s">
        <v>174</v>
      </c>
      <c r="E49" s="130" t="s">
        <v>175</v>
      </c>
      <c r="F49" s="92"/>
    </row>
    <row r="50" spans="1:9" ht="42.6" thickBot="1" x14ac:dyDescent="0.3">
      <c r="A50" s="364"/>
      <c r="B50" s="131" t="s">
        <v>176</v>
      </c>
      <c r="C50" s="325" t="s">
        <v>173</v>
      </c>
      <c r="D50" s="131" t="s">
        <v>177</v>
      </c>
      <c r="E50" s="132" t="s">
        <v>175</v>
      </c>
      <c r="F50" s="92"/>
    </row>
    <row r="51" spans="1:9" ht="42.6" thickBot="1" x14ac:dyDescent="0.3">
      <c r="A51" s="365"/>
      <c r="B51" s="131" t="s">
        <v>178</v>
      </c>
      <c r="C51" s="325" t="s">
        <v>173</v>
      </c>
      <c r="D51" s="131" t="s">
        <v>179</v>
      </c>
      <c r="E51" s="132" t="s">
        <v>175</v>
      </c>
    </row>
    <row r="52" spans="1:9" ht="42.6" thickBot="1" x14ac:dyDescent="0.3">
      <c r="A52" s="364" t="s">
        <v>180</v>
      </c>
      <c r="B52" s="131" t="s">
        <v>172</v>
      </c>
      <c r="C52" s="325" t="s">
        <v>173</v>
      </c>
      <c r="D52" s="131" t="s">
        <v>174</v>
      </c>
      <c r="E52" s="132" t="s">
        <v>175</v>
      </c>
    </row>
    <row r="53" spans="1:9" ht="42.6" thickBot="1" x14ac:dyDescent="0.3">
      <c r="A53" s="364"/>
      <c r="B53" s="131" t="s">
        <v>176</v>
      </c>
      <c r="C53" s="325" t="s">
        <v>173</v>
      </c>
      <c r="D53" s="131" t="s">
        <v>177</v>
      </c>
      <c r="E53" s="132" t="s">
        <v>175</v>
      </c>
    </row>
    <row r="54" spans="1:9" ht="42.6" thickBot="1" x14ac:dyDescent="0.3">
      <c r="A54" s="365"/>
      <c r="B54" s="131" t="s">
        <v>178</v>
      </c>
      <c r="C54" s="325" t="s">
        <v>173</v>
      </c>
      <c r="D54" s="131" t="s">
        <v>179</v>
      </c>
      <c r="E54" s="132" t="s">
        <v>175</v>
      </c>
    </row>
    <row r="63" spans="1:9" ht="14.4" x14ac:dyDescent="0.3">
      <c r="H63" s="76"/>
      <c r="I63" s="76"/>
    </row>
    <row r="64" spans="1:9" ht="14.4" x14ac:dyDescent="0.3">
      <c r="H64" s="76"/>
      <c r="I64" s="76"/>
    </row>
    <row r="65" spans="8:9" ht="14.4" x14ac:dyDescent="0.3">
      <c r="H65" s="76"/>
      <c r="I65" s="76"/>
    </row>
    <row r="66" spans="8:9" ht="14.4" x14ac:dyDescent="0.3">
      <c r="H66" s="76"/>
      <c r="I66" s="76"/>
    </row>
    <row r="67" spans="8:9" ht="14.4" x14ac:dyDescent="0.3">
      <c r="H67" s="76"/>
      <c r="I67" s="76"/>
    </row>
    <row r="68" spans="8:9" ht="14.4" x14ac:dyDescent="0.3">
      <c r="H68" s="76"/>
      <c r="I68" s="76"/>
    </row>
    <row r="69" spans="8:9" ht="14.4" x14ac:dyDescent="0.3">
      <c r="H69" s="76"/>
      <c r="I69" s="76"/>
    </row>
    <row r="70" spans="8:9" ht="14.4" x14ac:dyDescent="0.3">
      <c r="H70" s="76"/>
      <c r="I70" s="76"/>
    </row>
    <row r="71" spans="8:9" ht="14.4" x14ac:dyDescent="0.3">
      <c r="H71" s="76"/>
      <c r="I71" s="76"/>
    </row>
  </sheetData>
  <mergeCells count="2">
    <mergeCell ref="A49:A51"/>
    <mergeCell ref="A52:A54"/>
  </mergeCells>
  <dataValidations count="1">
    <dataValidation type="list" allowBlank="1" showInputMessage="1" showErrorMessage="1" sqref="B6" xr:uid="{CF1EE774-9E03-4A89-BD80-485F1F70B819}">
      <formula1>"Refineries,Iron &amp; steel,Non-ferrous metals,Cement &amp; lime, Glass &amp; ceramics &amp; construction material,Pulp &amp; paper,Chemicals,Hydrogen,Manufacturing of components for energy intensive industries,Road transport,Buildings,Other (please specify)"</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Overview!$B$53:$B$101</xm:f>
          </x14:formula1>
          <xm:sqref>B7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C9"/>
  <sheetViews>
    <sheetView zoomScale="145" zoomScaleNormal="145" workbookViewId="0">
      <selection sqref="A1:C1"/>
    </sheetView>
  </sheetViews>
  <sheetFormatPr defaultColWidth="8.88671875" defaultRowHeight="14.4" x14ac:dyDescent="0.3"/>
  <cols>
    <col min="1" max="1" width="13.88671875" customWidth="1"/>
    <col min="2" max="2" width="30.109375" customWidth="1"/>
    <col min="3" max="3" width="100.44140625" customWidth="1"/>
  </cols>
  <sheetData>
    <row r="1" spans="1:3" x14ac:dyDescent="0.3">
      <c r="A1" s="415" t="s">
        <v>791</v>
      </c>
      <c r="B1" s="415"/>
      <c r="C1" s="415"/>
    </row>
    <row r="2" spans="1:3" x14ac:dyDescent="0.3">
      <c r="A2" s="135" t="s">
        <v>662</v>
      </c>
      <c r="B2" s="135" t="s">
        <v>792</v>
      </c>
      <c r="C2" s="135" t="s">
        <v>793</v>
      </c>
    </row>
    <row r="3" spans="1:3" x14ac:dyDescent="0.3">
      <c r="A3" s="136" t="s">
        <v>794</v>
      </c>
      <c r="B3" s="178" t="s">
        <v>795</v>
      </c>
      <c r="C3" s="336" t="s">
        <v>796</v>
      </c>
    </row>
    <row r="4" spans="1:3" ht="22.8" x14ac:dyDescent="0.3">
      <c r="A4" s="279" t="s">
        <v>797</v>
      </c>
      <c r="B4" s="280" t="s">
        <v>798</v>
      </c>
      <c r="C4" s="337" t="s">
        <v>799</v>
      </c>
    </row>
    <row r="5" spans="1:3" x14ac:dyDescent="0.3">
      <c r="A5" s="136" t="s">
        <v>800</v>
      </c>
      <c r="B5" s="136" t="s">
        <v>801</v>
      </c>
      <c r="C5" s="338" t="s">
        <v>802</v>
      </c>
    </row>
    <row r="6" spans="1:3" ht="34.200000000000003" x14ac:dyDescent="0.3">
      <c r="A6" s="136" t="s">
        <v>803</v>
      </c>
      <c r="B6" s="136" t="s">
        <v>804</v>
      </c>
      <c r="C6" s="339" t="s">
        <v>805</v>
      </c>
    </row>
    <row r="7" spans="1:3" ht="102.6" x14ac:dyDescent="0.3">
      <c r="A7" s="136" t="s">
        <v>806</v>
      </c>
      <c r="B7" s="136" t="s">
        <v>807</v>
      </c>
      <c r="C7" s="339" t="s">
        <v>808</v>
      </c>
    </row>
    <row r="8" spans="1:3" x14ac:dyDescent="0.3">
      <c r="A8" s="136" t="s">
        <v>809</v>
      </c>
      <c r="B8" s="136" t="s">
        <v>812</v>
      </c>
      <c r="C8" s="339" t="s">
        <v>810</v>
      </c>
    </row>
    <row r="9" spans="1:3" ht="22.8" x14ac:dyDescent="0.3">
      <c r="A9" s="136" t="s">
        <v>829</v>
      </c>
      <c r="B9" s="136" t="s">
        <v>830</v>
      </c>
      <c r="C9" s="360" t="s">
        <v>831</v>
      </c>
    </row>
  </sheetData>
  <mergeCells count="1">
    <mergeCell ref="A1:C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27"/>
  <sheetViews>
    <sheetView workbookViewId="0"/>
  </sheetViews>
  <sheetFormatPr defaultColWidth="9.109375" defaultRowHeight="13.8" x14ac:dyDescent="0.25"/>
  <cols>
    <col min="1" max="1" width="36.5546875" style="172" customWidth="1"/>
    <col min="2" max="12" width="10.6640625" style="172" customWidth="1"/>
    <col min="13" max="16384" width="9.109375" style="172"/>
  </cols>
  <sheetData>
    <row r="1" spans="1:12" x14ac:dyDescent="0.25">
      <c r="A1" s="181" t="s">
        <v>181</v>
      </c>
      <c r="B1" s="182"/>
      <c r="C1" s="182"/>
      <c r="D1" s="182"/>
      <c r="E1" s="182"/>
      <c r="F1" s="182"/>
      <c r="G1" s="182"/>
      <c r="H1" s="182"/>
      <c r="I1" s="182"/>
      <c r="J1" s="182"/>
      <c r="K1" s="182"/>
      <c r="L1" s="182"/>
    </row>
    <row r="2" spans="1:12" ht="14.4" x14ac:dyDescent="0.3">
      <c r="A2" s="183" t="s">
        <v>182</v>
      </c>
    </row>
    <row r="3" spans="1:12" ht="14.4" x14ac:dyDescent="0.3">
      <c r="A3" s="183" t="s">
        <v>183</v>
      </c>
    </row>
    <row r="4" spans="1:12" ht="14.4" thickBot="1" x14ac:dyDescent="0.3"/>
    <row r="5" spans="1:12" ht="14.4" thickBot="1" x14ac:dyDescent="0.3">
      <c r="A5" s="36"/>
      <c r="B5" s="36" t="s">
        <v>184</v>
      </c>
      <c r="C5" s="36" t="s">
        <v>185</v>
      </c>
      <c r="D5" s="36" t="s">
        <v>186</v>
      </c>
      <c r="E5" s="36" t="s">
        <v>187</v>
      </c>
      <c r="F5" s="36" t="s">
        <v>188</v>
      </c>
      <c r="G5" s="36" t="s">
        <v>189</v>
      </c>
      <c r="H5" s="36" t="s">
        <v>190</v>
      </c>
      <c r="I5" s="36" t="s">
        <v>191</v>
      </c>
      <c r="J5" s="36" t="s">
        <v>192</v>
      </c>
      <c r="K5" s="36" t="s">
        <v>193</v>
      </c>
      <c r="L5" s="36" t="s">
        <v>194</v>
      </c>
    </row>
    <row r="6" spans="1:12" ht="16.8" thickBot="1" x14ac:dyDescent="0.3">
      <c r="A6" s="184" t="s">
        <v>195</v>
      </c>
      <c r="B6" s="319">
        <f xml:space="preserve"> SUM(C6:L6)</f>
        <v>0</v>
      </c>
      <c r="C6" s="316">
        <f xml:space="preserve"> 'Reference emissions'!Y18</f>
        <v>0</v>
      </c>
      <c r="D6" s="316">
        <f xml:space="preserve"> 'Reference emissions'!Z18</f>
        <v>0</v>
      </c>
      <c r="E6" s="316">
        <f xml:space="preserve"> 'Reference emissions'!AA18</f>
        <v>0</v>
      </c>
      <c r="F6" s="316">
        <f xml:space="preserve"> 'Reference emissions'!AB18</f>
        <v>0</v>
      </c>
      <c r="G6" s="316">
        <f xml:space="preserve"> 'Reference emissions'!AC18</f>
        <v>0</v>
      </c>
      <c r="H6" s="316">
        <f xml:space="preserve"> 'Reference emissions'!AD18</f>
        <v>0</v>
      </c>
      <c r="I6" s="316">
        <f xml:space="preserve"> 'Reference emissions'!AE18</f>
        <v>0</v>
      </c>
      <c r="J6" s="316">
        <f xml:space="preserve"> 'Reference emissions'!AF18</f>
        <v>0</v>
      </c>
      <c r="K6" s="316">
        <f xml:space="preserve"> 'Reference emissions'!AG18</f>
        <v>0</v>
      </c>
      <c r="L6" s="316">
        <f xml:space="preserve"> 'Reference emissions'!AH18</f>
        <v>0</v>
      </c>
    </row>
    <row r="7" spans="1:12" ht="16.8" thickBot="1" x14ac:dyDescent="0.3">
      <c r="A7" s="184" t="s">
        <v>196</v>
      </c>
      <c r="B7" s="319">
        <f xml:space="preserve"> SUM(C7:L7)</f>
        <v>0</v>
      </c>
      <c r="C7" s="316">
        <f>'Project emissions'!Y21</f>
        <v>0</v>
      </c>
      <c r="D7" s="316">
        <f>'Project emissions'!Z21</f>
        <v>0</v>
      </c>
      <c r="E7" s="316">
        <f>'Project emissions'!AA21</f>
        <v>0</v>
      </c>
      <c r="F7" s="316">
        <f>'Project emissions'!AB21</f>
        <v>0</v>
      </c>
      <c r="G7" s="316">
        <f>'Project emissions'!AC21</f>
        <v>0</v>
      </c>
      <c r="H7" s="316">
        <f>'Project emissions'!AD21</f>
        <v>0</v>
      </c>
      <c r="I7" s="316">
        <f>'Project emissions'!AE21</f>
        <v>0</v>
      </c>
      <c r="J7" s="316">
        <f>'Project emissions'!AF21</f>
        <v>0</v>
      </c>
      <c r="K7" s="316">
        <f>'Project emissions'!AG21</f>
        <v>0</v>
      </c>
      <c r="L7" s="316">
        <f>'Project emissions'!AH21</f>
        <v>0</v>
      </c>
    </row>
    <row r="8" spans="1:12" ht="16.8" thickBot="1" x14ac:dyDescent="0.3">
      <c r="A8" s="184" t="s">
        <v>197</v>
      </c>
      <c r="B8" s="319">
        <f xml:space="preserve"> B6-B7</f>
        <v>0</v>
      </c>
      <c r="C8" s="319">
        <f xml:space="preserve"> C6-C7</f>
        <v>0</v>
      </c>
      <c r="D8" s="319">
        <f t="shared" ref="D8:L8" si="0" xml:space="preserve"> D6-D7</f>
        <v>0</v>
      </c>
      <c r="E8" s="319">
        <f t="shared" si="0"/>
        <v>0</v>
      </c>
      <c r="F8" s="319">
        <f t="shared" si="0"/>
        <v>0</v>
      </c>
      <c r="G8" s="319">
        <f t="shared" si="0"/>
        <v>0</v>
      </c>
      <c r="H8" s="319">
        <f t="shared" si="0"/>
        <v>0</v>
      </c>
      <c r="I8" s="319">
        <f t="shared" si="0"/>
        <v>0</v>
      </c>
      <c r="J8" s="319">
        <f t="shared" si="0"/>
        <v>0</v>
      </c>
      <c r="K8" s="319">
        <f t="shared" si="0"/>
        <v>0</v>
      </c>
      <c r="L8" s="319">
        <f t="shared" si="0"/>
        <v>0</v>
      </c>
    </row>
    <row r="9" spans="1:12" ht="16.8" thickBot="1" x14ac:dyDescent="0.3">
      <c r="A9" s="184" t="s">
        <v>198</v>
      </c>
      <c r="B9" s="321" t="str">
        <f xml:space="preserve"> IF(B6=0,"-",B8/B6)</f>
        <v>-</v>
      </c>
      <c r="C9" s="321" t="str">
        <f t="shared" ref="C9:L9" si="1" xml:space="preserve"> IF(C6=0,"-",C8/C6)</f>
        <v>-</v>
      </c>
      <c r="D9" s="321" t="str">
        <f t="shared" si="1"/>
        <v>-</v>
      </c>
      <c r="E9" s="321" t="str">
        <f t="shared" si="1"/>
        <v>-</v>
      </c>
      <c r="F9" s="321" t="str">
        <f t="shared" si="1"/>
        <v>-</v>
      </c>
      <c r="G9" s="321" t="str">
        <f t="shared" si="1"/>
        <v>-</v>
      </c>
      <c r="H9" s="321" t="str">
        <f t="shared" si="1"/>
        <v>-</v>
      </c>
      <c r="I9" s="321" t="str">
        <f t="shared" si="1"/>
        <v>-</v>
      </c>
      <c r="J9" s="321" t="str">
        <f t="shared" si="1"/>
        <v>-</v>
      </c>
      <c r="K9" s="321" t="str">
        <f t="shared" si="1"/>
        <v>-</v>
      </c>
      <c r="L9" s="321" t="str">
        <f t="shared" si="1"/>
        <v>-</v>
      </c>
    </row>
    <row r="11" spans="1:12" x14ac:dyDescent="0.25">
      <c r="A11" s="181" t="s">
        <v>199</v>
      </c>
      <c r="B11" s="182"/>
      <c r="C11" s="182"/>
      <c r="D11" s="182"/>
      <c r="E11" s="182"/>
      <c r="F11" s="182"/>
      <c r="G11" s="182"/>
      <c r="H11" s="182"/>
      <c r="I11" s="182"/>
      <c r="J11" s="182"/>
      <c r="K11" s="182"/>
      <c r="L11" s="182"/>
    </row>
    <row r="12" spans="1:12" ht="14.4" x14ac:dyDescent="0.3">
      <c r="A12" s="183" t="s">
        <v>200</v>
      </c>
    </row>
    <row r="13" spans="1:12" ht="14.4" x14ac:dyDescent="0.3">
      <c r="A13" s="183" t="s">
        <v>183</v>
      </c>
    </row>
    <row r="14" spans="1:12" x14ac:dyDescent="0.25">
      <c r="A14" s="186" t="s">
        <v>201</v>
      </c>
    </row>
    <row r="15" spans="1:12" ht="14.4" thickBot="1" x14ac:dyDescent="0.3"/>
    <row r="16" spans="1:12" ht="14.4" thickBot="1" x14ac:dyDescent="0.3">
      <c r="A16" s="36"/>
      <c r="B16" s="36" t="s">
        <v>184</v>
      </c>
      <c r="C16" s="36" t="s">
        <v>185</v>
      </c>
      <c r="D16" s="36" t="s">
        <v>186</v>
      </c>
      <c r="E16" s="36" t="s">
        <v>187</v>
      </c>
      <c r="F16" s="36" t="s">
        <v>188</v>
      </c>
      <c r="G16" s="36" t="s">
        <v>189</v>
      </c>
      <c r="H16" s="36" t="s">
        <v>190</v>
      </c>
      <c r="I16" s="36" t="s">
        <v>191</v>
      </c>
      <c r="J16" s="36" t="s">
        <v>192</v>
      </c>
      <c r="K16" s="36" t="s">
        <v>193</v>
      </c>
      <c r="L16" s="36" t="s">
        <v>194</v>
      </c>
    </row>
    <row r="17" spans="1:12" ht="16.8" thickBot="1" x14ac:dyDescent="0.3">
      <c r="A17" s="184" t="s">
        <v>202</v>
      </c>
      <c r="B17" s="319">
        <f xml:space="preserve"> SUM(C17:L17)</f>
        <v>0</v>
      </c>
      <c r="C17" s="320"/>
      <c r="D17" s="320"/>
      <c r="E17" s="320"/>
      <c r="F17" s="320"/>
      <c r="G17" s="320"/>
      <c r="H17" s="320"/>
      <c r="I17" s="320"/>
      <c r="J17" s="320"/>
      <c r="K17" s="320"/>
      <c r="L17" s="320"/>
    </row>
    <row r="18" spans="1:12" ht="16.8" thickBot="1" x14ac:dyDescent="0.3">
      <c r="A18" s="184" t="s">
        <v>203</v>
      </c>
      <c r="B18" s="319">
        <f xml:space="preserve"> SUM(C18:L18)</f>
        <v>0</v>
      </c>
      <c r="C18" s="320"/>
      <c r="D18" s="320"/>
      <c r="E18" s="320"/>
      <c r="F18" s="320"/>
      <c r="G18" s="320"/>
      <c r="H18" s="320"/>
      <c r="I18" s="320"/>
      <c r="J18" s="320"/>
      <c r="K18" s="320"/>
      <c r="L18" s="320"/>
    </row>
    <row r="19" spans="1:12" ht="16.8" thickBot="1" x14ac:dyDescent="0.3">
      <c r="A19" s="184" t="s">
        <v>204</v>
      </c>
      <c r="B19" s="319">
        <f xml:space="preserve"> B17-B18</f>
        <v>0</v>
      </c>
      <c r="C19" s="319">
        <f xml:space="preserve"> C17-C18</f>
        <v>0</v>
      </c>
      <c r="D19" s="319">
        <f t="shared" ref="D19:L19" si="2" xml:space="preserve"> D17-D18</f>
        <v>0</v>
      </c>
      <c r="E19" s="319">
        <f t="shared" si="2"/>
        <v>0</v>
      </c>
      <c r="F19" s="319">
        <f t="shared" si="2"/>
        <v>0</v>
      </c>
      <c r="G19" s="319">
        <f t="shared" si="2"/>
        <v>0</v>
      </c>
      <c r="H19" s="319">
        <f t="shared" si="2"/>
        <v>0</v>
      </c>
      <c r="I19" s="319">
        <f t="shared" si="2"/>
        <v>0</v>
      </c>
      <c r="J19" s="319">
        <f t="shared" si="2"/>
        <v>0</v>
      </c>
      <c r="K19" s="319">
        <f t="shared" si="2"/>
        <v>0</v>
      </c>
      <c r="L19" s="319">
        <f t="shared" si="2"/>
        <v>0</v>
      </c>
    </row>
    <row r="20" spans="1:12" ht="16.8" thickBot="1" x14ac:dyDescent="0.3">
      <c r="A20" s="184" t="s">
        <v>205</v>
      </c>
      <c r="B20" s="321" t="str">
        <f t="shared" ref="B20:L20" si="3" xml:space="preserve"> IF(B17=0,"-",B19/B17)</f>
        <v>-</v>
      </c>
      <c r="C20" s="321" t="str">
        <f t="shared" si="3"/>
        <v>-</v>
      </c>
      <c r="D20" s="321" t="str">
        <f t="shared" si="3"/>
        <v>-</v>
      </c>
      <c r="E20" s="321" t="str">
        <f t="shared" si="3"/>
        <v>-</v>
      </c>
      <c r="F20" s="321" t="str">
        <f t="shared" si="3"/>
        <v>-</v>
      </c>
      <c r="G20" s="321" t="str">
        <f t="shared" si="3"/>
        <v>-</v>
      </c>
      <c r="H20" s="321" t="str">
        <f t="shared" si="3"/>
        <v>-</v>
      </c>
      <c r="I20" s="321" t="str">
        <f t="shared" si="3"/>
        <v>-</v>
      </c>
      <c r="J20" s="321" t="str">
        <f t="shared" si="3"/>
        <v>-</v>
      </c>
      <c r="K20" s="321" t="str">
        <f t="shared" si="3"/>
        <v>-</v>
      </c>
      <c r="L20" s="321" t="str">
        <f t="shared" si="3"/>
        <v>-</v>
      </c>
    </row>
    <row r="22" spans="1:12" x14ac:dyDescent="0.25">
      <c r="A22" s="181" t="s">
        <v>206</v>
      </c>
      <c r="B22" s="182"/>
      <c r="C22" s="182"/>
      <c r="D22" s="182"/>
      <c r="E22" s="182"/>
      <c r="F22" s="182"/>
      <c r="G22" s="182"/>
      <c r="H22" s="182"/>
      <c r="I22" s="182"/>
      <c r="J22" s="182"/>
      <c r="K22" s="182"/>
      <c r="L22" s="182"/>
    </row>
    <row r="23" spans="1:12" ht="14.4" x14ac:dyDescent="0.3">
      <c r="A23" s="183" t="s">
        <v>207</v>
      </c>
    </row>
    <row r="24" spans="1:12" x14ac:dyDescent="0.25">
      <c r="A24" s="186" t="s">
        <v>201</v>
      </c>
    </row>
    <row r="25" spans="1:12" ht="14.4" thickBot="1" x14ac:dyDescent="0.3"/>
    <row r="26" spans="1:12" ht="14.4" thickBot="1" x14ac:dyDescent="0.3">
      <c r="A26" s="36"/>
      <c r="B26" s="36" t="s">
        <v>184</v>
      </c>
      <c r="C26" s="36" t="s">
        <v>185</v>
      </c>
      <c r="D26" s="36" t="s">
        <v>186</v>
      </c>
      <c r="E26" s="36" t="s">
        <v>187</v>
      </c>
      <c r="F26" s="36" t="s">
        <v>188</v>
      </c>
      <c r="G26" s="36" t="s">
        <v>189</v>
      </c>
      <c r="H26" s="36" t="s">
        <v>190</v>
      </c>
      <c r="I26" s="36" t="s">
        <v>191</v>
      </c>
      <c r="J26" s="36" t="s">
        <v>192</v>
      </c>
      <c r="K26" s="36" t="s">
        <v>193</v>
      </c>
      <c r="L26" s="36" t="s">
        <v>194</v>
      </c>
    </row>
    <row r="27" spans="1:12" ht="16.8" thickBot="1" x14ac:dyDescent="0.3">
      <c r="A27" s="184" t="s">
        <v>208</v>
      </c>
      <c r="B27" s="185" t="str">
        <f xml:space="preserve"> IF(B8=0,"-",B19/B8)</f>
        <v>-</v>
      </c>
      <c r="C27" s="185" t="str">
        <f t="shared" ref="C27:L27" si="4" xml:space="preserve"> IF(C8=0,"-",C19/C8)</f>
        <v>-</v>
      </c>
      <c r="D27" s="185" t="str">
        <f t="shared" si="4"/>
        <v>-</v>
      </c>
      <c r="E27" s="185" t="str">
        <f t="shared" si="4"/>
        <v>-</v>
      </c>
      <c r="F27" s="185" t="str">
        <f t="shared" si="4"/>
        <v>-</v>
      </c>
      <c r="G27" s="185" t="str">
        <f t="shared" si="4"/>
        <v>-</v>
      </c>
      <c r="H27" s="185" t="str">
        <f t="shared" si="4"/>
        <v>-</v>
      </c>
      <c r="I27" s="185" t="str">
        <f t="shared" si="4"/>
        <v>-</v>
      </c>
      <c r="J27" s="185" t="str">
        <f t="shared" si="4"/>
        <v>-</v>
      </c>
      <c r="K27" s="185" t="str">
        <f t="shared" si="4"/>
        <v>-</v>
      </c>
      <c r="L27" s="185" t="str">
        <f t="shared" si="4"/>
        <v>-</v>
      </c>
    </row>
  </sheetData>
  <conditionalFormatting sqref="B16:L16">
    <cfRule type="cellIs" dxfId="1" priority="1" operator="lessThan">
      <formula>0</formula>
    </cfRule>
  </conditionalFormatting>
  <conditionalFormatting sqref="B17:L17">
    <cfRule type="containsText" dxfId="0" priority="2" operator="containsText" text="ERR">
      <formula>NOT(ISERROR(SEARCH("ERR",B17)))</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Q38"/>
  <sheetViews>
    <sheetView topLeftCell="F16" zoomScale="85" zoomScaleNormal="85" workbookViewId="0">
      <selection activeCell="AI20" sqref="AI20"/>
    </sheetView>
  </sheetViews>
  <sheetFormatPr defaultColWidth="9.109375" defaultRowHeight="13.8" x14ac:dyDescent="0.25"/>
  <cols>
    <col min="1" max="1" width="15.109375" style="7" customWidth="1"/>
    <col min="2" max="2" width="14.44140625" style="7" customWidth="1"/>
    <col min="3" max="7" width="15.88671875" style="7" customWidth="1"/>
    <col min="8" max="19" width="8.5546875" style="7" customWidth="1"/>
    <col min="20" max="20" width="31.44140625" style="7" customWidth="1"/>
    <col min="21" max="21" width="16.109375" style="7" customWidth="1"/>
    <col min="22" max="35" width="15.109375" style="7" customWidth="1"/>
    <col min="36" max="36" width="43.88671875" style="7" customWidth="1"/>
    <col min="37" max="37" width="26.109375" style="7" customWidth="1"/>
    <col min="38" max="38" width="17.88671875" style="7" customWidth="1"/>
    <col min="39" max="39" width="28.44140625" style="7" customWidth="1"/>
    <col min="40" max="40" width="17.88671875" style="7" customWidth="1"/>
    <col min="41" max="41" width="18.5546875" style="7" customWidth="1"/>
    <col min="42" max="42" width="18.88671875" style="7" customWidth="1"/>
    <col min="43" max="43" width="21.88671875" style="7" customWidth="1"/>
    <col min="44" max="16384" width="9.109375" style="7"/>
  </cols>
  <sheetData>
    <row r="1" spans="1:43" x14ac:dyDescent="0.25">
      <c r="A1" s="28" t="s">
        <v>15</v>
      </c>
      <c r="B1" s="28"/>
    </row>
    <row r="2" spans="1:43" ht="15" customHeight="1" x14ac:dyDescent="0.25">
      <c r="A2" s="229" t="s">
        <v>209</v>
      </c>
    </row>
    <row r="3" spans="1:43" ht="15" customHeight="1" x14ac:dyDescent="0.25">
      <c r="A3" s="229" t="s">
        <v>210</v>
      </c>
    </row>
    <row r="4" spans="1:43" ht="9" customHeight="1" x14ac:dyDescent="0.25"/>
    <row r="5" spans="1:43" x14ac:dyDescent="0.25">
      <c r="A5" s="241" t="s">
        <v>211</v>
      </c>
      <c r="B5" s="241" t="s">
        <v>212</v>
      </c>
    </row>
    <row r="6" spans="1:43" ht="16.2" x14ac:dyDescent="0.35">
      <c r="A6" s="242" t="s">
        <v>213</v>
      </c>
      <c r="B6" s="243">
        <f>SUMIF($A$17:$A$39,A6,$AI$17:$AI$39)</f>
        <v>0</v>
      </c>
      <c r="C6" s="58"/>
    </row>
    <row r="7" spans="1:43" ht="16.2" x14ac:dyDescent="0.35">
      <c r="A7" s="242" t="s">
        <v>214</v>
      </c>
      <c r="B7" s="243">
        <f>SUMIF($A$17:$A$39,A7,$AI$17:$AI$39)</f>
        <v>0</v>
      </c>
      <c r="C7" s="58"/>
    </row>
    <row r="8" spans="1:43" ht="16.2" x14ac:dyDescent="0.35">
      <c r="A8" s="242" t="s">
        <v>215</v>
      </c>
      <c r="B8" s="243">
        <f>SUMIF($A$17:$A$39,A8,$AI$17:$AI$39)</f>
        <v>0</v>
      </c>
      <c r="C8" s="58"/>
    </row>
    <row r="9" spans="1:43" ht="16.2" x14ac:dyDescent="0.35">
      <c r="A9" s="242" t="s">
        <v>216</v>
      </c>
      <c r="B9" s="243">
        <f>SUMIF($A$17:$A$39,A9,$AI$17:$AI$39)</f>
        <v>0</v>
      </c>
      <c r="C9" s="58"/>
    </row>
    <row r="10" spans="1:43" ht="16.2" x14ac:dyDescent="0.35">
      <c r="A10" s="242" t="s">
        <v>217</v>
      </c>
      <c r="B10" s="243">
        <f>SUMIF($A$17:$A$39,A10,$AI$17:$AI$39)</f>
        <v>0</v>
      </c>
      <c r="C10" s="58"/>
    </row>
    <row r="11" spans="1:43" x14ac:dyDescent="0.25">
      <c r="A11" s="244" t="s">
        <v>218</v>
      </c>
      <c r="B11" s="245">
        <f>SUM(B6:B10)</f>
        <v>0</v>
      </c>
      <c r="C11" s="58"/>
    </row>
    <row r="12" spans="1:43" x14ac:dyDescent="0.25">
      <c r="A12" s="58"/>
      <c r="B12" s="58"/>
      <c r="C12" s="58"/>
      <c r="D12" s="58"/>
      <c r="E12" s="58"/>
    </row>
    <row r="13" spans="1:43" x14ac:dyDescent="0.25">
      <c r="A13" s="57" t="s">
        <v>219</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row>
    <row r="14" spans="1:43" s="45" customFormat="1" ht="46.5" customHeight="1" x14ac:dyDescent="0.3">
      <c r="A14" s="370" t="s">
        <v>220</v>
      </c>
      <c r="B14" s="370"/>
      <c r="C14" s="370"/>
      <c r="D14" s="370"/>
      <c r="E14" s="370"/>
      <c r="F14" s="370"/>
      <c r="G14" s="370"/>
      <c r="H14" s="370"/>
      <c r="I14" s="370"/>
      <c r="J14" s="370"/>
      <c r="K14" s="370"/>
      <c r="L14" s="370"/>
      <c r="M14" s="370"/>
      <c r="N14" s="370"/>
      <c r="O14" s="370"/>
      <c r="P14" s="370"/>
      <c r="Q14" s="370"/>
      <c r="R14" s="370"/>
      <c r="S14" s="370"/>
      <c r="T14" s="370"/>
    </row>
    <row r="15" spans="1:43" s="29" customFormat="1" ht="39" customHeight="1" thickBot="1" x14ac:dyDescent="0.3">
      <c r="A15" s="366" t="s">
        <v>221</v>
      </c>
      <c r="B15" s="366"/>
      <c r="C15" s="366"/>
      <c r="D15" s="366"/>
      <c r="E15" s="366"/>
      <c r="F15" s="366"/>
      <c r="G15" s="366"/>
      <c r="H15" s="366"/>
      <c r="I15" s="366"/>
      <c r="J15" s="366"/>
      <c r="K15" s="366"/>
      <c r="L15" s="366"/>
      <c r="M15" s="366"/>
      <c r="N15" s="366"/>
      <c r="O15" s="366"/>
      <c r="P15" s="366"/>
      <c r="Q15" s="366"/>
      <c r="R15" s="366"/>
      <c r="S15" s="366"/>
      <c r="T15" s="367"/>
      <c r="U15" s="369" t="s">
        <v>222</v>
      </c>
      <c r="V15" s="366"/>
      <c r="W15" s="366"/>
      <c r="X15" s="366"/>
      <c r="Y15" s="366"/>
      <c r="Z15" s="366"/>
      <c r="AA15" s="366"/>
      <c r="AB15" s="366"/>
      <c r="AC15" s="366"/>
      <c r="AD15" s="366"/>
      <c r="AE15" s="366"/>
      <c r="AF15" s="366"/>
      <c r="AG15" s="366"/>
      <c r="AH15" s="366"/>
      <c r="AI15" s="366"/>
      <c r="AJ15" s="366"/>
      <c r="AK15" s="368" t="s">
        <v>223</v>
      </c>
      <c r="AL15" s="368"/>
      <c r="AM15" s="368"/>
      <c r="AN15" s="368"/>
      <c r="AO15" s="368"/>
      <c r="AP15" s="368"/>
      <c r="AQ15" s="368"/>
    </row>
    <row r="16" spans="1:43" s="94" customFormat="1" ht="45.9" customHeight="1" thickBot="1" x14ac:dyDescent="0.3">
      <c r="A16" s="103" t="s">
        <v>224</v>
      </c>
      <c r="B16" s="93" t="s">
        <v>225</v>
      </c>
      <c r="C16" s="93" t="s">
        <v>149</v>
      </c>
      <c r="D16" s="93" t="s">
        <v>148</v>
      </c>
      <c r="E16" s="93" t="s">
        <v>226</v>
      </c>
      <c r="F16" s="93" t="s">
        <v>227</v>
      </c>
      <c r="G16" s="93" t="s">
        <v>228</v>
      </c>
      <c r="H16" s="103" t="s">
        <v>158</v>
      </c>
      <c r="I16" s="103" t="s">
        <v>185</v>
      </c>
      <c r="J16" s="103" t="s">
        <v>186</v>
      </c>
      <c r="K16" s="103" t="s">
        <v>187</v>
      </c>
      <c r="L16" s="103" t="s">
        <v>188</v>
      </c>
      <c r="M16" s="103" t="s">
        <v>189</v>
      </c>
      <c r="N16" s="103" t="s">
        <v>190</v>
      </c>
      <c r="O16" s="103" t="s">
        <v>191</v>
      </c>
      <c r="P16" s="103" t="s">
        <v>192</v>
      </c>
      <c r="Q16" s="103" t="s">
        <v>193</v>
      </c>
      <c r="R16" s="103" t="s">
        <v>194</v>
      </c>
      <c r="S16" s="103" t="s">
        <v>153</v>
      </c>
      <c r="T16" s="103" t="s">
        <v>229</v>
      </c>
      <c r="U16" s="103" t="s">
        <v>230</v>
      </c>
      <c r="V16" s="103" t="s">
        <v>157</v>
      </c>
      <c r="W16" s="103" t="s">
        <v>231</v>
      </c>
      <c r="X16" s="103" t="s">
        <v>232</v>
      </c>
      <c r="Y16" s="103" t="s">
        <v>233</v>
      </c>
      <c r="Z16" s="103" t="s">
        <v>234</v>
      </c>
      <c r="AA16" s="103" t="s">
        <v>235</v>
      </c>
      <c r="AB16" s="103" t="s">
        <v>236</v>
      </c>
      <c r="AC16" s="103" t="s">
        <v>237</v>
      </c>
      <c r="AD16" s="103" t="s">
        <v>238</v>
      </c>
      <c r="AE16" s="103" t="s">
        <v>239</v>
      </c>
      <c r="AF16" s="103" t="s">
        <v>240</v>
      </c>
      <c r="AG16" s="103" t="s">
        <v>241</v>
      </c>
      <c r="AH16" s="103" t="s">
        <v>242</v>
      </c>
      <c r="AI16" s="103" t="s">
        <v>243</v>
      </c>
      <c r="AJ16" s="103" t="s">
        <v>244</v>
      </c>
      <c r="AK16" s="103" t="s">
        <v>245</v>
      </c>
      <c r="AL16" s="103" t="s">
        <v>246</v>
      </c>
      <c r="AM16" s="103" t="s">
        <v>247</v>
      </c>
      <c r="AN16" s="103" t="s">
        <v>248</v>
      </c>
      <c r="AO16" s="103" t="s">
        <v>249</v>
      </c>
      <c r="AP16" s="103" t="s">
        <v>250</v>
      </c>
      <c r="AQ16" s="103" t="s">
        <v>251</v>
      </c>
    </row>
    <row r="17" spans="1:43" s="192" customFormat="1" ht="27" customHeight="1" thickBot="1" x14ac:dyDescent="0.35">
      <c r="A17" s="53" t="s">
        <v>252</v>
      </c>
      <c r="B17" s="54"/>
      <c r="C17" s="54"/>
      <c r="D17" s="54"/>
      <c r="E17" s="54"/>
      <c r="F17" s="54"/>
      <c r="G17" s="54"/>
      <c r="H17" s="54"/>
      <c r="I17" s="54"/>
      <c r="J17" s="54"/>
      <c r="K17" s="54"/>
      <c r="L17" s="54"/>
      <c r="M17" s="54"/>
      <c r="N17" s="54"/>
      <c r="O17" s="54"/>
      <c r="P17" s="54"/>
      <c r="Q17" s="54"/>
      <c r="R17" s="54"/>
      <c r="S17" s="27"/>
      <c r="T17" s="54"/>
      <c r="U17" s="54"/>
      <c r="V17" s="54"/>
      <c r="W17" s="54"/>
      <c r="X17" s="54"/>
      <c r="Y17" s="54"/>
      <c r="Z17" s="54"/>
      <c r="AA17" s="54"/>
      <c r="AB17" s="54"/>
      <c r="AC17" s="54"/>
      <c r="AD17" s="27"/>
      <c r="AE17" s="27"/>
      <c r="AF17" s="27"/>
      <c r="AG17" s="54"/>
      <c r="AH17" s="54"/>
      <c r="AI17" s="27"/>
      <c r="AJ17" s="27"/>
      <c r="AK17" s="27"/>
      <c r="AL17" s="27"/>
      <c r="AM17" s="27"/>
      <c r="AN17" s="27"/>
      <c r="AO17" s="27"/>
      <c r="AP17" s="27"/>
      <c r="AQ17" s="27"/>
    </row>
    <row r="18" spans="1:43" s="94" customFormat="1" ht="42" thickBot="1" x14ac:dyDescent="0.3">
      <c r="A18" s="42" t="s">
        <v>253</v>
      </c>
      <c r="B18" s="253"/>
      <c r="C18" s="253"/>
      <c r="D18" s="253"/>
      <c r="E18" s="253"/>
      <c r="F18" s="253"/>
      <c r="G18" s="253"/>
      <c r="H18" s="253" t="s">
        <v>254</v>
      </c>
      <c r="I18" s="250"/>
      <c r="J18" s="250"/>
      <c r="K18" s="250"/>
      <c r="L18" s="250"/>
      <c r="M18" s="250"/>
      <c r="N18" s="250"/>
      <c r="O18" s="250"/>
      <c r="P18" s="250"/>
      <c r="Q18" s="250"/>
      <c r="R18" s="250"/>
      <c r="S18" s="250"/>
      <c r="T18" s="194"/>
      <c r="U18" s="194"/>
      <c r="V18" s="250"/>
      <c r="W18" s="253"/>
      <c r="X18" s="250"/>
      <c r="Y18" s="302">
        <f>SUM(Y19:Y39)</f>
        <v>0</v>
      </c>
      <c r="Z18" s="302">
        <f t="shared" ref="Z18:AH18" si="0">SUM(Z19:Z39)</f>
        <v>0</v>
      </c>
      <c r="AA18" s="302">
        <f t="shared" si="0"/>
        <v>0</v>
      </c>
      <c r="AB18" s="302">
        <f t="shared" si="0"/>
        <v>0</v>
      </c>
      <c r="AC18" s="302">
        <f t="shared" si="0"/>
        <v>0</v>
      </c>
      <c r="AD18" s="302">
        <f t="shared" si="0"/>
        <v>0</v>
      </c>
      <c r="AE18" s="302">
        <f t="shared" si="0"/>
        <v>0</v>
      </c>
      <c r="AF18" s="302">
        <f t="shared" si="0"/>
        <v>0</v>
      </c>
      <c r="AG18" s="302">
        <f t="shared" si="0"/>
        <v>0</v>
      </c>
      <c r="AH18" s="302">
        <f t="shared" si="0"/>
        <v>0</v>
      </c>
      <c r="AI18" s="302">
        <f>SUM(AI19:AI39)</f>
        <v>0</v>
      </c>
      <c r="AJ18" s="30" t="s">
        <v>255</v>
      </c>
      <c r="AK18" s="30"/>
      <c r="AL18" s="39"/>
      <c r="AM18" s="30"/>
      <c r="AN18" s="30"/>
      <c r="AO18" s="30"/>
      <c r="AP18" s="30"/>
      <c r="AQ18" s="39"/>
    </row>
    <row r="19" spans="1:43" s="29" customFormat="1" ht="26.25" customHeight="1" thickBot="1" x14ac:dyDescent="0.3">
      <c r="A19" s="53" t="s">
        <v>256</v>
      </c>
      <c r="B19" s="256"/>
      <c r="C19" s="256"/>
      <c r="D19" s="256"/>
      <c r="E19" s="256"/>
      <c r="F19" s="256"/>
      <c r="G19" s="256"/>
      <c r="H19" s="254"/>
      <c r="I19" s="248"/>
      <c r="J19" s="248"/>
      <c r="K19" s="248"/>
      <c r="L19" s="248"/>
      <c r="M19" s="248"/>
      <c r="N19" s="248"/>
      <c r="O19" s="248"/>
      <c r="P19" s="248"/>
      <c r="Q19" s="248"/>
      <c r="R19" s="248"/>
      <c r="S19" s="248"/>
      <c r="T19" s="27"/>
      <c r="U19" s="27"/>
      <c r="V19" s="248"/>
      <c r="W19" s="254"/>
      <c r="X19" s="248"/>
      <c r="Y19" s="303"/>
      <c r="Z19" s="303"/>
      <c r="AA19" s="303"/>
      <c r="AB19" s="303"/>
      <c r="AC19" s="303"/>
      <c r="AD19" s="303"/>
      <c r="AE19" s="303"/>
      <c r="AF19" s="303"/>
      <c r="AG19" s="303"/>
      <c r="AH19" s="303"/>
      <c r="AI19" s="303"/>
      <c r="AJ19" s="27"/>
      <c r="AK19" s="27"/>
      <c r="AL19" s="27"/>
      <c r="AM19" s="27"/>
      <c r="AN19" s="27"/>
      <c r="AO19" s="27"/>
      <c r="AP19" s="27"/>
      <c r="AQ19" s="27"/>
    </row>
    <row r="20" spans="1:43" ht="28.2" thickBot="1" x14ac:dyDescent="0.3">
      <c r="A20" s="42" t="s">
        <v>43</v>
      </c>
      <c r="B20" s="184"/>
      <c r="C20" s="184"/>
      <c r="D20" s="184"/>
      <c r="E20" s="184"/>
      <c r="F20" s="184"/>
      <c r="G20" s="184"/>
      <c r="H20" s="255" t="s">
        <v>254</v>
      </c>
      <c r="I20" s="300"/>
      <c r="J20" s="300"/>
      <c r="K20" s="300"/>
      <c r="L20" s="300"/>
      <c r="M20" s="300"/>
      <c r="N20" s="300"/>
      <c r="O20" s="300"/>
      <c r="P20" s="300"/>
      <c r="Q20" s="300"/>
      <c r="R20" s="300"/>
      <c r="S20" s="316">
        <f>SUM(I20:R20)</f>
        <v>0</v>
      </c>
      <c r="T20" s="30"/>
      <c r="U20" s="39"/>
      <c r="V20" s="252"/>
      <c r="W20" s="255"/>
      <c r="X20" s="255"/>
      <c r="Y20" s="300"/>
      <c r="Z20" s="300"/>
      <c r="AA20" s="300"/>
      <c r="AB20" s="300"/>
      <c r="AC20" s="300"/>
      <c r="AD20" s="300"/>
      <c r="AE20" s="300"/>
      <c r="AF20" s="300"/>
      <c r="AG20" s="300"/>
      <c r="AH20" s="300"/>
      <c r="AI20" s="302">
        <f>SUM(Y20:AH20)</f>
        <v>0</v>
      </c>
      <c r="AJ20" s="30" t="s">
        <v>257</v>
      </c>
      <c r="AK20" s="30"/>
      <c r="AL20" s="39"/>
      <c r="AM20" s="30"/>
      <c r="AN20" s="30"/>
      <c r="AO20" s="30"/>
      <c r="AP20" s="30"/>
      <c r="AQ20" s="39"/>
    </row>
    <row r="21" spans="1:43" ht="28.2" thickBot="1" x14ac:dyDescent="0.3">
      <c r="A21" s="42" t="s">
        <v>43</v>
      </c>
      <c r="B21" s="184"/>
      <c r="C21" s="184"/>
      <c r="D21" s="184"/>
      <c r="E21" s="184"/>
      <c r="F21" s="184"/>
      <c r="G21" s="184"/>
      <c r="H21" s="255"/>
      <c r="I21" s="300"/>
      <c r="J21" s="300"/>
      <c r="K21" s="300"/>
      <c r="L21" s="300"/>
      <c r="M21" s="300"/>
      <c r="N21" s="300"/>
      <c r="O21" s="300"/>
      <c r="P21" s="300"/>
      <c r="Q21" s="300"/>
      <c r="R21" s="300"/>
      <c r="S21" s="316">
        <f t="shared" ref="S21:S22" si="1">SUM(I21:R21)</f>
        <v>0</v>
      </c>
      <c r="T21" s="30"/>
      <c r="U21" s="39"/>
      <c r="V21" s="252"/>
      <c r="W21" s="255"/>
      <c r="X21" s="252"/>
      <c r="Y21" s="300"/>
      <c r="Z21" s="300"/>
      <c r="AA21" s="300"/>
      <c r="AB21" s="300"/>
      <c r="AC21" s="300"/>
      <c r="AD21" s="300"/>
      <c r="AE21" s="300"/>
      <c r="AF21" s="300"/>
      <c r="AG21" s="300"/>
      <c r="AH21" s="300"/>
      <c r="AI21" s="302">
        <f t="shared" ref="AI21:AI26" si="2">SUM(Y21:AH21)</f>
        <v>0</v>
      </c>
      <c r="AJ21" s="30" t="s">
        <v>257</v>
      </c>
      <c r="AK21" s="30"/>
      <c r="AL21" s="39"/>
      <c r="AM21" s="30"/>
      <c r="AN21" s="30"/>
      <c r="AO21" s="30"/>
      <c r="AP21" s="30"/>
      <c r="AQ21" s="39"/>
    </row>
    <row r="22" spans="1:43" ht="28.2" thickBot="1" x14ac:dyDescent="0.3">
      <c r="A22" s="42" t="s">
        <v>43</v>
      </c>
      <c r="B22" s="184"/>
      <c r="C22" s="184"/>
      <c r="D22" s="184"/>
      <c r="E22" s="184"/>
      <c r="F22" s="184"/>
      <c r="G22" s="184"/>
      <c r="H22" s="255"/>
      <c r="I22" s="300"/>
      <c r="J22" s="300"/>
      <c r="K22" s="300"/>
      <c r="L22" s="300"/>
      <c r="M22" s="300"/>
      <c r="N22" s="300"/>
      <c r="O22" s="300"/>
      <c r="P22" s="300"/>
      <c r="Q22" s="300"/>
      <c r="R22" s="300"/>
      <c r="S22" s="316">
        <f t="shared" si="1"/>
        <v>0</v>
      </c>
      <c r="T22" s="30"/>
      <c r="U22" s="39"/>
      <c r="V22" s="252"/>
      <c r="W22" s="255"/>
      <c r="X22" s="252"/>
      <c r="Y22" s="300"/>
      <c r="Z22" s="300"/>
      <c r="AA22" s="300"/>
      <c r="AB22" s="300"/>
      <c r="AC22" s="300"/>
      <c r="AD22" s="300"/>
      <c r="AE22" s="300"/>
      <c r="AF22" s="300"/>
      <c r="AG22" s="300"/>
      <c r="AH22" s="300"/>
      <c r="AI22" s="302">
        <f t="shared" si="2"/>
        <v>0</v>
      </c>
      <c r="AJ22" s="30" t="s">
        <v>257</v>
      </c>
      <c r="AK22" s="30"/>
      <c r="AL22" s="39"/>
      <c r="AM22" s="30"/>
      <c r="AN22" s="30"/>
      <c r="AO22" s="30"/>
      <c r="AP22" s="30"/>
      <c r="AQ22" s="39"/>
    </row>
    <row r="23" spans="1:43" s="29" customFormat="1" ht="26.85" customHeight="1" thickBot="1" x14ac:dyDescent="0.3">
      <c r="A23" s="53" t="s">
        <v>258</v>
      </c>
      <c r="B23" s="256"/>
      <c r="C23" s="256"/>
      <c r="D23" s="256"/>
      <c r="E23" s="256"/>
      <c r="F23" s="256"/>
      <c r="G23" s="256"/>
      <c r="H23" s="254"/>
      <c r="I23" s="303"/>
      <c r="J23" s="303"/>
      <c r="K23" s="303"/>
      <c r="L23" s="303"/>
      <c r="M23" s="303"/>
      <c r="N23" s="303"/>
      <c r="O23" s="303"/>
      <c r="P23" s="303"/>
      <c r="Q23" s="303"/>
      <c r="R23" s="303"/>
      <c r="S23" s="303"/>
      <c r="T23" s="27"/>
      <c r="U23" s="27"/>
      <c r="V23" s="248"/>
      <c r="W23" s="254"/>
      <c r="X23" s="249"/>
      <c r="Y23" s="304"/>
      <c r="Z23" s="304"/>
      <c r="AA23" s="304"/>
      <c r="AB23" s="304"/>
      <c r="AC23" s="304"/>
      <c r="AD23" s="304"/>
      <c r="AE23" s="304"/>
      <c r="AF23" s="304"/>
      <c r="AG23" s="304"/>
      <c r="AH23" s="304"/>
      <c r="AI23" s="304"/>
      <c r="AJ23" s="27"/>
      <c r="AK23" s="27"/>
      <c r="AL23" s="27"/>
      <c r="AM23" s="27"/>
      <c r="AN23" s="27"/>
      <c r="AO23" s="27"/>
      <c r="AP23" s="27"/>
      <c r="AQ23" s="27"/>
    </row>
    <row r="24" spans="1:43" ht="28.2" thickBot="1" x14ac:dyDescent="0.3">
      <c r="A24" s="42" t="s">
        <v>45</v>
      </c>
      <c r="B24" s="184"/>
      <c r="C24" s="184"/>
      <c r="D24" s="184"/>
      <c r="E24" s="184"/>
      <c r="F24" s="184"/>
      <c r="G24" s="184"/>
      <c r="H24" s="255"/>
      <c r="I24" s="300"/>
      <c r="J24" s="300"/>
      <c r="K24" s="300"/>
      <c r="L24" s="300"/>
      <c r="M24" s="300"/>
      <c r="N24" s="300"/>
      <c r="O24" s="300"/>
      <c r="P24" s="300"/>
      <c r="Q24" s="300"/>
      <c r="R24" s="300"/>
      <c r="S24" s="316">
        <f>SUM(I24:R24)</f>
        <v>0</v>
      </c>
      <c r="T24" s="30"/>
      <c r="U24" s="39"/>
      <c r="V24" s="252"/>
      <c r="W24" s="255"/>
      <c r="X24" s="252"/>
      <c r="Y24" s="300"/>
      <c r="Z24" s="300"/>
      <c r="AA24" s="300"/>
      <c r="AB24" s="300"/>
      <c r="AC24" s="300"/>
      <c r="AD24" s="300"/>
      <c r="AE24" s="300"/>
      <c r="AF24" s="300"/>
      <c r="AG24" s="300"/>
      <c r="AH24" s="300"/>
      <c r="AI24" s="302">
        <f t="shared" si="2"/>
        <v>0</v>
      </c>
      <c r="AJ24" s="30" t="s">
        <v>257</v>
      </c>
      <c r="AK24" s="30"/>
      <c r="AL24" s="39"/>
      <c r="AM24" s="30"/>
      <c r="AN24" s="30"/>
      <c r="AO24" s="30"/>
      <c r="AP24" s="30"/>
      <c r="AQ24" s="39"/>
    </row>
    <row r="25" spans="1:43" ht="28.2" thickBot="1" x14ac:dyDescent="0.3">
      <c r="A25" s="42" t="s">
        <v>45</v>
      </c>
      <c r="B25" s="184"/>
      <c r="C25" s="184"/>
      <c r="D25" s="184"/>
      <c r="E25" s="184"/>
      <c r="F25" s="184"/>
      <c r="G25" s="184"/>
      <c r="H25" s="255"/>
      <c r="I25" s="300"/>
      <c r="J25" s="300"/>
      <c r="K25" s="300"/>
      <c r="L25" s="300"/>
      <c r="M25" s="300"/>
      <c r="N25" s="300"/>
      <c r="O25" s="300"/>
      <c r="P25" s="300"/>
      <c r="Q25" s="300"/>
      <c r="R25" s="300"/>
      <c r="S25" s="316">
        <f t="shared" ref="S25:S26" si="3">SUM(I25:R25)</f>
        <v>0</v>
      </c>
      <c r="T25" s="30"/>
      <c r="U25" s="39"/>
      <c r="V25" s="252"/>
      <c r="W25" s="255"/>
      <c r="X25" s="252"/>
      <c r="Y25" s="300"/>
      <c r="Z25" s="300"/>
      <c r="AA25" s="300"/>
      <c r="AB25" s="300"/>
      <c r="AC25" s="300"/>
      <c r="AD25" s="300"/>
      <c r="AE25" s="300"/>
      <c r="AF25" s="300"/>
      <c r="AG25" s="300"/>
      <c r="AH25" s="300"/>
      <c r="AI25" s="302">
        <f t="shared" si="2"/>
        <v>0</v>
      </c>
      <c r="AJ25" s="30" t="s">
        <v>257</v>
      </c>
      <c r="AK25" s="30"/>
      <c r="AL25" s="39"/>
      <c r="AM25" s="30"/>
      <c r="AN25" s="30"/>
      <c r="AO25" s="30"/>
      <c r="AP25" s="30"/>
      <c r="AQ25" s="39"/>
    </row>
    <row r="26" spans="1:43" ht="28.2" thickBot="1" x14ac:dyDescent="0.3">
      <c r="A26" s="42" t="s">
        <v>45</v>
      </c>
      <c r="B26" s="184"/>
      <c r="C26" s="184"/>
      <c r="D26" s="184"/>
      <c r="E26" s="184"/>
      <c r="F26" s="184"/>
      <c r="G26" s="184"/>
      <c r="H26" s="255"/>
      <c r="I26" s="300"/>
      <c r="J26" s="300"/>
      <c r="K26" s="300"/>
      <c r="L26" s="300"/>
      <c r="M26" s="300"/>
      <c r="N26" s="300"/>
      <c r="O26" s="300"/>
      <c r="P26" s="300"/>
      <c r="Q26" s="300"/>
      <c r="R26" s="300"/>
      <c r="S26" s="316">
        <f t="shared" si="3"/>
        <v>0</v>
      </c>
      <c r="T26" s="30"/>
      <c r="U26" s="39"/>
      <c r="V26" s="252"/>
      <c r="W26" s="255"/>
      <c r="X26" s="252"/>
      <c r="Y26" s="300"/>
      <c r="Z26" s="300"/>
      <c r="AA26" s="300"/>
      <c r="AB26" s="300"/>
      <c r="AC26" s="300"/>
      <c r="AD26" s="300"/>
      <c r="AE26" s="300"/>
      <c r="AF26" s="300"/>
      <c r="AG26" s="300"/>
      <c r="AH26" s="300"/>
      <c r="AI26" s="302">
        <f t="shared" si="2"/>
        <v>0</v>
      </c>
      <c r="AJ26" s="30" t="s">
        <v>257</v>
      </c>
      <c r="AK26" s="30"/>
      <c r="AL26" s="39"/>
      <c r="AM26" s="30"/>
      <c r="AN26" s="30"/>
      <c r="AO26" s="30"/>
      <c r="AP26" s="30"/>
      <c r="AQ26" s="39"/>
    </row>
    <row r="27" spans="1:43" s="29" customFormat="1" ht="26.85" customHeight="1" thickBot="1" x14ac:dyDescent="0.3">
      <c r="A27" s="53" t="s">
        <v>259</v>
      </c>
      <c r="B27" s="256"/>
      <c r="C27" s="256"/>
      <c r="D27" s="256"/>
      <c r="E27" s="256"/>
      <c r="F27" s="256"/>
      <c r="G27" s="256"/>
      <c r="H27" s="254"/>
      <c r="I27" s="303"/>
      <c r="J27" s="303"/>
      <c r="K27" s="303"/>
      <c r="L27" s="303"/>
      <c r="M27" s="303"/>
      <c r="N27" s="303"/>
      <c r="O27" s="303"/>
      <c r="P27" s="303"/>
      <c r="Q27" s="303"/>
      <c r="R27" s="303"/>
      <c r="S27" s="303"/>
      <c r="T27" s="27"/>
      <c r="U27" s="27"/>
      <c r="V27" s="248"/>
      <c r="W27" s="254"/>
      <c r="X27" s="249"/>
      <c r="Y27" s="304"/>
      <c r="Z27" s="304"/>
      <c r="AA27" s="304"/>
      <c r="AB27" s="304"/>
      <c r="AC27" s="304"/>
      <c r="AD27" s="304"/>
      <c r="AE27" s="304"/>
      <c r="AF27" s="304"/>
      <c r="AG27" s="304"/>
      <c r="AH27" s="304"/>
      <c r="AI27" s="304"/>
      <c r="AJ27" s="27"/>
      <c r="AK27" s="27"/>
      <c r="AL27" s="27"/>
      <c r="AM27" s="27"/>
      <c r="AN27" s="27"/>
      <c r="AO27" s="27"/>
      <c r="AP27" s="27"/>
      <c r="AQ27" s="27"/>
    </row>
    <row r="28" spans="1:43" ht="28.2" thickBot="1" x14ac:dyDescent="0.3">
      <c r="A28" s="42" t="s">
        <v>47</v>
      </c>
      <c r="B28" s="184"/>
      <c r="C28" s="184"/>
      <c r="D28" s="184"/>
      <c r="E28" s="184"/>
      <c r="F28" s="184"/>
      <c r="G28" s="184"/>
      <c r="H28" s="255"/>
      <c r="I28" s="300"/>
      <c r="J28" s="300"/>
      <c r="K28" s="300"/>
      <c r="L28" s="300"/>
      <c r="M28" s="300"/>
      <c r="N28" s="300"/>
      <c r="O28" s="300"/>
      <c r="P28" s="300"/>
      <c r="Q28" s="300"/>
      <c r="R28" s="300"/>
      <c r="S28" s="316">
        <f>SUM(I28:R28)</f>
        <v>0</v>
      </c>
      <c r="T28" s="30"/>
      <c r="U28" s="39"/>
      <c r="V28" s="252"/>
      <c r="W28" s="255"/>
      <c r="X28" s="252"/>
      <c r="Y28" s="300"/>
      <c r="Z28" s="300"/>
      <c r="AA28" s="300"/>
      <c r="AB28" s="300"/>
      <c r="AC28" s="300"/>
      <c r="AD28" s="300"/>
      <c r="AE28" s="300"/>
      <c r="AF28" s="300"/>
      <c r="AG28" s="300"/>
      <c r="AH28" s="300"/>
      <c r="AI28" s="302">
        <f t="shared" ref="AI28:AI30" si="4">SUM(Y28:AH28)</f>
        <v>0</v>
      </c>
      <c r="AJ28" s="30" t="s">
        <v>257</v>
      </c>
      <c r="AK28" s="30"/>
      <c r="AL28" s="39"/>
      <c r="AM28" s="30"/>
      <c r="AN28" s="30"/>
      <c r="AO28" s="30"/>
      <c r="AP28" s="30"/>
      <c r="AQ28" s="39"/>
    </row>
    <row r="29" spans="1:43" ht="28.2" thickBot="1" x14ac:dyDescent="0.3">
      <c r="A29" s="42" t="s">
        <v>47</v>
      </c>
      <c r="B29" s="184"/>
      <c r="C29" s="184"/>
      <c r="D29" s="184"/>
      <c r="E29" s="184"/>
      <c r="F29" s="184"/>
      <c r="G29" s="184"/>
      <c r="H29" s="255"/>
      <c r="I29" s="300"/>
      <c r="J29" s="300"/>
      <c r="K29" s="300"/>
      <c r="L29" s="300"/>
      <c r="M29" s="300"/>
      <c r="N29" s="300"/>
      <c r="O29" s="300"/>
      <c r="P29" s="300"/>
      <c r="Q29" s="300"/>
      <c r="R29" s="300"/>
      <c r="S29" s="316">
        <f t="shared" ref="S29:S30" si="5">SUM(I29:R29)</f>
        <v>0</v>
      </c>
      <c r="T29" s="30"/>
      <c r="U29" s="39"/>
      <c r="V29" s="252"/>
      <c r="W29" s="255"/>
      <c r="X29" s="252"/>
      <c r="Y29" s="300"/>
      <c r="Z29" s="300"/>
      <c r="AA29" s="300"/>
      <c r="AB29" s="300"/>
      <c r="AC29" s="300"/>
      <c r="AD29" s="300"/>
      <c r="AE29" s="300"/>
      <c r="AF29" s="300"/>
      <c r="AG29" s="300"/>
      <c r="AH29" s="300"/>
      <c r="AI29" s="302">
        <f t="shared" si="4"/>
        <v>0</v>
      </c>
      <c r="AJ29" s="30" t="s">
        <v>257</v>
      </c>
      <c r="AK29" s="30"/>
      <c r="AL29" s="39"/>
      <c r="AM29" s="30"/>
      <c r="AN29" s="30"/>
      <c r="AO29" s="30"/>
      <c r="AP29" s="30"/>
      <c r="AQ29" s="39"/>
    </row>
    <row r="30" spans="1:43" ht="28.2" thickBot="1" x14ac:dyDescent="0.3">
      <c r="A30" s="42" t="s">
        <v>47</v>
      </c>
      <c r="B30" s="184"/>
      <c r="C30" s="184"/>
      <c r="D30" s="184"/>
      <c r="E30" s="184"/>
      <c r="F30" s="184"/>
      <c r="G30" s="184"/>
      <c r="H30" s="255"/>
      <c r="I30" s="300"/>
      <c r="J30" s="300"/>
      <c r="K30" s="300"/>
      <c r="L30" s="300"/>
      <c r="M30" s="300"/>
      <c r="N30" s="300"/>
      <c r="O30" s="300"/>
      <c r="P30" s="300"/>
      <c r="Q30" s="300"/>
      <c r="R30" s="300"/>
      <c r="S30" s="316">
        <f t="shared" si="5"/>
        <v>0</v>
      </c>
      <c r="T30" s="30"/>
      <c r="U30" s="39"/>
      <c r="V30" s="252"/>
      <c r="W30" s="255"/>
      <c r="X30" s="252"/>
      <c r="Y30" s="300"/>
      <c r="Z30" s="300"/>
      <c r="AA30" s="300"/>
      <c r="AB30" s="300"/>
      <c r="AC30" s="300"/>
      <c r="AD30" s="300"/>
      <c r="AE30" s="300"/>
      <c r="AF30" s="300"/>
      <c r="AG30" s="300"/>
      <c r="AH30" s="300"/>
      <c r="AI30" s="302">
        <f t="shared" si="4"/>
        <v>0</v>
      </c>
      <c r="AJ30" s="30" t="s">
        <v>257</v>
      </c>
      <c r="AK30" s="30"/>
      <c r="AL30" s="39"/>
      <c r="AM30" s="30"/>
      <c r="AN30" s="30"/>
      <c r="AO30" s="30"/>
      <c r="AP30" s="30"/>
      <c r="AQ30" s="39"/>
    </row>
    <row r="31" spans="1:43" ht="15" thickBot="1" x14ac:dyDescent="0.3">
      <c r="A31" s="53" t="s">
        <v>260</v>
      </c>
      <c r="B31" s="256"/>
      <c r="C31" s="256"/>
      <c r="D31" s="256"/>
      <c r="E31" s="256"/>
      <c r="F31" s="256"/>
      <c r="G31" s="256"/>
      <c r="H31" s="254"/>
      <c r="I31" s="303"/>
      <c r="J31" s="303"/>
      <c r="K31" s="303"/>
      <c r="L31" s="303"/>
      <c r="M31" s="303"/>
      <c r="N31" s="303"/>
      <c r="O31" s="303"/>
      <c r="P31" s="303"/>
      <c r="Q31" s="303"/>
      <c r="R31" s="303"/>
      <c r="S31" s="303"/>
      <c r="T31" s="27"/>
      <c r="U31" s="27"/>
      <c r="V31" s="248"/>
      <c r="W31" s="254"/>
      <c r="X31" s="249"/>
      <c r="Y31" s="304"/>
      <c r="Z31" s="304"/>
      <c r="AA31" s="304"/>
      <c r="AB31" s="304"/>
      <c r="AC31" s="304"/>
      <c r="AD31" s="304"/>
      <c r="AE31" s="304"/>
      <c r="AF31" s="304"/>
      <c r="AG31" s="304"/>
      <c r="AH31" s="304"/>
      <c r="AI31" s="304"/>
      <c r="AJ31" s="27"/>
      <c r="AK31" s="27"/>
      <c r="AL31" s="27"/>
      <c r="AM31" s="27"/>
      <c r="AN31" s="27"/>
      <c r="AO31" s="27"/>
      <c r="AP31" s="27"/>
      <c r="AQ31" s="27"/>
    </row>
    <row r="32" spans="1:43" ht="28.2" thickBot="1" x14ac:dyDescent="0.3">
      <c r="A32" s="42" t="s">
        <v>49</v>
      </c>
      <c r="B32" s="184"/>
      <c r="C32" s="184"/>
      <c r="D32" s="184"/>
      <c r="E32" s="184"/>
      <c r="F32" s="184"/>
      <c r="G32" s="184"/>
      <c r="H32" s="255"/>
      <c r="I32" s="300"/>
      <c r="J32" s="300"/>
      <c r="K32" s="300"/>
      <c r="L32" s="300"/>
      <c r="M32" s="300"/>
      <c r="N32" s="300"/>
      <c r="O32" s="300"/>
      <c r="P32" s="300"/>
      <c r="Q32" s="300"/>
      <c r="R32" s="300"/>
      <c r="S32" s="316">
        <f>SUM(I32:R32)</f>
        <v>0</v>
      </c>
      <c r="T32" s="30"/>
      <c r="U32" s="39"/>
      <c r="V32" s="252"/>
      <c r="W32" s="255"/>
      <c r="X32" s="252"/>
      <c r="Y32" s="300"/>
      <c r="Z32" s="300"/>
      <c r="AA32" s="300"/>
      <c r="AB32" s="300"/>
      <c r="AC32" s="300"/>
      <c r="AD32" s="300"/>
      <c r="AE32" s="300"/>
      <c r="AF32" s="300"/>
      <c r="AG32" s="300"/>
      <c r="AH32" s="300"/>
      <c r="AI32" s="302">
        <f t="shared" ref="AI32:AI34" si="6">SUM(Y32:AH32)</f>
        <v>0</v>
      </c>
      <c r="AJ32" s="30" t="s">
        <v>257</v>
      </c>
      <c r="AK32" s="30"/>
      <c r="AL32" s="39"/>
      <c r="AM32" s="30"/>
      <c r="AN32" s="30"/>
      <c r="AO32" s="30"/>
      <c r="AP32" s="30"/>
      <c r="AQ32" s="39"/>
    </row>
    <row r="33" spans="1:43" ht="28.2" thickBot="1" x14ac:dyDescent="0.3">
      <c r="A33" s="42" t="s">
        <v>49</v>
      </c>
      <c r="B33" s="184"/>
      <c r="C33" s="184"/>
      <c r="D33" s="184"/>
      <c r="E33" s="184"/>
      <c r="F33" s="184"/>
      <c r="G33" s="184"/>
      <c r="H33" s="255"/>
      <c r="I33" s="300"/>
      <c r="J33" s="300"/>
      <c r="K33" s="300"/>
      <c r="L33" s="300"/>
      <c r="M33" s="300"/>
      <c r="N33" s="300"/>
      <c r="O33" s="300"/>
      <c r="P33" s="300"/>
      <c r="Q33" s="300"/>
      <c r="R33" s="300"/>
      <c r="S33" s="316">
        <f t="shared" ref="S33:S34" si="7">SUM(I33:R33)</f>
        <v>0</v>
      </c>
      <c r="T33" s="30"/>
      <c r="U33" s="39"/>
      <c r="V33" s="252"/>
      <c r="W33" s="255"/>
      <c r="X33" s="252"/>
      <c r="Y33" s="300"/>
      <c r="Z33" s="300"/>
      <c r="AA33" s="300"/>
      <c r="AB33" s="300"/>
      <c r="AC33" s="300"/>
      <c r="AD33" s="300"/>
      <c r="AE33" s="300"/>
      <c r="AF33" s="300"/>
      <c r="AG33" s="300"/>
      <c r="AH33" s="300"/>
      <c r="AI33" s="302">
        <f t="shared" si="6"/>
        <v>0</v>
      </c>
      <c r="AJ33" s="30" t="s">
        <v>257</v>
      </c>
      <c r="AK33" s="30"/>
      <c r="AL33" s="39"/>
      <c r="AM33" s="30"/>
      <c r="AN33" s="30"/>
      <c r="AO33" s="30"/>
      <c r="AP33" s="30"/>
      <c r="AQ33" s="39"/>
    </row>
    <row r="34" spans="1:43" ht="28.2" thickBot="1" x14ac:dyDescent="0.3">
      <c r="A34" s="42" t="s">
        <v>49</v>
      </c>
      <c r="B34" s="184"/>
      <c r="C34" s="184"/>
      <c r="D34" s="184"/>
      <c r="E34" s="184"/>
      <c r="F34" s="184"/>
      <c r="G34" s="184"/>
      <c r="H34" s="255"/>
      <c r="I34" s="300"/>
      <c r="J34" s="300"/>
      <c r="K34" s="300"/>
      <c r="L34" s="300"/>
      <c r="M34" s="300"/>
      <c r="N34" s="300"/>
      <c r="O34" s="300"/>
      <c r="P34" s="300"/>
      <c r="Q34" s="300"/>
      <c r="R34" s="300"/>
      <c r="S34" s="316">
        <f t="shared" si="7"/>
        <v>0</v>
      </c>
      <c r="T34" s="30"/>
      <c r="U34" s="39"/>
      <c r="V34" s="252"/>
      <c r="W34" s="255"/>
      <c r="X34" s="252"/>
      <c r="Y34" s="300"/>
      <c r="Z34" s="300"/>
      <c r="AA34" s="300"/>
      <c r="AB34" s="300"/>
      <c r="AC34" s="300"/>
      <c r="AD34" s="300"/>
      <c r="AE34" s="300"/>
      <c r="AF34" s="300"/>
      <c r="AG34" s="300"/>
      <c r="AH34" s="300"/>
      <c r="AI34" s="302">
        <f t="shared" si="6"/>
        <v>0</v>
      </c>
      <c r="AJ34" s="30" t="s">
        <v>257</v>
      </c>
      <c r="AK34" s="30"/>
      <c r="AL34" s="39"/>
      <c r="AM34" s="30"/>
      <c r="AN34" s="30"/>
      <c r="AO34" s="30"/>
      <c r="AP34" s="30"/>
      <c r="AQ34" s="39"/>
    </row>
    <row r="35" spans="1:43" ht="15" thickBot="1" x14ac:dyDescent="0.3">
      <c r="A35" s="53" t="s">
        <v>261</v>
      </c>
      <c r="B35" s="256"/>
      <c r="C35" s="256"/>
      <c r="D35" s="256"/>
      <c r="E35" s="256"/>
      <c r="F35" s="256"/>
      <c r="G35" s="256"/>
      <c r="H35" s="254"/>
      <c r="I35" s="303"/>
      <c r="J35" s="303"/>
      <c r="K35" s="303"/>
      <c r="L35" s="303"/>
      <c r="M35" s="303"/>
      <c r="N35" s="303"/>
      <c r="O35" s="303"/>
      <c r="P35" s="303"/>
      <c r="Q35" s="303"/>
      <c r="R35" s="303"/>
      <c r="S35" s="303"/>
      <c r="T35" s="27"/>
      <c r="U35" s="27"/>
      <c r="V35" s="248"/>
      <c r="W35" s="254"/>
      <c r="X35" s="249"/>
      <c r="Y35" s="304"/>
      <c r="Z35" s="304"/>
      <c r="AA35" s="304"/>
      <c r="AB35" s="304"/>
      <c r="AC35" s="304"/>
      <c r="AD35" s="304"/>
      <c r="AE35" s="304"/>
      <c r="AF35" s="304"/>
      <c r="AG35" s="304"/>
      <c r="AH35" s="304"/>
      <c r="AI35" s="304"/>
      <c r="AJ35" s="27"/>
      <c r="AK35" s="27"/>
      <c r="AL35" s="27"/>
      <c r="AM35" s="27"/>
      <c r="AN35" s="27"/>
      <c r="AO35" s="27"/>
      <c r="AP35" s="27"/>
      <c r="AQ35" s="27"/>
    </row>
    <row r="36" spans="1:43" ht="28.2" thickBot="1" x14ac:dyDescent="0.3">
      <c r="A36" s="42" t="s">
        <v>51</v>
      </c>
      <c r="B36" s="184"/>
      <c r="C36" s="184"/>
      <c r="D36" s="184"/>
      <c r="E36" s="184"/>
      <c r="F36" s="184"/>
      <c r="G36" s="184"/>
      <c r="H36" s="255"/>
      <c r="I36" s="300"/>
      <c r="J36" s="300"/>
      <c r="K36" s="300"/>
      <c r="L36" s="300"/>
      <c r="M36" s="300"/>
      <c r="N36" s="300"/>
      <c r="O36" s="300"/>
      <c r="P36" s="300"/>
      <c r="Q36" s="300"/>
      <c r="R36" s="300"/>
      <c r="S36" s="316">
        <f t="shared" ref="S36:S38" si="8">SUM(I36:R36)</f>
        <v>0</v>
      </c>
      <c r="T36" s="30"/>
      <c r="U36" s="39"/>
      <c r="V36" s="252"/>
      <c r="W36" s="255"/>
      <c r="X36" s="252"/>
      <c r="Y36" s="300"/>
      <c r="Z36" s="300"/>
      <c r="AA36" s="300"/>
      <c r="AB36" s="300"/>
      <c r="AC36" s="300"/>
      <c r="AD36" s="300"/>
      <c r="AE36" s="300"/>
      <c r="AF36" s="300"/>
      <c r="AG36" s="300"/>
      <c r="AH36" s="300"/>
      <c r="AI36" s="302">
        <f t="shared" ref="AI36:AI38" si="9">SUM(Y36:AH36)</f>
        <v>0</v>
      </c>
      <c r="AJ36" s="30" t="s">
        <v>257</v>
      </c>
      <c r="AK36" s="30"/>
      <c r="AL36" s="39"/>
      <c r="AM36" s="30"/>
      <c r="AN36" s="30"/>
      <c r="AO36" s="30"/>
      <c r="AP36" s="30"/>
      <c r="AQ36" s="39"/>
    </row>
    <row r="37" spans="1:43" ht="28.2" thickBot="1" x14ac:dyDescent="0.3">
      <c r="A37" s="42" t="s">
        <v>51</v>
      </c>
      <c r="B37" s="184"/>
      <c r="C37" s="184"/>
      <c r="D37" s="184"/>
      <c r="E37" s="184"/>
      <c r="F37" s="184"/>
      <c r="G37" s="184"/>
      <c r="H37" s="255"/>
      <c r="I37" s="300"/>
      <c r="J37" s="300"/>
      <c r="K37" s="300"/>
      <c r="L37" s="300"/>
      <c r="M37" s="300"/>
      <c r="N37" s="300"/>
      <c r="O37" s="300"/>
      <c r="P37" s="300"/>
      <c r="Q37" s="300"/>
      <c r="R37" s="300"/>
      <c r="S37" s="316">
        <f t="shared" si="8"/>
        <v>0</v>
      </c>
      <c r="T37" s="30"/>
      <c r="U37" s="39"/>
      <c r="V37" s="252"/>
      <c r="W37" s="255"/>
      <c r="X37" s="252"/>
      <c r="Y37" s="300"/>
      <c r="Z37" s="300"/>
      <c r="AA37" s="300"/>
      <c r="AB37" s="300"/>
      <c r="AC37" s="300"/>
      <c r="AD37" s="300"/>
      <c r="AE37" s="300"/>
      <c r="AF37" s="300"/>
      <c r="AG37" s="300"/>
      <c r="AH37" s="300"/>
      <c r="AI37" s="302">
        <f t="shared" si="9"/>
        <v>0</v>
      </c>
      <c r="AJ37" s="30" t="s">
        <v>257</v>
      </c>
      <c r="AK37" s="30"/>
      <c r="AL37" s="39"/>
      <c r="AM37" s="30"/>
      <c r="AN37" s="30"/>
      <c r="AO37" s="30"/>
      <c r="AP37" s="30"/>
      <c r="AQ37" s="39"/>
    </row>
    <row r="38" spans="1:43" ht="28.2" thickBot="1" x14ac:dyDescent="0.3">
      <c r="A38" s="42" t="s">
        <v>51</v>
      </c>
      <c r="B38" s="184"/>
      <c r="C38" s="184"/>
      <c r="D38" s="184"/>
      <c r="E38" s="184"/>
      <c r="F38" s="184"/>
      <c r="G38" s="184"/>
      <c r="H38" s="255"/>
      <c r="I38" s="300"/>
      <c r="J38" s="300"/>
      <c r="K38" s="300"/>
      <c r="L38" s="300"/>
      <c r="M38" s="300"/>
      <c r="N38" s="300"/>
      <c r="O38" s="300"/>
      <c r="P38" s="300"/>
      <c r="Q38" s="300"/>
      <c r="R38" s="300"/>
      <c r="S38" s="316">
        <f t="shared" si="8"/>
        <v>0</v>
      </c>
      <c r="T38" s="30"/>
      <c r="U38" s="39"/>
      <c r="V38" s="252"/>
      <c r="W38" s="255"/>
      <c r="X38" s="252"/>
      <c r="Y38" s="300"/>
      <c r="Z38" s="300"/>
      <c r="AA38" s="300"/>
      <c r="AB38" s="300"/>
      <c r="AC38" s="300"/>
      <c r="AD38" s="300"/>
      <c r="AE38" s="300"/>
      <c r="AF38" s="300"/>
      <c r="AG38" s="300"/>
      <c r="AH38" s="300"/>
      <c r="AI38" s="302">
        <f t="shared" si="9"/>
        <v>0</v>
      </c>
      <c r="AJ38" s="30" t="s">
        <v>257</v>
      </c>
      <c r="AK38" s="30"/>
      <c r="AL38" s="39"/>
      <c r="AM38" s="30"/>
      <c r="AN38" s="30"/>
      <c r="AO38" s="30"/>
      <c r="AP38" s="30"/>
      <c r="AQ38" s="39"/>
    </row>
  </sheetData>
  <mergeCells count="4">
    <mergeCell ref="A15:T15"/>
    <mergeCell ref="AK15:AQ15"/>
    <mergeCell ref="U15:AJ15"/>
    <mergeCell ref="A14:T14"/>
  </mergeCells>
  <phoneticPr fontId="9" type="noConversion"/>
  <dataValidations count="4">
    <dataValidation type="list" allowBlank="1" showInputMessage="1" showErrorMessage="1" sqref="AQ20:AQ22 AQ24:AQ26 AQ28:AQ30 AQ32:AQ34 AQ36:AQ38 AQ18" xr:uid="{00000000-0002-0000-0300-000000000000}">
      <formula1>"Primary Data,Third Party Data,Secondary Data - Calculated based on actual data,Secondary Data - Based on assumptions,Secondary Data - Extrapolation,Other evidence"</formula1>
    </dataValidation>
    <dataValidation type="list" allowBlank="1" showInputMessage="1" showErrorMessage="1" sqref="AL24:AL26 AL28:AL30 AL20:AL22 AL32:AL34 AL36:AL38 AL18" xr:uid="{00000000-0002-0000-0300-000001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U24:U26" xr:uid="{00000000-0002-0000-0300-000002000000}">
      <formula1>"EU ETS benchmark,Fossil fuel comparators (FFCs),Other natural-gas-based fossil defaults,Proposed by applicant"</formula1>
    </dataValidation>
    <dataValidation type="list" allowBlank="1" showInputMessage="1" showErrorMessage="1" sqref="U28:U30 U20:U22 U32:U34 U36:U38 U18" xr:uid="{00000000-0002-0000-0300-000003000000}">
      <formula1>"Based on EU ETS benchmark documentation,Proposed by applicant"</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Q48"/>
  <sheetViews>
    <sheetView topLeftCell="C1" zoomScale="70" zoomScaleNormal="70" workbookViewId="0">
      <selection activeCell="Y24" sqref="Y24"/>
    </sheetView>
  </sheetViews>
  <sheetFormatPr defaultColWidth="9.109375" defaultRowHeight="13.8" x14ac:dyDescent="0.3"/>
  <cols>
    <col min="1" max="1" width="17.88671875" style="47" bestFit="1" customWidth="1"/>
    <col min="2" max="2" width="18.109375" style="47" bestFit="1" customWidth="1"/>
    <col min="3" max="7" width="15.88671875" style="47" customWidth="1"/>
    <col min="8" max="8" width="8.5546875" style="47" customWidth="1"/>
    <col min="9" max="18" width="10.5546875" style="47" customWidth="1"/>
    <col min="19" max="19" width="22.109375" style="47" bestFit="1" customWidth="1"/>
    <col min="20" max="34" width="15.109375" style="47" customWidth="1"/>
    <col min="35" max="35" width="37.5546875" style="47" customWidth="1"/>
    <col min="36" max="36" width="28.88671875" style="47" customWidth="1"/>
    <col min="37" max="37" width="13.88671875" style="47" customWidth="1"/>
    <col min="38" max="38" width="29.44140625" style="47" customWidth="1"/>
    <col min="39" max="40" width="13.88671875" style="47" customWidth="1"/>
    <col min="41" max="41" width="15.88671875" style="47" customWidth="1"/>
    <col min="42" max="42" width="16.44140625" style="47" customWidth="1"/>
    <col min="43" max="16384" width="9.109375" style="47"/>
  </cols>
  <sheetData>
    <row r="1" spans="1:41" x14ac:dyDescent="0.3">
      <c r="A1" s="46" t="s">
        <v>15</v>
      </c>
      <c r="B1" s="46"/>
    </row>
    <row r="2" spans="1:41" ht="15" customHeight="1" x14ac:dyDescent="0.25">
      <c r="A2" s="229" t="s">
        <v>209</v>
      </c>
    </row>
    <row r="3" spans="1:41" ht="15" customHeight="1" x14ac:dyDescent="0.25">
      <c r="A3" s="229" t="s">
        <v>210</v>
      </c>
    </row>
    <row r="4" spans="1:41" ht="15" customHeight="1" x14ac:dyDescent="0.35">
      <c r="A4" s="229" t="s">
        <v>262</v>
      </c>
    </row>
    <row r="5" spans="1:41" ht="6" customHeight="1" x14ac:dyDescent="0.3"/>
    <row r="6" spans="1:41" x14ac:dyDescent="0.25">
      <c r="A6" s="241" t="s">
        <v>211</v>
      </c>
      <c r="B6" s="241" t="s">
        <v>212</v>
      </c>
      <c r="C6" s="48"/>
      <c r="F6" s="48"/>
      <c r="G6" s="48"/>
      <c r="H6" s="48"/>
      <c r="I6" s="48"/>
    </row>
    <row r="7" spans="1:41" ht="16.2" x14ac:dyDescent="0.25">
      <c r="A7" s="246" t="s">
        <v>263</v>
      </c>
      <c r="B7" s="243">
        <f t="shared" ref="B7:B13" si="0">SUMIF($A$20:$A$49,A7,$AI$20:$AI$49)</f>
        <v>0</v>
      </c>
    </row>
    <row r="8" spans="1:41" ht="16.2" x14ac:dyDescent="0.25">
      <c r="A8" s="246" t="s">
        <v>264</v>
      </c>
      <c r="B8" s="243">
        <f t="shared" si="0"/>
        <v>0</v>
      </c>
    </row>
    <row r="9" spans="1:41" ht="16.2" x14ac:dyDescent="0.25">
      <c r="A9" s="246" t="s">
        <v>265</v>
      </c>
      <c r="B9" s="243">
        <f t="shared" si="0"/>
        <v>0</v>
      </c>
    </row>
    <row r="10" spans="1:41" ht="16.2" x14ac:dyDescent="0.25">
      <c r="A10" s="246" t="s">
        <v>266</v>
      </c>
      <c r="B10" s="243">
        <f t="shared" si="0"/>
        <v>0</v>
      </c>
      <c r="H10" s="49"/>
    </row>
    <row r="11" spans="1:41" ht="16.2" x14ac:dyDescent="0.25">
      <c r="A11" s="246" t="s">
        <v>267</v>
      </c>
      <c r="B11" s="243">
        <f t="shared" si="0"/>
        <v>0</v>
      </c>
    </row>
    <row r="12" spans="1:41" ht="16.2" x14ac:dyDescent="0.25">
      <c r="A12" s="246" t="s">
        <v>268</v>
      </c>
      <c r="B12" s="243">
        <f t="shared" si="0"/>
        <v>0</v>
      </c>
    </row>
    <row r="13" spans="1:41" ht="16.2" x14ac:dyDescent="0.25">
      <c r="A13" s="246" t="s">
        <v>269</v>
      </c>
      <c r="B13" s="243">
        <f t="shared" si="0"/>
        <v>0</v>
      </c>
    </row>
    <row r="14" spans="1:41" x14ac:dyDescent="0.25">
      <c r="A14" s="244" t="s">
        <v>218</v>
      </c>
      <c r="B14" s="245">
        <f>SUM(B7:B13)</f>
        <v>0</v>
      </c>
    </row>
    <row r="15" spans="1:41" x14ac:dyDescent="0.25">
      <c r="A15" s="295"/>
      <c r="B15" s="296"/>
    </row>
    <row r="16" spans="1:41" x14ac:dyDescent="0.3">
      <c r="A16" s="57" t="s">
        <v>270</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8" spans="1:43" s="50" customFormat="1" ht="44.1" customHeight="1" thickBot="1" x14ac:dyDescent="0.35">
      <c r="A18" s="371" t="s">
        <v>221</v>
      </c>
      <c r="B18" s="372"/>
      <c r="C18" s="372"/>
      <c r="D18" s="372"/>
      <c r="E18" s="372"/>
      <c r="F18" s="372"/>
      <c r="G18" s="372"/>
      <c r="H18" s="372"/>
      <c r="I18" s="372"/>
      <c r="J18" s="372"/>
      <c r="K18" s="372"/>
      <c r="L18" s="372"/>
      <c r="M18" s="372"/>
      <c r="N18" s="372"/>
      <c r="O18" s="372"/>
      <c r="P18" s="372"/>
      <c r="Q18" s="372"/>
      <c r="R18" s="372"/>
      <c r="S18" s="373"/>
      <c r="T18" s="374" t="s">
        <v>271</v>
      </c>
      <c r="U18" s="366"/>
      <c r="V18" s="366"/>
      <c r="W18" s="366"/>
      <c r="X18" s="366"/>
      <c r="Y18" s="366"/>
      <c r="Z18" s="366"/>
      <c r="AA18" s="366"/>
      <c r="AB18" s="366"/>
      <c r="AC18" s="366"/>
      <c r="AD18" s="366"/>
      <c r="AE18" s="366"/>
      <c r="AF18" s="366"/>
      <c r="AG18" s="366"/>
      <c r="AH18" s="366"/>
      <c r="AI18" s="366"/>
      <c r="AJ18" s="366"/>
      <c r="AK18" s="366" t="s">
        <v>223</v>
      </c>
      <c r="AL18" s="366"/>
      <c r="AM18" s="366"/>
      <c r="AN18" s="366"/>
      <c r="AO18" s="366"/>
      <c r="AP18" s="366"/>
      <c r="AQ18" s="366"/>
    </row>
    <row r="19" spans="1:43" s="50" customFormat="1" ht="62.25" customHeight="1" thickBot="1" x14ac:dyDescent="0.35">
      <c r="A19" s="51" t="s">
        <v>224</v>
      </c>
      <c r="B19" s="52" t="s">
        <v>225</v>
      </c>
      <c r="C19" s="52" t="s">
        <v>149</v>
      </c>
      <c r="D19" s="52" t="s">
        <v>272</v>
      </c>
      <c r="E19" s="52" t="s">
        <v>273</v>
      </c>
      <c r="F19" s="52" t="s">
        <v>227</v>
      </c>
      <c r="G19" s="52" t="s">
        <v>228</v>
      </c>
      <c r="H19" s="51" t="s">
        <v>158</v>
      </c>
      <c r="I19" s="51" t="s">
        <v>185</v>
      </c>
      <c r="J19" s="51" t="s">
        <v>186</v>
      </c>
      <c r="K19" s="51" t="s">
        <v>187</v>
      </c>
      <c r="L19" s="51" t="s">
        <v>188</v>
      </c>
      <c r="M19" s="51" t="s">
        <v>189</v>
      </c>
      <c r="N19" s="51" t="s">
        <v>190</v>
      </c>
      <c r="O19" s="51" t="s">
        <v>191</v>
      </c>
      <c r="P19" s="51" t="s">
        <v>192</v>
      </c>
      <c r="Q19" s="51" t="s">
        <v>193</v>
      </c>
      <c r="R19" s="51" t="s">
        <v>194</v>
      </c>
      <c r="S19" s="51" t="s">
        <v>153</v>
      </c>
      <c r="T19" s="36" t="s">
        <v>229</v>
      </c>
      <c r="U19" s="36" t="s">
        <v>230</v>
      </c>
      <c r="V19" s="36" t="s">
        <v>157</v>
      </c>
      <c r="W19" s="36" t="s">
        <v>231</v>
      </c>
      <c r="X19" s="36" t="s">
        <v>232</v>
      </c>
      <c r="Y19" s="103" t="s">
        <v>233</v>
      </c>
      <c r="Z19" s="103" t="s">
        <v>234</v>
      </c>
      <c r="AA19" s="103" t="s">
        <v>235</v>
      </c>
      <c r="AB19" s="103" t="s">
        <v>236</v>
      </c>
      <c r="AC19" s="103" t="s">
        <v>237</v>
      </c>
      <c r="AD19" s="103" t="s">
        <v>238</v>
      </c>
      <c r="AE19" s="103" t="s">
        <v>239</v>
      </c>
      <c r="AF19" s="103" t="s">
        <v>240</v>
      </c>
      <c r="AG19" s="103" t="s">
        <v>241</v>
      </c>
      <c r="AH19" s="103" t="s">
        <v>242</v>
      </c>
      <c r="AI19" s="103" t="s">
        <v>243</v>
      </c>
      <c r="AJ19" s="36" t="s">
        <v>274</v>
      </c>
      <c r="AK19" s="36" t="s">
        <v>275</v>
      </c>
      <c r="AL19" s="36" t="s">
        <v>246</v>
      </c>
      <c r="AM19" s="103" t="s">
        <v>247</v>
      </c>
      <c r="AN19" s="36" t="s">
        <v>248</v>
      </c>
      <c r="AO19" s="36" t="s">
        <v>249</v>
      </c>
      <c r="AP19" s="36" t="s">
        <v>276</v>
      </c>
      <c r="AQ19" s="36" t="s">
        <v>251</v>
      </c>
    </row>
    <row r="20" spans="1:43" s="192" customFormat="1" ht="27" customHeight="1" thickBot="1" x14ac:dyDescent="0.35">
      <c r="A20" s="53" t="s">
        <v>277</v>
      </c>
      <c r="B20" s="54"/>
      <c r="C20" s="54"/>
      <c r="D20" s="54"/>
      <c r="E20" s="54"/>
      <c r="F20" s="54"/>
      <c r="G20" s="54"/>
      <c r="H20" s="54"/>
      <c r="I20" s="54"/>
      <c r="J20" s="54"/>
      <c r="K20" s="54"/>
      <c r="L20" s="54"/>
      <c r="M20" s="54"/>
      <c r="N20" s="54"/>
      <c r="O20" s="54"/>
      <c r="P20" s="54"/>
      <c r="Q20" s="54"/>
      <c r="R20" s="54"/>
      <c r="S20" s="27"/>
      <c r="T20" s="54"/>
      <c r="U20" s="54"/>
      <c r="V20" s="54"/>
      <c r="W20" s="54"/>
      <c r="X20" s="54"/>
      <c r="Y20" s="54"/>
      <c r="Z20" s="54"/>
      <c r="AA20" s="54"/>
      <c r="AB20" s="54"/>
      <c r="AC20" s="54"/>
      <c r="AD20" s="27"/>
      <c r="AE20" s="27"/>
      <c r="AF20" s="27"/>
      <c r="AG20" s="54"/>
      <c r="AH20" s="54"/>
      <c r="AI20" s="27"/>
      <c r="AJ20" s="27"/>
      <c r="AK20" s="27"/>
      <c r="AL20" s="27"/>
      <c r="AM20" s="27"/>
      <c r="AN20" s="27"/>
      <c r="AO20" s="27"/>
      <c r="AP20" s="27"/>
      <c r="AQ20" s="27"/>
    </row>
    <row r="21" spans="1:43" s="50" customFormat="1" ht="62.25" customHeight="1" thickBot="1" x14ac:dyDescent="0.35">
      <c r="A21" s="42" t="s">
        <v>278</v>
      </c>
      <c r="B21" s="194"/>
      <c r="C21" s="194"/>
      <c r="D21" s="194"/>
      <c r="E21" s="194"/>
      <c r="F21" s="194"/>
      <c r="G21" s="194"/>
      <c r="H21" s="194"/>
      <c r="I21" s="250"/>
      <c r="J21" s="250"/>
      <c r="K21" s="250"/>
      <c r="L21" s="250"/>
      <c r="M21" s="250"/>
      <c r="N21" s="250"/>
      <c r="O21" s="250"/>
      <c r="P21" s="250"/>
      <c r="Q21" s="250"/>
      <c r="R21" s="250"/>
      <c r="S21" s="250"/>
      <c r="T21" s="194"/>
      <c r="U21" s="250"/>
      <c r="V21" s="250"/>
      <c r="W21" s="250"/>
      <c r="X21" s="250"/>
      <c r="Y21" s="302">
        <f>SUM(Y22:Y49)</f>
        <v>0</v>
      </c>
      <c r="Z21" s="302">
        <f t="shared" ref="Z21:AI21" si="1">SUM(Z22:Z49)</f>
        <v>0</v>
      </c>
      <c r="AA21" s="302">
        <f t="shared" si="1"/>
        <v>0</v>
      </c>
      <c r="AB21" s="302">
        <f t="shared" si="1"/>
        <v>0</v>
      </c>
      <c r="AC21" s="302">
        <f t="shared" si="1"/>
        <v>0</v>
      </c>
      <c r="AD21" s="302">
        <f t="shared" si="1"/>
        <v>0</v>
      </c>
      <c r="AE21" s="302">
        <f t="shared" si="1"/>
        <v>0</v>
      </c>
      <c r="AF21" s="302">
        <f t="shared" si="1"/>
        <v>0</v>
      </c>
      <c r="AG21" s="302">
        <f t="shared" si="1"/>
        <v>0</v>
      </c>
      <c r="AH21" s="302">
        <f t="shared" si="1"/>
        <v>0</v>
      </c>
      <c r="AI21" s="302">
        <f t="shared" si="1"/>
        <v>0</v>
      </c>
      <c r="AJ21" s="30" t="s">
        <v>255</v>
      </c>
      <c r="AK21" s="55"/>
      <c r="AL21" s="56"/>
      <c r="AM21" s="55"/>
      <c r="AN21" s="55"/>
      <c r="AO21" s="55"/>
      <c r="AP21" s="55"/>
      <c r="AQ21" s="56"/>
    </row>
    <row r="22" spans="1:43" ht="15" thickBot="1" x14ac:dyDescent="0.35">
      <c r="A22" s="53" t="s">
        <v>256</v>
      </c>
      <c r="B22" s="54"/>
      <c r="C22" s="54"/>
      <c r="D22" s="54"/>
      <c r="E22" s="54"/>
      <c r="F22" s="54"/>
      <c r="G22" s="54"/>
      <c r="H22" s="54"/>
      <c r="I22" s="249"/>
      <c r="J22" s="249"/>
      <c r="K22" s="249"/>
      <c r="L22" s="249"/>
      <c r="M22" s="249"/>
      <c r="N22" s="249"/>
      <c r="O22" s="249"/>
      <c r="P22" s="249"/>
      <c r="Q22" s="249"/>
      <c r="R22" s="249"/>
      <c r="S22" s="248"/>
      <c r="T22" s="191"/>
      <c r="U22" s="248"/>
      <c r="V22" s="248"/>
      <c r="W22" s="249"/>
      <c r="X22" s="249"/>
      <c r="Y22" s="248"/>
      <c r="Z22" s="248"/>
      <c r="AA22" s="248"/>
      <c r="AB22" s="248"/>
      <c r="AC22" s="248"/>
      <c r="AD22" s="248"/>
      <c r="AE22" s="248"/>
      <c r="AF22" s="248"/>
      <c r="AG22" s="248"/>
      <c r="AH22" s="248"/>
      <c r="AI22" s="303"/>
      <c r="AJ22" s="27"/>
      <c r="AK22" s="54"/>
      <c r="AL22" s="54"/>
      <c r="AM22" s="54"/>
      <c r="AN22" s="54"/>
      <c r="AO22" s="54"/>
      <c r="AP22" s="54"/>
      <c r="AQ22" s="54"/>
    </row>
    <row r="23" spans="1:43" ht="42" thickBot="1" x14ac:dyDescent="0.35">
      <c r="A23" s="42" t="s">
        <v>53</v>
      </c>
      <c r="B23" s="42"/>
      <c r="C23" s="184"/>
      <c r="D23" s="257"/>
      <c r="E23" s="257"/>
      <c r="F23" s="257"/>
      <c r="G23" s="257"/>
      <c r="H23" s="255"/>
      <c r="I23" s="300"/>
      <c r="J23" s="300"/>
      <c r="K23" s="300"/>
      <c r="L23" s="300"/>
      <c r="M23" s="300"/>
      <c r="N23" s="300"/>
      <c r="O23" s="300"/>
      <c r="P23" s="300"/>
      <c r="Q23" s="300"/>
      <c r="R23" s="300"/>
      <c r="S23" s="316">
        <f>SUM(I23:R23)</f>
        <v>0</v>
      </c>
      <c r="T23" s="30"/>
      <c r="U23" s="252"/>
      <c r="V23" s="252"/>
      <c r="W23" s="252"/>
      <c r="X23" s="252"/>
      <c r="Y23" s="300"/>
      <c r="Z23" s="300"/>
      <c r="AA23" s="300"/>
      <c r="AB23" s="300"/>
      <c r="AC23" s="300"/>
      <c r="AD23" s="300"/>
      <c r="AE23" s="300"/>
      <c r="AF23" s="300"/>
      <c r="AG23" s="300"/>
      <c r="AH23" s="300"/>
      <c r="AI23" s="302">
        <f>SUM(Y23:AH23)</f>
        <v>0</v>
      </c>
      <c r="AJ23" s="30" t="s">
        <v>279</v>
      </c>
      <c r="AK23" s="55"/>
      <c r="AL23" s="56"/>
      <c r="AM23" s="55"/>
      <c r="AN23" s="55"/>
      <c r="AO23" s="55"/>
      <c r="AP23" s="55"/>
      <c r="AQ23" s="56"/>
    </row>
    <row r="24" spans="1:43" ht="42" thickBot="1" x14ac:dyDescent="0.35">
      <c r="A24" s="42" t="s">
        <v>53</v>
      </c>
      <c r="B24" s="42"/>
      <c r="C24" s="184"/>
      <c r="D24" s="257"/>
      <c r="E24" s="257"/>
      <c r="F24" s="257"/>
      <c r="G24" s="257"/>
      <c r="H24" s="255"/>
      <c r="I24" s="300"/>
      <c r="J24" s="300"/>
      <c r="K24" s="300"/>
      <c r="L24" s="300"/>
      <c r="M24" s="300"/>
      <c r="N24" s="300"/>
      <c r="O24" s="300"/>
      <c r="P24" s="300"/>
      <c r="Q24" s="300"/>
      <c r="R24" s="300"/>
      <c r="S24" s="316">
        <f t="shared" ref="S24:S25" si="2">SUM(I24:R24)</f>
        <v>0</v>
      </c>
      <c r="T24" s="30"/>
      <c r="U24" s="252"/>
      <c r="V24" s="252"/>
      <c r="W24" s="252"/>
      <c r="X24" s="252"/>
      <c r="Y24" s="300"/>
      <c r="Z24" s="300"/>
      <c r="AA24" s="300"/>
      <c r="AB24" s="300"/>
      <c r="AC24" s="300"/>
      <c r="AD24" s="300"/>
      <c r="AE24" s="300"/>
      <c r="AF24" s="300"/>
      <c r="AG24" s="300"/>
      <c r="AH24" s="300"/>
      <c r="AI24" s="302">
        <f t="shared" ref="AI24:AI30" si="3">SUM(Y24:AH24)</f>
        <v>0</v>
      </c>
      <c r="AJ24" s="30" t="s">
        <v>279</v>
      </c>
      <c r="AK24" s="55"/>
      <c r="AL24" s="56"/>
      <c r="AM24" s="55"/>
      <c r="AN24" s="55"/>
      <c r="AO24" s="55"/>
      <c r="AP24" s="55"/>
      <c r="AQ24" s="56"/>
    </row>
    <row r="25" spans="1:43" ht="42" thickBot="1" x14ac:dyDescent="0.35">
      <c r="A25" s="42" t="s">
        <v>53</v>
      </c>
      <c r="B25" s="42"/>
      <c r="C25" s="184"/>
      <c r="D25" s="257"/>
      <c r="E25" s="257"/>
      <c r="F25" s="257"/>
      <c r="G25" s="257"/>
      <c r="H25" s="255"/>
      <c r="I25" s="300"/>
      <c r="J25" s="300"/>
      <c r="K25" s="300"/>
      <c r="L25" s="300"/>
      <c r="M25" s="300"/>
      <c r="N25" s="300"/>
      <c r="O25" s="300"/>
      <c r="P25" s="300"/>
      <c r="Q25" s="300"/>
      <c r="R25" s="300"/>
      <c r="S25" s="316">
        <f t="shared" si="2"/>
        <v>0</v>
      </c>
      <c r="T25" s="30"/>
      <c r="U25" s="252"/>
      <c r="V25" s="252"/>
      <c r="W25" s="252"/>
      <c r="X25" s="252"/>
      <c r="Y25" s="300"/>
      <c r="Z25" s="300"/>
      <c r="AA25" s="300"/>
      <c r="AB25" s="300"/>
      <c r="AC25" s="300"/>
      <c r="AD25" s="300"/>
      <c r="AE25" s="300"/>
      <c r="AF25" s="300"/>
      <c r="AG25" s="300"/>
      <c r="AH25" s="300"/>
      <c r="AI25" s="302">
        <f t="shared" si="3"/>
        <v>0</v>
      </c>
      <c r="AJ25" s="30" t="s">
        <v>279</v>
      </c>
      <c r="AK25" s="55"/>
      <c r="AL25" s="56"/>
      <c r="AM25" s="55"/>
      <c r="AN25" s="55"/>
      <c r="AO25" s="55"/>
      <c r="AP25" s="55"/>
      <c r="AQ25" s="56"/>
    </row>
    <row r="26" spans="1:43" ht="15" thickBot="1" x14ac:dyDescent="0.35">
      <c r="A26" s="53" t="s">
        <v>258</v>
      </c>
      <c r="B26" s="54"/>
      <c r="C26" s="54"/>
      <c r="D26" s="54"/>
      <c r="E26" s="54"/>
      <c r="F26" s="54"/>
      <c r="G26" s="54"/>
      <c r="H26" s="54"/>
      <c r="I26" s="249"/>
      <c r="J26" s="249"/>
      <c r="K26" s="249"/>
      <c r="L26" s="249"/>
      <c r="M26" s="249"/>
      <c r="N26" s="249"/>
      <c r="O26" s="249"/>
      <c r="P26" s="249"/>
      <c r="Q26" s="249"/>
      <c r="R26" s="249"/>
      <c r="S26" s="303"/>
      <c r="T26" s="191"/>
      <c r="U26" s="248"/>
      <c r="V26" s="248"/>
      <c r="W26" s="249"/>
      <c r="X26" s="249"/>
      <c r="Y26" s="249"/>
      <c r="Z26" s="249"/>
      <c r="AA26" s="249"/>
      <c r="AB26" s="249"/>
      <c r="AC26" s="249"/>
      <c r="AD26" s="249"/>
      <c r="AE26" s="249"/>
      <c r="AF26" s="249"/>
      <c r="AG26" s="249"/>
      <c r="AH26" s="249"/>
      <c r="AI26" s="304"/>
      <c r="AJ26" s="27"/>
      <c r="AK26" s="54"/>
      <c r="AL26" s="54"/>
      <c r="AM26" s="54"/>
      <c r="AN26" s="54"/>
      <c r="AO26" s="54"/>
      <c r="AP26" s="54"/>
      <c r="AQ26" s="54"/>
    </row>
    <row r="27" spans="1:43" ht="42" thickBot="1" x14ac:dyDescent="0.35">
      <c r="A27" s="42" t="s">
        <v>55</v>
      </c>
      <c r="B27" s="42"/>
      <c r="C27" s="184"/>
      <c r="D27" s="257"/>
      <c r="E27" s="258"/>
      <c r="F27" s="258"/>
      <c r="G27" s="258"/>
      <c r="H27" s="255"/>
      <c r="I27" s="300"/>
      <c r="J27" s="300"/>
      <c r="K27" s="300"/>
      <c r="L27" s="300"/>
      <c r="M27" s="300"/>
      <c r="N27" s="300"/>
      <c r="O27" s="300"/>
      <c r="P27" s="300"/>
      <c r="Q27" s="300"/>
      <c r="R27" s="300"/>
      <c r="S27" s="316">
        <f>SUM(I27:R27)</f>
        <v>0</v>
      </c>
      <c r="T27" s="30"/>
      <c r="U27" s="252"/>
      <c r="V27" s="252"/>
      <c r="W27" s="252"/>
      <c r="X27" s="252"/>
      <c r="Y27" s="300"/>
      <c r="Z27" s="300"/>
      <c r="AA27" s="300"/>
      <c r="AB27" s="300"/>
      <c r="AC27" s="300"/>
      <c r="AD27" s="300"/>
      <c r="AE27" s="300"/>
      <c r="AF27" s="300"/>
      <c r="AG27" s="300"/>
      <c r="AH27" s="300"/>
      <c r="AI27" s="302">
        <f t="shared" si="3"/>
        <v>0</v>
      </c>
      <c r="AJ27" s="30" t="s">
        <v>279</v>
      </c>
      <c r="AK27" s="55"/>
      <c r="AL27" s="56"/>
      <c r="AM27" s="55"/>
      <c r="AN27" s="55"/>
      <c r="AO27" s="55"/>
      <c r="AP27" s="55"/>
      <c r="AQ27" s="56"/>
    </row>
    <row r="28" spans="1:43" ht="42" thickBot="1" x14ac:dyDescent="0.35">
      <c r="A28" s="42" t="s">
        <v>55</v>
      </c>
      <c r="B28" s="42"/>
      <c r="C28" s="184"/>
      <c r="D28" s="257"/>
      <c r="E28" s="258"/>
      <c r="F28" s="258"/>
      <c r="G28" s="258"/>
      <c r="H28" s="255"/>
      <c r="I28" s="300"/>
      <c r="J28" s="300"/>
      <c r="K28" s="300"/>
      <c r="L28" s="300"/>
      <c r="M28" s="300"/>
      <c r="N28" s="300"/>
      <c r="O28" s="300"/>
      <c r="P28" s="300"/>
      <c r="Q28" s="300"/>
      <c r="R28" s="300"/>
      <c r="S28" s="316">
        <f t="shared" ref="S28:S44" si="4">SUM(I28:R28)</f>
        <v>0</v>
      </c>
      <c r="T28" s="30"/>
      <c r="U28" s="252"/>
      <c r="V28" s="252"/>
      <c r="W28" s="252"/>
      <c r="X28" s="252"/>
      <c r="Y28" s="300"/>
      <c r="Z28" s="300"/>
      <c r="AA28" s="300"/>
      <c r="AB28" s="300"/>
      <c r="AC28" s="300"/>
      <c r="AD28" s="300"/>
      <c r="AE28" s="300"/>
      <c r="AF28" s="300"/>
      <c r="AG28" s="300"/>
      <c r="AH28" s="300"/>
      <c r="AI28" s="302">
        <f t="shared" si="3"/>
        <v>0</v>
      </c>
      <c r="AJ28" s="30" t="s">
        <v>279</v>
      </c>
      <c r="AK28" s="55"/>
      <c r="AL28" s="56"/>
      <c r="AM28" s="55"/>
      <c r="AN28" s="55"/>
      <c r="AO28" s="55"/>
      <c r="AP28" s="55"/>
      <c r="AQ28" s="56"/>
    </row>
    <row r="29" spans="1:43" ht="43.5" customHeight="1" thickBot="1" x14ac:dyDescent="0.35">
      <c r="A29" s="42" t="s">
        <v>55</v>
      </c>
      <c r="B29" s="42"/>
      <c r="C29" s="184"/>
      <c r="D29" s="257"/>
      <c r="E29" s="258"/>
      <c r="F29" s="258"/>
      <c r="G29" s="258"/>
      <c r="H29" s="255"/>
      <c r="I29" s="300"/>
      <c r="J29" s="300"/>
      <c r="K29" s="300"/>
      <c r="L29" s="300"/>
      <c r="M29" s="300"/>
      <c r="N29" s="300"/>
      <c r="O29" s="300"/>
      <c r="P29" s="300"/>
      <c r="Q29" s="300"/>
      <c r="R29" s="300"/>
      <c r="S29" s="316">
        <f t="shared" si="4"/>
        <v>0</v>
      </c>
      <c r="T29" s="30"/>
      <c r="U29" s="252"/>
      <c r="V29" s="252"/>
      <c r="W29" s="252"/>
      <c r="X29" s="252"/>
      <c r="Y29" s="300"/>
      <c r="Z29" s="300"/>
      <c r="AA29" s="300"/>
      <c r="AB29" s="300"/>
      <c r="AC29" s="300"/>
      <c r="AD29" s="300"/>
      <c r="AE29" s="300"/>
      <c r="AF29" s="300"/>
      <c r="AG29" s="300"/>
      <c r="AH29" s="300"/>
      <c r="AI29" s="302">
        <f t="shared" si="3"/>
        <v>0</v>
      </c>
      <c r="AJ29" s="30" t="s">
        <v>279</v>
      </c>
      <c r="AK29" s="55"/>
      <c r="AL29" s="56"/>
      <c r="AM29" s="55"/>
      <c r="AN29" s="55"/>
      <c r="AO29" s="55"/>
      <c r="AP29" s="55"/>
      <c r="AQ29" s="56"/>
    </row>
    <row r="30" spans="1:43" s="262" customFormat="1" ht="43.5" customHeight="1" thickBot="1" x14ac:dyDescent="0.35">
      <c r="A30" s="267" t="s">
        <v>55</v>
      </c>
      <c r="B30" s="267"/>
      <c r="C30" s="268" t="s">
        <v>280</v>
      </c>
      <c r="D30" s="269"/>
      <c r="E30" s="270"/>
      <c r="F30" s="270"/>
      <c r="G30" s="270"/>
      <c r="H30" s="255"/>
      <c r="I30" s="300"/>
      <c r="J30" s="300"/>
      <c r="K30" s="300"/>
      <c r="L30" s="300"/>
      <c r="M30" s="300"/>
      <c r="N30" s="300"/>
      <c r="O30" s="300"/>
      <c r="P30" s="300"/>
      <c r="Q30" s="300"/>
      <c r="R30" s="300"/>
      <c r="S30" s="316">
        <f t="shared" si="4"/>
        <v>0</v>
      </c>
      <c r="T30" s="30"/>
      <c r="U30" s="252"/>
      <c r="V30" s="252"/>
      <c r="W30" s="252"/>
      <c r="X30" s="252"/>
      <c r="Y30" s="300"/>
      <c r="Z30" s="300"/>
      <c r="AA30" s="300"/>
      <c r="AB30" s="300"/>
      <c r="AC30" s="300"/>
      <c r="AD30" s="300"/>
      <c r="AE30" s="300"/>
      <c r="AF30" s="300"/>
      <c r="AG30" s="300"/>
      <c r="AH30" s="300"/>
      <c r="AI30" s="302">
        <f t="shared" si="3"/>
        <v>0</v>
      </c>
      <c r="AJ30" s="30"/>
      <c r="AK30" s="260"/>
      <c r="AL30" s="261"/>
      <c r="AM30" s="260"/>
      <c r="AN30" s="260"/>
      <c r="AO30" s="260"/>
      <c r="AP30" s="260"/>
      <c r="AQ30" s="261"/>
    </row>
    <row r="31" spans="1:43" ht="14.4" thickBot="1" x14ac:dyDescent="0.35">
      <c r="A31" s="53" t="s">
        <v>281</v>
      </c>
      <c r="B31" s="54"/>
      <c r="C31" s="54"/>
      <c r="D31" s="54"/>
      <c r="E31" s="54"/>
      <c r="F31" s="54"/>
      <c r="G31" s="54"/>
      <c r="H31" s="54"/>
      <c r="I31" s="249"/>
      <c r="J31" s="249"/>
      <c r="K31" s="249"/>
      <c r="L31" s="249"/>
      <c r="M31" s="249"/>
      <c r="N31" s="249"/>
      <c r="O31" s="249"/>
      <c r="P31" s="249"/>
      <c r="Q31" s="249"/>
      <c r="R31" s="249"/>
      <c r="S31" s="303"/>
      <c r="T31" s="191"/>
      <c r="U31" s="248"/>
      <c r="V31" s="248"/>
      <c r="W31" s="249"/>
      <c r="X31" s="249"/>
      <c r="Y31" s="249"/>
      <c r="Z31" s="249"/>
      <c r="AA31" s="249"/>
      <c r="AB31" s="249"/>
      <c r="AC31" s="249"/>
      <c r="AD31" s="249"/>
      <c r="AE31" s="249"/>
      <c r="AF31" s="249"/>
      <c r="AG31" s="249"/>
      <c r="AH31" s="249"/>
      <c r="AI31" s="304"/>
      <c r="AJ31" s="27"/>
      <c r="AK31" s="54"/>
      <c r="AL31" s="54"/>
      <c r="AM31" s="54"/>
      <c r="AN31" s="54"/>
      <c r="AO31" s="54"/>
      <c r="AP31" s="54"/>
      <c r="AQ31" s="54"/>
    </row>
    <row r="32" spans="1:43" ht="14.4" thickBot="1" x14ac:dyDescent="0.35">
      <c r="A32" s="42" t="str">
        <f>'CC credit_calculation'!A20</f>
        <v>CCcredit</v>
      </c>
      <c r="B32" s="194"/>
      <c r="C32" s="194"/>
      <c r="D32" s="194"/>
      <c r="E32" s="194"/>
      <c r="F32" s="194"/>
      <c r="G32" s="194"/>
      <c r="H32" s="194"/>
      <c r="I32" s="194"/>
      <c r="J32" s="194"/>
      <c r="K32" s="194"/>
      <c r="L32" s="194"/>
      <c r="M32" s="194"/>
      <c r="N32" s="194"/>
      <c r="O32" s="194"/>
      <c r="P32" s="194"/>
      <c r="Q32" s="194"/>
      <c r="R32" s="194"/>
      <c r="S32" s="305"/>
      <c r="T32" s="194"/>
      <c r="U32" s="194"/>
      <c r="V32" s="194"/>
      <c r="W32" s="194"/>
      <c r="X32" s="194"/>
      <c r="Y32" s="259">
        <f>-'CC credit_calculation'!R20</f>
        <v>0</v>
      </c>
      <c r="Z32" s="259">
        <f>-'CC credit_calculation'!S20</f>
        <v>0</v>
      </c>
      <c r="AA32" s="259">
        <f>-'CC credit_calculation'!T20</f>
        <v>0</v>
      </c>
      <c r="AB32" s="259">
        <f>-'CC credit_calculation'!U20</f>
        <v>0</v>
      </c>
      <c r="AC32" s="259">
        <f>-'CC credit_calculation'!V20</f>
        <v>0</v>
      </c>
      <c r="AD32" s="259">
        <f>-'CC credit_calculation'!W20</f>
        <v>0</v>
      </c>
      <c r="AE32" s="259">
        <f>-'CC credit_calculation'!X20</f>
        <v>0</v>
      </c>
      <c r="AF32" s="259">
        <f>-'CC credit_calculation'!Y20</f>
        <v>0</v>
      </c>
      <c r="AG32" s="259">
        <f>-'CC credit_calculation'!Z20</f>
        <v>0</v>
      </c>
      <c r="AH32" s="259">
        <f>-'CC credit_calculation'!AA20</f>
        <v>0</v>
      </c>
      <c r="AI32" s="302">
        <f>-'CC credit_calculation'!AB20</f>
        <v>0</v>
      </c>
      <c r="AJ32" s="30"/>
      <c r="AK32" s="55"/>
      <c r="AL32" s="56"/>
      <c r="AM32" s="55"/>
      <c r="AN32" s="55"/>
      <c r="AO32" s="55"/>
      <c r="AP32" s="55"/>
      <c r="AQ32" s="56"/>
    </row>
    <row r="33" spans="1:43" s="180" customFormat="1" ht="20.25" customHeight="1" thickBot="1" x14ac:dyDescent="0.35">
      <c r="A33" s="247" t="s">
        <v>282</v>
      </c>
      <c r="B33" s="179"/>
      <c r="C33" s="179"/>
      <c r="D33" s="179"/>
      <c r="E33" s="179"/>
      <c r="F33" s="179"/>
      <c r="G33" s="179"/>
      <c r="H33" s="179"/>
      <c r="I33" s="251"/>
      <c r="J33" s="251"/>
      <c r="K33" s="251"/>
      <c r="L33" s="251"/>
      <c r="M33" s="251"/>
      <c r="N33" s="251"/>
      <c r="O33" s="251"/>
      <c r="P33" s="251"/>
      <c r="Q33" s="251"/>
      <c r="R33" s="251"/>
      <c r="S33" s="306"/>
      <c r="T33" s="251"/>
      <c r="U33" s="251"/>
      <c r="V33" s="251"/>
      <c r="W33" s="251"/>
      <c r="X33" s="251"/>
      <c r="Y33" s="249"/>
      <c r="Z33" s="249"/>
      <c r="AA33" s="249"/>
      <c r="AB33" s="249"/>
      <c r="AC33" s="249"/>
      <c r="AD33" s="249"/>
      <c r="AE33" s="249"/>
      <c r="AF33" s="249"/>
      <c r="AG33" s="249"/>
      <c r="AH33" s="249"/>
      <c r="AI33" s="304"/>
      <c r="AJ33" s="179"/>
      <c r="AK33" s="179"/>
      <c r="AL33" s="179"/>
      <c r="AM33" s="179"/>
      <c r="AN33" s="179"/>
      <c r="AO33" s="179"/>
      <c r="AP33" s="179"/>
      <c r="AQ33" s="179"/>
    </row>
    <row r="34" spans="1:43" ht="43.5" customHeight="1" thickBot="1" x14ac:dyDescent="0.35">
      <c r="A34" s="42" t="s">
        <v>283</v>
      </c>
      <c r="B34" s="138"/>
      <c r="C34" s="263"/>
      <c r="D34" s="264"/>
      <c r="E34" s="265"/>
      <c r="F34" s="265"/>
      <c r="G34" s="265"/>
      <c r="H34" s="266"/>
      <c r="I34" s="301"/>
      <c r="J34" s="301"/>
      <c r="K34" s="301"/>
      <c r="L34" s="301"/>
      <c r="M34" s="301"/>
      <c r="N34" s="301"/>
      <c r="O34" s="301"/>
      <c r="P34" s="301"/>
      <c r="Q34" s="301"/>
      <c r="R34" s="301"/>
      <c r="S34" s="316">
        <f t="shared" si="4"/>
        <v>0</v>
      </c>
      <c r="T34" s="30"/>
      <c r="U34" s="252"/>
      <c r="V34" s="252"/>
      <c r="W34" s="252"/>
      <c r="X34" s="252"/>
      <c r="Y34" s="300"/>
      <c r="Z34" s="300"/>
      <c r="AA34" s="300"/>
      <c r="AB34" s="300"/>
      <c r="AC34" s="300"/>
      <c r="AD34" s="300"/>
      <c r="AE34" s="300"/>
      <c r="AF34" s="300"/>
      <c r="AG34" s="300"/>
      <c r="AH34" s="300"/>
      <c r="AI34" s="302">
        <f t="shared" ref="AI34:AI36" si="5">SUM(Y34:AH34)</f>
        <v>0</v>
      </c>
      <c r="AJ34" s="30"/>
      <c r="AK34" s="139"/>
      <c r="AL34" s="140"/>
      <c r="AM34" s="139"/>
      <c r="AN34" s="139"/>
      <c r="AO34" s="139"/>
      <c r="AP34" s="139"/>
      <c r="AQ34" s="140"/>
    </row>
    <row r="35" spans="1:43" ht="43.5" customHeight="1" thickBot="1" x14ac:dyDescent="0.35">
      <c r="A35" s="42" t="s">
        <v>283</v>
      </c>
      <c r="B35" s="138"/>
      <c r="C35" s="263"/>
      <c r="D35" s="264"/>
      <c r="E35" s="265"/>
      <c r="F35" s="265"/>
      <c r="G35" s="265"/>
      <c r="H35" s="266"/>
      <c r="I35" s="301"/>
      <c r="J35" s="301"/>
      <c r="K35" s="301"/>
      <c r="L35" s="301"/>
      <c r="M35" s="301"/>
      <c r="N35" s="301"/>
      <c r="O35" s="301"/>
      <c r="P35" s="301"/>
      <c r="Q35" s="301"/>
      <c r="R35" s="301"/>
      <c r="S35" s="316">
        <f t="shared" si="4"/>
        <v>0</v>
      </c>
      <c r="T35" s="30"/>
      <c r="U35" s="252"/>
      <c r="V35" s="252"/>
      <c r="W35" s="252"/>
      <c r="X35" s="252"/>
      <c r="Y35" s="300"/>
      <c r="Z35" s="300"/>
      <c r="AA35" s="300"/>
      <c r="AB35" s="300"/>
      <c r="AC35" s="300"/>
      <c r="AD35" s="300"/>
      <c r="AE35" s="300"/>
      <c r="AF35" s="300"/>
      <c r="AG35" s="300"/>
      <c r="AH35" s="300"/>
      <c r="AI35" s="302">
        <f t="shared" si="5"/>
        <v>0</v>
      </c>
      <c r="AJ35" s="30"/>
      <c r="AK35" s="139"/>
      <c r="AL35" s="140"/>
      <c r="AM35" s="139"/>
      <c r="AN35" s="139"/>
      <c r="AO35" s="139"/>
      <c r="AP35" s="139"/>
      <c r="AQ35" s="140"/>
    </row>
    <row r="36" spans="1:43" ht="43.5" customHeight="1" thickBot="1" x14ac:dyDescent="0.35">
      <c r="A36" s="42" t="s">
        <v>283</v>
      </c>
      <c r="B36" s="138"/>
      <c r="C36" s="263"/>
      <c r="D36" s="264"/>
      <c r="E36" s="265"/>
      <c r="F36" s="265"/>
      <c r="G36" s="265"/>
      <c r="H36" s="266"/>
      <c r="I36" s="301"/>
      <c r="J36" s="301"/>
      <c r="K36" s="301"/>
      <c r="L36" s="301"/>
      <c r="M36" s="301"/>
      <c r="N36" s="301"/>
      <c r="O36" s="301"/>
      <c r="P36" s="301"/>
      <c r="Q36" s="301"/>
      <c r="R36" s="301"/>
      <c r="S36" s="316">
        <f t="shared" si="4"/>
        <v>0</v>
      </c>
      <c r="T36" s="30"/>
      <c r="U36" s="252"/>
      <c r="V36" s="252"/>
      <c r="W36" s="252"/>
      <c r="X36" s="252"/>
      <c r="Y36" s="300"/>
      <c r="Z36" s="300"/>
      <c r="AA36" s="300"/>
      <c r="AB36" s="300"/>
      <c r="AC36" s="300"/>
      <c r="AD36" s="300"/>
      <c r="AE36" s="300"/>
      <c r="AF36" s="300"/>
      <c r="AG36" s="300"/>
      <c r="AH36" s="300"/>
      <c r="AI36" s="302">
        <f t="shared" si="5"/>
        <v>0</v>
      </c>
      <c r="AJ36" s="30"/>
      <c r="AK36" s="139"/>
      <c r="AL36" s="140"/>
      <c r="AM36" s="139"/>
      <c r="AN36" s="139"/>
      <c r="AO36" s="139"/>
      <c r="AP36" s="139"/>
      <c r="AQ36" s="140"/>
    </row>
    <row r="37" spans="1:43" ht="15" thickBot="1" x14ac:dyDescent="0.35">
      <c r="A37" s="53" t="s">
        <v>284</v>
      </c>
      <c r="B37" s="54"/>
      <c r="C37" s="54"/>
      <c r="D37" s="54"/>
      <c r="E37" s="54"/>
      <c r="F37" s="54"/>
      <c r="G37" s="54"/>
      <c r="H37" s="54"/>
      <c r="I37" s="249"/>
      <c r="J37" s="249"/>
      <c r="K37" s="249"/>
      <c r="L37" s="249"/>
      <c r="M37" s="249"/>
      <c r="N37" s="249"/>
      <c r="O37" s="249"/>
      <c r="P37" s="249"/>
      <c r="Q37" s="249"/>
      <c r="R37" s="249"/>
      <c r="S37" s="303"/>
      <c r="T37" s="191"/>
      <c r="U37" s="248"/>
      <c r="V37" s="248"/>
      <c r="W37" s="249"/>
      <c r="X37" s="249"/>
      <c r="Y37" s="249"/>
      <c r="Z37" s="249"/>
      <c r="AA37" s="249"/>
      <c r="AB37" s="249"/>
      <c r="AC37" s="249"/>
      <c r="AD37" s="249"/>
      <c r="AE37" s="249"/>
      <c r="AF37" s="249"/>
      <c r="AG37" s="249"/>
      <c r="AH37" s="249"/>
      <c r="AI37" s="304"/>
      <c r="AJ37" s="27"/>
      <c r="AK37" s="54"/>
      <c r="AL37" s="54"/>
      <c r="AM37" s="54"/>
      <c r="AN37" s="54"/>
      <c r="AO37" s="54"/>
      <c r="AP37" s="54"/>
      <c r="AQ37" s="54"/>
    </row>
    <row r="38" spans="1:43" ht="42" thickBot="1" x14ac:dyDescent="0.35">
      <c r="A38" s="42" t="s">
        <v>59</v>
      </c>
      <c r="B38" s="42"/>
      <c r="C38" s="184"/>
      <c r="D38" s="257"/>
      <c r="E38" s="258"/>
      <c r="F38" s="258"/>
      <c r="G38" s="258"/>
      <c r="H38" s="255"/>
      <c r="I38" s="300"/>
      <c r="J38" s="300"/>
      <c r="K38" s="300"/>
      <c r="L38" s="300"/>
      <c r="M38" s="300"/>
      <c r="N38" s="300"/>
      <c r="O38" s="300"/>
      <c r="P38" s="300"/>
      <c r="Q38" s="300"/>
      <c r="R38" s="300"/>
      <c r="S38" s="316">
        <f t="shared" si="4"/>
        <v>0</v>
      </c>
      <c r="T38" s="30"/>
      <c r="U38" s="252"/>
      <c r="V38" s="252"/>
      <c r="W38" s="252"/>
      <c r="X38" s="252"/>
      <c r="Y38" s="300"/>
      <c r="Z38" s="300"/>
      <c r="AA38" s="300"/>
      <c r="AB38" s="300"/>
      <c r="AC38" s="300"/>
      <c r="AD38" s="300"/>
      <c r="AE38" s="300"/>
      <c r="AF38" s="300"/>
      <c r="AG38" s="300"/>
      <c r="AH38" s="300"/>
      <c r="AI38" s="302">
        <f t="shared" ref="AI38:AI40" si="6">SUM(Y38:AH38)</f>
        <v>0</v>
      </c>
      <c r="AJ38" s="30" t="s">
        <v>279</v>
      </c>
      <c r="AK38" s="55"/>
      <c r="AL38" s="56"/>
      <c r="AM38" s="55"/>
      <c r="AN38" s="55"/>
      <c r="AO38" s="55"/>
      <c r="AP38" s="55"/>
      <c r="AQ38" s="56"/>
    </row>
    <row r="39" spans="1:43" ht="42" thickBot="1" x14ac:dyDescent="0.35">
      <c r="A39" s="42" t="s">
        <v>59</v>
      </c>
      <c r="B39" s="42"/>
      <c r="C39" s="184"/>
      <c r="D39" s="257"/>
      <c r="E39" s="258"/>
      <c r="F39" s="258"/>
      <c r="G39" s="258"/>
      <c r="H39" s="255"/>
      <c r="I39" s="300"/>
      <c r="J39" s="300"/>
      <c r="K39" s="300"/>
      <c r="L39" s="300"/>
      <c r="M39" s="300"/>
      <c r="N39" s="300"/>
      <c r="O39" s="300"/>
      <c r="P39" s="300"/>
      <c r="Q39" s="300"/>
      <c r="R39" s="300"/>
      <c r="S39" s="316">
        <f t="shared" si="4"/>
        <v>0</v>
      </c>
      <c r="T39" s="30"/>
      <c r="U39" s="252"/>
      <c r="V39" s="252"/>
      <c r="W39" s="252"/>
      <c r="X39" s="252"/>
      <c r="Y39" s="300"/>
      <c r="Z39" s="300"/>
      <c r="AA39" s="300"/>
      <c r="AB39" s="300"/>
      <c r="AC39" s="300"/>
      <c r="AD39" s="300"/>
      <c r="AE39" s="300"/>
      <c r="AF39" s="300"/>
      <c r="AG39" s="300"/>
      <c r="AH39" s="300"/>
      <c r="AI39" s="302">
        <f t="shared" si="6"/>
        <v>0</v>
      </c>
      <c r="AJ39" s="30" t="s">
        <v>279</v>
      </c>
      <c r="AK39" s="55"/>
      <c r="AL39" s="56"/>
      <c r="AM39" s="55"/>
      <c r="AN39" s="55"/>
      <c r="AO39" s="55"/>
      <c r="AP39" s="55"/>
      <c r="AQ39" s="56"/>
    </row>
    <row r="40" spans="1:43" ht="42" thickBot="1" x14ac:dyDescent="0.35">
      <c r="A40" s="42" t="s">
        <v>59</v>
      </c>
      <c r="B40" s="42"/>
      <c r="C40" s="184"/>
      <c r="D40" s="257"/>
      <c r="E40" s="258"/>
      <c r="F40" s="258"/>
      <c r="G40" s="258"/>
      <c r="H40" s="255"/>
      <c r="I40" s="300"/>
      <c r="J40" s="300"/>
      <c r="K40" s="300"/>
      <c r="L40" s="300"/>
      <c r="M40" s="300"/>
      <c r="N40" s="300"/>
      <c r="O40" s="300"/>
      <c r="P40" s="300"/>
      <c r="Q40" s="300"/>
      <c r="R40" s="300"/>
      <c r="S40" s="316">
        <f t="shared" si="4"/>
        <v>0</v>
      </c>
      <c r="T40" s="30"/>
      <c r="U40" s="252"/>
      <c r="V40" s="252"/>
      <c r="W40" s="252"/>
      <c r="X40" s="252"/>
      <c r="Y40" s="300"/>
      <c r="Z40" s="300"/>
      <c r="AA40" s="300"/>
      <c r="AB40" s="300"/>
      <c r="AC40" s="300"/>
      <c r="AD40" s="300"/>
      <c r="AE40" s="300"/>
      <c r="AF40" s="300"/>
      <c r="AG40" s="300"/>
      <c r="AH40" s="300"/>
      <c r="AI40" s="302">
        <f t="shared" si="6"/>
        <v>0</v>
      </c>
      <c r="AJ40" s="30" t="s">
        <v>279</v>
      </c>
      <c r="AK40" s="55"/>
      <c r="AL40" s="56"/>
      <c r="AM40" s="55"/>
      <c r="AN40" s="55"/>
      <c r="AO40" s="55"/>
      <c r="AP40" s="55"/>
      <c r="AQ40" s="56"/>
    </row>
    <row r="41" spans="1:43" ht="15" thickBot="1" x14ac:dyDescent="0.35">
      <c r="A41" s="53" t="s">
        <v>260</v>
      </c>
      <c r="B41" s="54"/>
      <c r="C41" s="54"/>
      <c r="D41" s="54"/>
      <c r="E41" s="54"/>
      <c r="F41" s="54"/>
      <c r="G41" s="54"/>
      <c r="H41" s="54"/>
      <c r="I41" s="249"/>
      <c r="J41" s="249"/>
      <c r="K41" s="249"/>
      <c r="L41" s="249"/>
      <c r="M41" s="249"/>
      <c r="N41" s="249"/>
      <c r="O41" s="249"/>
      <c r="P41" s="249"/>
      <c r="Q41" s="249"/>
      <c r="R41" s="249"/>
      <c r="S41" s="303"/>
      <c r="T41" s="191"/>
      <c r="U41" s="248"/>
      <c r="V41" s="248"/>
      <c r="W41" s="249"/>
      <c r="X41" s="249"/>
      <c r="Y41" s="249"/>
      <c r="Z41" s="249"/>
      <c r="AA41" s="249"/>
      <c r="AB41" s="249"/>
      <c r="AC41" s="249"/>
      <c r="AD41" s="249"/>
      <c r="AE41" s="249"/>
      <c r="AF41" s="249"/>
      <c r="AG41" s="249"/>
      <c r="AH41" s="249"/>
      <c r="AI41" s="304"/>
      <c r="AJ41" s="27"/>
      <c r="AK41" s="54"/>
      <c r="AL41" s="54"/>
      <c r="AM41" s="54"/>
      <c r="AN41" s="54"/>
      <c r="AO41" s="54"/>
      <c r="AP41" s="54"/>
      <c r="AQ41" s="54"/>
    </row>
    <row r="42" spans="1:43" ht="42" thickBot="1" x14ac:dyDescent="0.35">
      <c r="A42" s="42" t="s">
        <v>61</v>
      </c>
      <c r="B42" s="42"/>
      <c r="C42" s="184"/>
      <c r="D42" s="257"/>
      <c r="E42" s="258"/>
      <c r="F42" s="258"/>
      <c r="G42" s="258"/>
      <c r="H42" s="255"/>
      <c r="I42" s="300"/>
      <c r="J42" s="300"/>
      <c r="K42" s="300"/>
      <c r="L42" s="300"/>
      <c r="M42" s="300"/>
      <c r="N42" s="300"/>
      <c r="O42" s="300"/>
      <c r="P42" s="300"/>
      <c r="Q42" s="300"/>
      <c r="R42" s="300"/>
      <c r="S42" s="316">
        <f t="shared" si="4"/>
        <v>0</v>
      </c>
      <c r="T42" s="30"/>
      <c r="U42" s="252"/>
      <c r="V42" s="252"/>
      <c r="W42" s="252"/>
      <c r="X42" s="252"/>
      <c r="Y42" s="300"/>
      <c r="Z42" s="300"/>
      <c r="AA42" s="300"/>
      <c r="AB42" s="300"/>
      <c r="AC42" s="300"/>
      <c r="AD42" s="300"/>
      <c r="AE42" s="300"/>
      <c r="AF42" s="300"/>
      <c r="AG42" s="300"/>
      <c r="AH42" s="300"/>
      <c r="AI42" s="302">
        <f t="shared" ref="AI42:AI48" si="7">SUM(Y42:AH42)</f>
        <v>0</v>
      </c>
      <c r="AJ42" s="30" t="s">
        <v>279</v>
      </c>
      <c r="AK42" s="55"/>
      <c r="AL42" s="56"/>
      <c r="AM42" s="55"/>
      <c r="AN42" s="55"/>
      <c r="AO42" s="55"/>
      <c r="AP42" s="55"/>
      <c r="AQ42" s="56"/>
    </row>
    <row r="43" spans="1:43" ht="42" thickBot="1" x14ac:dyDescent="0.35">
      <c r="A43" s="42" t="s">
        <v>61</v>
      </c>
      <c r="B43" s="42"/>
      <c r="C43" s="184"/>
      <c r="D43" s="257"/>
      <c r="E43" s="258"/>
      <c r="F43" s="258"/>
      <c r="G43" s="258"/>
      <c r="H43" s="255"/>
      <c r="I43" s="300"/>
      <c r="J43" s="300"/>
      <c r="K43" s="300"/>
      <c r="L43" s="300"/>
      <c r="M43" s="300"/>
      <c r="N43" s="300"/>
      <c r="O43" s="300"/>
      <c r="P43" s="300"/>
      <c r="Q43" s="300"/>
      <c r="R43" s="300"/>
      <c r="S43" s="316">
        <f t="shared" si="4"/>
        <v>0</v>
      </c>
      <c r="T43" s="30"/>
      <c r="U43" s="252"/>
      <c r="V43" s="252"/>
      <c r="W43" s="252"/>
      <c r="X43" s="252"/>
      <c r="Y43" s="300"/>
      <c r="Z43" s="300"/>
      <c r="AA43" s="300"/>
      <c r="AB43" s="300"/>
      <c r="AC43" s="300"/>
      <c r="AD43" s="300"/>
      <c r="AE43" s="300"/>
      <c r="AF43" s="300"/>
      <c r="AG43" s="300"/>
      <c r="AH43" s="300"/>
      <c r="AI43" s="302">
        <f t="shared" si="7"/>
        <v>0</v>
      </c>
      <c r="AJ43" s="30" t="s">
        <v>279</v>
      </c>
      <c r="AK43" s="55"/>
      <c r="AL43" s="56"/>
      <c r="AM43" s="55"/>
      <c r="AN43" s="55"/>
      <c r="AO43" s="55"/>
      <c r="AP43" s="55"/>
      <c r="AQ43" s="56"/>
    </row>
    <row r="44" spans="1:43" ht="42" thickBot="1" x14ac:dyDescent="0.35">
      <c r="A44" s="42" t="s">
        <v>61</v>
      </c>
      <c r="B44" s="42"/>
      <c r="C44" s="184"/>
      <c r="D44" s="257"/>
      <c r="E44" s="258"/>
      <c r="F44" s="258"/>
      <c r="G44" s="258"/>
      <c r="H44" s="255"/>
      <c r="I44" s="300"/>
      <c r="J44" s="300"/>
      <c r="K44" s="300"/>
      <c r="L44" s="300"/>
      <c r="M44" s="300"/>
      <c r="N44" s="300"/>
      <c r="O44" s="300"/>
      <c r="P44" s="300"/>
      <c r="Q44" s="300"/>
      <c r="R44" s="300"/>
      <c r="S44" s="316">
        <f t="shared" si="4"/>
        <v>0</v>
      </c>
      <c r="T44" s="30"/>
      <c r="U44" s="252"/>
      <c r="V44" s="252"/>
      <c r="W44" s="252"/>
      <c r="X44" s="252"/>
      <c r="Y44" s="300"/>
      <c r="Z44" s="300"/>
      <c r="AA44" s="300"/>
      <c r="AB44" s="300"/>
      <c r="AC44" s="300"/>
      <c r="AD44" s="300"/>
      <c r="AE44" s="300"/>
      <c r="AF44" s="300"/>
      <c r="AG44" s="300"/>
      <c r="AH44" s="300"/>
      <c r="AI44" s="302">
        <f t="shared" si="7"/>
        <v>0</v>
      </c>
      <c r="AJ44" s="30" t="s">
        <v>279</v>
      </c>
      <c r="AK44" s="55"/>
      <c r="AL44" s="56"/>
      <c r="AM44" s="55"/>
      <c r="AN44" s="55"/>
      <c r="AO44" s="55"/>
      <c r="AP44" s="55"/>
      <c r="AQ44" s="56"/>
    </row>
    <row r="45" spans="1:43" ht="15" thickBot="1" x14ac:dyDescent="0.35">
      <c r="A45" s="53" t="s">
        <v>285</v>
      </c>
      <c r="B45" s="54"/>
      <c r="C45" s="54"/>
      <c r="D45" s="54"/>
      <c r="E45" s="54"/>
      <c r="F45" s="54"/>
      <c r="G45" s="54"/>
      <c r="H45" s="54"/>
      <c r="I45" s="249"/>
      <c r="J45" s="249"/>
      <c r="K45" s="249"/>
      <c r="L45" s="249"/>
      <c r="M45" s="249"/>
      <c r="N45" s="249"/>
      <c r="O45" s="249"/>
      <c r="P45" s="249"/>
      <c r="Q45" s="249"/>
      <c r="R45" s="249"/>
      <c r="S45" s="303"/>
      <c r="T45" s="191"/>
      <c r="U45" s="248"/>
      <c r="V45" s="248"/>
      <c r="W45" s="249"/>
      <c r="X45" s="249"/>
      <c r="Y45" s="249"/>
      <c r="Z45" s="249"/>
      <c r="AA45" s="249"/>
      <c r="AB45" s="249"/>
      <c r="AC45" s="249"/>
      <c r="AD45" s="249"/>
      <c r="AE45" s="249"/>
      <c r="AF45" s="249"/>
      <c r="AG45" s="249"/>
      <c r="AH45" s="249"/>
      <c r="AI45" s="304"/>
      <c r="AJ45" s="27"/>
      <c r="AK45" s="54"/>
      <c r="AL45" s="54"/>
      <c r="AM45" s="54"/>
      <c r="AN45" s="54"/>
      <c r="AO45" s="54"/>
      <c r="AP45" s="54"/>
      <c r="AQ45" s="54"/>
    </row>
    <row r="46" spans="1:43" ht="42" thickBot="1" x14ac:dyDescent="0.35">
      <c r="A46" s="42" t="s">
        <v>63</v>
      </c>
      <c r="B46" s="42"/>
      <c r="C46" s="184"/>
      <c r="D46" s="257"/>
      <c r="E46" s="258"/>
      <c r="F46" s="258"/>
      <c r="G46" s="258"/>
      <c r="H46" s="255"/>
      <c r="I46" s="300"/>
      <c r="J46" s="300"/>
      <c r="K46" s="300"/>
      <c r="L46" s="300"/>
      <c r="M46" s="300"/>
      <c r="N46" s="300"/>
      <c r="O46" s="300"/>
      <c r="P46" s="300"/>
      <c r="Q46" s="300"/>
      <c r="R46" s="300"/>
      <c r="S46" s="316">
        <f t="shared" ref="S46:S48" si="8">SUM(I46:R46)</f>
        <v>0</v>
      </c>
      <c r="T46" s="30"/>
      <c r="U46" s="252"/>
      <c r="V46" s="252"/>
      <c r="W46" s="252"/>
      <c r="X46" s="252"/>
      <c r="Y46" s="300"/>
      <c r="Z46" s="300"/>
      <c r="AA46" s="300"/>
      <c r="AB46" s="300"/>
      <c r="AC46" s="300"/>
      <c r="AD46" s="300"/>
      <c r="AE46" s="300"/>
      <c r="AF46" s="300"/>
      <c r="AG46" s="300"/>
      <c r="AH46" s="300"/>
      <c r="AI46" s="302">
        <f t="shared" si="7"/>
        <v>0</v>
      </c>
      <c r="AJ46" s="30" t="s">
        <v>279</v>
      </c>
      <c r="AK46" s="55"/>
      <c r="AL46" s="56"/>
      <c r="AM46" s="55"/>
      <c r="AN46" s="55"/>
      <c r="AO46" s="55"/>
      <c r="AP46" s="55"/>
      <c r="AQ46" s="56"/>
    </row>
    <row r="47" spans="1:43" ht="42" thickBot="1" x14ac:dyDescent="0.35">
      <c r="A47" s="42" t="s">
        <v>63</v>
      </c>
      <c r="B47" s="42"/>
      <c r="C47" s="184"/>
      <c r="D47" s="257"/>
      <c r="E47" s="258"/>
      <c r="F47" s="258"/>
      <c r="G47" s="258"/>
      <c r="H47" s="255"/>
      <c r="I47" s="300"/>
      <c r="J47" s="300"/>
      <c r="K47" s="300"/>
      <c r="L47" s="300"/>
      <c r="M47" s="300"/>
      <c r="N47" s="300"/>
      <c r="O47" s="300"/>
      <c r="P47" s="300"/>
      <c r="Q47" s="300"/>
      <c r="R47" s="300"/>
      <c r="S47" s="316">
        <f t="shared" si="8"/>
        <v>0</v>
      </c>
      <c r="T47" s="30"/>
      <c r="U47" s="252"/>
      <c r="V47" s="252"/>
      <c r="W47" s="252"/>
      <c r="X47" s="252"/>
      <c r="Y47" s="300"/>
      <c r="Z47" s="300"/>
      <c r="AA47" s="300"/>
      <c r="AB47" s="300"/>
      <c r="AC47" s="300"/>
      <c r="AD47" s="300"/>
      <c r="AE47" s="300"/>
      <c r="AF47" s="300"/>
      <c r="AG47" s="300"/>
      <c r="AH47" s="300"/>
      <c r="AI47" s="302">
        <f t="shared" si="7"/>
        <v>0</v>
      </c>
      <c r="AJ47" s="30" t="s">
        <v>279</v>
      </c>
      <c r="AK47" s="55"/>
      <c r="AL47" s="56"/>
      <c r="AM47" s="55"/>
      <c r="AN47" s="55"/>
      <c r="AO47" s="55"/>
      <c r="AP47" s="55"/>
      <c r="AQ47" s="56"/>
    </row>
    <row r="48" spans="1:43" ht="42" thickBot="1" x14ac:dyDescent="0.35">
      <c r="A48" s="42" t="s">
        <v>63</v>
      </c>
      <c r="B48" s="42"/>
      <c r="C48" s="184"/>
      <c r="D48" s="257"/>
      <c r="E48" s="258"/>
      <c r="F48" s="258"/>
      <c r="G48" s="258"/>
      <c r="H48" s="255"/>
      <c r="I48" s="300"/>
      <c r="J48" s="300"/>
      <c r="K48" s="300"/>
      <c r="L48" s="300"/>
      <c r="M48" s="300"/>
      <c r="N48" s="300"/>
      <c r="O48" s="300"/>
      <c r="P48" s="300"/>
      <c r="Q48" s="300"/>
      <c r="R48" s="300"/>
      <c r="S48" s="316">
        <f t="shared" si="8"/>
        <v>0</v>
      </c>
      <c r="T48" s="30"/>
      <c r="U48" s="252"/>
      <c r="V48" s="252"/>
      <c r="W48" s="252"/>
      <c r="X48" s="252"/>
      <c r="Y48" s="300"/>
      <c r="Z48" s="300"/>
      <c r="AA48" s="300"/>
      <c r="AB48" s="300"/>
      <c r="AC48" s="300"/>
      <c r="AD48" s="300"/>
      <c r="AE48" s="300"/>
      <c r="AF48" s="300"/>
      <c r="AG48" s="300"/>
      <c r="AH48" s="300"/>
      <c r="AI48" s="302">
        <f t="shared" si="7"/>
        <v>0</v>
      </c>
      <c r="AJ48" s="30" t="s">
        <v>279</v>
      </c>
      <c r="AK48" s="55"/>
      <c r="AL48" s="56"/>
      <c r="AM48" s="55"/>
      <c r="AN48" s="55"/>
      <c r="AO48" s="55"/>
      <c r="AP48" s="55"/>
      <c r="AQ48" s="56"/>
    </row>
  </sheetData>
  <mergeCells count="3">
    <mergeCell ref="A18:S18"/>
    <mergeCell ref="T18:AJ18"/>
    <mergeCell ref="AK18:AQ18"/>
  </mergeCells>
  <dataValidations count="3">
    <dataValidation type="list" allowBlank="1" showInputMessage="1" showErrorMessage="1" sqref="AL23:AL25 AL38:AL40 AL42:AL44 AL27:AL32 AL34:AL36 AL46:AL48 AL21" xr:uid="{00000000-0002-0000-0400-000000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AQ23:AQ25 AQ42:AQ44 AQ38:AQ40 AQ27:AQ32 AQ34:AQ36 AQ46:AQ48 AQ21" xr:uid="{00000000-0002-0000-0400-000001000000}">
      <formula1>"Primary Data,Third Party Data,Secondary Data - Calculated based on actual data,Secondary Data - Based on assumptions,Secondary Data - Extrapolation,Other evidence"</formula1>
    </dataValidation>
    <dataValidation type="list" allowBlank="1" showInputMessage="1" showErrorMessage="1" sqref="C30:C32" xr:uid="{00000000-0002-0000-0400-000002000000}">
      <formula1>"Other,Timed operation credit"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O14"/>
  <sheetViews>
    <sheetView workbookViewId="0"/>
  </sheetViews>
  <sheetFormatPr defaultColWidth="9.109375" defaultRowHeight="13.8" x14ac:dyDescent="0.25"/>
  <cols>
    <col min="1" max="1" width="4.109375" style="7" customWidth="1"/>
    <col min="2" max="16384" width="9.109375" style="7"/>
  </cols>
  <sheetData>
    <row r="2" spans="2:15" x14ac:dyDescent="0.25">
      <c r="B2" s="6" t="s">
        <v>286</v>
      </c>
    </row>
    <row r="3" spans="2:15" ht="48.9" customHeight="1" x14ac:dyDescent="0.25">
      <c r="B3" s="375" t="s">
        <v>287</v>
      </c>
      <c r="C3" s="376"/>
      <c r="D3" s="376"/>
      <c r="E3" s="376"/>
      <c r="F3" s="376"/>
      <c r="G3" s="376"/>
      <c r="H3" s="376"/>
      <c r="I3" s="376"/>
      <c r="J3" s="376"/>
      <c r="K3" s="376"/>
      <c r="L3" s="376"/>
      <c r="M3" s="376"/>
      <c r="N3" s="376"/>
      <c r="O3" s="376"/>
    </row>
    <row r="4" spans="2:15" x14ac:dyDescent="0.25">
      <c r="B4" s="167"/>
      <c r="C4" s="167"/>
      <c r="D4" s="167"/>
      <c r="E4" s="167"/>
      <c r="F4" s="167"/>
      <c r="G4" s="167"/>
      <c r="H4" s="167"/>
      <c r="I4" s="167"/>
      <c r="J4" s="167"/>
      <c r="K4" s="167"/>
      <c r="L4" s="167"/>
      <c r="M4" s="167"/>
      <c r="N4" s="167"/>
      <c r="O4" s="167"/>
    </row>
    <row r="14" spans="2:15" ht="24.6" x14ac:dyDescent="0.4">
      <c r="D14" s="8"/>
      <c r="F14" s="9"/>
    </row>
  </sheetData>
  <mergeCells count="1">
    <mergeCell ref="B3:O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72"/>
  <sheetViews>
    <sheetView workbookViewId="0"/>
  </sheetViews>
  <sheetFormatPr defaultColWidth="9.109375" defaultRowHeight="14.4" x14ac:dyDescent="0.3"/>
  <cols>
    <col min="1" max="1" width="27.88671875" style="77" customWidth="1"/>
    <col min="2" max="3" width="25.88671875" style="77" customWidth="1"/>
    <col min="4" max="4" width="13.5546875" style="77" customWidth="1"/>
    <col min="5" max="5" width="14.109375" style="77" customWidth="1"/>
    <col min="6" max="6" width="39" style="77" customWidth="1"/>
    <col min="7" max="7" width="72.6640625" style="77" customWidth="1"/>
    <col min="8" max="11" width="14.44140625" style="77" customWidth="1"/>
    <col min="12" max="16384" width="9.109375" style="77"/>
  </cols>
  <sheetData>
    <row r="1" spans="1:11" s="1" customFormat="1" ht="43.35" customHeight="1" thickBot="1" x14ac:dyDescent="0.3">
      <c r="A1" s="78" t="s">
        <v>288</v>
      </c>
      <c r="B1" s="14"/>
      <c r="C1" s="14"/>
      <c r="D1" s="14"/>
      <c r="E1" s="14"/>
      <c r="F1" s="14"/>
      <c r="G1" s="15"/>
      <c r="H1" s="377" t="s">
        <v>289</v>
      </c>
      <c r="I1" s="378"/>
      <c r="J1" s="378"/>
      <c r="K1" s="379"/>
    </row>
    <row r="2" spans="1:11" s="1" customFormat="1" ht="39.9" customHeight="1" thickBot="1" x14ac:dyDescent="0.3">
      <c r="A2" s="102" t="s">
        <v>230</v>
      </c>
      <c r="B2" s="21" t="s">
        <v>156</v>
      </c>
      <c r="C2" s="21" t="s">
        <v>290</v>
      </c>
      <c r="D2" s="103" t="s">
        <v>291</v>
      </c>
      <c r="E2" s="103" t="s">
        <v>158</v>
      </c>
      <c r="F2" s="19" t="s">
        <v>292</v>
      </c>
      <c r="G2" s="103" t="s">
        <v>293</v>
      </c>
      <c r="H2" s="104" t="s">
        <v>294</v>
      </c>
      <c r="I2" s="104" t="s">
        <v>246</v>
      </c>
      <c r="J2" s="104" t="s">
        <v>276</v>
      </c>
      <c r="K2" s="104" t="s">
        <v>251</v>
      </c>
    </row>
    <row r="3" spans="1:11" s="1" customFormat="1" ht="13.8" thickBot="1" x14ac:dyDescent="0.3">
      <c r="A3" s="80" t="s">
        <v>295</v>
      </c>
      <c r="B3" s="81"/>
      <c r="C3" s="81"/>
      <c r="D3" s="81"/>
      <c r="E3" s="81"/>
      <c r="F3" s="81"/>
      <c r="G3" s="81"/>
      <c r="H3" s="81"/>
      <c r="I3" s="81"/>
      <c r="J3" s="81"/>
      <c r="K3" s="82"/>
    </row>
    <row r="4" spans="1:11" s="1" customFormat="1" ht="17.25" customHeight="1" x14ac:dyDescent="0.25">
      <c r="A4" s="107" t="s">
        <v>296</v>
      </c>
      <c r="B4" s="110" t="s">
        <v>297</v>
      </c>
      <c r="C4" s="110" t="s">
        <v>71</v>
      </c>
      <c r="D4" s="23">
        <v>0.217</v>
      </c>
      <c r="E4" s="79" t="s">
        <v>298</v>
      </c>
      <c r="F4" s="107" t="s">
        <v>299</v>
      </c>
      <c r="G4" s="22" t="s">
        <v>300</v>
      </c>
      <c r="H4" s="26" t="s">
        <v>27</v>
      </c>
      <c r="I4" s="5"/>
      <c r="J4" s="5"/>
      <c r="K4" s="5"/>
    </row>
    <row r="5" spans="1:11" s="1" customFormat="1" ht="17.25" customHeight="1" x14ac:dyDescent="0.25">
      <c r="A5" s="107" t="s">
        <v>296</v>
      </c>
      <c r="B5" s="110" t="s">
        <v>301</v>
      </c>
      <c r="C5" s="110" t="s">
        <v>302</v>
      </c>
      <c r="D5" s="23">
        <v>0.157</v>
      </c>
      <c r="E5" s="79" t="s">
        <v>298</v>
      </c>
      <c r="F5" s="107" t="s">
        <v>299</v>
      </c>
      <c r="G5" s="22" t="s">
        <v>303</v>
      </c>
      <c r="H5" s="26" t="s">
        <v>27</v>
      </c>
      <c r="I5" s="5"/>
      <c r="J5" s="5"/>
      <c r="K5" s="5"/>
    </row>
    <row r="6" spans="1:11" s="1" customFormat="1" ht="17.25" customHeight="1" x14ac:dyDescent="0.25">
      <c r="A6" s="107" t="s">
        <v>296</v>
      </c>
      <c r="B6" s="110" t="s">
        <v>304</v>
      </c>
      <c r="C6" s="110" t="s">
        <v>305</v>
      </c>
      <c r="D6" s="23">
        <v>1.288</v>
      </c>
      <c r="E6" s="79" t="s">
        <v>298</v>
      </c>
      <c r="F6" s="107" t="s">
        <v>299</v>
      </c>
      <c r="G6" s="22" t="s">
        <v>306</v>
      </c>
      <c r="H6" s="26" t="s">
        <v>27</v>
      </c>
      <c r="I6" s="5"/>
      <c r="J6" s="5"/>
      <c r="K6" s="5"/>
    </row>
    <row r="7" spans="1:11" s="1" customFormat="1" ht="17.25" customHeight="1" x14ac:dyDescent="0.25">
      <c r="A7" s="107" t="s">
        <v>296</v>
      </c>
      <c r="B7" s="110" t="s">
        <v>307</v>
      </c>
      <c r="C7" s="110" t="s">
        <v>308</v>
      </c>
      <c r="D7" s="23">
        <v>0.312</v>
      </c>
      <c r="E7" s="79" t="s">
        <v>298</v>
      </c>
      <c r="F7" s="107" t="s">
        <v>299</v>
      </c>
      <c r="G7" s="22" t="s">
        <v>309</v>
      </c>
      <c r="H7" s="26" t="s">
        <v>27</v>
      </c>
      <c r="I7" s="5"/>
      <c r="J7" s="5"/>
      <c r="K7" s="5"/>
    </row>
    <row r="8" spans="1:11" s="1" customFormat="1" ht="17.25" customHeight="1" x14ac:dyDescent="0.25">
      <c r="A8" s="107" t="s">
        <v>296</v>
      </c>
      <c r="B8" s="110" t="s">
        <v>310</v>
      </c>
      <c r="C8" s="110" t="s">
        <v>78</v>
      </c>
      <c r="D8" s="23">
        <v>1.464</v>
      </c>
      <c r="E8" s="79" t="s">
        <v>298</v>
      </c>
      <c r="F8" s="107" t="s">
        <v>299</v>
      </c>
      <c r="G8" s="22" t="s">
        <v>311</v>
      </c>
      <c r="H8" s="26" t="s">
        <v>27</v>
      </c>
      <c r="I8" s="5"/>
      <c r="J8" s="5"/>
      <c r="K8" s="5"/>
    </row>
    <row r="9" spans="1:11" s="1" customFormat="1" ht="17.25" customHeight="1" x14ac:dyDescent="0.25">
      <c r="A9" s="107" t="s">
        <v>296</v>
      </c>
      <c r="B9" s="110" t="s">
        <v>312</v>
      </c>
      <c r="C9" s="110" t="s">
        <v>313</v>
      </c>
      <c r="D9" s="23">
        <v>0.69299999999999995</v>
      </c>
      <c r="E9" s="79" t="s">
        <v>298</v>
      </c>
      <c r="F9" s="107" t="s">
        <v>299</v>
      </c>
      <c r="G9" s="20" t="s">
        <v>314</v>
      </c>
      <c r="H9" s="26" t="s">
        <v>27</v>
      </c>
      <c r="I9" s="5"/>
      <c r="J9" s="5"/>
      <c r="K9" s="5"/>
    </row>
    <row r="10" spans="1:11" s="1" customFormat="1" ht="17.25" customHeight="1" x14ac:dyDescent="0.25">
      <c r="A10" s="107" t="s">
        <v>296</v>
      </c>
      <c r="B10" s="110" t="s">
        <v>315</v>
      </c>
      <c r="C10" s="110" t="s">
        <v>316</v>
      </c>
      <c r="D10" s="23">
        <v>0.95699999999999996</v>
      </c>
      <c r="E10" s="79" t="s">
        <v>298</v>
      </c>
      <c r="F10" s="107" t="s">
        <v>299</v>
      </c>
      <c r="G10" s="22" t="s">
        <v>317</v>
      </c>
      <c r="H10" s="26" t="s">
        <v>27</v>
      </c>
      <c r="I10" s="5"/>
      <c r="J10" s="5"/>
      <c r="K10" s="5"/>
    </row>
    <row r="11" spans="1:11" s="1" customFormat="1" ht="17.25" customHeight="1" x14ac:dyDescent="0.25">
      <c r="A11" s="107" t="s">
        <v>296</v>
      </c>
      <c r="B11" s="110" t="s">
        <v>318</v>
      </c>
      <c r="C11" s="110" t="s">
        <v>319</v>
      </c>
      <c r="D11" s="23">
        <v>0.72499999999999998</v>
      </c>
      <c r="E11" s="79" t="s">
        <v>298</v>
      </c>
      <c r="F11" s="107" t="s">
        <v>299</v>
      </c>
      <c r="G11" s="22" t="s">
        <v>320</v>
      </c>
      <c r="H11" s="26" t="s">
        <v>27</v>
      </c>
      <c r="I11" s="5"/>
      <c r="J11" s="5"/>
      <c r="K11" s="5"/>
    </row>
    <row r="12" spans="1:11" s="1" customFormat="1" ht="17.25" customHeight="1" x14ac:dyDescent="0.25">
      <c r="A12" s="107" t="s">
        <v>296</v>
      </c>
      <c r="B12" s="110" t="s">
        <v>321</v>
      </c>
      <c r="C12" s="110" t="s">
        <v>322</v>
      </c>
      <c r="D12" s="23">
        <v>0.81499999999999995</v>
      </c>
      <c r="E12" s="79" t="s">
        <v>298</v>
      </c>
      <c r="F12" s="107" t="s">
        <v>299</v>
      </c>
      <c r="G12" s="22" t="s">
        <v>323</v>
      </c>
      <c r="H12" s="26" t="s">
        <v>27</v>
      </c>
      <c r="I12" s="5"/>
      <c r="J12" s="5"/>
      <c r="K12" s="5"/>
    </row>
    <row r="13" spans="1:11" s="1" customFormat="1" ht="17.25" customHeight="1" x14ac:dyDescent="0.25">
      <c r="A13" s="107" t="s">
        <v>296</v>
      </c>
      <c r="B13" s="110" t="s">
        <v>324</v>
      </c>
      <c r="C13" s="110" t="s">
        <v>325</v>
      </c>
      <c r="D13" s="23">
        <v>1.4059999999999999</v>
      </c>
      <c r="E13" s="79" t="s">
        <v>298</v>
      </c>
      <c r="F13" s="107" t="s">
        <v>299</v>
      </c>
      <c r="G13" s="22" t="s">
        <v>326</v>
      </c>
      <c r="H13" s="26" t="s">
        <v>27</v>
      </c>
      <c r="I13" s="5"/>
      <c r="J13" s="5"/>
      <c r="K13" s="5"/>
    </row>
    <row r="14" spans="1:11" s="1" customFormat="1" ht="17.25" customHeight="1" x14ac:dyDescent="0.25">
      <c r="A14" s="107" t="s">
        <v>296</v>
      </c>
      <c r="B14" s="110" t="s">
        <v>327</v>
      </c>
      <c r="C14" s="110" t="s">
        <v>328</v>
      </c>
      <c r="D14" s="23">
        <v>0.39900000000000002</v>
      </c>
      <c r="E14" s="79" t="s">
        <v>298</v>
      </c>
      <c r="F14" s="107" t="s">
        <v>299</v>
      </c>
      <c r="G14" s="22" t="s">
        <v>329</v>
      </c>
      <c r="H14" s="26" t="s">
        <v>27</v>
      </c>
      <c r="I14" s="5"/>
      <c r="J14" s="5"/>
      <c r="K14" s="5"/>
    </row>
    <row r="15" spans="1:11" s="1" customFormat="1" ht="17.25" customHeight="1" x14ac:dyDescent="0.25">
      <c r="A15" s="107" t="s">
        <v>296</v>
      </c>
      <c r="B15" s="110" t="s">
        <v>330</v>
      </c>
      <c r="C15" s="110" t="s">
        <v>331</v>
      </c>
      <c r="D15" s="23">
        <v>0.28999999999999998</v>
      </c>
      <c r="E15" s="79" t="s">
        <v>298</v>
      </c>
      <c r="F15" s="107" t="s">
        <v>299</v>
      </c>
      <c r="G15" s="22" t="s">
        <v>332</v>
      </c>
      <c r="H15" s="26" t="s">
        <v>27</v>
      </c>
      <c r="I15" s="5"/>
      <c r="J15" s="5"/>
      <c r="K15" s="5"/>
    </row>
    <row r="16" spans="1:11" s="1" customFormat="1" ht="17.25" customHeight="1" x14ac:dyDescent="0.25">
      <c r="A16" s="107" t="s">
        <v>296</v>
      </c>
      <c r="B16" s="110" t="s">
        <v>333</v>
      </c>
      <c r="C16" s="110" t="s">
        <v>334</v>
      </c>
      <c r="D16" s="23">
        <v>0.23699999999999999</v>
      </c>
      <c r="E16" s="79" t="s">
        <v>298</v>
      </c>
      <c r="F16" s="107" t="s">
        <v>299</v>
      </c>
      <c r="G16" s="22" t="s">
        <v>332</v>
      </c>
      <c r="H16" s="26" t="s">
        <v>27</v>
      </c>
      <c r="I16" s="5"/>
      <c r="J16" s="5"/>
      <c r="K16" s="5"/>
    </row>
    <row r="17" spans="1:11" s="1" customFormat="1" ht="17.25" customHeight="1" x14ac:dyDescent="0.25">
      <c r="A17" s="107" t="s">
        <v>296</v>
      </c>
      <c r="B17" s="110" t="s">
        <v>335</v>
      </c>
      <c r="C17" s="110" t="s">
        <v>336</v>
      </c>
      <c r="D17" s="23">
        <v>0.309</v>
      </c>
      <c r="E17" s="79" t="s">
        <v>298</v>
      </c>
      <c r="F17" s="107" t="s">
        <v>299</v>
      </c>
      <c r="G17" s="22" t="s">
        <v>337</v>
      </c>
      <c r="H17" s="26" t="s">
        <v>27</v>
      </c>
      <c r="I17" s="5"/>
      <c r="J17" s="5"/>
      <c r="K17" s="5"/>
    </row>
    <row r="18" spans="1:11" s="1" customFormat="1" ht="17.25" customHeight="1" x14ac:dyDescent="0.25">
      <c r="A18" s="107" t="s">
        <v>296</v>
      </c>
      <c r="B18" s="110" t="s">
        <v>338</v>
      </c>
      <c r="C18" s="110" t="s">
        <v>339</v>
      </c>
      <c r="D18" s="23">
        <v>0.106</v>
      </c>
      <c r="E18" s="79" t="s">
        <v>298</v>
      </c>
      <c r="F18" s="107" t="s">
        <v>299</v>
      </c>
      <c r="G18" s="22" t="s">
        <v>340</v>
      </c>
      <c r="H18" s="26" t="s">
        <v>27</v>
      </c>
      <c r="I18" s="5"/>
      <c r="J18" s="5"/>
      <c r="K18" s="5"/>
    </row>
    <row r="19" spans="1:11" s="1" customFormat="1" ht="17.25" customHeight="1" x14ac:dyDescent="0.25">
      <c r="A19" s="107" t="s">
        <v>296</v>
      </c>
      <c r="B19" s="110" t="s">
        <v>341</v>
      </c>
      <c r="C19" s="110" t="s">
        <v>342</v>
      </c>
      <c r="D19" s="23">
        <v>0.14599999999999999</v>
      </c>
      <c r="E19" s="79" t="s">
        <v>298</v>
      </c>
      <c r="F19" s="107" t="s">
        <v>299</v>
      </c>
      <c r="G19" s="22" t="s">
        <v>340</v>
      </c>
      <c r="H19" s="26" t="s">
        <v>27</v>
      </c>
      <c r="I19" s="5"/>
      <c r="J19" s="5"/>
      <c r="K19" s="5"/>
    </row>
    <row r="20" spans="1:11" s="1" customFormat="1" ht="17.25" customHeight="1" x14ac:dyDescent="0.25">
      <c r="A20" s="107" t="s">
        <v>296</v>
      </c>
      <c r="B20" s="110" t="s">
        <v>343</v>
      </c>
      <c r="C20" s="110" t="s">
        <v>344</v>
      </c>
      <c r="D20" s="23">
        <v>0.12</v>
      </c>
      <c r="E20" s="79" t="s">
        <v>298</v>
      </c>
      <c r="F20" s="107" t="s">
        <v>299</v>
      </c>
      <c r="G20" s="22" t="s">
        <v>340</v>
      </c>
      <c r="H20" s="26" t="s">
        <v>27</v>
      </c>
      <c r="I20" s="5"/>
      <c r="J20" s="5"/>
      <c r="K20" s="5"/>
    </row>
    <row r="21" spans="1:11" s="1" customFormat="1" ht="17.25" customHeight="1" x14ac:dyDescent="0.25">
      <c r="A21" s="107" t="s">
        <v>296</v>
      </c>
      <c r="B21" s="110" t="s">
        <v>345</v>
      </c>
      <c r="C21" s="110" t="s">
        <v>346</v>
      </c>
      <c r="D21" s="23">
        <v>5.8000000000000003E-2</v>
      </c>
      <c r="E21" s="79" t="s">
        <v>298</v>
      </c>
      <c r="F21" s="107" t="s">
        <v>299</v>
      </c>
      <c r="G21" s="22" t="s">
        <v>347</v>
      </c>
      <c r="H21" s="26" t="s">
        <v>27</v>
      </c>
      <c r="I21" s="5"/>
      <c r="J21" s="5"/>
      <c r="K21" s="5"/>
    </row>
    <row r="22" spans="1:11" s="1" customFormat="1" ht="17.25" customHeight="1" x14ac:dyDescent="0.25">
      <c r="A22" s="107" t="s">
        <v>296</v>
      </c>
      <c r="B22" s="110" t="s">
        <v>348</v>
      </c>
      <c r="C22" s="110" t="s">
        <v>349</v>
      </c>
      <c r="D22" s="23">
        <v>4.7E-2</v>
      </c>
      <c r="E22" s="79" t="s">
        <v>298</v>
      </c>
      <c r="F22" s="107" t="s">
        <v>299</v>
      </c>
      <c r="G22" s="22" t="s">
        <v>350</v>
      </c>
      <c r="H22" s="26" t="s">
        <v>27</v>
      </c>
      <c r="I22" s="5"/>
      <c r="J22" s="5"/>
      <c r="K22" s="5"/>
    </row>
    <row r="23" spans="1:11" s="1" customFormat="1" ht="17.25" customHeight="1" x14ac:dyDescent="0.25">
      <c r="A23" s="107" t="s">
        <v>296</v>
      </c>
      <c r="B23" s="110" t="s">
        <v>351</v>
      </c>
      <c r="C23" s="110" t="s">
        <v>352</v>
      </c>
      <c r="D23" s="23">
        <v>1.2999999999999999E-2</v>
      </c>
      <c r="E23" s="79" t="s">
        <v>298</v>
      </c>
      <c r="F23" s="107" t="s">
        <v>299</v>
      </c>
      <c r="G23" s="22" t="s">
        <v>353</v>
      </c>
      <c r="H23" s="26" t="s">
        <v>27</v>
      </c>
      <c r="I23" s="5"/>
      <c r="J23" s="5"/>
      <c r="K23" s="5"/>
    </row>
    <row r="24" spans="1:11" s="1" customFormat="1" ht="17.25" customHeight="1" x14ac:dyDescent="0.25">
      <c r="A24" s="107" t="s">
        <v>296</v>
      </c>
      <c r="B24" s="110" t="s">
        <v>354</v>
      </c>
      <c r="C24" s="110" t="s">
        <v>355</v>
      </c>
      <c r="D24" s="23">
        <v>9.0999999999999998E-2</v>
      </c>
      <c r="E24" s="79" t="s">
        <v>298</v>
      </c>
      <c r="F24" s="107" t="s">
        <v>299</v>
      </c>
      <c r="G24" s="22" t="s">
        <v>356</v>
      </c>
      <c r="H24" s="26" t="s">
        <v>27</v>
      </c>
      <c r="I24" s="5"/>
      <c r="J24" s="5"/>
      <c r="K24" s="5"/>
    </row>
    <row r="25" spans="1:11" s="1" customFormat="1" ht="17.25" customHeight="1" x14ac:dyDescent="0.25">
      <c r="A25" s="107" t="s">
        <v>296</v>
      </c>
      <c r="B25" s="110" t="s">
        <v>357</v>
      </c>
      <c r="C25" s="110" t="s">
        <v>358</v>
      </c>
      <c r="D25" s="23">
        <v>4.5999999999999999E-2</v>
      </c>
      <c r="E25" s="79" t="s">
        <v>298</v>
      </c>
      <c r="F25" s="107" t="s">
        <v>299</v>
      </c>
      <c r="G25" s="22" t="s">
        <v>359</v>
      </c>
      <c r="H25" s="26" t="s">
        <v>27</v>
      </c>
      <c r="I25" s="5"/>
      <c r="J25" s="5"/>
      <c r="K25" s="5"/>
    </row>
    <row r="26" spans="1:11" s="1" customFormat="1" ht="17.25" customHeight="1" x14ac:dyDescent="0.25">
      <c r="A26" s="107" t="s">
        <v>296</v>
      </c>
      <c r="B26" s="110" t="s">
        <v>360</v>
      </c>
      <c r="C26" s="110" t="s">
        <v>361</v>
      </c>
      <c r="D26" s="23">
        <v>1.4999999999999999E-2</v>
      </c>
      <c r="E26" s="79" t="s">
        <v>298</v>
      </c>
      <c r="F26" s="107" t="s">
        <v>299</v>
      </c>
      <c r="G26" s="22" t="s">
        <v>356</v>
      </c>
      <c r="H26" s="26" t="s">
        <v>27</v>
      </c>
      <c r="I26" s="5"/>
      <c r="J26" s="5"/>
      <c r="K26" s="5"/>
    </row>
    <row r="27" spans="1:11" s="1" customFormat="1" ht="17.25" customHeight="1" x14ac:dyDescent="0.25">
      <c r="A27" s="107" t="s">
        <v>296</v>
      </c>
      <c r="B27" s="110" t="s">
        <v>362</v>
      </c>
      <c r="C27" s="110" t="s">
        <v>363</v>
      </c>
      <c r="D27" s="23">
        <v>0.03</v>
      </c>
      <c r="E27" s="79" t="s">
        <v>298</v>
      </c>
      <c r="F27" s="107" t="s">
        <v>299</v>
      </c>
      <c r="G27" s="22" t="s">
        <v>364</v>
      </c>
      <c r="H27" s="26" t="s">
        <v>27</v>
      </c>
      <c r="I27" s="5"/>
      <c r="J27" s="5"/>
      <c r="K27" s="5"/>
    </row>
    <row r="28" spans="1:11" s="1" customFormat="1" ht="17.25" customHeight="1" x14ac:dyDescent="0.25">
      <c r="A28" s="107" t="s">
        <v>296</v>
      </c>
      <c r="B28" s="110" t="s">
        <v>365</v>
      </c>
      <c r="C28" s="110" t="s">
        <v>366</v>
      </c>
      <c r="D28" s="23">
        <v>0.22600000000000001</v>
      </c>
      <c r="E28" s="79" t="s">
        <v>298</v>
      </c>
      <c r="F28" s="107" t="s">
        <v>299</v>
      </c>
      <c r="G28" s="22" t="s">
        <v>367</v>
      </c>
      <c r="H28" s="26" t="s">
        <v>27</v>
      </c>
      <c r="I28" s="5"/>
      <c r="J28" s="5"/>
      <c r="K28" s="5"/>
    </row>
    <row r="29" spans="1:11" s="1" customFormat="1" ht="17.25" customHeight="1" x14ac:dyDescent="0.25">
      <c r="A29" s="107" t="s">
        <v>296</v>
      </c>
      <c r="B29" s="110" t="s">
        <v>368</v>
      </c>
      <c r="C29" s="110" t="s">
        <v>369</v>
      </c>
      <c r="D29" s="23">
        <v>0.24199999999999999</v>
      </c>
      <c r="E29" s="79" t="s">
        <v>298</v>
      </c>
      <c r="F29" s="107" t="s">
        <v>299</v>
      </c>
      <c r="G29" s="22" t="s">
        <v>367</v>
      </c>
      <c r="H29" s="26" t="s">
        <v>27</v>
      </c>
      <c r="I29" s="5"/>
      <c r="J29" s="5"/>
      <c r="K29" s="5"/>
    </row>
    <row r="30" spans="1:11" s="1" customFormat="1" ht="17.25" customHeight="1" x14ac:dyDescent="0.25">
      <c r="A30" s="107" t="s">
        <v>296</v>
      </c>
      <c r="B30" s="110" t="s">
        <v>370</v>
      </c>
      <c r="C30" s="110" t="s">
        <v>371</v>
      </c>
      <c r="D30" s="23">
        <v>0.24199999999999999</v>
      </c>
      <c r="E30" s="79" t="s">
        <v>298</v>
      </c>
      <c r="F30" s="107" t="s">
        <v>299</v>
      </c>
      <c r="G30" s="22" t="s">
        <v>372</v>
      </c>
      <c r="H30" s="26" t="s">
        <v>27</v>
      </c>
      <c r="I30" s="5"/>
      <c r="J30" s="5"/>
      <c r="K30" s="5"/>
    </row>
    <row r="31" spans="1:11" s="1" customFormat="1" ht="17.25" customHeight="1" x14ac:dyDescent="0.25">
      <c r="A31" s="107" t="s">
        <v>296</v>
      </c>
      <c r="B31" s="110" t="s">
        <v>373</v>
      </c>
      <c r="C31" s="110" t="s">
        <v>374</v>
      </c>
      <c r="D31" s="23">
        <v>0.254</v>
      </c>
      <c r="E31" s="79" t="s">
        <v>298</v>
      </c>
      <c r="F31" s="107" t="s">
        <v>299</v>
      </c>
      <c r="G31" s="22" t="s">
        <v>375</v>
      </c>
      <c r="H31" s="26" t="s">
        <v>27</v>
      </c>
      <c r="I31" s="5"/>
      <c r="J31" s="5"/>
      <c r="K31" s="5"/>
    </row>
    <row r="32" spans="1:11" s="1" customFormat="1" ht="17.25" customHeight="1" x14ac:dyDescent="0.25">
      <c r="A32" s="107" t="s">
        <v>296</v>
      </c>
      <c r="B32" s="110" t="s">
        <v>376</v>
      </c>
      <c r="C32" s="110" t="s">
        <v>377</v>
      </c>
      <c r="D32" s="23">
        <v>0.188</v>
      </c>
      <c r="E32" s="79" t="s">
        <v>298</v>
      </c>
      <c r="F32" s="107" t="s">
        <v>299</v>
      </c>
      <c r="G32" s="22" t="s">
        <v>367</v>
      </c>
      <c r="H32" s="26" t="s">
        <v>27</v>
      </c>
      <c r="I32" s="5"/>
      <c r="J32" s="5"/>
      <c r="K32" s="5"/>
    </row>
    <row r="33" spans="1:11" s="1" customFormat="1" ht="17.25" customHeight="1" x14ac:dyDescent="0.25">
      <c r="A33" s="107" t="s">
        <v>296</v>
      </c>
      <c r="B33" s="110" t="s">
        <v>378</v>
      </c>
      <c r="C33" s="110" t="s">
        <v>379</v>
      </c>
      <c r="D33" s="23">
        <v>0.18</v>
      </c>
      <c r="E33" s="79" t="s">
        <v>298</v>
      </c>
      <c r="F33" s="107" t="s">
        <v>299</v>
      </c>
      <c r="G33" s="22" t="s">
        <v>367</v>
      </c>
      <c r="H33" s="26" t="s">
        <v>27</v>
      </c>
      <c r="I33" s="5"/>
      <c r="J33" s="5"/>
      <c r="K33" s="5"/>
    </row>
    <row r="34" spans="1:11" s="1" customFormat="1" ht="17.25" customHeight="1" x14ac:dyDescent="0.25">
      <c r="A34" s="107" t="s">
        <v>296</v>
      </c>
      <c r="B34" s="110" t="s">
        <v>380</v>
      </c>
      <c r="C34" s="110" t="s">
        <v>381</v>
      </c>
      <c r="D34" s="23">
        <v>0.20699999999999999</v>
      </c>
      <c r="E34" s="79" t="s">
        <v>298</v>
      </c>
      <c r="F34" s="107" t="s">
        <v>299</v>
      </c>
      <c r="G34" s="22" t="s">
        <v>367</v>
      </c>
      <c r="H34" s="26" t="s">
        <v>27</v>
      </c>
      <c r="I34" s="5"/>
      <c r="J34" s="5"/>
      <c r="K34" s="5"/>
    </row>
    <row r="35" spans="1:11" s="1" customFormat="1" ht="17.25" customHeight="1" x14ac:dyDescent="0.25">
      <c r="A35" s="107" t="s">
        <v>296</v>
      </c>
      <c r="B35" s="110" t="s">
        <v>382</v>
      </c>
      <c r="C35" s="110" t="s">
        <v>383</v>
      </c>
      <c r="D35" s="23">
        <v>0.23</v>
      </c>
      <c r="E35" s="79" t="s">
        <v>298</v>
      </c>
      <c r="F35" s="107" t="s">
        <v>299</v>
      </c>
      <c r="G35" s="22" t="s">
        <v>384</v>
      </c>
      <c r="H35" s="26" t="s">
        <v>27</v>
      </c>
      <c r="I35" s="5"/>
      <c r="J35" s="5"/>
      <c r="K35" s="5"/>
    </row>
    <row r="36" spans="1:11" s="1" customFormat="1" ht="17.25" customHeight="1" x14ac:dyDescent="0.25">
      <c r="A36" s="107" t="s">
        <v>296</v>
      </c>
      <c r="B36" s="110" t="s">
        <v>385</v>
      </c>
      <c r="C36" s="110" t="s">
        <v>386</v>
      </c>
      <c r="D36" s="23">
        <v>2.12</v>
      </c>
      <c r="E36" s="79" t="s">
        <v>298</v>
      </c>
      <c r="F36" s="107" t="s">
        <v>299</v>
      </c>
      <c r="G36" s="22" t="s">
        <v>387</v>
      </c>
      <c r="H36" s="26" t="s">
        <v>27</v>
      </c>
      <c r="I36" s="5"/>
      <c r="J36" s="5"/>
      <c r="K36" s="5"/>
    </row>
    <row r="37" spans="1:11" s="1" customFormat="1" ht="17.25" customHeight="1" x14ac:dyDescent="0.25">
      <c r="A37" s="107" t="s">
        <v>296</v>
      </c>
      <c r="B37" s="110" t="s">
        <v>388</v>
      </c>
      <c r="C37" s="110" t="s">
        <v>389</v>
      </c>
      <c r="D37" s="23">
        <v>0.155</v>
      </c>
      <c r="E37" s="79" t="s">
        <v>298</v>
      </c>
      <c r="F37" s="107" t="s">
        <v>299</v>
      </c>
      <c r="G37" s="22" t="s">
        <v>390</v>
      </c>
      <c r="H37" s="26" t="s">
        <v>27</v>
      </c>
      <c r="I37" s="5"/>
      <c r="J37" s="5"/>
      <c r="K37" s="5"/>
    </row>
    <row r="38" spans="1:11" s="1" customFormat="1" ht="17.25" customHeight="1" x14ac:dyDescent="0.25">
      <c r="A38" s="107" t="s">
        <v>296</v>
      </c>
      <c r="B38" s="110" t="s">
        <v>391</v>
      </c>
      <c r="C38" s="110" t="s">
        <v>392</v>
      </c>
      <c r="D38" s="23">
        <v>0.23</v>
      </c>
      <c r="E38" s="79" t="s">
        <v>298</v>
      </c>
      <c r="F38" s="107" t="s">
        <v>299</v>
      </c>
      <c r="G38" s="22" t="s">
        <v>393</v>
      </c>
      <c r="H38" s="26" t="s">
        <v>27</v>
      </c>
      <c r="I38" s="5"/>
      <c r="J38" s="5"/>
      <c r="K38" s="5"/>
    </row>
    <row r="39" spans="1:11" s="1" customFormat="1" ht="17.25" customHeight="1" x14ac:dyDescent="0.25">
      <c r="A39" s="107" t="s">
        <v>296</v>
      </c>
      <c r="B39" s="110" t="s">
        <v>394</v>
      </c>
      <c r="C39" s="110" t="s">
        <v>395</v>
      </c>
      <c r="D39" s="23">
        <v>6.6000000000000003E-2</v>
      </c>
      <c r="E39" s="79" t="s">
        <v>298</v>
      </c>
      <c r="F39" s="107" t="s">
        <v>299</v>
      </c>
      <c r="G39" s="22" t="s">
        <v>396</v>
      </c>
      <c r="H39" s="26" t="s">
        <v>27</v>
      </c>
      <c r="I39" s="5"/>
      <c r="J39" s="5"/>
      <c r="K39" s="5"/>
    </row>
    <row r="40" spans="1:11" s="1" customFormat="1" ht="17.25" customHeight="1" x14ac:dyDescent="0.25">
      <c r="A40" s="107" t="s">
        <v>296</v>
      </c>
      <c r="B40" s="110" t="s">
        <v>397</v>
      </c>
      <c r="C40" s="110" t="s">
        <v>398</v>
      </c>
      <c r="D40" s="23">
        <v>0.18099999999999999</v>
      </c>
      <c r="E40" s="79" t="s">
        <v>298</v>
      </c>
      <c r="F40" s="107" t="s">
        <v>299</v>
      </c>
      <c r="G40" s="22" t="s">
        <v>399</v>
      </c>
      <c r="H40" s="26" t="s">
        <v>27</v>
      </c>
      <c r="I40" s="5"/>
      <c r="J40" s="5"/>
      <c r="K40" s="5"/>
    </row>
    <row r="41" spans="1:11" s="1" customFormat="1" ht="17.25" customHeight="1" x14ac:dyDescent="0.25">
      <c r="A41" s="107" t="s">
        <v>296</v>
      </c>
      <c r="B41" s="110" t="s">
        <v>400</v>
      </c>
      <c r="C41" s="110" t="s">
        <v>401</v>
      </c>
      <c r="D41" s="23">
        <v>0.753</v>
      </c>
      <c r="E41" s="79" t="s">
        <v>298</v>
      </c>
      <c r="F41" s="107" t="s">
        <v>299</v>
      </c>
      <c r="G41" s="22" t="s">
        <v>402</v>
      </c>
      <c r="H41" s="26" t="s">
        <v>27</v>
      </c>
      <c r="I41" s="5"/>
      <c r="J41" s="5"/>
      <c r="K41" s="5"/>
    </row>
    <row r="42" spans="1:11" s="1" customFormat="1" ht="17.25" customHeight="1" x14ac:dyDescent="0.25">
      <c r="A42" s="107" t="s">
        <v>296</v>
      </c>
      <c r="B42" s="110" t="s">
        <v>403</v>
      </c>
      <c r="C42" s="110" t="s">
        <v>404</v>
      </c>
      <c r="D42" s="23">
        <v>2.2800000000000001E-2</v>
      </c>
      <c r="E42" s="79" t="s">
        <v>298</v>
      </c>
      <c r="F42" s="107" t="s">
        <v>299</v>
      </c>
      <c r="G42" s="24" t="s">
        <v>405</v>
      </c>
      <c r="H42" s="26" t="s">
        <v>27</v>
      </c>
      <c r="I42" s="5"/>
      <c r="J42" s="5"/>
      <c r="K42" s="5"/>
    </row>
    <row r="43" spans="1:11" s="1" customFormat="1" ht="17.25" customHeight="1" x14ac:dyDescent="0.25">
      <c r="A43" s="107" t="s">
        <v>296</v>
      </c>
      <c r="B43" s="110" t="s">
        <v>406</v>
      </c>
      <c r="C43" s="110" t="s">
        <v>407</v>
      </c>
      <c r="D43" s="23">
        <v>0.215</v>
      </c>
      <c r="E43" s="79" t="s">
        <v>298</v>
      </c>
      <c r="F43" s="107" t="s">
        <v>299</v>
      </c>
      <c r="G43" s="25" t="s">
        <v>408</v>
      </c>
      <c r="H43" s="26" t="s">
        <v>27</v>
      </c>
      <c r="I43" s="5"/>
      <c r="J43" s="5"/>
      <c r="K43" s="5"/>
    </row>
    <row r="44" spans="1:11" s="1" customFormat="1" ht="17.25" customHeight="1" x14ac:dyDescent="0.25">
      <c r="A44" s="107" t="s">
        <v>296</v>
      </c>
      <c r="B44" s="110" t="s">
        <v>409</v>
      </c>
      <c r="C44" s="110" t="s">
        <v>410</v>
      </c>
      <c r="D44" s="23">
        <v>0.26800000000000002</v>
      </c>
      <c r="E44" s="79" t="s">
        <v>298</v>
      </c>
      <c r="F44" s="107" t="s">
        <v>299</v>
      </c>
      <c r="G44" s="22" t="s">
        <v>411</v>
      </c>
      <c r="H44" s="26" t="s">
        <v>27</v>
      </c>
      <c r="I44" s="5"/>
      <c r="J44" s="5"/>
      <c r="K44" s="5"/>
    </row>
    <row r="45" spans="1:11" s="1" customFormat="1" ht="17.25" customHeight="1" x14ac:dyDescent="0.25">
      <c r="A45" s="107" t="s">
        <v>296</v>
      </c>
      <c r="B45" s="110" t="s">
        <v>412</v>
      </c>
      <c r="C45" s="110" t="s">
        <v>413</v>
      </c>
      <c r="D45" s="23">
        <v>0.28199999999999997</v>
      </c>
      <c r="E45" s="79" t="s">
        <v>298</v>
      </c>
      <c r="F45" s="107" t="s">
        <v>299</v>
      </c>
      <c r="G45" s="22" t="s">
        <v>414</v>
      </c>
      <c r="H45" s="26" t="s">
        <v>27</v>
      </c>
      <c r="I45" s="5"/>
      <c r="J45" s="5"/>
      <c r="K45" s="5"/>
    </row>
    <row r="46" spans="1:11" s="1" customFormat="1" ht="17.25" customHeight="1" x14ac:dyDescent="0.25">
      <c r="A46" s="107" t="s">
        <v>296</v>
      </c>
      <c r="B46" s="110" t="s">
        <v>415</v>
      </c>
      <c r="C46" s="110" t="s">
        <v>95</v>
      </c>
      <c r="D46" s="23">
        <v>0.53600000000000003</v>
      </c>
      <c r="E46" s="79" t="s">
        <v>298</v>
      </c>
      <c r="F46" s="107" t="s">
        <v>299</v>
      </c>
      <c r="G46" s="22" t="s">
        <v>416</v>
      </c>
      <c r="H46" s="26" t="s">
        <v>27</v>
      </c>
      <c r="I46" s="5"/>
      <c r="J46" s="5"/>
      <c r="K46" s="5"/>
    </row>
    <row r="47" spans="1:11" s="1" customFormat="1" ht="17.25" customHeight="1" x14ac:dyDescent="0.25">
      <c r="A47" s="107" t="s">
        <v>296</v>
      </c>
      <c r="B47" s="110" t="s">
        <v>417</v>
      </c>
      <c r="C47" s="110" t="s">
        <v>418</v>
      </c>
      <c r="D47" s="23">
        <v>0.11</v>
      </c>
      <c r="E47" s="79" t="s">
        <v>298</v>
      </c>
      <c r="F47" s="107" t="s">
        <v>299</v>
      </c>
      <c r="G47" s="20" t="s">
        <v>419</v>
      </c>
      <c r="H47" s="26" t="s">
        <v>27</v>
      </c>
      <c r="I47" s="5"/>
      <c r="J47" s="5"/>
      <c r="K47" s="5"/>
    </row>
    <row r="48" spans="1:11" s="1" customFormat="1" ht="17.25" customHeight="1" x14ac:dyDescent="0.25">
      <c r="A48" s="107" t="s">
        <v>296</v>
      </c>
      <c r="B48" s="110" t="s">
        <v>420</v>
      </c>
      <c r="C48" s="110" t="s">
        <v>421</v>
      </c>
      <c r="D48" s="23">
        <v>1.4850000000000001</v>
      </c>
      <c r="E48" s="79" t="s">
        <v>298</v>
      </c>
      <c r="F48" s="107" t="s">
        <v>299</v>
      </c>
      <c r="G48" s="22" t="s">
        <v>422</v>
      </c>
      <c r="H48" s="26" t="s">
        <v>27</v>
      </c>
      <c r="I48" s="5"/>
      <c r="J48" s="5"/>
      <c r="K48" s="5"/>
    </row>
    <row r="49" spans="1:11" s="1" customFormat="1" ht="17.25" customHeight="1" x14ac:dyDescent="0.25">
      <c r="A49" s="107" t="s">
        <v>296</v>
      </c>
      <c r="B49" s="110" t="s">
        <v>423</v>
      </c>
      <c r="C49" s="110" t="s">
        <v>424</v>
      </c>
      <c r="D49" s="23">
        <v>1.57</v>
      </c>
      <c r="E49" s="79" t="s">
        <v>298</v>
      </c>
      <c r="F49" s="107" t="s">
        <v>299</v>
      </c>
      <c r="G49" s="22" t="s">
        <v>425</v>
      </c>
      <c r="H49" s="26" t="s">
        <v>27</v>
      </c>
      <c r="I49" s="5"/>
      <c r="J49" s="5"/>
      <c r="K49" s="5"/>
    </row>
    <row r="50" spans="1:11" s="1" customFormat="1" ht="17.25" customHeight="1" x14ac:dyDescent="0.25">
      <c r="A50" s="107" t="s">
        <v>296</v>
      </c>
      <c r="B50" s="110" t="s">
        <v>426</v>
      </c>
      <c r="C50" s="110" t="s">
        <v>427</v>
      </c>
      <c r="D50" s="23">
        <v>0.68100000000000005</v>
      </c>
      <c r="E50" s="79" t="s">
        <v>298</v>
      </c>
      <c r="F50" s="107" t="s">
        <v>299</v>
      </c>
      <c r="G50" s="22" t="s">
        <v>428</v>
      </c>
      <c r="H50" s="26" t="s">
        <v>27</v>
      </c>
      <c r="I50" s="5"/>
      <c r="J50" s="5"/>
      <c r="K50" s="5"/>
    </row>
    <row r="51" spans="1:11" s="1" customFormat="1" ht="17.25" customHeight="1" x14ac:dyDescent="0.25">
      <c r="A51" s="107" t="s">
        <v>296</v>
      </c>
      <c r="B51" s="110" t="s">
        <v>429</v>
      </c>
      <c r="C51" s="110" t="s">
        <v>430</v>
      </c>
      <c r="D51" s="23">
        <v>2.2800000000000001E-2</v>
      </c>
      <c r="E51" s="79" t="s">
        <v>298</v>
      </c>
      <c r="F51" s="107" t="s">
        <v>299</v>
      </c>
      <c r="G51" s="22" t="s">
        <v>431</v>
      </c>
      <c r="H51" s="26" t="s">
        <v>27</v>
      </c>
      <c r="I51" s="5"/>
      <c r="J51" s="5"/>
      <c r="K51" s="5"/>
    </row>
    <row r="52" spans="1:11" s="1" customFormat="1" ht="17.25" customHeight="1" x14ac:dyDescent="0.25">
      <c r="A52" s="107" t="s">
        <v>296</v>
      </c>
      <c r="B52" s="110" t="s">
        <v>432</v>
      </c>
      <c r="C52" s="110" t="s">
        <v>433</v>
      </c>
      <c r="D52" s="23">
        <v>0.40100000000000002</v>
      </c>
      <c r="E52" s="79" t="s">
        <v>298</v>
      </c>
      <c r="F52" s="107" t="s">
        <v>299</v>
      </c>
      <c r="G52" s="22" t="s">
        <v>434</v>
      </c>
      <c r="H52" s="26" t="s">
        <v>27</v>
      </c>
      <c r="I52" s="5"/>
      <c r="J52" s="5"/>
      <c r="K52" s="5"/>
    </row>
    <row r="53" spans="1:11" s="1" customFormat="1" ht="17.25" customHeight="1" x14ac:dyDescent="0.25">
      <c r="A53" s="107" t="s">
        <v>296</v>
      </c>
      <c r="B53" s="110" t="s">
        <v>435</v>
      </c>
      <c r="C53" s="110" t="s">
        <v>111</v>
      </c>
      <c r="D53" s="23">
        <v>6.84</v>
      </c>
      <c r="E53" s="79" t="s">
        <v>298</v>
      </c>
      <c r="F53" s="107" t="s">
        <v>299</v>
      </c>
      <c r="G53" s="22" t="s">
        <v>436</v>
      </c>
      <c r="H53" s="26" t="s">
        <v>27</v>
      </c>
      <c r="I53" s="5"/>
      <c r="J53" s="5"/>
      <c r="K53" s="5"/>
    </row>
    <row r="54" spans="1:11" s="1" customFormat="1" ht="17.25" customHeight="1" x14ac:dyDescent="0.25">
      <c r="A54" s="107" t="s">
        <v>296</v>
      </c>
      <c r="B54" s="110" t="s">
        <v>437</v>
      </c>
      <c r="C54" s="110" t="s">
        <v>438</v>
      </c>
      <c r="D54" s="23">
        <v>0.187</v>
      </c>
      <c r="E54" s="79" t="s">
        <v>298</v>
      </c>
      <c r="F54" s="107" t="s">
        <v>299</v>
      </c>
      <c r="G54" s="22" t="s">
        <v>439</v>
      </c>
      <c r="H54" s="26" t="s">
        <v>27</v>
      </c>
      <c r="I54" s="5"/>
      <c r="J54" s="5"/>
      <c r="K54" s="5"/>
    </row>
    <row r="55" spans="1:11" s="1" customFormat="1" ht="17.25" customHeight="1" x14ac:dyDescent="0.25">
      <c r="A55" s="107" t="s">
        <v>296</v>
      </c>
      <c r="B55" s="110" t="s">
        <v>440</v>
      </c>
      <c r="C55" s="110" t="s">
        <v>441</v>
      </c>
      <c r="D55" s="23">
        <v>0.38900000000000001</v>
      </c>
      <c r="E55" s="79" t="s">
        <v>298</v>
      </c>
      <c r="F55" s="107" t="s">
        <v>299</v>
      </c>
      <c r="G55" s="22" t="s">
        <v>442</v>
      </c>
      <c r="H55" s="26" t="s">
        <v>27</v>
      </c>
      <c r="I55" s="5"/>
      <c r="J55" s="5"/>
      <c r="K55" s="5"/>
    </row>
    <row r="56" spans="1:11" s="1" customFormat="1" ht="17.25" customHeight="1" x14ac:dyDescent="0.25">
      <c r="A56" s="107" t="s">
        <v>296</v>
      </c>
      <c r="B56" s="107" t="s">
        <v>443</v>
      </c>
      <c r="C56" s="110" t="s">
        <v>444</v>
      </c>
      <c r="D56" s="23">
        <v>47.3</v>
      </c>
      <c r="E56" s="79" t="s">
        <v>445</v>
      </c>
      <c r="F56" s="107" t="s">
        <v>299</v>
      </c>
      <c r="G56" s="22" t="s">
        <v>27</v>
      </c>
      <c r="H56" s="26" t="s">
        <v>27</v>
      </c>
      <c r="I56" s="5"/>
      <c r="J56" s="5"/>
      <c r="K56" s="5"/>
    </row>
    <row r="57" spans="1:11" s="1" customFormat="1" ht="17.25" customHeight="1" x14ac:dyDescent="0.3">
      <c r="A57" s="110" t="s">
        <v>446</v>
      </c>
      <c r="B57" s="110" t="s">
        <v>447</v>
      </c>
      <c r="C57" s="110" t="s">
        <v>448</v>
      </c>
      <c r="D57" s="16">
        <v>0</v>
      </c>
      <c r="E57" s="110" t="s">
        <v>449</v>
      </c>
      <c r="F57" s="165" t="s">
        <v>450</v>
      </c>
      <c r="G57" s="3" t="s">
        <v>451</v>
      </c>
      <c r="H57" s="26" t="s">
        <v>27</v>
      </c>
      <c r="I57" s="5"/>
      <c r="J57" s="5"/>
      <c r="K57" s="5"/>
    </row>
    <row r="58" spans="1:11" s="1" customFormat="1" ht="17.25" customHeight="1" x14ac:dyDescent="0.25">
      <c r="A58" s="110" t="s">
        <v>452</v>
      </c>
      <c r="B58" s="110" t="s">
        <v>150</v>
      </c>
      <c r="C58" s="110" t="s">
        <v>453</v>
      </c>
      <c r="D58" s="16">
        <v>0.20200000000000001</v>
      </c>
      <c r="E58" s="2" t="s">
        <v>454</v>
      </c>
      <c r="F58" s="17" t="s">
        <v>455</v>
      </c>
      <c r="G58" s="3" t="s">
        <v>456</v>
      </c>
      <c r="H58" s="26" t="s">
        <v>27</v>
      </c>
      <c r="I58" s="5"/>
      <c r="J58" s="5"/>
      <c r="K58" s="5"/>
    </row>
    <row r="59" spans="1:11" s="1" customFormat="1" ht="17.25" customHeight="1" thickBot="1" x14ac:dyDescent="0.3">
      <c r="A59" s="110" t="s">
        <v>452</v>
      </c>
      <c r="B59" s="110" t="s">
        <v>150</v>
      </c>
      <c r="C59" s="110" t="s">
        <v>453</v>
      </c>
      <c r="D59" s="16">
        <v>56.15</v>
      </c>
      <c r="E59" s="109" t="s">
        <v>457</v>
      </c>
      <c r="F59" s="17" t="s">
        <v>455</v>
      </c>
      <c r="G59" s="22" t="s">
        <v>27</v>
      </c>
      <c r="H59" s="26" t="s">
        <v>27</v>
      </c>
      <c r="I59" s="5"/>
      <c r="J59" s="5"/>
      <c r="K59" s="5"/>
    </row>
    <row r="60" spans="1:11" s="1" customFormat="1" ht="17.25" customHeight="1" thickBot="1" x14ac:dyDescent="0.3">
      <c r="A60" s="110" t="s">
        <v>452</v>
      </c>
      <c r="B60" s="110"/>
      <c r="C60" s="110" t="s">
        <v>458</v>
      </c>
      <c r="D60" s="16">
        <v>92.9</v>
      </c>
      <c r="E60" s="109" t="s">
        <v>457</v>
      </c>
      <c r="F60" s="110" t="s">
        <v>459</v>
      </c>
      <c r="G60" s="3"/>
      <c r="H60" s="26" t="s">
        <v>27</v>
      </c>
      <c r="I60" s="5"/>
      <c r="J60" s="5"/>
      <c r="K60" s="5"/>
    </row>
    <row r="61" spans="1:11" s="1" customFormat="1" ht="17.25" customHeight="1" thickBot="1" x14ac:dyDescent="0.3">
      <c r="A61" s="110" t="s">
        <v>460</v>
      </c>
      <c r="B61" s="110"/>
      <c r="C61" s="110" t="s">
        <v>461</v>
      </c>
      <c r="D61" s="332">
        <v>80.400000000000006</v>
      </c>
      <c r="E61" s="109" t="s">
        <v>457</v>
      </c>
      <c r="F61" s="110" t="s">
        <v>459</v>
      </c>
      <c r="G61" s="3" t="s">
        <v>462</v>
      </c>
      <c r="H61" s="26" t="s">
        <v>27</v>
      </c>
      <c r="I61" s="5"/>
      <c r="J61" s="5"/>
      <c r="K61" s="5"/>
    </row>
    <row r="62" spans="1:11" s="1" customFormat="1" ht="17.25" customHeight="1" thickBot="1" x14ac:dyDescent="0.3">
      <c r="A62" s="110" t="s">
        <v>460</v>
      </c>
      <c r="B62" s="110"/>
      <c r="C62" s="110" t="s">
        <v>463</v>
      </c>
      <c r="D62" s="332">
        <v>78.900000000000006</v>
      </c>
      <c r="E62" s="109" t="s">
        <v>457</v>
      </c>
      <c r="F62" s="110" t="s">
        <v>459</v>
      </c>
      <c r="G62" s="3" t="s">
        <v>462</v>
      </c>
      <c r="H62" s="26" t="s">
        <v>27</v>
      </c>
      <c r="I62" s="5"/>
      <c r="J62" s="5"/>
      <c r="K62" s="5"/>
    </row>
    <row r="63" spans="1:11" s="1" customFormat="1" ht="17.25" customHeight="1" thickBot="1" x14ac:dyDescent="0.3">
      <c r="A63" s="110" t="s">
        <v>460</v>
      </c>
      <c r="B63" s="110"/>
      <c r="C63" s="110" t="s">
        <v>464</v>
      </c>
      <c r="D63" s="332">
        <v>65.400000000000006</v>
      </c>
      <c r="E63" s="109" t="s">
        <v>457</v>
      </c>
      <c r="F63" s="110" t="s">
        <v>459</v>
      </c>
      <c r="G63" s="3" t="s">
        <v>462</v>
      </c>
      <c r="H63" s="26" t="s">
        <v>27</v>
      </c>
      <c r="I63" s="5"/>
      <c r="J63" s="5"/>
      <c r="K63" s="5"/>
    </row>
    <row r="64" spans="1:11" s="1" customFormat="1" ht="17.25" customHeight="1" thickBot="1" x14ac:dyDescent="0.3">
      <c r="A64" s="110" t="s">
        <v>460</v>
      </c>
      <c r="B64" s="110"/>
      <c r="C64" s="110" t="s">
        <v>465</v>
      </c>
      <c r="D64" s="332">
        <v>78.3</v>
      </c>
      <c r="E64" s="109" t="s">
        <v>457</v>
      </c>
      <c r="F64" s="110" t="s">
        <v>459</v>
      </c>
      <c r="G64" s="3" t="s">
        <v>462</v>
      </c>
      <c r="H64" s="26" t="s">
        <v>27</v>
      </c>
      <c r="I64" s="5"/>
      <c r="J64" s="5"/>
      <c r="K64" s="5"/>
    </row>
    <row r="65" spans="1:11" s="1" customFormat="1" ht="17.25" customHeight="1" thickBot="1" x14ac:dyDescent="0.3">
      <c r="A65" s="110" t="s">
        <v>460</v>
      </c>
      <c r="B65" s="110"/>
      <c r="C65" s="110" t="s">
        <v>466</v>
      </c>
      <c r="D65" s="332">
        <v>78.900000000000006</v>
      </c>
      <c r="E65" s="109" t="s">
        <v>457</v>
      </c>
      <c r="F65" s="110" t="s">
        <v>459</v>
      </c>
      <c r="G65" s="3" t="s">
        <v>462</v>
      </c>
      <c r="H65" s="26" t="s">
        <v>27</v>
      </c>
      <c r="I65" s="5"/>
      <c r="J65" s="5"/>
      <c r="K65" s="5"/>
    </row>
    <row r="66" spans="1:11" s="1" customFormat="1" ht="17.25" customHeight="1" thickBot="1" x14ac:dyDescent="0.3">
      <c r="A66" s="110" t="s">
        <v>460</v>
      </c>
      <c r="B66" s="110"/>
      <c r="C66" s="110" t="s">
        <v>467</v>
      </c>
      <c r="D66" s="332">
        <v>78</v>
      </c>
      <c r="E66" s="109" t="s">
        <v>457</v>
      </c>
      <c r="F66" s="110" t="s">
        <v>459</v>
      </c>
      <c r="G66" s="3" t="s">
        <v>462</v>
      </c>
      <c r="H66" s="26" t="s">
        <v>27</v>
      </c>
      <c r="I66" s="5"/>
      <c r="J66" s="5"/>
      <c r="K66" s="5"/>
    </row>
    <row r="67" spans="1:11" s="1" customFormat="1" ht="17.25" customHeight="1" thickBot="1" x14ac:dyDescent="0.3">
      <c r="A67" s="110" t="s">
        <v>460</v>
      </c>
      <c r="B67" s="110"/>
      <c r="C67" s="110" t="s">
        <v>468</v>
      </c>
      <c r="D67" s="332">
        <v>75.5</v>
      </c>
      <c r="E67" s="109" t="s">
        <v>457</v>
      </c>
      <c r="F67" s="110" t="s">
        <v>459</v>
      </c>
      <c r="G67" s="3" t="s">
        <v>462</v>
      </c>
      <c r="H67" s="26" t="s">
        <v>27</v>
      </c>
      <c r="I67" s="5"/>
      <c r="J67" s="5"/>
      <c r="K67" s="5"/>
    </row>
    <row r="68" spans="1:11" s="1" customFormat="1" ht="13.8" thickBot="1" x14ac:dyDescent="0.3">
      <c r="A68" s="80" t="s">
        <v>469</v>
      </c>
      <c r="B68" s="81"/>
      <c r="C68" s="81"/>
      <c r="D68" s="81"/>
      <c r="E68" s="81"/>
      <c r="F68" s="81"/>
      <c r="G68" s="81"/>
      <c r="H68" s="81"/>
      <c r="I68" s="81"/>
      <c r="J68" s="81"/>
      <c r="K68" s="82"/>
    </row>
    <row r="69" spans="1:11" ht="15" thickBot="1" x14ac:dyDescent="0.35">
      <c r="A69" s="107"/>
      <c r="B69" s="110"/>
      <c r="C69" s="110"/>
      <c r="D69" s="23"/>
      <c r="E69" s="109"/>
      <c r="F69" s="110"/>
      <c r="G69" s="22" t="s">
        <v>27</v>
      </c>
      <c r="H69" s="111"/>
      <c r="I69" s="4"/>
      <c r="J69" s="111"/>
      <c r="K69" s="4" t="s">
        <v>470</v>
      </c>
    </row>
    <row r="70" spans="1:11" ht="15" thickBot="1" x14ac:dyDescent="0.35">
      <c r="A70" s="107"/>
      <c r="B70" s="110"/>
      <c r="C70" s="110"/>
      <c r="D70" s="23"/>
      <c r="E70" s="109"/>
      <c r="F70" s="110"/>
      <c r="G70" s="22" t="s">
        <v>27</v>
      </c>
      <c r="H70" s="111"/>
      <c r="I70" s="4"/>
      <c r="J70" s="111"/>
      <c r="K70" s="4" t="s">
        <v>470</v>
      </c>
    </row>
    <row r="71" spans="1:11" ht="15" thickBot="1" x14ac:dyDescent="0.35">
      <c r="A71" s="107"/>
      <c r="B71" s="110"/>
      <c r="C71" s="110"/>
      <c r="D71" s="23"/>
      <c r="E71" s="109"/>
      <c r="F71" s="110"/>
      <c r="G71" s="22" t="s">
        <v>27</v>
      </c>
      <c r="H71" s="111"/>
      <c r="I71" s="4"/>
      <c r="J71" s="111"/>
      <c r="K71" s="4" t="s">
        <v>470</v>
      </c>
    </row>
    <row r="72" spans="1:11" ht="15" thickBot="1" x14ac:dyDescent="0.35">
      <c r="A72" s="107"/>
      <c r="B72" s="110"/>
      <c r="C72" s="110"/>
      <c r="D72" s="23"/>
      <c r="E72" s="109"/>
      <c r="F72" s="110"/>
      <c r="G72" s="22" t="s">
        <v>27</v>
      </c>
      <c r="H72" s="111"/>
      <c r="I72" s="4"/>
      <c r="J72" s="111"/>
      <c r="K72" s="4" t="s">
        <v>470</v>
      </c>
    </row>
  </sheetData>
  <mergeCells count="1">
    <mergeCell ref="H1:K1"/>
  </mergeCells>
  <dataValidations count="2">
    <dataValidation type="list" allowBlank="1" showInputMessage="1" showErrorMessage="1" sqref="K69:K72" xr:uid="{00000000-0002-0000-0600-000000000000}">
      <formula1>"Primary Data,Third Party Data,Secondary Data - Calculated based on actual data,Secondary Data - Based on assumptions,Secondary Data - Extrapolation,Other evidence"</formula1>
    </dataValidation>
    <dataValidation type="list" allowBlank="1" showInputMessage="1" showErrorMessage="1" sqref="I69:I72" xr:uid="{00000000-0002-0000-0600-000001000000}">
      <formula1>"Taken from data management platform,Internal control spreadsheet,Direct measurement,Estimated,Adoption of assumptions (please describe),Extrapolation (please describe),Sample (please describe),Other"</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123"/>
  <sheetViews>
    <sheetView workbookViewId="0"/>
  </sheetViews>
  <sheetFormatPr defaultColWidth="9.109375" defaultRowHeight="14.4" x14ac:dyDescent="0.3"/>
  <cols>
    <col min="1" max="1" width="25.109375" style="77" customWidth="1"/>
    <col min="2" max="2" width="32.109375" style="77" customWidth="1"/>
    <col min="3" max="3" width="36.109375" style="77" customWidth="1"/>
    <col min="4" max="4" width="13.5546875" style="77" customWidth="1"/>
    <col min="5" max="5" width="24.88671875" style="77" bestFit="1" customWidth="1"/>
    <col min="6" max="6" width="32.44140625" style="77" customWidth="1"/>
    <col min="7" max="7" width="44.109375" style="77" customWidth="1"/>
    <col min="8" max="11" width="17.44140625" style="77" customWidth="1"/>
    <col min="12" max="16384" width="9.109375" style="77"/>
  </cols>
  <sheetData>
    <row r="1" spans="1:11" s="1" customFormat="1" ht="43.35" customHeight="1" thickBot="1" x14ac:dyDescent="0.3">
      <c r="A1" s="78" t="s">
        <v>471</v>
      </c>
      <c r="B1" s="18"/>
      <c r="C1" s="18"/>
      <c r="D1" s="14"/>
      <c r="E1" s="14"/>
      <c r="F1" s="18"/>
      <c r="G1" s="15"/>
      <c r="H1" s="11" t="s">
        <v>289</v>
      </c>
      <c r="I1" s="12"/>
      <c r="J1" s="12"/>
      <c r="K1" s="13"/>
    </row>
    <row r="2" spans="1:11" s="1" customFormat="1" ht="70.5" customHeight="1" thickBot="1" x14ac:dyDescent="0.3">
      <c r="A2" s="102" t="s">
        <v>230</v>
      </c>
      <c r="B2" s="21" t="s">
        <v>156</v>
      </c>
      <c r="C2" s="21" t="s">
        <v>290</v>
      </c>
      <c r="D2" s="103" t="s">
        <v>291</v>
      </c>
      <c r="E2" s="103" t="s">
        <v>158</v>
      </c>
      <c r="F2" s="19" t="s">
        <v>292</v>
      </c>
      <c r="G2" s="103" t="s">
        <v>293</v>
      </c>
      <c r="H2" s="104" t="s">
        <v>472</v>
      </c>
      <c r="I2" s="104" t="s">
        <v>246</v>
      </c>
      <c r="J2" s="104" t="s">
        <v>276</v>
      </c>
      <c r="K2" s="104" t="s">
        <v>251</v>
      </c>
    </row>
    <row r="3" spans="1:11" s="1" customFormat="1" ht="13.8" thickBot="1" x14ac:dyDescent="0.3">
      <c r="A3" s="80" t="s">
        <v>473</v>
      </c>
      <c r="B3" s="81"/>
      <c r="C3" s="81"/>
      <c r="D3" s="81"/>
      <c r="E3" s="81"/>
      <c r="F3" s="81"/>
      <c r="G3" s="81"/>
      <c r="H3" s="81"/>
      <c r="I3" s="81"/>
      <c r="J3" s="82"/>
      <c r="K3" s="82"/>
    </row>
    <row r="4" spans="1:11" s="1" customFormat="1" ht="17.25" customHeight="1" thickBot="1" x14ac:dyDescent="0.3">
      <c r="A4" s="107" t="s">
        <v>446</v>
      </c>
      <c r="B4" s="110" t="s">
        <v>474</v>
      </c>
      <c r="C4" s="110" t="s">
        <v>475</v>
      </c>
      <c r="D4" s="10">
        <v>73.540000000000006</v>
      </c>
      <c r="E4" s="109" t="s">
        <v>457</v>
      </c>
      <c r="F4" s="110" t="s">
        <v>476</v>
      </c>
      <c r="G4" s="20" t="s">
        <v>27</v>
      </c>
      <c r="H4" s="5"/>
      <c r="I4" s="5"/>
      <c r="J4" s="5"/>
      <c r="K4" s="5"/>
    </row>
    <row r="5" spans="1:11" s="1" customFormat="1" ht="17.25" customHeight="1" thickBot="1" x14ac:dyDescent="0.3">
      <c r="A5" s="107" t="s">
        <v>446</v>
      </c>
      <c r="B5" s="110" t="s">
        <v>474</v>
      </c>
      <c r="C5" s="110" t="s">
        <v>477</v>
      </c>
      <c r="D5" s="10">
        <v>71.739999999999995</v>
      </c>
      <c r="E5" s="109" t="s">
        <v>457</v>
      </c>
      <c r="F5" s="110" t="s">
        <v>476</v>
      </c>
      <c r="G5" s="20" t="s">
        <v>27</v>
      </c>
      <c r="H5" s="5"/>
      <c r="I5" s="5"/>
      <c r="J5" s="5"/>
      <c r="K5" s="5"/>
    </row>
    <row r="6" spans="1:11" s="1" customFormat="1" ht="17.25" customHeight="1" thickBot="1" x14ac:dyDescent="0.3">
      <c r="A6" s="107" t="s">
        <v>446</v>
      </c>
      <c r="B6" s="110" t="s">
        <v>474</v>
      </c>
      <c r="C6" s="110" t="s">
        <v>478</v>
      </c>
      <c r="D6" s="10">
        <v>74.34</v>
      </c>
      <c r="E6" s="109" t="s">
        <v>457</v>
      </c>
      <c r="F6" s="110" t="s">
        <v>476</v>
      </c>
      <c r="G6" s="20" t="s">
        <v>27</v>
      </c>
      <c r="H6" s="5"/>
      <c r="I6" s="5"/>
      <c r="J6" s="5"/>
      <c r="K6" s="5"/>
    </row>
    <row r="7" spans="1:11" s="1" customFormat="1" ht="17.25" customHeight="1" thickBot="1" x14ac:dyDescent="0.3">
      <c r="A7" s="107" t="s">
        <v>446</v>
      </c>
      <c r="B7" s="110" t="s">
        <v>474</v>
      </c>
      <c r="C7" s="110" t="s">
        <v>479</v>
      </c>
      <c r="D7" s="10">
        <v>77.64</v>
      </c>
      <c r="E7" s="109" t="s">
        <v>457</v>
      </c>
      <c r="F7" s="110" t="s">
        <v>476</v>
      </c>
      <c r="G7" s="20" t="s">
        <v>27</v>
      </c>
      <c r="H7" s="5"/>
      <c r="I7" s="5"/>
      <c r="J7" s="5"/>
      <c r="K7" s="5"/>
    </row>
    <row r="8" spans="1:11" s="1" customFormat="1" ht="17.25" customHeight="1" thickBot="1" x14ac:dyDescent="0.3">
      <c r="A8" s="107" t="s">
        <v>446</v>
      </c>
      <c r="B8" s="110" t="s">
        <v>474</v>
      </c>
      <c r="C8" s="110" t="s">
        <v>480</v>
      </c>
      <c r="D8" s="10">
        <v>72.14</v>
      </c>
      <c r="E8" s="109" t="s">
        <v>457</v>
      </c>
      <c r="F8" s="110" t="s">
        <v>476</v>
      </c>
      <c r="G8" s="20" t="s">
        <v>27</v>
      </c>
      <c r="H8" s="5"/>
      <c r="I8" s="5"/>
      <c r="J8" s="5"/>
      <c r="K8" s="5"/>
    </row>
    <row r="9" spans="1:11" s="1" customFormat="1" ht="17.25" customHeight="1" thickBot="1" x14ac:dyDescent="0.3">
      <c r="A9" s="107" t="s">
        <v>446</v>
      </c>
      <c r="B9" s="110" t="s">
        <v>474</v>
      </c>
      <c r="C9" s="110" t="s">
        <v>481</v>
      </c>
      <c r="D9" s="10">
        <v>63.15</v>
      </c>
      <c r="E9" s="109" t="s">
        <v>457</v>
      </c>
      <c r="F9" s="110" t="s">
        <v>476</v>
      </c>
      <c r="G9" s="20" t="s">
        <v>27</v>
      </c>
      <c r="H9" s="5"/>
      <c r="I9" s="5"/>
      <c r="J9" s="5"/>
      <c r="K9" s="5"/>
    </row>
    <row r="10" spans="1:11" s="1" customFormat="1" ht="17.25" customHeight="1" thickBot="1" x14ac:dyDescent="0.3">
      <c r="A10" s="107" t="s">
        <v>446</v>
      </c>
      <c r="B10" s="110" t="s">
        <v>474</v>
      </c>
      <c r="C10" s="110" t="s">
        <v>482</v>
      </c>
      <c r="D10" s="10">
        <v>73.540000000000006</v>
      </c>
      <c r="E10" s="109" t="s">
        <v>457</v>
      </c>
      <c r="F10" s="110" t="s">
        <v>476</v>
      </c>
      <c r="G10" s="20" t="s">
        <v>27</v>
      </c>
      <c r="H10" s="5"/>
      <c r="I10" s="5"/>
      <c r="J10" s="5"/>
      <c r="K10" s="5"/>
    </row>
    <row r="11" spans="1:11" s="1" customFormat="1" ht="17.25" customHeight="1" thickBot="1" x14ac:dyDescent="0.3">
      <c r="A11" s="107" t="s">
        <v>446</v>
      </c>
      <c r="B11" s="110" t="s">
        <v>474</v>
      </c>
      <c r="C11" s="110" t="s">
        <v>483</v>
      </c>
      <c r="D11" s="10">
        <v>97.74</v>
      </c>
      <c r="E11" s="109" t="s">
        <v>457</v>
      </c>
      <c r="F11" s="110" t="s">
        <v>476</v>
      </c>
      <c r="G11" s="20" t="s">
        <v>27</v>
      </c>
      <c r="H11" s="5"/>
      <c r="I11" s="5"/>
      <c r="J11" s="5"/>
      <c r="K11" s="5"/>
    </row>
    <row r="12" spans="1:11" s="1" customFormat="1" ht="17.25" customHeight="1" thickBot="1" x14ac:dyDescent="0.3">
      <c r="A12" s="107" t="s">
        <v>446</v>
      </c>
      <c r="B12" s="110" t="s">
        <v>474</v>
      </c>
      <c r="C12" s="110" t="s">
        <v>484</v>
      </c>
      <c r="D12" s="10">
        <v>98.73</v>
      </c>
      <c r="E12" s="109" t="s">
        <v>457</v>
      </c>
      <c r="F12" s="110" t="s">
        <v>476</v>
      </c>
      <c r="G12" s="20" t="s">
        <v>27</v>
      </c>
      <c r="H12" s="5"/>
      <c r="I12" s="5"/>
      <c r="J12" s="5"/>
      <c r="K12" s="5"/>
    </row>
    <row r="13" spans="1:11" s="1" customFormat="1" ht="17.25" customHeight="1" thickBot="1" x14ac:dyDescent="0.3">
      <c r="A13" s="107" t="s">
        <v>446</v>
      </c>
      <c r="B13" s="110" t="s">
        <v>474</v>
      </c>
      <c r="C13" s="110" t="s">
        <v>485</v>
      </c>
      <c r="D13" s="10">
        <v>95.03</v>
      </c>
      <c r="E13" s="109" t="s">
        <v>457</v>
      </c>
      <c r="F13" s="110" t="s">
        <v>476</v>
      </c>
      <c r="G13" s="20" t="s">
        <v>27</v>
      </c>
      <c r="H13" s="5"/>
      <c r="I13" s="5"/>
      <c r="J13" s="5"/>
      <c r="K13" s="5"/>
    </row>
    <row r="14" spans="1:11" s="1" customFormat="1" ht="17.25" customHeight="1" thickBot="1" x14ac:dyDescent="0.3">
      <c r="A14" s="107" t="s">
        <v>446</v>
      </c>
      <c r="B14" s="110" t="s">
        <v>474</v>
      </c>
      <c r="C14" s="110" t="s">
        <v>486</v>
      </c>
      <c r="D14" s="10">
        <v>95.03</v>
      </c>
      <c r="E14" s="109" t="s">
        <v>457</v>
      </c>
      <c r="F14" s="110" t="s">
        <v>476</v>
      </c>
      <c r="G14" s="20" t="s">
        <v>27</v>
      </c>
      <c r="H14" s="5"/>
      <c r="I14" s="5"/>
      <c r="J14" s="5"/>
      <c r="K14" s="5"/>
    </row>
    <row r="15" spans="1:11" s="1" customFormat="1" ht="17.25" customHeight="1" thickBot="1" x14ac:dyDescent="0.3">
      <c r="A15" s="107" t="s">
        <v>446</v>
      </c>
      <c r="B15" s="110" t="s">
        <v>474</v>
      </c>
      <c r="C15" s="110" t="s">
        <v>487</v>
      </c>
      <c r="D15" s="10">
        <v>96.53</v>
      </c>
      <c r="E15" s="109" t="s">
        <v>457</v>
      </c>
      <c r="F15" s="110" t="s">
        <v>476</v>
      </c>
      <c r="G15" s="20" t="s">
        <v>27</v>
      </c>
      <c r="H15" s="5"/>
      <c r="I15" s="5"/>
      <c r="J15" s="5"/>
      <c r="K15" s="5"/>
    </row>
    <row r="16" spans="1:11" s="1" customFormat="1" ht="17.25" customHeight="1" thickBot="1" x14ac:dyDescent="0.3">
      <c r="A16" s="107" t="s">
        <v>446</v>
      </c>
      <c r="B16" s="110" t="s">
        <v>474</v>
      </c>
      <c r="C16" s="110" t="s">
        <v>488</v>
      </c>
      <c r="D16" s="10">
        <v>101.43</v>
      </c>
      <c r="E16" s="109" t="s">
        <v>457</v>
      </c>
      <c r="F16" s="110" t="s">
        <v>476</v>
      </c>
      <c r="G16" s="20" t="s">
        <v>27</v>
      </c>
      <c r="H16" s="5"/>
      <c r="I16" s="5"/>
      <c r="J16" s="5"/>
      <c r="K16" s="5"/>
    </row>
    <row r="17" spans="1:11" s="1" customFormat="1" ht="17.25" customHeight="1" thickBot="1" x14ac:dyDescent="0.3">
      <c r="A17" s="107" t="s">
        <v>446</v>
      </c>
      <c r="B17" s="110" t="s">
        <v>474</v>
      </c>
      <c r="C17" s="110" t="s">
        <v>489</v>
      </c>
      <c r="D17" s="10">
        <v>107.43</v>
      </c>
      <c r="E17" s="109" t="s">
        <v>457</v>
      </c>
      <c r="F17" s="110" t="s">
        <v>476</v>
      </c>
      <c r="G17" s="20" t="s">
        <v>27</v>
      </c>
      <c r="H17" s="5"/>
      <c r="I17" s="5"/>
      <c r="J17" s="5"/>
      <c r="K17" s="5"/>
    </row>
    <row r="18" spans="1:11" s="1" customFormat="1" ht="17.25" customHeight="1" thickBot="1" x14ac:dyDescent="0.3">
      <c r="A18" s="107" t="s">
        <v>446</v>
      </c>
      <c r="B18" s="110" t="s">
        <v>474</v>
      </c>
      <c r="C18" s="110" t="s">
        <v>453</v>
      </c>
      <c r="D18" s="10">
        <v>56.15</v>
      </c>
      <c r="E18" s="109" t="s">
        <v>457</v>
      </c>
      <c r="F18" s="110" t="s">
        <v>476</v>
      </c>
      <c r="G18" s="20" t="s">
        <v>27</v>
      </c>
      <c r="H18" s="5"/>
      <c r="I18" s="5"/>
      <c r="J18" s="5"/>
      <c r="K18" s="5"/>
    </row>
    <row r="19" spans="1:11" s="1" customFormat="1" ht="17.25" customHeight="1" thickBot="1" x14ac:dyDescent="0.3">
      <c r="A19" s="107" t="s">
        <v>446</v>
      </c>
      <c r="B19" s="110" t="s">
        <v>490</v>
      </c>
      <c r="C19" s="110" t="s">
        <v>491</v>
      </c>
      <c r="D19" s="10">
        <v>62.4</v>
      </c>
      <c r="E19" s="109" t="s">
        <v>457</v>
      </c>
      <c r="F19" s="110" t="s">
        <v>476</v>
      </c>
      <c r="G19" s="20" t="s">
        <v>492</v>
      </c>
      <c r="H19" s="5"/>
      <c r="I19" s="5"/>
      <c r="J19" s="5"/>
      <c r="K19" s="5"/>
    </row>
    <row r="20" spans="1:11" s="1" customFormat="1" ht="66.599999999999994" thickBot="1" x14ac:dyDescent="0.3">
      <c r="A20" s="107" t="s">
        <v>446</v>
      </c>
      <c r="B20" s="107" t="s">
        <v>493</v>
      </c>
      <c r="C20" s="110" t="s">
        <v>494</v>
      </c>
      <c r="D20" s="10">
        <f>4571.9*0.85</f>
        <v>3886.1149999999998</v>
      </c>
      <c r="E20" s="109" t="s">
        <v>495</v>
      </c>
      <c r="F20" s="110" t="s">
        <v>496</v>
      </c>
      <c r="G20" s="84" t="s">
        <v>497</v>
      </c>
      <c r="H20" s="5"/>
      <c r="I20" s="5"/>
      <c r="J20" s="5"/>
      <c r="K20" s="5"/>
    </row>
    <row r="21" spans="1:11" s="1" customFormat="1" ht="66" x14ac:dyDescent="0.25">
      <c r="A21" s="107" t="s">
        <v>446</v>
      </c>
      <c r="B21" s="107" t="s">
        <v>493</v>
      </c>
      <c r="C21" s="110" t="s">
        <v>498</v>
      </c>
      <c r="D21" s="10">
        <f>541.7*0.85</f>
        <v>460.44500000000005</v>
      </c>
      <c r="E21" s="109" t="s">
        <v>495</v>
      </c>
      <c r="F21" s="110" t="s">
        <v>496</v>
      </c>
      <c r="G21" s="84" t="s">
        <v>497</v>
      </c>
      <c r="H21" s="5"/>
      <c r="I21" s="5"/>
      <c r="J21" s="5"/>
      <c r="K21" s="5"/>
    </row>
    <row r="22" spans="1:11" s="1" customFormat="1" ht="66" x14ac:dyDescent="0.25">
      <c r="A22" s="107" t="s">
        <v>446</v>
      </c>
      <c r="B22" s="107" t="s">
        <v>493</v>
      </c>
      <c r="C22" s="110" t="s">
        <v>499</v>
      </c>
      <c r="D22" s="10">
        <f>416.7*0.85</f>
        <v>354.19499999999999</v>
      </c>
      <c r="E22" s="109" t="s">
        <v>495</v>
      </c>
      <c r="F22" s="110" t="s">
        <v>496</v>
      </c>
      <c r="G22" s="84" t="s">
        <v>497</v>
      </c>
      <c r="H22" s="5"/>
      <c r="I22" s="5"/>
      <c r="J22" s="5"/>
      <c r="K22" s="5"/>
    </row>
    <row r="23" spans="1:11" s="1" customFormat="1" ht="66" x14ac:dyDescent="0.25">
      <c r="A23" s="107" t="s">
        <v>446</v>
      </c>
      <c r="B23" s="107" t="s">
        <v>493</v>
      </c>
      <c r="C23" s="110" t="s">
        <v>500</v>
      </c>
      <c r="D23" s="10">
        <f>69.7*0.85</f>
        <v>59.244999999999997</v>
      </c>
      <c r="E23" s="109" t="s">
        <v>495</v>
      </c>
      <c r="F23" s="110" t="s">
        <v>496</v>
      </c>
      <c r="G23" s="84" t="s">
        <v>497</v>
      </c>
      <c r="H23" s="5"/>
      <c r="I23" s="5"/>
      <c r="J23" s="5"/>
      <c r="K23" s="5"/>
    </row>
    <row r="24" spans="1:11" s="1" customFormat="1" ht="66" x14ac:dyDescent="0.25">
      <c r="A24" s="107" t="s">
        <v>446</v>
      </c>
      <c r="B24" s="107" t="s">
        <v>493</v>
      </c>
      <c r="C24" s="110" t="s">
        <v>501</v>
      </c>
      <c r="D24" s="10">
        <f>12010.7*0.85</f>
        <v>10209.095000000001</v>
      </c>
      <c r="E24" s="109" t="s">
        <v>495</v>
      </c>
      <c r="F24" s="110" t="s">
        <v>496</v>
      </c>
      <c r="G24" s="84" t="s">
        <v>497</v>
      </c>
      <c r="H24" s="5"/>
      <c r="I24" s="5"/>
      <c r="J24" s="5"/>
      <c r="K24" s="5"/>
    </row>
    <row r="25" spans="1:11" s="1" customFormat="1" ht="66" x14ac:dyDescent="0.25">
      <c r="A25" s="107" t="s">
        <v>446</v>
      </c>
      <c r="B25" s="107" t="s">
        <v>493</v>
      </c>
      <c r="C25" s="110" t="s">
        <v>502</v>
      </c>
      <c r="D25" s="10">
        <f>1193.2*0.85</f>
        <v>1014.22</v>
      </c>
      <c r="E25" s="109" t="s">
        <v>495</v>
      </c>
      <c r="F25" s="110" t="s">
        <v>496</v>
      </c>
      <c r="G25" s="84" t="s">
        <v>497</v>
      </c>
      <c r="H25" s="5"/>
      <c r="I25" s="5"/>
      <c r="J25" s="5"/>
      <c r="K25" s="5"/>
    </row>
    <row r="26" spans="1:11" s="1" customFormat="1" ht="66" x14ac:dyDescent="0.25">
      <c r="A26" s="107" t="s">
        <v>446</v>
      </c>
      <c r="B26" s="107" t="s">
        <v>493</v>
      </c>
      <c r="C26" s="110" t="s">
        <v>503</v>
      </c>
      <c r="D26" s="10">
        <f>1061.1*0.85</f>
        <v>901.93499999999995</v>
      </c>
      <c r="E26" s="109" t="s">
        <v>495</v>
      </c>
      <c r="F26" s="110" t="s">
        <v>496</v>
      </c>
      <c r="G26" s="84" t="s">
        <v>497</v>
      </c>
      <c r="H26" s="5"/>
      <c r="I26" s="5"/>
      <c r="J26" s="5"/>
      <c r="K26" s="5"/>
    </row>
    <row r="27" spans="1:11" s="1" customFormat="1" ht="66" x14ac:dyDescent="0.25">
      <c r="A27" s="107" t="s">
        <v>446</v>
      </c>
      <c r="B27" s="107" t="s">
        <v>493</v>
      </c>
      <c r="C27" s="110" t="s">
        <v>504</v>
      </c>
      <c r="D27" s="10">
        <f>1245.1*0.85</f>
        <v>1058.3349999999998</v>
      </c>
      <c r="E27" s="109" t="s">
        <v>495</v>
      </c>
      <c r="F27" s="110" t="s">
        <v>496</v>
      </c>
      <c r="G27" s="84" t="s">
        <v>497</v>
      </c>
      <c r="H27" s="5"/>
      <c r="I27" s="5"/>
      <c r="J27" s="5"/>
      <c r="K27" s="5"/>
    </row>
    <row r="28" spans="1:11" s="1" customFormat="1" ht="66" x14ac:dyDescent="0.25">
      <c r="A28" s="107" t="s">
        <v>446</v>
      </c>
      <c r="B28" s="107" t="s">
        <v>493</v>
      </c>
      <c r="C28" s="110" t="s">
        <v>505</v>
      </c>
      <c r="D28" s="10">
        <f>13.3*0.85</f>
        <v>11.305</v>
      </c>
      <c r="E28" s="109" t="s">
        <v>495</v>
      </c>
      <c r="F28" s="110" t="s">
        <v>496</v>
      </c>
      <c r="G28" s="84" t="s">
        <v>497</v>
      </c>
      <c r="H28" s="5"/>
      <c r="I28" s="5"/>
      <c r="J28" s="5"/>
      <c r="K28" s="5"/>
    </row>
    <row r="29" spans="1:11" s="1" customFormat="1" ht="66" x14ac:dyDescent="0.25">
      <c r="A29" s="107" t="s">
        <v>446</v>
      </c>
      <c r="B29" s="107" t="s">
        <v>493</v>
      </c>
      <c r="C29" s="110" t="s">
        <v>506</v>
      </c>
      <c r="D29" s="10">
        <f>529.7*0.85</f>
        <v>450.245</v>
      </c>
      <c r="E29" s="109" t="s">
        <v>495</v>
      </c>
      <c r="F29" s="110" t="s">
        <v>496</v>
      </c>
      <c r="G29" s="84" t="s">
        <v>497</v>
      </c>
      <c r="H29" s="5"/>
      <c r="I29" s="5"/>
      <c r="J29" s="5"/>
      <c r="K29" s="5"/>
    </row>
    <row r="30" spans="1:11" s="1" customFormat="1" ht="66" x14ac:dyDescent="0.25">
      <c r="A30" s="107" t="s">
        <v>446</v>
      </c>
      <c r="B30" s="107" t="s">
        <v>493</v>
      </c>
      <c r="C30" s="110" t="s">
        <v>424</v>
      </c>
      <c r="D30" s="10">
        <f>2351.3*0.85</f>
        <v>1998.605</v>
      </c>
      <c r="E30" s="109" t="s">
        <v>495</v>
      </c>
      <c r="F30" s="110" t="s">
        <v>496</v>
      </c>
      <c r="G30" s="84" t="s">
        <v>497</v>
      </c>
      <c r="H30" s="5"/>
      <c r="I30" s="5"/>
      <c r="J30" s="5"/>
      <c r="K30" s="5"/>
    </row>
    <row r="31" spans="1:11" s="1" customFormat="1" ht="66" x14ac:dyDescent="0.25">
      <c r="A31" s="107" t="s">
        <v>446</v>
      </c>
      <c r="B31" s="107" t="s">
        <v>493</v>
      </c>
      <c r="C31" s="110" t="s">
        <v>507</v>
      </c>
      <c r="D31" s="10">
        <f>217.5*0.85</f>
        <v>184.875</v>
      </c>
      <c r="E31" s="109" t="s">
        <v>495</v>
      </c>
      <c r="F31" s="110" t="s">
        <v>496</v>
      </c>
      <c r="G31" s="84" t="s">
        <v>497</v>
      </c>
      <c r="H31" s="5"/>
      <c r="I31" s="5"/>
      <c r="J31" s="5"/>
      <c r="K31" s="5"/>
    </row>
    <row r="32" spans="1:11" s="1" customFormat="1" ht="66" x14ac:dyDescent="0.25">
      <c r="A32" s="107" t="s">
        <v>446</v>
      </c>
      <c r="B32" s="107" t="s">
        <v>493</v>
      </c>
      <c r="C32" s="110" t="s">
        <v>508</v>
      </c>
      <c r="D32" s="10">
        <f>3124.7*0.85</f>
        <v>2655.9949999999999</v>
      </c>
      <c r="E32" s="109" t="s">
        <v>495</v>
      </c>
      <c r="F32" s="110" t="s">
        <v>496</v>
      </c>
      <c r="G32" s="84" t="s">
        <v>497</v>
      </c>
      <c r="H32" s="5"/>
      <c r="I32" s="5"/>
      <c r="J32" s="5"/>
      <c r="K32" s="5"/>
    </row>
    <row r="33" spans="1:11" s="1" customFormat="1" ht="66" x14ac:dyDescent="0.25">
      <c r="A33" s="107" t="s">
        <v>446</v>
      </c>
      <c r="B33" s="107" t="s">
        <v>493</v>
      </c>
      <c r="C33" s="110" t="s">
        <v>509</v>
      </c>
      <c r="D33" s="10">
        <f>723*0.85</f>
        <v>614.54999999999995</v>
      </c>
      <c r="E33" s="109" t="s">
        <v>495</v>
      </c>
      <c r="F33" s="110" t="s">
        <v>496</v>
      </c>
      <c r="G33" s="84" t="s">
        <v>497</v>
      </c>
      <c r="H33" s="5"/>
      <c r="I33" s="5"/>
      <c r="J33" s="5"/>
      <c r="K33" s="5"/>
    </row>
    <row r="34" spans="1:11" s="1" customFormat="1" ht="66" x14ac:dyDescent="0.25">
      <c r="A34" s="107" t="s">
        <v>446</v>
      </c>
      <c r="B34" s="107" t="s">
        <v>493</v>
      </c>
      <c r="C34" s="110" t="s">
        <v>510</v>
      </c>
      <c r="D34" s="10">
        <f>947*0.85</f>
        <v>804.94999999999993</v>
      </c>
      <c r="E34" s="109" t="s">
        <v>495</v>
      </c>
      <c r="F34" s="110" t="s">
        <v>496</v>
      </c>
      <c r="G34" s="84" t="s">
        <v>497</v>
      </c>
      <c r="H34" s="5"/>
      <c r="I34" s="5"/>
      <c r="J34" s="5"/>
      <c r="K34" s="5"/>
    </row>
    <row r="35" spans="1:11" s="1" customFormat="1" ht="66" x14ac:dyDescent="0.25">
      <c r="A35" s="107" t="s">
        <v>446</v>
      </c>
      <c r="B35" s="107" t="s">
        <v>493</v>
      </c>
      <c r="C35" s="110" t="s">
        <v>511</v>
      </c>
      <c r="D35" s="10">
        <f>1000*0.85</f>
        <v>850</v>
      </c>
      <c r="E35" s="109" t="s">
        <v>495</v>
      </c>
      <c r="F35" s="110" t="s">
        <v>496</v>
      </c>
      <c r="G35" s="84" t="s">
        <v>497</v>
      </c>
      <c r="H35" s="5"/>
      <c r="I35" s="5"/>
      <c r="J35" s="5"/>
      <c r="K35" s="5"/>
    </row>
    <row r="36" spans="1:11" s="1" customFormat="1" ht="66" x14ac:dyDescent="0.25">
      <c r="A36" s="107" t="s">
        <v>446</v>
      </c>
      <c r="B36" s="107" t="s">
        <v>493</v>
      </c>
      <c r="C36" s="110" t="s">
        <v>512</v>
      </c>
      <c r="D36" s="10">
        <f>7500*0.85</f>
        <v>6375</v>
      </c>
      <c r="E36" s="109" t="s">
        <v>495</v>
      </c>
      <c r="F36" s="110" t="s">
        <v>496</v>
      </c>
      <c r="G36" s="84" t="s">
        <v>497</v>
      </c>
      <c r="H36" s="5"/>
      <c r="I36" s="5"/>
      <c r="J36" s="5"/>
      <c r="K36" s="5"/>
    </row>
    <row r="37" spans="1:11" s="1" customFormat="1" ht="66" x14ac:dyDescent="0.25">
      <c r="A37" s="107" t="s">
        <v>446</v>
      </c>
      <c r="B37" s="107" t="s">
        <v>493</v>
      </c>
      <c r="C37" s="110" t="s">
        <v>513</v>
      </c>
      <c r="D37" s="10">
        <f>2425.5*0.85</f>
        <v>2061.6749999999997</v>
      </c>
      <c r="E37" s="109" t="s">
        <v>495</v>
      </c>
      <c r="F37" s="110" t="s">
        <v>496</v>
      </c>
      <c r="G37" s="84" t="s">
        <v>497</v>
      </c>
      <c r="H37" s="5"/>
      <c r="I37" s="5"/>
      <c r="J37" s="5"/>
      <c r="K37" s="5"/>
    </row>
    <row r="38" spans="1:11" s="1" customFormat="1" ht="79.2" x14ac:dyDescent="0.25">
      <c r="A38" s="107" t="s">
        <v>446</v>
      </c>
      <c r="B38" s="107" t="s">
        <v>514</v>
      </c>
      <c r="C38" s="110" t="s">
        <v>515</v>
      </c>
      <c r="D38" s="10">
        <f>12.5*0.85+68.1</f>
        <v>78.724999999999994</v>
      </c>
      <c r="E38" s="109" t="s">
        <v>457</v>
      </c>
      <c r="F38" s="110" t="s">
        <v>496</v>
      </c>
      <c r="G38" s="333" t="s">
        <v>516</v>
      </c>
      <c r="H38" s="5"/>
      <c r="I38" s="5"/>
      <c r="J38" s="5"/>
      <c r="K38" s="5"/>
    </row>
    <row r="39" spans="1:11" s="1" customFormat="1" ht="66" x14ac:dyDescent="0.25">
      <c r="A39" s="107" t="s">
        <v>446</v>
      </c>
      <c r="B39" s="107" t="s">
        <v>493</v>
      </c>
      <c r="C39" s="110" t="s">
        <v>517</v>
      </c>
      <c r="D39" s="10">
        <f>419.1*0.85</f>
        <v>356.23500000000001</v>
      </c>
      <c r="E39" s="109" t="s">
        <v>495</v>
      </c>
      <c r="F39" s="110" t="s">
        <v>496</v>
      </c>
      <c r="G39" s="84" t="s">
        <v>497</v>
      </c>
      <c r="H39" s="5"/>
      <c r="I39" s="5"/>
      <c r="J39" s="5"/>
      <c r="K39" s="5"/>
    </row>
    <row r="40" spans="1:11" s="1" customFormat="1" ht="66" x14ac:dyDescent="0.25">
      <c r="A40" s="107" t="s">
        <v>446</v>
      </c>
      <c r="B40" s="107" t="s">
        <v>493</v>
      </c>
      <c r="C40" s="110" t="s">
        <v>518</v>
      </c>
      <c r="D40" s="10">
        <f>56.4*0.85</f>
        <v>47.94</v>
      </c>
      <c r="E40" s="109" t="s">
        <v>495</v>
      </c>
      <c r="F40" s="110" t="s">
        <v>496</v>
      </c>
      <c r="G40" s="84" t="s">
        <v>497</v>
      </c>
      <c r="H40" s="5"/>
      <c r="I40" s="5"/>
      <c r="J40" s="5"/>
      <c r="K40" s="5"/>
    </row>
    <row r="41" spans="1:11" s="1" customFormat="1" ht="66" x14ac:dyDescent="0.25">
      <c r="A41" s="107" t="s">
        <v>446</v>
      </c>
      <c r="B41" s="107" t="s">
        <v>493</v>
      </c>
      <c r="C41" s="110" t="s">
        <v>519</v>
      </c>
      <c r="D41" s="10">
        <f>453.2*0.85</f>
        <v>385.21999999999997</v>
      </c>
      <c r="E41" s="109" t="s">
        <v>495</v>
      </c>
      <c r="F41" s="110" t="s">
        <v>496</v>
      </c>
      <c r="G41" s="84" t="s">
        <v>497</v>
      </c>
      <c r="H41" s="5"/>
      <c r="I41" s="5"/>
      <c r="J41" s="5"/>
      <c r="K41" s="5"/>
    </row>
    <row r="42" spans="1:11" s="1" customFormat="1" ht="66" x14ac:dyDescent="0.25">
      <c r="A42" s="107" t="s">
        <v>446</v>
      </c>
      <c r="B42" s="107" t="s">
        <v>493</v>
      </c>
      <c r="C42" s="110" t="s">
        <v>520</v>
      </c>
      <c r="D42" s="10">
        <f>264.9*0.85</f>
        <v>225.16499999999996</v>
      </c>
      <c r="E42" s="109" t="s">
        <v>495</v>
      </c>
      <c r="F42" s="110" t="s">
        <v>496</v>
      </c>
      <c r="G42" s="84" t="s">
        <v>497</v>
      </c>
      <c r="H42" s="5"/>
      <c r="I42" s="5"/>
      <c r="J42" s="5"/>
      <c r="K42" s="5"/>
    </row>
    <row r="43" spans="1:11" s="1" customFormat="1" ht="66" x14ac:dyDescent="0.25">
      <c r="A43" s="107" t="s">
        <v>446</v>
      </c>
      <c r="B43" s="107" t="s">
        <v>493</v>
      </c>
      <c r="C43" s="110" t="s">
        <v>521</v>
      </c>
      <c r="D43" s="10">
        <f>191.8*0.85</f>
        <v>163.03</v>
      </c>
      <c r="E43" s="109" t="s">
        <v>495</v>
      </c>
      <c r="F43" s="110" t="s">
        <v>496</v>
      </c>
      <c r="G43" s="84" t="s">
        <v>497</v>
      </c>
      <c r="H43" s="5"/>
      <c r="I43" s="5"/>
      <c r="J43" s="5"/>
      <c r="K43" s="5"/>
    </row>
    <row r="44" spans="1:11" s="1" customFormat="1" ht="66" x14ac:dyDescent="0.25">
      <c r="A44" s="107" t="s">
        <v>446</v>
      </c>
      <c r="B44" s="107" t="s">
        <v>493</v>
      </c>
      <c r="C44" s="110" t="s">
        <v>522</v>
      </c>
      <c r="D44" s="10">
        <f>38.8*0.85</f>
        <v>32.979999999999997</v>
      </c>
      <c r="E44" s="109" t="s">
        <v>495</v>
      </c>
      <c r="F44" s="110" t="s">
        <v>496</v>
      </c>
      <c r="G44" s="84" t="s">
        <v>497</v>
      </c>
      <c r="H44" s="5"/>
      <c r="I44" s="5"/>
      <c r="J44" s="5"/>
      <c r="K44" s="5"/>
    </row>
    <row r="45" spans="1:11" s="1" customFormat="1" ht="66" x14ac:dyDescent="0.25">
      <c r="A45" s="107" t="s">
        <v>446</v>
      </c>
      <c r="B45" s="107" t="s">
        <v>493</v>
      </c>
      <c r="C45" s="110" t="s">
        <v>523</v>
      </c>
      <c r="D45" s="10">
        <f>3274.8*0.85</f>
        <v>2783.58</v>
      </c>
      <c r="E45" s="109" t="s">
        <v>495</v>
      </c>
      <c r="F45" s="110" t="s">
        <v>496</v>
      </c>
      <c r="G45" s="84" t="s">
        <v>497</v>
      </c>
      <c r="H45" s="5"/>
      <c r="I45" s="5"/>
      <c r="J45" s="5"/>
      <c r="K45" s="5"/>
    </row>
    <row r="46" spans="1:11" s="1" customFormat="1" ht="66" x14ac:dyDescent="0.25">
      <c r="A46" s="107" t="s">
        <v>446</v>
      </c>
      <c r="B46" s="107" t="s">
        <v>493</v>
      </c>
      <c r="C46" s="110" t="s">
        <v>524</v>
      </c>
      <c r="D46" s="10">
        <f>53.3*0.85</f>
        <v>45.305</v>
      </c>
      <c r="E46" s="109" t="s">
        <v>495</v>
      </c>
      <c r="F46" s="110" t="s">
        <v>496</v>
      </c>
      <c r="G46" s="84" t="s">
        <v>497</v>
      </c>
      <c r="H46" s="5"/>
      <c r="I46" s="5"/>
      <c r="J46" s="5"/>
      <c r="K46" s="5"/>
    </row>
    <row r="47" spans="1:11" s="1" customFormat="1" ht="66" x14ac:dyDescent="0.25">
      <c r="A47" s="107" t="s">
        <v>446</v>
      </c>
      <c r="B47" s="107" t="s">
        <v>493</v>
      </c>
      <c r="C47" s="110" t="s">
        <v>525</v>
      </c>
      <c r="D47" s="10">
        <f>674.4*0.85</f>
        <v>573.24</v>
      </c>
      <c r="E47" s="109" t="s">
        <v>495</v>
      </c>
      <c r="F47" s="110" t="s">
        <v>496</v>
      </c>
      <c r="G47" s="84" t="s">
        <v>497</v>
      </c>
      <c r="H47" s="5"/>
      <c r="I47" s="5"/>
      <c r="J47" s="5"/>
      <c r="K47" s="5"/>
    </row>
    <row r="48" spans="1:11" s="1" customFormat="1" ht="17.25" customHeight="1" thickBot="1" x14ac:dyDescent="0.3">
      <c r="A48" s="107" t="s">
        <v>526</v>
      </c>
      <c r="B48" s="110" t="s">
        <v>527</v>
      </c>
      <c r="C48" s="110" t="s">
        <v>528</v>
      </c>
      <c r="D48" s="10">
        <v>50</v>
      </c>
      <c r="E48" s="109" t="s">
        <v>529</v>
      </c>
      <c r="F48" s="110" t="s">
        <v>530</v>
      </c>
      <c r="G48" s="20" t="s">
        <v>531</v>
      </c>
      <c r="H48" s="5"/>
      <c r="I48" s="5"/>
      <c r="J48" s="5"/>
      <c r="K48" s="5"/>
    </row>
    <row r="49" spans="1:11" s="1" customFormat="1" ht="17.25" customHeight="1" thickBot="1" x14ac:dyDescent="0.3">
      <c r="A49" s="110" t="s">
        <v>526</v>
      </c>
      <c r="B49" s="110" t="s">
        <v>532</v>
      </c>
      <c r="C49" s="110" t="s">
        <v>533</v>
      </c>
      <c r="D49" s="10">
        <v>10</v>
      </c>
      <c r="E49" s="109" t="s">
        <v>529</v>
      </c>
      <c r="F49" s="110" t="s">
        <v>530</v>
      </c>
      <c r="G49" s="20" t="s">
        <v>531</v>
      </c>
      <c r="H49" s="5"/>
      <c r="I49" s="5"/>
      <c r="J49" s="5"/>
      <c r="K49" s="5"/>
    </row>
    <row r="50" spans="1:11" s="1" customFormat="1" ht="17.25" customHeight="1" thickBot="1" x14ac:dyDescent="0.3">
      <c r="A50" s="107" t="s">
        <v>526</v>
      </c>
      <c r="B50" s="110" t="s">
        <v>534</v>
      </c>
      <c r="C50" s="110" t="s">
        <v>461</v>
      </c>
      <c r="D50" s="10">
        <v>43.1</v>
      </c>
      <c r="E50" s="109" t="s">
        <v>529</v>
      </c>
      <c r="F50" s="110" t="s">
        <v>530</v>
      </c>
      <c r="G50" s="20" t="s">
        <v>531</v>
      </c>
      <c r="H50" s="5"/>
      <c r="I50" s="5"/>
      <c r="J50" s="5"/>
      <c r="K50" s="5"/>
    </row>
    <row r="51" spans="1:11" s="1" customFormat="1" ht="17.25" customHeight="1" thickBot="1" x14ac:dyDescent="0.3">
      <c r="A51" s="107" t="s">
        <v>526</v>
      </c>
      <c r="B51" s="110" t="s">
        <v>534</v>
      </c>
      <c r="C51" s="110" t="s">
        <v>463</v>
      </c>
      <c r="D51" s="10">
        <v>43.2</v>
      </c>
      <c r="E51" s="109" t="s">
        <v>529</v>
      </c>
      <c r="F51" s="110" t="s">
        <v>530</v>
      </c>
      <c r="G51" s="20" t="s">
        <v>531</v>
      </c>
      <c r="H51" s="5"/>
      <c r="I51" s="5"/>
      <c r="J51" s="5"/>
      <c r="K51" s="5"/>
    </row>
    <row r="52" spans="1:11" s="1" customFormat="1" ht="17.25" customHeight="1" thickBot="1" x14ac:dyDescent="0.3">
      <c r="A52" s="107" t="s">
        <v>526</v>
      </c>
      <c r="B52" s="110" t="s">
        <v>534</v>
      </c>
      <c r="C52" s="110" t="s">
        <v>535</v>
      </c>
      <c r="D52" s="10">
        <v>40.5</v>
      </c>
      <c r="E52" s="109" t="s">
        <v>529</v>
      </c>
      <c r="F52" s="110" t="s">
        <v>530</v>
      </c>
      <c r="G52" s="20" t="s">
        <v>531</v>
      </c>
      <c r="H52" s="5"/>
      <c r="I52" s="5"/>
      <c r="J52" s="5"/>
      <c r="K52" s="5"/>
    </row>
    <row r="53" spans="1:11" s="1" customFormat="1" ht="17.25" customHeight="1" thickBot="1" x14ac:dyDescent="0.3">
      <c r="A53" s="107" t="s">
        <v>526</v>
      </c>
      <c r="B53" s="110" t="s">
        <v>534</v>
      </c>
      <c r="C53" s="110" t="s">
        <v>536</v>
      </c>
      <c r="D53" s="10">
        <v>40.5</v>
      </c>
      <c r="E53" s="109" t="s">
        <v>529</v>
      </c>
      <c r="F53" s="110" t="s">
        <v>530</v>
      </c>
      <c r="G53" s="20" t="s">
        <v>531</v>
      </c>
      <c r="H53" s="5"/>
      <c r="I53" s="5"/>
      <c r="J53" s="5"/>
      <c r="K53" s="5"/>
    </row>
    <row r="54" spans="1:11" s="1" customFormat="1" ht="17.25" customHeight="1" thickBot="1" x14ac:dyDescent="0.3">
      <c r="A54" s="107" t="s">
        <v>526</v>
      </c>
      <c r="B54" s="110" t="s">
        <v>534</v>
      </c>
      <c r="C54" s="110" t="s">
        <v>537</v>
      </c>
      <c r="D54" s="10">
        <v>26.8</v>
      </c>
      <c r="E54" s="109" t="s">
        <v>529</v>
      </c>
      <c r="F54" s="110" t="s">
        <v>530</v>
      </c>
      <c r="G54" s="20" t="s">
        <v>531</v>
      </c>
      <c r="H54" s="5"/>
      <c r="I54" s="5"/>
      <c r="J54" s="5"/>
      <c r="K54" s="5"/>
    </row>
    <row r="55" spans="1:11" s="1" customFormat="1" ht="17.25" customHeight="1" thickBot="1" x14ac:dyDescent="0.3">
      <c r="A55" s="107" t="s">
        <v>526</v>
      </c>
      <c r="B55" s="110" t="s">
        <v>534</v>
      </c>
      <c r="C55" s="110" t="s">
        <v>458</v>
      </c>
      <c r="D55" s="10">
        <v>19.899999999999999</v>
      </c>
      <c r="E55" s="109" t="s">
        <v>529</v>
      </c>
      <c r="F55" s="110" t="s">
        <v>530</v>
      </c>
      <c r="G55" s="20" t="s">
        <v>531</v>
      </c>
      <c r="H55" s="5"/>
      <c r="I55" s="5"/>
      <c r="J55" s="5"/>
      <c r="K55" s="5"/>
    </row>
    <row r="56" spans="1:11" s="1" customFormat="1" ht="17.25" customHeight="1" thickBot="1" x14ac:dyDescent="0.3">
      <c r="A56" s="107" t="s">
        <v>526</v>
      </c>
      <c r="B56" s="110" t="s">
        <v>534</v>
      </c>
      <c r="C56" s="110" t="s">
        <v>538</v>
      </c>
      <c r="D56" s="10">
        <v>37.200000000000003</v>
      </c>
      <c r="E56" s="109" t="s">
        <v>529</v>
      </c>
      <c r="F56" s="110" t="s">
        <v>530</v>
      </c>
      <c r="G56" s="20" t="s">
        <v>531</v>
      </c>
      <c r="H56" s="5"/>
      <c r="I56" s="5"/>
      <c r="J56" s="5"/>
      <c r="K56" s="5"/>
    </row>
    <row r="57" spans="1:11" s="1" customFormat="1" ht="17.25" customHeight="1" thickBot="1" x14ac:dyDescent="0.3">
      <c r="A57" s="107" t="s">
        <v>526</v>
      </c>
      <c r="B57" s="110" t="s">
        <v>534</v>
      </c>
      <c r="C57" s="110" t="s">
        <v>539</v>
      </c>
      <c r="D57" s="10">
        <v>44</v>
      </c>
      <c r="E57" s="109" t="s">
        <v>529</v>
      </c>
      <c r="F57" s="110" t="s">
        <v>530</v>
      </c>
      <c r="G57" s="22" t="s">
        <v>531</v>
      </c>
      <c r="H57" s="5"/>
      <c r="I57" s="5"/>
      <c r="J57" s="5"/>
      <c r="K57" s="5"/>
    </row>
    <row r="58" spans="1:11" s="1" customFormat="1" ht="17.25" customHeight="1" thickBot="1" x14ac:dyDescent="0.3">
      <c r="A58" s="107" t="s">
        <v>526</v>
      </c>
      <c r="B58" s="110" t="s">
        <v>534</v>
      </c>
      <c r="C58" s="110" t="s">
        <v>540</v>
      </c>
      <c r="D58" s="10">
        <v>44</v>
      </c>
      <c r="E58" s="109" t="s">
        <v>529</v>
      </c>
      <c r="F58" s="110" t="s">
        <v>530</v>
      </c>
      <c r="G58" s="22" t="s">
        <v>531</v>
      </c>
      <c r="H58" s="5"/>
      <c r="I58" s="5"/>
      <c r="J58" s="5"/>
      <c r="K58" s="5"/>
    </row>
    <row r="59" spans="1:11" s="1" customFormat="1" ht="17.25" customHeight="1" thickBot="1" x14ac:dyDescent="0.3">
      <c r="A59" s="107" t="s">
        <v>526</v>
      </c>
      <c r="B59" s="110" t="s">
        <v>534</v>
      </c>
      <c r="C59" s="110" t="s">
        <v>541</v>
      </c>
      <c r="D59" s="10">
        <v>37</v>
      </c>
      <c r="E59" s="109" t="s">
        <v>529</v>
      </c>
      <c r="F59" s="110" t="s">
        <v>530</v>
      </c>
      <c r="G59" s="22" t="s">
        <v>531</v>
      </c>
      <c r="H59" s="5"/>
      <c r="I59" s="5"/>
      <c r="J59" s="5"/>
      <c r="K59" s="5"/>
    </row>
    <row r="60" spans="1:11" s="1" customFormat="1" ht="17.25" customHeight="1" thickBot="1" x14ac:dyDescent="0.3">
      <c r="A60" s="107" t="s">
        <v>526</v>
      </c>
      <c r="B60" s="110" t="s">
        <v>542</v>
      </c>
      <c r="C60" s="110" t="s">
        <v>543</v>
      </c>
      <c r="D60" s="10">
        <v>26.532</v>
      </c>
      <c r="E60" s="109" t="s">
        <v>529</v>
      </c>
      <c r="F60" s="110" t="s">
        <v>530</v>
      </c>
      <c r="G60" s="22" t="s">
        <v>531</v>
      </c>
      <c r="H60" s="5"/>
      <c r="I60" s="5"/>
      <c r="J60" s="5"/>
      <c r="K60" s="5"/>
    </row>
    <row r="61" spans="1:11" s="1" customFormat="1" ht="17.25" customHeight="1" thickBot="1" x14ac:dyDescent="0.3">
      <c r="A61" s="107" t="s">
        <v>526</v>
      </c>
      <c r="B61" s="110" t="s">
        <v>542</v>
      </c>
      <c r="C61" s="110" t="s">
        <v>488</v>
      </c>
      <c r="D61" s="10">
        <v>9.234</v>
      </c>
      <c r="E61" s="109" t="s">
        <v>529</v>
      </c>
      <c r="F61" s="110" t="s">
        <v>530</v>
      </c>
      <c r="G61" s="22" t="s">
        <v>531</v>
      </c>
      <c r="H61" s="5"/>
      <c r="I61" s="5"/>
      <c r="J61" s="5"/>
      <c r="K61" s="5"/>
    </row>
    <row r="62" spans="1:11" s="1" customFormat="1" ht="17.25" customHeight="1" thickBot="1" x14ac:dyDescent="0.3">
      <c r="A62" s="107" t="s">
        <v>526</v>
      </c>
      <c r="B62" s="110" t="s">
        <v>542</v>
      </c>
      <c r="C62" s="110" t="s">
        <v>544</v>
      </c>
      <c r="D62" s="10">
        <v>18.5</v>
      </c>
      <c r="E62" s="109" t="s">
        <v>529</v>
      </c>
      <c r="F62" s="110" t="s">
        <v>530</v>
      </c>
      <c r="G62" s="22" t="s">
        <v>531</v>
      </c>
      <c r="H62" s="5"/>
      <c r="I62" s="5"/>
      <c r="J62" s="5"/>
      <c r="K62" s="5"/>
    </row>
    <row r="63" spans="1:11" s="1" customFormat="1" ht="17.25" customHeight="1" thickBot="1" x14ac:dyDescent="0.3">
      <c r="A63" s="107" t="s">
        <v>526</v>
      </c>
      <c r="B63" s="110" t="s">
        <v>542</v>
      </c>
      <c r="C63" s="110" t="s">
        <v>545</v>
      </c>
      <c r="D63" s="10">
        <v>24</v>
      </c>
      <c r="E63" s="109" t="s">
        <v>529</v>
      </c>
      <c r="F63" s="110" t="s">
        <v>530</v>
      </c>
      <c r="G63" s="22" t="s">
        <v>531</v>
      </c>
      <c r="H63" s="5"/>
      <c r="I63" s="5"/>
      <c r="J63" s="5"/>
      <c r="K63" s="5"/>
    </row>
    <row r="64" spans="1:11" s="1" customFormat="1" ht="17.25" customHeight="1" thickBot="1" x14ac:dyDescent="0.3">
      <c r="A64" s="107" t="s">
        <v>526</v>
      </c>
      <c r="B64" s="110" t="s">
        <v>542</v>
      </c>
      <c r="C64" s="110" t="s">
        <v>546</v>
      </c>
      <c r="D64" s="10">
        <v>26.4</v>
      </c>
      <c r="E64" s="109" t="s">
        <v>529</v>
      </c>
      <c r="F64" s="110" t="s">
        <v>530</v>
      </c>
      <c r="G64" s="22" t="s">
        <v>531</v>
      </c>
      <c r="H64" s="5"/>
      <c r="I64" s="5"/>
      <c r="J64" s="5"/>
      <c r="K64" s="5"/>
    </row>
    <row r="65" spans="1:11" s="1" customFormat="1" ht="17.25" customHeight="1" thickBot="1" x14ac:dyDescent="0.3">
      <c r="A65" s="107" t="s">
        <v>526</v>
      </c>
      <c r="B65" s="110" t="s">
        <v>542</v>
      </c>
      <c r="C65" s="110" t="s">
        <v>547</v>
      </c>
      <c r="D65" s="10">
        <v>23.529411764705884</v>
      </c>
      <c r="E65" s="109" t="s">
        <v>529</v>
      </c>
      <c r="F65" s="110" t="s">
        <v>530</v>
      </c>
      <c r="G65" s="22" t="s">
        <v>531</v>
      </c>
      <c r="H65" s="5"/>
      <c r="I65" s="5"/>
      <c r="J65" s="5"/>
      <c r="K65" s="5"/>
    </row>
    <row r="66" spans="1:11" s="1" customFormat="1" ht="17.25" customHeight="1" thickBot="1" x14ac:dyDescent="0.3">
      <c r="A66" s="107" t="s">
        <v>526</v>
      </c>
      <c r="B66" s="110" t="s">
        <v>542</v>
      </c>
      <c r="C66" s="110" t="s">
        <v>548</v>
      </c>
      <c r="D66" s="10">
        <v>16.3</v>
      </c>
      <c r="E66" s="109" t="s">
        <v>529</v>
      </c>
      <c r="F66" s="110" t="s">
        <v>530</v>
      </c>
      <c r="G66" s="22" t="s">
        <v>531</v>
      </c>
      <c r="H66" s="5"/>
      <c r="I66" s="5"/>
      <c r="J66" s="5"/>
      <c r="K66" s="5"/>
    </row>
    <row r="67" spans="1:11" s="1" customFormat="1" ht="17.25" customHeight="1" thickBot="1" x14ac:dyDescent="0.3">
      <c r="A67" s="107" t="s">
        <v>526</v>
      </c>
      <c r="B67" s="110" t="s">
        <v>542</v>
      </c>
      <c r="C67" s="110" t="s">
        <v>549</v>
      </c>
      <c r="D67" s="10">
        <v>19.600000000000001</v>
      </c>
      <c r="E67" s="109" t="s">
        <v>529</v>
      </c>
      <c r="F67" s="110" t="s">
        <v>530</v>
      </c>
      <c r="G67" s="22" t="s">
        <v>531</v>
      </c>
      <c r="H67" s="5"/>
      <c r="I67" s="5"/>
      <c r="J67" s="5"/>
      <c r="K67" s="5"/>
    </row>
    <row r="68" spans="1:11" s="1" customFormat="1" ht="17.25" customHeight="1" thickBot="1" x14ac:dyDescent="0.3">
      <c r="A68" s="107" t="s">
        <v>526</v>
      </c>
      <c r="B68" s="110" t="s">
        <v>542</v>
      </c>
      <c r="C68" s="110" t="s">
        <v>550</v>
      </c>
      <c r="D68" s="10">
        <v>26.4</v>
      </c>
      <c r="E68" s="109" t="s">
        <v>529</v>
      </c>
      <c r="F68" s="110" t="s">
        <v>530</v>
      </c>
      <c r="G68" s="22" t="s">
        <v>531</v>
      </c>
      <c r="H68" s="5"/>
      <c r="I68" s="5"/>
      <c r="J68" s="5"/>
      <c r="K68" s="5"/>
    </row>
    <row r="69" spans="1:11" s="1" customFormat="1" ht="17.25" customHeight="1" thickBot="1" x14ac:dyDescent="0.3">
      <c r="A69" s="107" t="s">
        <v>526</v>
      </c>
      <c r="B69" s="110" t="s">
        <v>542</v>
      </c>
      <c r="C69" s="110" t="s">
        <v>551</v>
      </c>
      <c r="D69" s="10">
        <v>17</v>
      </c>
      <c r="E69" s="109" t="s">
        <v>529</v>
      </c>
      <c r="F69" s="110" t="s">
        <v>530</v>
      </c>
      <c r="G69" s="22" t="s">
        <v>531</v>
      </c>
      <c r="H69" s="5"/>
      <c r="I69" s="5"/>
      <c r="J69" s="5"/>
      <c r="K69" s="5"/>
    </row>
    <row r="70" spans="1:11" s="1" customFormat="1" ht="17.25" customHeight="1" thickBot="1" x14ac:dyDescent="0.3">
      <c r="A70" s="107" t="s">
        <v>526</v>
      </c>
      <c r="B70" s="110" t="s">
        <v>542</v>
      </c>
      <c r="C70" s="110" t="s">
        <v>552</v>
      </c>
      <c r="D70" s="10">
        <v>37.1</v>
      </c>
      <c r="E70" s="109" t="s">
        <v>529</v>
      </c>
      <c r="F70" s="110" t="s">
        <v>530</v>
      </c>
      <c r="G70" s="22" t="s">
        <v>531</v>
      </c>
      <c r="H70" s="5"/>
      <c r="I70" s="5"/>
      <c r="J70" s="5"/>
      <c r="K70" s="5"/>
    </row>
    <row r="71" spans="1:11" s="1" customFormat="1" ht="17.25" customHeight="1" thickBot="1" x14ac:dyDescent="0.3">
      <c r="A71" s="107" t="s">
        <v>526</v>
      </c>
      <c r="B71" s="110" t="s">
        <v>542</v>
      </c>
      <c r="C71" s="110" t="s">
        <v>553</v>
      </c>
      <c r="D71" s="10">
        <v>21.8</v>
      </c>
      <c r="E71" s="109" t="s">
        <v>529</v>
      </c>
      <c r="F71" s="110" t="s">
        <v>530</v>
      </c>
      <c r="G71" s="22" t="s">
        <v>531</v>
      </c>
      <c r="H71" s="5"/>
      <c r="I71" s="5"/>
      <c r="J71" s="5"/>
      <c r="K71" s="5"/>
    </row>
    <row r="72" spans="1:11" s="1" customFormat="1" ht="17.25" customHeight="1" thickBot="1" x14ac:dyDescent="0.3">
      <c r="A72" s="107" t="s">
        <v>526</v>
      </c>
      <c r="B72" s="110" t="s">
        <v>542</v>
      </c>
      <c r="C72" s="110" t="s">
        <v>554</v>
      </c>
      <c r="D72" s="10">
        <v>37</v>
      </c>
      <c r="E72" s="109" t="s">
        <v>529</v>
      </c>
      <c r="F72" s="110" t="s">
        <v>530</v>
      </c>
      <c r="G72" s="22" t="s">
        <v>531</v>
      </c>
      <c r="H72" s="5"/>
      <c r="I72" s="5"/>
      <c r="J72" s="5"/>
      <c r="K72" s="5"/>
    </row>
    <row r="73" spans="1:11" s="1" customFormat="1" ht="17.25" customHeight="1" thickBot="1" x14ac:dyDescent="0.3">
      <c r="A73" s="107" t="s">
        <v>526</v>
      </c>
      <c r="B73" s="110" t="s">
        <v>542</v>
      </c>
      <c r="C73" s="110" t="s">
        <v>555</v>
      </c>
      <c r="D73" s="10">
        <v>16</v>
      </c>
      <c r="E73" s="109" t="s">
        <v>529</v>
      </c>
      <c r="F73" s="110" t="s">
        <v>530</v>
      </c>
      <c r="G73" s="22" t="s">
        <v>531</v>
      </c>
      <c r="H73" s="5"/>
      <c r="I73" s="5"/>
      <c r="J73" s="5"/>
      <c r="K73" s="5"/>
    </row>
    <row r="74" spans="1:11" s="1" customFormat="1" ht="17.25" customHeight="1" thickBot="1" x14ac:dyDescent="0.3">
      <c r="A74" s="107" t="s">
        <v>526</v>
      </c>
      <c r="B74" s="110" t="s">
        <v>542</v>
      </c>
      <c r="C74" s="110" t="s">
        <v>556</v>
      </c>
      <c r="D74" s="10">
        <v>16</v>
      </c>
      <c r="E74" s="109" t="s">
        <v>529</v>
      </c>
      <c r="F74" s="110" t="s">
        <v>530</v>
      </c>
      <c r="G74" s="22" t="s">
        <v>531</v>
      </c>
      <c r="H74" s="5"/>
      <c r="I74" s="5"/>
      <c r="J74" s="5"/>
      <c r="K74" s="5"/>
    </row>
    <row r="75" spans="1:11" s="1" customFormat="1" ht="17.25" customHeight="1" thickBot="1" x14ac:dyDescent="0.3">
      <c r="A75" s="107" t="s">
        <v>526</v>
      </c>
      <c r="B75" s="110" t="s">
        <v>542</v>
      </c>
      <c r="C75" s="110" t="s">
        <v>557</v>
      </c>
      <c r="D75" s="10">
        <v>17</v>
      </c>
      <c r="E75" s="109" t="s">
        <v>529</v>
      </c>
      <c r="F75" s="110" t="s">
        <v>530</v>
      </c>
      <c r="G75" s="22" t="s">
        <v>531</v>
      </c>
      <c r="H75" s="5"/>
      <c r="I75" s="5"/>
      <c r="J75" s="5"/>
      <c r="K75" s="5"/>
    </row>
    <row r="76" spans="1:11" s="1" customFormat="1" ht="17.25" customHeight="1" thickBot="1" x14ac:dyDescent="0.3">
      <c r="A76" s="107" t="s">
        <v>526</v>
      </c>
      <c r="B76" s="110" t="s">
        <v>542</v>
      </c>
      <c r="C76" s="110" t="s">
        <v>558</v>
      </c>
      <c r="D76" s="10">
        <v>37</v>
      </c>
      <c r="E76" s="109" t="s">
        <v>529</v>
      </c>
      <c r="F76" s="110" t="s">
        <v>530</v>
      </c>
      <c r="G76" s="22" t="s">
        <v>531</v>
      </c>
      <c r="H76" s="5"/>
      <c r="I76" s="5"/>
      <c r="J76" s="5"/>
      <c r="K76" s="5"/>
    </row>
    <row r="77" spans="1:11" s="1" customFormat="1" ht="17.25" customHeight="1" thickBot="1" x14ac:dyDescent="0.3">
      <c r="A77" s="107" t="s">
        <v>526</v>
      </c>
      <c r="B77" s="110" t="s">
        <v>542</v>
      </c>
      <c r="C77" s="110" t="s">
        <v>559</v>
      </c>
      <c r="D77" s="10">
        <v>18.649999999999999</v>
      </c>
      <c r="E77" s="109" t="s">
        <v>529</v>
      </c>
      <c r="F77" s="110" t="s">
        <v>530</v>
      </c>
      <c r="G77" s="22" t="s">
        <v>531</v>
      </c>
      <c r="H77" s="5"/>
      <c r="I77" s="5"/>
      <c r="J77" s="5"/>
      <c r="K77" s="5"/>
    </row>
    <row r="78" spans="1:11" s="1" customFormat="1" ht="17.25" customHeight="1" thickBot="1" x14ac:dyDescent="0.3">
      <c r="A78" s="107" t="s">
        <v>526</v>
      </c>
      <c r="B78" s="110" t="s">
        <v>542</v>
      </c>
      <c r="C78" s="110" t="s">
        <v>560</v>
      </c>
      <c r="D78" s="10">
        <v>37</v>
      </c>
      <c r="E78" s="109" t="s">
        <v>529</v>
      </c>
      <c r="F78" s="110" t="s">
        <v>530</v>
      </c>
      <c r="G78" s="22" t="s">
        <v>531</v>
      </c>
      <c r="H78" s="5"/>
      <c r="I78" s="5"/>
      <c r="J78" s="5"/>
      <c r="K78" s="5"/>
    </row>
    <row r="79" spans="1:11" s="1" customFormat="1" ht="17.25" customHeight="1" thickBot="1" x14ac:dyDescent="0.3">
      <c r="A79" s="107" t="s">
        <v>526</v>
      </c>
      <c r="B79" s="110" t="s">
        <v>542</v>
      </c>
      <c r="C79" s="110" t="s">
        <v>561</v>
      </c>
      <c r="D79" s="10">
        <v>37</v>
      </c>
      <c r="E79" s="109" t="s">
        <v>529</v>
      </c>
      <c r="F79" s="110" t="s">
        <v>530</v>
      </c>
      <c r="G79" s="22" t="s">
        <v>531</v>
      </c>
      <c r="H79" s="5"/>
      <c r="I79" s="5"/>
      <c r="J79" s="5"/>
      <c r="K79" s="5"/>
    </row>
    <row r="80" spans="1:11" s="1" customFormat="1" ht="17.25" customHeight="1" thickBot="1" x14ac:dyDescent="0.3">
      <c r="A80" s="107" t="s">
        <v>526</v>
      </c>
      <c r="B80" s="110" t="s">
        <v>542</v>
      </c>
      <c r="C80" s="110" t="s">
        <v>562</v>
      </c>
      <c r="D80" s="10">
        <v>15.6</v>
      </c>
      <c r="E80" s="109" t="s">
        <v>529</v>
      </c>
      <c r="F80" s="110" t="s">
        <v>530</v>
      </c>
      <c r="G80" s="22" t="s">
        <v>531</v>
      </c>
      <c r="H80" s="5"/>
      <c r="I80" s="5"/>
      <c r="J80" s="5"/>
      <c r="K80" s="5"/>
    </row>
    <row r="81" spans="1:11" s="1" customFormat="1" ht="17.25" customHeight="1" thickBot="1" x14ac:dyDescent="0.3">
      <c r="A81" s="107" t="s">
        <v>526</v>
      </c>
      <c r="B81" s="110" t="s">
        <v>542</v>
      </c>
      <c r="C81" s="110" t="s">
        <v>563</v>
      </c>
      <c r="D81" s="10">
        <v>15.6</v>
      </c>
      <c r="E81" s="109" t="s">
        <v>529</v>
      </c>
      <c r="F81" s="110" t="s">
        <v>530</v>
      </c>
      <c r="G81" s="22" t="s">
        <v>531</v>
      </c>
      <c r="H81" s="5"/>
      <c r="I81" s="5"/>
      <c r="J81" s="5"/>
      <c r="K81" s="5"/>
    </row>
    <row r="82" spans="1:11" s="1" customFormat="1" ht="17.25" customHeight="1" thickBot="1" x14ac:dyDescent="0.3">
      <c r="A82" s="107" t="s">
        <v>526</v>
      </c>
      <c r="B82" s="110" t="s">
        <v>542</v>
      </c>
      <c r="C82" s="110" t="s">
        <v>564</v>
      </c>
      <c r="D82" s="10">
        <v>17.2</v>
      </c>
      <c r="E82" s="109" t="s">
        <v>529</v>
      </c>
      <c r="F82" s="110" t="s">
        <v>530</v>
      </c>
      <c r="G82" s="22" t="s">
        <v>531</v>
      </c>
      <c r="H82" s="5"/>
      <c r="I82" s="5"/>
      <c r="J82" s="5"/>
      <c r="K82" s="5"/>
    </row>
    <row r="83" spans="1:11" s="1" customFormat="1" ht="17.25" customHeight="1" thickBot="1" x14ac:dyDescent="0.3">
      <c r="A83" s="107" t="s">
        <v>526</v>
      </c>
      <c r="B83" s="110" t="s">
        <v>565</v>
      </c>
      <c r="C83" s="110" t="s">
        <v>566</v>
      </c>
      <c r="D83" s="10">
        <v>45.107999999999997</v>
      </c>
      <c r="E83" s="109" t="s">
        <v>529</v>
      </c>
      <c r="F83" s="110" t="s">
        <v>530</v>
      </c>
      <c r="G83" s="22" t="s">
        <v>531</v>
      </c>
      <c r="H83" s="5"/>
      <c r="I83" s="5"/>
      <c r="J83" s="5"/>
      <c r="K83" s="5"/>
    </row>
    <row r="84" spans="1:11" s="1" customFormat="1" ht="17.25" customHeight="1" thickBot="1" x14ac:dyDescent="0.3">
      <c r="A84" s="107" t="s">
        <v>526</v>
      </c>
      <c r="B84" s="110" t="s">
        <v>462</v>
      </c>
      <c r="C84" s="110" t="s">
        <v>461</v>
      </c>
      <c r="D84" s="332">
        <v>43</v>
      </c>
      <c r="E84" s="109" t="s">
        <v>529</v>
      </c>
      <c r="F84" s="83" t="s">
        <v>459</v>
      </c>
      <c r="G84" s="22" t="s">
        <v>531</v>
      </c>
      <c r="H84" s="5"/>
      <c r="I84" s="5"/>
      <c r="J84" s="5"/>
      <c r="K84" s="5"/>
    </row>
    <row r="85" spans="1:11" s="1" customFormat="1" ht="17.25" customHeight="1" thickBot="1" x14ac:dyDescent="0.3">
      <c r="A85" s="107" t="s">
        <v>526</v>
      </c>
      <c r="B85" s="110" t="s">
        <v>462</v>
      </c>
      <c r="C85" s="110" t="s">
        <v>463</v>
      </c>
      <c r="D85" s="332">
        <v>44.3</v>
      </c>
      <c r="E85" s="109" t="s">
        <v>529</v>
      </c>
      <c r="F85" s="83" t="s">
        <v>459</v>
      </c>
      <c r="G85" s="22" t="s">
        <v>531</v>
      </c>
      <c r="H85" s="5"/>
      <c r="I85" s="5"/>
      <c r="J85" s="5"/>
      <c r="K85" s="5"/>
    </row>
    <row r="86" spans="1:11" s="1" customFormat="1" ht="17.25" customHeight="1" thickBot="1" x14ac:dyDescent="0.3">
      <c r="A86" s="107" t="s">
        <v>526</v>
      </c>
      <c r="B86" s="110" t="s">
        <v>462</v>
      </c>
      <c r="C86" s="110" t="s">
        <v>464</v>
      </c>
      <c r="D86" s="332">
        <v>47.3</v>
      </c>
      <c r="E86" s="109" t="s">
        <v>529</v>
      </c>
      <c r="F86" s="83" t="s">
        <v>459</v>
      </c>
      <c r="G86" s="22" t="s">
        <v>531</v>
      </c>
      <c r="H86" s="5"/>
      <c r="I86" s="5"/>
      <c r="J86" s="5"/>
      <c r="K86" s="5"/>
    </row>
    <row r="87" spans="1:11" s="1" customFormat="1" ht="17.25" customHeight="1" thickBot="1" x14ac:dyDescent="0.3">
      <c r="A87" s="107" t="s">
        <v>526</v>
      </c>
      <c r="B87" s="110" t="s">
        <v>462</v>
      </c>
      <c r="C87" s="110" t="s">
        <v>465</v>
      </c>
      <c r="D87" s="332">
        <v>44.1</v>
      </c>
      <c r="E87" s="109" t="s">
        <v>529</v>
      </c>
      <c r="F87" s="83" t="s">
        <v>459</v>
      </c>
      <c r="G87" s="22" t="s">
        <v>531</v>
      </c>
      <c r="H87" s="5"/>
      <c r="I87" s="5"/>
      <c r="J87" s="5"/>
      <c r="K87" s="5"/>
    </row>
    <row r="88" spans="1:11" s="1" customFormat="1" ht="17.25" customHeight="1" thickBot="1" x14ac:dyDescent="0.3">
      <c r="A88" s="107" t="s">
        <v>526</v>
      </c>
      <c r="B88" s="110" t="s">
        <v>462</v>
      </c>
      <c r="C88" s="110" t="s">
        <v>466</v>
      </c>
      <c r="D88" s="332">
        <v>44.3</v>
      </c>
      <c r="E88" s="109" t="s">
        <v>529</v>
      </c>
      <c r="F88" s="83" t="s">
        <v>459</v>
      </c>
      <c r="G88" s="22" t="s">
        <v>531</v>
      </c>
      <c r="H88" s="5"/>
      <c r="I88" s="5"/>
      <c r="J88" s="5"/>
      <c r="K88" s="5"/>
    </row>
    <row r="89" spans="1:11" s="1" customFormat="1" ht="17.25" customHeight="1" thickBot="1" x14ac:dyDescent="0.3">
      <c r="A89" s="107" t="s">
        <v>526</v>
      </c>
      <c r="B89" s="110" t="s">
        <v>462</v>
      </c>
      <c r="C89" s="110" t="s">
        <v>467</v>
      </c>
      <c r="D89" s="332">
        <v>42.8</v>
      </c>
      <c r="E89" s="109" t="s">
        <v>529</v>
      </c>
      <c r="F89" s="83" t="s">
        <v>459</v>
      </c>
      <c r="G89" s="22" t="s">
        <v>531</v>
      </c>
      <c r="H89" s="5"/>
      <c r="I89" s="5"/>
      <c r="J89" s="5"/>
      <c r="K89" s="5"/>
    </row>
    <row r="90" spans="1:11" s="1" customFormat="1" ht="17.25" customHeight="1" thickBot="1" x14ac:dyDescent="0.3">
      <c r="A90" s="107" t="s">
        <v>526</v>
      </c>
      <c r="B90" s="110" t="s">
        <v>462</v>
      </c>
      <c r="C90" s="110" t="s">
        <v>468</v>
      </c>
      <c r="D90" s="332">
        <v>42</v>
      </c>
      <c r="E90" s="109" t="s">
        <v>529</v>
      </c>
      <c r="F90" s="83" t="s">
        <v>459</v>
      </c>
      <c r="G90" s="22" t="s">
        <v>531</v>
      </c>
      <c r="H90" s="5"/>
      <c r="I90" s="5"/>
      <c r="J90" s="5"/>
      <c r="K90" s="5"/>
    </row>
    <row r="91" spans="1:11" s="1" customFormat="1" ht="17.25" customHeight="1" thickBot="1" x14ac:dyDescent="0.3">
      <c r="A91" s="107" t="s">
        <v>567</v>
      </c>
      <c r="B91" s="110" t="s">
        <v>534</v>
      </c>
      <c r="C91" s="110" t="s">
        <v>461</v>
      </c>
      <c r="D91" s="10">
        <v>832</v>
      </c>
      <c r="E91" s="109" t="s">
        <v>568</v>
      </c>
      <c r="F91" s="110" t="s">
        <v>530</v>
      </c>
      <c r="G91" s="22" t="s">
        <v>27</v>
      </c>
      <c r="H91" s="5"/>
      <c r="I91" s="5"/>
      <c r="J91" s="5"/>
      <c r="K91" s="5"/>
    </row>
    <row r="92" spans="1:11" s="1" customFormat="1" ht="17.25" customHeight="1" thickBot="1" x14ac:dyDescent="0.3">
      <c r="A92" s="107" t="s">
        <v>567</v>
      </c>
      <c r="B92" s="110" t="s">
        <v>534</v>
      </c>
      <c r="C92" s="110" t="s">
        <v>463</v>
      </c>
      <c r="D92" s="10">
        <v>745</v>
      </c>
      <c r="E92" s="109" t="s">
        <v>568</v>
      </c>
      <c r="F92" s="110" t="s">
        <v>530</v>
      </c>
      <c r="G92" s="22" t="s">
        <v>27</v>
      </c>
      <c r="H92" s="5"/>
      <c r="I92" s="5"/>
      <c r="J92" s="5"/>
      <c r="K92" s="5"/>
    </row>
    <row r="93" spans="1:11" s="1" customFormat="1" ht="17.25" customHeight="1" thickBot="1" x14ac:dyDescent="0.3">
      <c r="A93" s="107" t="s">
        <v>567</v>
      </c>
      <c r="B93" s="110" t="s">
        <v>534</v>
      </c>
      <c r="C93" s="110" t="s">
        <v>535</v>
      </c>
      <c r="D93" s="10">
        <v>970</v>
      </c>
      <c r="E93" s="109" t="s">
        <v>568</v>
      </c>
      <c r="F93" s="110" t="s">
        <v>530</v>
      </c>
      <c r="G93" s="22" t="s">
        <v>27</v>
      </c>
      <c r="H93" s="5"/>
      <c r="I93" s="5"/>
      <c r="J93" s="5"/>
      <c r="K93" s="5"/>
    </row>
    <row r="94" spans="1:11" s="1" customFormat="1" ht="17.25" customHeight="1" thickBot="1" x14ac:dyDescent="0.3">
      <c r="A94" s="107" t="s">
        <v>567</v>
      </c>
      <c r="B94" s="110" t="s">
        <v>534</v>
      </c>
      <c r="C94" s="110" t="s">
        <v>536</v>
      </c>
      <c r="D94" s="10">
        <v>970</v>
      </c>
      <c r="E94" s="109" t="s">
        <v>568</v>
      </c>
      <c r="F94" s="110" t="s">
        <v>530</v>
      </c>
      <c r="G94" s="22" t="s">
        <v>27</v>
      </c>
      <c r="H94" s="5"/>
      <c r="I94" s="5"/>
      <c r="J94" s="5"/>
      <c r="K94" s="5"/>
    </row>
    <row r="95" spans="1:11" s="1" customFormat="1" ht="17.25" customHeight="1" thickBot="1" x14ac:dyDescent="0.3">
      <c r="A95" s="107" t="s">
        <v>567</v>
      </c>
      <c r="B95" s="110" t="s">
        <v>534</v>
      </c>
      <c r="C95" s="110" t="s">
        <v>537</v>
      </c>
      <c r="D95" s="10">
        <v>794</v>
      </c>
      <c r="E95" s="109" t="s">
        <v>568</v>
      </c>
      <c r="F95" s="110" t="s">
        <v>530</v>
      </c>
      <c r="G95" s="22" t="s">
        <v>27</v>
      </c>
      <c r="H95" s="5"/>
      <c r="I95" s="5"/>
      <c r="J95" s="5"/>
      <c r="K95" s="5"/>
    </row>
    <row r="96" spans="1:11" s="1" customFormat="1" ht="17.25" customHeight="1" thickBot="1" x14ac:dyDescent="0.3">
      <c r="A96" s="107" t="s">
        <v>567</v>
      </c>
      <c r="B96" s="110" t="s">
        <v>534</v>
      </c>
      <c r="C96" s="110" t="s">
        <v>458</v>
      </c>
      <c r="D96" s="10">
        <v>793</v>
      </c>
      <c r="E96" s="109" t="s">
        <v>568</v>
      </c>
      <c r="F96" s="110" t="s">
        <v>530</v>
      </c>
      <c r="G96" s="22" t="s">
        <v>27</v>
      </c>
      <c r="H96" s="5"/>
      <c r="I96" s="5"/>
      <c r="J96" s="5"/>
      <c r="K96" s="5"/>
    </row>
    <row r="97" spans="1:11" s="1" customFormat="1" ht="17.25" customHeight="1" thickBot="1" x14ac:dyDescent="0.3">
      <c r="A97" s="107" t="s">
        <v>567</v>
      </c>
      <c r="B97" s="110" t="s">
        <v>534</v>
      </c>
      <c r="C97" s="110" t="s">
        <v>538</v>
      </c>
      <c r="D97" s="10">
        <v>890</v>
      </c>
      <c r="E97" s="109" t="s">
        <v>568</v>
      </c>
      <c r="F97" s="110" t="s">
        <v>530</v>
      </c>
      <c r="G97" s="22" t="s">
        <v>27</v>
      </c>
      <c r="H97" s="5"/>
      <c r="I97" s="5"/>
      <c r="J97" s="5"/>
      <c r="K97" s="5"/>
    </row>
    <row r="98" spans="1:11" s="1" customFormat="1" ht="17.25" customHeight="1" thickBot="1" x14ac:dyDescent="0.3">
      <c r="A98" s="107" t="s">
        <v>567</v>
      </c>
      <c r="B98" s="110" t="s">
        <v>534</v>
      </c>
      <c r="C98" s="110" t="s">
        <v>539</v>
      </c>
      <c r="D98" s="10">
        <v>780</v>
      </c>
      <c r="E98" s="109" t="s">
        <v>568</v>
      </c>
      <c r="F98" s="110" t="s">
        <v>530</v>
      </c>
      <c r="G98" s="22" t="s">
        <v>27</v>
      </c>
      <c r="H98" s="5"/>
      <c r="I98" s="5"/>
      <c r="J98" s="5"/>
      <c r="K98" s="5"/>
    </row>
    <row r="99" spans="1:11" s="1" customFormat="1" ht="17.25" customHeight="1" x14ac:dyDescent="0.25">
      <c r="A99" s="107" t="s">
        <v>567</v>
      </c>
      <c r="B99" s="110" t="s">
        <v>534</v>
      </c>
      <c r="C99" s="110" t="s">
        <v>540</v>
      </c>
      <c r="D99" s="10">
        <v>780</v>
      </c>
      <c r="E99" s="109" t="s">
        <v>568</v>
      </c>
      <c r="F99" s="110" t="s">
        <v>530</v>
      </c>
      <c r="G99" s="22" t="s">
        <v>27</v>
      </c>
      <c r="H99" s="5"/>
      <c r="I99" s="5"/>
      <c r="J99" s="5"/>
      <c r="K99" s="5"/>
    </row>
    <row r="100" spans="1:11" s="1" customFormat="1" ht="26.4" x14ac:dyDescent="0.25">
      <c r="A100" s="107" t="s">
        <v>569</v>
      </c>
      <c r="B100" s="107" t="s">
        <v>570</v>
      </c>
      <c r="C100" s="110" t="s">
        <v>571</v>
      </c>
      <c r="D100" s="10">
        <v>480</v>
      </c>
      <c r="E100" s="109" t="s">
        <v>572</v>
      </c>
      <c r="F100" s="110" t="s">
        <v>573</v>
      </c>
      <c r="G100" s="22" t="s">
        <v>27</v>
      </c>
      <c r="H100" s="5"/>
      <c r="I100" s="5"/>
      <c r="J100" s="5"/>
      <c r="K100" s="5"/>
    </row>
    <row r="101" spans="1:11" s="1" customFormat="1" ht="26.4" x14ac:dyDescent="0.25">
      <c r="A101" s="107" t="s">
        <v>569</v>
      </c>
      <c r="B101" s="107" t="s">
        <v>570</v>
      </c>
      <c r="C101" s="110" t="s">
        <v>574</v>
      </c>
      <c r="D101" s="10">
        <v>700</v>
      </c>
      <c r="E101" s="109" t="s">
        <v>572</v>
      </c>
      <c r="F101" s="110" t="s">
        <v>575</v>
      </c>
      <c r="G101" s="22" t="s">
        <v>27</v>
      </c>
      <c r="H101" s="5"/>
      <c r="I101" s="5"/>
      <c r="J101" s="5"/>
      <c r="K101" s="5"/>
    </row>
    <row r="102" spans="1:11" s="1" customFormat="1" ht="26.4" x14ac:dyDescent="0.25">
      <c r="A102" s="107" t="s">
        <v>569</v>
      </c>
      <c r="B102" s="107" t="s">
        <v>570</v>
      </c>
      <c r="C102" s="110" t="s">
        <v>576</v>
      </c>
      <c r="D102" s="10">
        <v>520</v>
      </c>
      <c r="E102" s="109" t="s">
        <v>572</v>
      </c>
      <c r="F102" s="110" t="s">
        <v>573</v>
      </c>
      <c r="G102" s="22" t="s">
        <v>27</v>
      </c>
      <c r="H102" s="5"/>
      <c r="I102" s="5"/>
      <c r="J102" s="5"/>
      <c r="K102" s="5"/>
    </row>
    <row r="103" spans="1:11" s="1" customFormat="1" ht="26.4" x14ac:dyDescent="0.25">
      <c r="A103" s="107" t="s">
        <v>569</v>
      </c>
      <c r="B103" s="107" t="s">
        <v>570</v>
      </c>
      <c r="C103" s="110" t="s">
        <v>577</v>
      </c>
      <c r="D103" s="10">
        <v>550</v>
      </c>
      <c r="E103" s="109" t="s">
        <v>572</v>
      </c>
      <c r="F103" s="110" t="s">
        <v>578</v>
      </c>
      <c r="G103" s="22" t="s">
        <v>27</v>
      </c>
      <c r="H103" s="5"/>
      <c r="I103" s="5"/>
      <c r="J103" s="5"/>
      <c r="K103" s="5"/>
    </row>
    <row r="104" spans="1:11" s="1" customFormat="1" ht="26.4" x14ac:dyDescent="0.25">
      <c r="A104" s="107" t="s">
        <v>579</v>
      </c>
      <c r="B104" s="107" t="s">
        <v>580</v>
      </c>
      <c r="C104" s="110" t="s">
        <v>581</v>
      </c>
      <c r="D104" s="10">
        <v>5000</v>
      </c>
      <c r="E104" s="109" t="s">
        <v>582</v>
      </c>
      <c r="F104" s="110" t="s">
        <v>583</v>
      </c>
      <c r="G104" s="22" t="s">
        <v>27</v>
      </c>
      <c r="H104" s="5"/>
      <c r="I104" s="5"/>
      <c r="J104" s="5"/>
      <c r="K104" s="5"/>
    </row>
    <row r="105" spans="1:11" s="1" customFormat="1" ht="26.4" x14ac:dyDescent="0.25">
      <c r="A105" s="107" t="s">
        <v>584</v>
      </c>
      <c r="B105" s="107" t="s">
        <v>585</v>
      </c>
      <c r="C105" s="288" t="s">
        <v>586</v>
      </c>
      <c r="D105" s="289">
        <v>450</v>
      </c>
      <c r="E105" s="109" t="s">
        <v>572</v>
      </c>
      <c r="F105" s="288" t="s">
        <v>587</v>
      </c>
      <c r="G105" s="291"/>
      <c r="H105" s="292"/>
      <c r="I105" s="292"/>
      <c r="J105" s="293"/>
      <c r="K105" s="293"/>
    </row>
    <row r="106" spans="1:11" s="1" customFormat="1" ht="26.4" x14ac:dyDescent="0.25">
      <c r="A106" s="107" t="s">
        <v>569</v>
      </c>
      <c r="B106" s="107" t="s">
        <v>588</v>
      </c>
      <c r="C106" s="288" t="s">
        <v>589</v>
      </c>
      <c r="D106" s="289">
        <v>8000</v>
      </c>
      <c r="E106" s="109" t="s">
        <v>572</v>
      </c>
      <c r="F106" s="288" t="s">
        <v>590</v>
      </c>
      <c r="G106" s="291"/>
      <c r="H106" s="292"/>
      <c r="I106" s="292"/>
      <c r="J106" s="293"/>
      <c r="K106" s="293"/>
    </row>
    <row r="107" spans="1:11" s="1" customFormat="1" ht="26.4" x14ac:dyDescent="0.25">
      <c r="A107" s="107" t="s">
        <v>569</v>
      </c>
      <c r="B107" s="107" t="s">
        <v>588</v>
      </c>
      <c r="C107" s="288" t="s">
        <v>591</v>
      </c>
      <c r="D107" s="289">
        <v>7500</v>
      </c>
      <c r="E107" s="109" t="s">
        <v>572</v>
      </c>
      <c r="F107" s="288" t="s">
        <v>590</v>
      </c>
      <c r="G107" s="291"/>
      <c r="H107" s="292"/>
      <c r="I107" s="292"/>
      <c r="J107" s="293"/>
      <c r="K107" s="293"/>
    </row>
    <row r="108" spans="1:11" s="1" customFormat="1" ht="26.4" x14ac:dyDescent="0.25">
      <c r="A108" s="107" t="s">
        <v>569</v>
      </c>
      <c r="B108" s="107" t="s">
        <v>588</v>
      </c>
      <c r="C108" s="288" t="s">
        <v>592</v>
      </c>
      <c r="D108" s="289">
        <v>7500</v>
      </c>
      <c r="E108" s="109" t="s">
        <v>572</v>
      </c>
      <c r="F108" s="288" t="s">
        <v>590</v>
      </c>
      <c r="G108" s="291"/>
      <c r="H108" s="292"/>
      <c r="I108" s="292"/>
      <c r="J108" s="293"/>
      <c r="K108" s="293"/>
    </row>
    <row r="109" spans="1:11" s="1" customFormat="1" ht="26.4" x14ac:dyDescent="0.25">
      <c r="A109" s="107" t="s">
        <v>569</v>
      </c>
      <c r="B109" s="107" t="s">
        <v>588</v>
      </c>
      <c r="C109" s="287" t="s">
        <v>593</v>
      </c>
      <c r="D109" s="289">
        <v>5500</v>
      </c>
      <c r="E109" s="109" t="s">
        <v>572</v>
      </c>
      <c r="F109" s="288" t="s">
        <v>590</v>
      </c>
      <c r="G109" s="291"/>
      <c r="H109" s="292"/>
      <c r="I109" s="292"/>
      <c r="J109" s="293"/>
      <c r="K109" s="293"/>
    </row>
    <row r="110" spans="1:11" s="1" customFormat="1" ht="26.4" x14ac:dyDescent="0.25">
      <c r="A110" s="107" t="s">
        <v>569</v>
      </c>
      <c r="B110" s="107" t="s">
        <v>588</v>
      </c>
      <c r="C110" s="287" t="s">
        <v>594</v>
      </c>
      <c r="D110" s="289">
        <v>2150</v>
      </c>
      <c r="E110" s="109" t="s">
        <v>572</v>
      </c>
      <c r="F110" s="288" t="s">
        <v>590</v>
      </c>
      <c r="G110" s="291"/>
      <c r="H110" s="292"/>
      <c r="I110" s="292"/>
      <c r="J110" s="293"/>
      <c r="K110" s="293"/>
    </row>
    <row r="111" spans="1:11" s="1" customFormat="1" ht="26.4" x14ac:dyDescent="0.25">
      <c r="A111" s="107" t="s">
        <v>569</v>
      </c>
      <c r="B111" s="107" t="s">
        <v>588</v>
      </c>
      <c r="C111" s="287" t="s">
        <v>595</v>
      </c>
      <c r="D111" s="289">
        <v>1550</v>
      </c>
      <c r="E111" s="109" t="s">
        <v>572</v>
      </c>
      <c r="F111" s="288" t="s">
        <v>590</v>
      </c>
      <c r="G111" s="291"/>
      <c r="H111" s="292"/>
      <c r="I111" s="292"/>
      <c r="J111" s="293"/>
      <c r="K111" s="293"/>
    </row>
    <row r="112" spans="1:11" s="1" customFormat="1" ht="39.6" x14ac:dyDescent="0.25">
      <c r="A112" s="294" t="s">
        <v>596</v>
      </c>
      <c r="B112" s="286" t="s">
        <v>597</v>
      </c>
      <c r="C112" s="287" t="s">
        <v>598</v>
      </c>
      <c r="D112" s="289">
        <v>12500</v>
      </c>
      <c r="E112" s="290" t="s">
        <v>599</v>
      </c>
      <c r="F112" s="288" t="s">
        <v>600</v>
      </c>
      <c r="G112" s="291"/>
      <c r="H112" s="292"/>
      <c r="I112" s="292"/>
      <c r="J112" s="293"/>
      <c r="K112" s="293"/>
    </row>
    <row r="113" spans="1:11" s="1" customFormat="1" ht="39.6" x14ac:dyDescent="0.25">
      <c r="A113" s="286" t="s">
        <v>596</v>
      </c>
      <c r="B113" s="286" t="s">
        <v>597</v>
      </c>
      <c r="C113" s="287" t="s">
        <v>601</v>
      </c>
      <c r="D113" s="289">
        <v>140000</v>
      </c>
      <c r="E113" s="290" t="s">
        <v>599</v>
      </c>
      <c r="F113" s="288" t="s">
        <v>587</v>
      </c>
      <c r="G113" s="291"/>
      <c r="H113" s="292"/>
      <c r="I113" s="292"/>
      <c r="J113" s="293"/>
      <c r="K113" s="293"/>
    </row>
    <row r="114" spans="1:11" s="1" customFormat="1" ht="13.2" x14ac:dyDescent="0.25">
      <c r="A114" s="286"/>
      <c r="B114" s="287"/>
      <c r="C114" s="287"/>
      <c r="D114" s="289"/>
      <c r="E114" s="290"/>
      <c r="F114" s="288"/>
      <c r="G114" s="291"/>
      <c r="H114" s="292"/>
      <c r="I114" s="292"/>
      <c r="J114" s="293"/>
      <c r="K114" s="293"/>
    </row>
    <row r="115" spans="1:11" s="1" customFormat="1" ht="13.2" x14ac:dyDescent="0.25">
      <c r="A115" s="286"/>
      <c r="B115" s="287"/>
      <c r="C115" s="287"/>
      <c r="D115" s="289"/>
      <c r="E115" s="290"/>
      <c r="F115" s="288"/>
      <c r="G115" s="291"/>
      <c r="H115" s="292"/>
      <c r="I115" s="292"/>
      <c r="J115" s="293"/>
      <c r="K115" s="293"/>
    </row>
    <row r="116" spans="1:11" s="1" customFormat="1" ht="13.2" x14ac:dyDescent="0.25">
      <c r="A116" s="286"/>
      <c r="B116" s="287"/>
      <c r="C116" s="288"/>
      <c r="D116" s="289"/>
      <c r="E116" s="290"/>
      <c r="F116" s="288"/>
      <c r="G116" s="291"/>
      <c r="H116" s="292"/>
      <c r="I116" s="292"/>
      <c r="J116" s="293"/>
      <c r="K116" s="293"/>
    </row>
    <row r="117" spans="1:11" s="1" customFormat="1" ht="13.2" x14ac:dyDescent="0.25">
      <c r="A117" s="80" t="s">
        <v>469</v>
      </c>
      <c r="B117" s="81"/>
      <c r="C117" s="81"/>
      <c r="D117" s="81"/>
      <c r="E117" s="81"/>
      <c r="F117" s="81"/>
      <c r="G117" s="81"/>
      <c r="H117" s="81"/>
      <c r="I117" s="81"/>
      <c r="J117" s="82"/>
      <c r="K117" s="82"/>
    </row>
    <row r="118" spans="1:11" s="1" customFormat="1" ht="17.25" customHeight="1" x14ac:dyDescent="0.25">
      <c r="A118" s="107"/>
      <c r="B118" s="110"/>
      <c r="C118" s="110"/>
      <c r="D118" s="10"/>
      <c r="E118" s="109"/>
      <c r="F118" s="110"/>
      <c r="G118" s="22"/>
      <c r="H118" s="111"/>
      <c r="I118" s="4"/>
      <c r="J118" s="111"/>
      <c r="K118" s="4" t="s">
        <v>470</v>
      </c>
    </row>
    <row r="119" spans="1:11" s="1" customFormat="1" ht="17.25" customHeight="1" thickBot="1" x14ac:dyDescent="0.3">
      <c r="A119" s="107"/>
      <c r="B119" s="110"/>
      <c r="C119" s="110"/>
      <c r="D119" s="10"/>
      <c r="E119" s="109"/>
      <c r="F119" s="110"/>
      <c r="G119" s="22"/>
      <c r="H119" s="111"/>
      <c r="I119" s="4"/>
      <c r="J119" s="111"/>
      <c r="K119" s="4" t="s">
        <v>470</v>
      </c>
    </row>
    <row r="120" spans="1:11" s="1" customFormat="1" ht="17.25" customHeight="1" thickBot="1" x14ac:dyDescent="0.3">
      <c r="A120" s="107"/>
      <c r="B120" s="110"/>
      <c r="C120" s="110"/>
      <c r="D120" s="10"/>
      <c r="E120" s="109"/>
      <c r="F120" s="110"/>
      <c r="G120" s="22"/>
      <c r="H120" s="111"/>
      <c r="I120" s="4"/>
      <c r="J120" s="111"/>
      <c r="K120" s="4" t="s">
        <v>470</v>
      </c>
    </row>
    <row r="121" spans="1:11" s="1" customFormat="1" ht="17.25" customHeight="1" thickBot="1" x14ac:dyDescent="0.3">
      <c r="A121" s="107"/>
      <c r="B121" s="110"/>
      <c r="C121" s="110"/>
      <c r="D121" s="10"/>
      <c r="E121" s="109"/>
      <c r="F121" s="110"/>
      <c r="G121" s="22"/>
      <c r="H121" s="111"/>
      <c r="I121" s="4"/>
      <c r="J121" s="111"/>
      <c r="K121" s="4" t="s">
        <v>470</v>
      </c>
    </row>
    <row r="122" spans="1:11" s="1" customFormat="1" ht="17.25" customHeight="1" thickBot="1" x14ac:dyDescent="0.3">
      <c r="A122" s="107"/>
      <c r="B122" s="110"/>
      <c r="C122" s="110"/>
      <c r="D122" s="10"/>
      <c r="E122" s="109"/>
      <c r="F122" s="110"/>
      <c r="G122" s="22"/>
      <c r="H122" s="111"/>
      <c r="I122" s="4"/>
      <c r="J122" s="111"/>
      <c r="K122" s="4" t="s">
        <v>470</v>
      </c>
    </row>
    <row r="123" spans="1:11" s="1" customFormat="1" ht="17.25" customHeight="1" thickBot="1" x14ac:dyDescent="0.3">
      <c r="A123" s="107"/>
      <c r="B123" s="110"/>
      <c r="C123" s="110"/>
      <c r="D123" s="10"/>
      <c r="E123" s="109"/>
      <c r="F123" s="110"/>
      <c r="G123" s="22"/>
      <c r="H123" s="111"/>
      <c r="I123" s="4"/>
      <c r="J123" s="111"/>
      <c r="K123" s="4" t="s">
        <v>470</v>
      </c>
    </row>
  </sheetData>
  <phoneticPr fontId="9" type="noConversion"/>
  <dataValidations count="2">
    <dataValidation type="list" allowBlank="1" showInputMessage="1" showErrorMessage="1" sqref="I118:I123" xr:uid="{00000000-0002-0000-0700-000000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K118:K123" xr:uid="{00000000-0002-0000-0700-000001000000}">
      <formula1>"Primary Data,Third Party Data,Secondary Data - Calculated based on actual data,Secondary Data - Based on assumptions,Secondary Data - Extrapolation,Other evidence"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H28"/>
  <sheetViews>
    <sheetView workbookViewId="0"/>
  </sheetViews>
  <sheetFormatPr defaultColWidth="9.109375" defaultRowHeight="14.4" x14ac:dyDescent="0.3"/>
  <cols>
    <col min="1" max="8" width="26.5546875" style="77" customWidth="1"/>
    <col min="9" max="16384" width="9.109375" style="77"/>
  </cols>
  <sheetData>
    <row r="1" spans="1:8" x14ac:dyDescent="0.3">
      <c r="A1" s="98" t="s">
        <v>28</v>
      </c>
      <c r="B1" s="98"/>
      <c r="C1" s="98"/>
      <c r="D1" s="98"/>
      <c r="E1" s="98"/>
      <c r="F1" s="98"/>
      <c r="G1" s="98"/>
      <c r="H1" s="98"/>
    </row>
    <row r="2" spans="1:8" ht="31.5" customHeight="1" x14ac:dyDescent="0.3">
      <c r="A2" s="380" t="s">
        <v>617</v>
      </c>
      <c r="B2" s="380"/>
      <c r="C2" s="380"/>
      <c r="D2" s="380"/>
      <c r="E2" s="380"/>
      <c r="F2" s="380"/>
      <c r="G2" s="380"/>
      <c r="H2" s="380"/>
    </row>
    <row r="3" spans="1:8" ht="90.6" customHeight="1" x14ac:dyDescent="0.3">
      <c r="A3" s="381" t="s">
        <v>618</v>
      </c>
      <c r="B3" s="382"/>
      <c r="C3" s="382"/>
      <c r="D3" s="382"/>
      <c r="E3" s="382"/>
      <c r="F3" s="382"/>
      <c r="G3" s="382"/>
      <c r="H3" s="383"/>
    </row>
    <row r="4" spans="1:8" ht="75.900000000000006" customHeight="1" x14ac:dyDescent="0.3">
      <c r="A4" s="384" t="s">
        <v>619</v>
      </c>
      <c r="B4" s="385"/>
      <c r="C4" s="385"/>
      <c r="D4" s="385"/>
      <c r="E4" s="385"/>
      <c r="F4" s="385"/>
      <c r="G4" s="385"/>
      <c r="H4" s="386"/>
    </row>
    <row r="5" spans="1:8" x14ac:dyDescent="0.3">
      <c r="A5" s="99"/>
      <c r="B5" s="100"/>
      <c r="C5" s="100"/>
      <c r="D5" s="100"/>
      <c r="E5" s="100"/>
      <c r="F5" s="100"/>
      <c r="G5" s="100"/>
      <c r="H5" s="100"/>
    </row>
    <row r="6" spans="1:8" x14ac:dyDescent="0.3">
      <c r="A6" s="101" t="s">
        <v>620</v>
      </c>
      <c r="B6" s="101"/>
      <c r="C6" s="101"/>
      <c r="D6" s="101"/>
      <c r="E6" s="101"/>
      <c r="F6" s="101"/>
      <c r="G6" s="101"/>
      <c r="H6" s="101"/>
    </row>
    <row r="7" spans="1:8" ht="15" thickBot="1" x14ac:dyDescent="0.35">
      <c r="A7"/>
      <c r="B7"/>
      <c r="C7"/>
      <c r="D7"/>
      <c r="E7"/>
      <c r="F7"/>
      <c r="G7"/>
      <c r="H7"/>
    </row>
    <row r="8" spans="1:8" ht="26.4" x14ac:dyDescent="0.3">
      <c r="A8" s="102" t="s">
        <v>621</v>
      </c>
      <c r="B8" s="103" t="s">
        <v>291</v>
      </c>
      <c r="C8" s="103" t="s">
        <v>158</v>
      </c>
      <c r="D8" s="103" t="s">
        <v>156</v>
      </c>
      <c r="E8" s="103" t="s">
        <v>622</v>
      </c>
      <c r="F8" s="103" t="s">
        <v>623</v>
      </c>
      <c r="G8" s="104" t="s">
        <v>276</v>
      </c>
      <c r="H8" s="104" t="s">
        <v>294</v>
      </c>
    </row>
    <row r="9" spans="1:8" s="95" customFormat="1" ht="118.8" x14ac:dyDescent="0.3">
      <c r="A9" s="105" t="s">
        <v>624</v>
      </c>
      <c r="B9" s="114">
        <v>635</v>
      </c>
      <c r="C9" s="105" t="s">
        <v>625</v>
      </c>
      <c r="D9" s="105" t="s">
        <v>626</v>
      </c>
      <c r="E9" s="105" t="s">
        <v>627</v>
      </c>
      <c r="F9" s="115" t="s">
        <v>628</v>
      </c>
      <c r="G9" s="106" t="s">
        <v>629</v>
      </c>
      <c r="H9" s="106"/>
    </row>
    <row r="10" spans="1:8" x14ac:dyDescent="0.3">
      <c r="A10" s="107"/>
      <c r="B10" s="108"/>
      <c r="C10" s="109"/>
      <c r="D10" s="110"/>
      <c r="E10" s="110"/>
      <c r="F10" s="110"/>
      <c r="G10" s="111"/>
      <c r="H10" s="111"/>
    </row>
    <row r="11" spans="1:8" x14ac:dyDescent="0.3">
      <c r="A11" s="107"/>
      <c r="B11" s="108"/>
      <c r="C11" s="109"/>
      <c r="D11" s="110"/>
      <c r="E11" s="110"/>
      <c r="F11" s="110"/>
      <c r="G11" s="111"/>
      <c r="H11" s="111"/>
    </row>
    <row r="12" spans="1:8" ht="15" thickBot="1" x14ac:dyDescent="0.35">
      <c r="A12" s="107"/>
      <c r="B12" s="108"/>
      <c r="C12" s="109"/>
      <c r="D12" s="110"/>
      <c r="E12" s="110"/>
      <c r="F12" s="110"/>
      <c r="G12" s="111"/>
      <c r="H12" s="111"/>
    </row>
    <row r="13" spans="1:8" ht="15" thickBot="1" x14ac:dyDescent="0.35">
      <c r="A13" s="107"/>
      <c r="B13" s="108"/>
      <c r="C13" s="109"/>
      <c r="D13" s="110"/>
      <c r="E13" s="110"/>
      <c r="F13" s="110"/>
      <c r="G13" s="111"/>
      <c r="H13" s="111"/>
    </row>
    <row r="14" spans="1:8" ht="15" thickBot="1" x14ac:dyDescent="0.35">
      <c r="A14" s="107"/>
      <c r="B14" s="108"/>
      <c r="C14" s="109"/>
      <c r="D14" s="110"/>
      <c r="E14" s="110"/>
      <c r="F14" s="110"/>
      <c r="G14" s="111"/>
      <c r="H14" s="111"/>
    </row>
    <row r="15" spans="1:8" ht="15" thickBot="1" x14ac:dyDescent="0.35">
      <c r="A15" s="107"/>
      <c r="B15" s="108"/>
      <c r="C15" s="109"/>
      <c r="D15" s="110"/>
      <c r="E15" s="110"/>
      <c r="F15" s="110"/>
      <c r="G15" s="111"/>
      <c r="H15" s="111"/>
    </row>
    <row r="16" spans="1:8" x14ac:dyDescent="0.3">
      <c r="A16" s="112" t="s">
        <v>615</v>
      </c>
      <c r="B16"/>
      <c r="C16"/>
      <c r="D16"/>
      <c r="E16"/>
      <c r="F16"/>
      <c r="G16"/>
      <c r="H16"/>
    </row>
    <row r="18" spans="1:6" x14ac:dyDescent="0.3">
      <c r="A18" s="101" t="s">
        <v>630</v>
      </c>
      <c r="B18" s="101"/>
      <c r="C18" s="101"/>
      <c r="D18" s="101"/>
      <c r="E18" s="101"/>
      <c r="F18" s="101"/>
    </row>
    <row r="19" spans="1:6" ht="15" thickBot="1" x14ac:dyDescent="0.35">
      <c r="A19"/>
      <c r="B19"/>
      <c r="C19"/>
      <c r="D19"/>
      <c r="E19"/>
      <c r="F19"/>
    </row>
    <row r="20" spans="1:6" ht="27" thickBot="1" x14ac:dyDescent="0.35">
      <c r="A20" s="102" t="s">
        <v>621</v>
      </c>
      <c r="B20" s="103" t="s">
        <v>156</v>
      </c>
      <c r="C20" s="103" t="s">
        <v>622</v>
      </c>
      <c r="D20" s="103" t="s">
        <v>623</v>
      </c>
      <c r="E20" s="104" t="s">
        <v>276</v>
      </c>
      <c r="F20" s="104" t="s">
        <v>294</v>
      </c>
    </row>
    <row r="21" spans="1:6" ht="132.6" thickBot="1" x14ac:dyDescent="0.35">
      <c r="A21" s="105" t="s">
        <v>631</v>
      </c>
      <c r="B21" s="105" t="s">
        <v>632</v>
      </c>
      <c r="C21" s="105" t="s">
        <v>633</v>
      </c>
      <c r="D21" s="113"/>
      <c r="E21" s="105" t="s">
        <v>634</v>
      </c>
      <c r="F21" s="105"/>
    </row>
    <row r="22" spans="1:6" ht="15" thickBot="1" x14ac:dyDescent="0.35">
      <c r="A22" s="107"/>
      <c r="B22" s="110"/>
      <c r="C22" s="110"/>
      <c r="D22" s="110"/>
      <c r="E22" s="111"/>
      <c r="F22" s="111"/>
    </row>
    <row r="23" spans="1:6" ht="15" thickBot="1" x14ac:dyDescent="0.35">
      <c r="A23" s="107"/>
      <c r="B23" s="110"/>
      <c r="C23" s="110"/>
      <c r="D23" s="110"/>
      <c r="E23" s="111"/>
      <c r="F23" s="111"/>
    </row>
    <row r="24" spans="1:6" ht="15" thickBot="1" x14ac:dyDescent="0.35">
      <c r="A24" s="107"/>
      <c r="B24" s="110"/>
      <c r="C24" s="110"/>
      <c r="D24" s="110"/>
      <c r="E24" s="111"/>
      <c r="F24" s="111"/>
    </row>
    <row r="25" spans="1:6" ht="15" thickBot="1" x14ac:dyDescent="0.35">
      <c r="A25" s="107"/>
      <c r="B25" s="110"/>
      <c r="C25" s="110"/>
      <c r="D25" s="110"/>
      <c r="E25" s="111"/>
      <c r="F25" s="111"/>
    </row>
    <row r="26" spans="1:6" ht="15" thickBot="1" x14ac:dyDescent="0.35">
      <c r="A26" s="107"/>
      <c r="B26" s="110"/>
      <c r="C26" s="110"/>
      <c r="D26" s="110"/>
      <c r="E26" s="111"/>
      <c r="F26" s="111"/>
    </row>
    <row r="27" spans="1:6" ht="15" thickBot="1" x14ac:dyDescent="0.35">
      <c r="A27" s="107"/>
      <c r="B27" s="110"/>
      <c r="C27" s="110"/>
      <c r="D27" s="110"/>
      <c r="E27" s="111"/>
      <c r="F27" s="111"/>
    </row>
    <row r="28" spans="1:6" x14ac:dyDescent="0.3">
      <c r="A28" s="112" t="s">
        <v>615</v>
      </c>
      <c r="B28"/>
      <c r="C28"/>
      <c r="D28"/>
      <c r="E28"/>
      <c r="F28"/>
    </row>
  </sheetData>
  <mergeCells count="3">
    <mergeCell ref="A2:H2"/>
    <mergeCell ref="A3:H3"/>
    <mergeCell ref="A4:H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rder1 xmlns="084a5cd8-1559-4e94-ac72-b94fb9abc19e">5</Order1>
    <DocComments xmlns="084a5cd8-1559-4e94-ac72-b94fb9abc19e">Application Form Annex to be available in SEP.</DocComments>
    <DocPublversion xmlns="084a5cd8-1559-4e94-ac72-b94fb9abc19e" xsi:nil="true"/>
    <s86b xmlns="58f75e61-ed07-41d3-a804-02f248e1fac3" xsi:nil="true"/>
    <DocInternalExternal xmlns="084a5cd8-1559-4e94-ac72-b94fb9abc19e">Internal &amp; external</DocInternalExternal>
    <ProgrCategory xmlns="084a5cd8-1559-4e94-ac72-b94fb9abc19e">3. Customised reports &amp; forms</ProgrCategory>
    <ProgrGroup xmlns="084a5cd8-1559-4e94-ac72-b94fb9abc19e">10 INNOVFUND</ProgrGroup>
    <DocStatus xmlns="084a5cd8-1559-4e94-ac72-b94fb9abc19e">Ready</DocStatus>
    <DocPublDestination xmlns="084a5cd8-1559-4e94-ac72-b94fb9abc19e" xsi:nil="true"/>
    <DocPublProtocol xmlns="084a5cd8-1559-4e94-ac72-b94fb9abc19e">TPL2-2 Programme tpl - Application forms, etc</DocPublProtocol>
    <DocOfficerComments xmlns="084a5cd8-1559-4e94-ac72-b94fb9abc19e" xsi:nil="true"/>
    <DocPublDate xmlns="084a5cd8-1559-4e94-ac72-b94fb9abc19e" xsi:nil="true"/>
    <ITcomments xmlns="084a5cd8-1559-4e94-ac72-b94fb9abc19e" xsi:nil="true"/>
    <ITstatus xmlns="084a5cd8-1559-4e94-ac72-b94fb9abc19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ad40b37cd03bf1245cd45f00d52a16ab">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2f7b0d48c5fb32656b63a66ccf0ce86c"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DEP)"/>
              <xsd:enumeration value="04 DEFENCE (EDF, ASAP and EDIRPA)"/>
              <xsd:enumeration value="05 SPACE"/>
              <xsd:enumeration value="06 CEF"/>
              <xsd:enumeration value="07 I3"/>
              <xsd:enumeration value="07a ERDF-TA"/>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1 EUROPE DIRECT"/>
              <xsd:enumeration value="41 EUROPOL"/>
              <xsd:enumeration value="41 PPPA"/>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DONE DOCUMENTS"/>
              <xsd:enumeration value="7. xxxx ORIGINAL DOCUMENTS"/>
              <xsd:enumeration value="1. PART C HEALTHCHECK"/>
              <xsd:enumeration value="2. MGA Annexes"/>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ASAP)"/>
              <xsd:enumeration value="3. Customised reports &amp; forms (EDIRPA)"/>
              <xsd:enumeration value="3. Customised reports &amp; forms (INNOVFUND AUCTIONS)"/>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SMP SURV)"/>
              <xsd:enumeration value="3. Customised reports &amp; forms (ERASMUS JMO Schools Info Package)"/>
              <xsd:enumeration value="3. Customised reports &amp; forms (ECHE Certificate)"/>
              <xsd:enumeration value="3. Customised reports &amp; forms (ESC HUMAID Quality Label)"/>
              <xsd:enumeration value="3. Customised reports &amp; forms (ECHO Partnership Certificate)"/>
              <xsd:enumeration value="3. Customised reports &amp; forms (NDICI and IPA TWINNING)"/>
              <xsd:enumeration value="3. Customised reports &amp; forms (NDICI MOBAF)"/>
              <xsd:enumeration value="3. Customised reports &amp; forms (PPPA EACEA)"/>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5F9E13-7766-4B58-9674-FFB3B12F4920}">
  <ds:schemaRefs>
    <ds:schemaRef ds:uri="http://schemas.microsoft.com/sharepoint/v3/contenttype/forms"/>
  </ds:schemaRefs>
</ds:datastoreItem>
</file>

<file path=customXml/itemProps2.xml><?xml version="1.0" encoding="utf-8"?>
<ds:datastoreItem xmlns:ds="http://schemas.openxmlformats.org/officeDocument/2006/customXml" ds:itemID="{79433302-0161-4911-8177-03752E851A4E}">
  <ds:schemaRefs>
    <ds:schemaRef ds:uri="http://schemas.microsoft.com/office/2006/documentManagement/types"/>
    <ds:schemaRef ds:uri="http://schemas.microsoft.com/office/infopath/2007/PartnerControls"/>
    <ds:schemaRef ds:uri="http://schemas.microsoft.com/office/2006/metadata/properties"/>
    <ds:schemaRef ds:uri="58f75e61-ed07-41d3-a804-02f248e1fac3"/>
    <ds:schemaRef ds:uri="http://www.w3.org/XML/1998/namespace"/>
    <ds:schemaRef ds:uri="http://purl.org/dc/terms/"/>
    <ds:schemaRef ds:uri="http://schemas.openxmlformats.org/package/2006/metadata/core-properties"/>
    <ds:schemaRef ds:uri="084a5cd8-1559-4e94-ac72-b94fb9abc19e"/>
    <ds:schemaRef ds:uri="http://purl.org/dc/elements/1.1/"/>
    <ds:schemaRef ds:uri="http://purl.org/dc/dcmitype/"/>
  </ds:schemaRefs>
</ds:datastoreItem>
</file>

<file path=customXml/itemProps3.xml><?xml version="1.0" encoding="utf-8"?>
<ds:datastoreItem xmlns:ds="http://schemas.openxmlformats.org/officeDocument/2006/customXml" ds:itemID="{B22241AF-C366-4657-9FDB-002D39F37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Overview</vt:lpstr>
      <vt:lpstr>Summary</vt:lpstr>
      <vt:lpstr>Summary per year</vt:lpstr>
      <vt:lpstr>Reference emissions</vt:lpstr>
      <vt:lpstr>Project emissions</vt:lpstr>
      <vt:lpstr>Process Diagram</vt:lpstr>
      <vt:lpstr>Ref Conversion Factors</vt:lpstr>
      <vt:lpstr>Proj Conversion Factors</vt:lpstr>
      <vt:lpstr>Assumptions</vt:lpstr>
      <vt:lpstr>Net carbon removals</vt:lpstr>
      <vt:lpstr>Other GHG emission avoidance</vt:lpstr>
      <vt:lpstr>Additional ren. electricity</vt:lpstr>
      <vt:lpstr>CC credit_Overview</vt:lpstr>
      <vt:lpstr>CC credit_calculation</vt:lpstr>
      <vt:lpstr>CC credit_Conversion factors</vt:lpstr>
      <vt:lpstr>CC credit_Assumptions</vt:lpstr>
      <vt:lpstr>Checklist</vt:lpstr>
      <vt:lpstr>Example GHG</vt:lpstr>
      <vt:lpstr>Reporting table</vt:lpstr>
      <vt:lpstr>History of changes table</vt:lpstr>
      <vt:lpstr>Summary!_Hlk40273186</vt:lpstr>
      <vt:lpstr>MyList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2021-03-19T16:20:52Z</dcterms:created>
  <dcterms:modified xsi:type="dcterms:W3CDTF">2024-02-26T14:07:14Z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y fmtid="{D5CDD505-2E9C-101B-9397-08002B2CF9AE}" pid="3" name="MSIP_Label_6bd9ddd1-4d20-43f6-abfa-fc3c07406f94_Enabled">
    <vt:lpwstr>true</vt:lpwstr>
  </property>
  <property fmtid="{D5CDD505-2E9C-101B-9397-08002B2CF9AE}" pid="4" name="MSIP_Label_6bd9ddd1-4d20-43f6-abfa-fc3c07406f94_SetDate">
    <vt:lpwstr>2022-03-30T08:52:53Z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c7d2698e-34fa-4ebb-88b1-d608e2c141f1</vt:lpwstr>
  </property>
  <property fmtid="{D5CDD505-2E9C-101B-9397-08002B2CF9AE}" pid="9" name="MSIP_Label_6bd9ddd1-4d20-43f6-abfa-fc3c07406f94_ContentBits">
    <vt:lpwstr>0</vt:lpwstr>
  </property>
</Properties>
</file>