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tabRatio="865" activeTab="0"/>
  </bookViews>
  <sheets>
    <sheet name="Map 1" sheetId="1" r:id="rId1"/>
    <sheet name="Figure 1" sheetId="18" r:id="rId2"/>
    <sheet name="Figure 2" sheetId="19" r:id="rId3"/>
    <sheet name="Figure 3" sheetId="17" r:id="rId4"/>
    <sheet name="Figure 4" sheetId="20" r:id="rId5"/>
    <sheet name="Figure 5" sheetId="12" r:id="rId6"/>
    <sheet name="Figure 6" sheetId="10" r:id="rId7"/>
    <sheet name="Figure 7" sheetId="11" r:id="rId8"/>
  </sheets>
  <definedNames>
    <definedName name="_xlnm._FilterDatabase" localSheetId="1" hidden="1">'Figure 1'!$A$40:$J$40</definedName>
    <definedName name="_xlnm._FilterDatabase" localSheetId="4" hidden="1">'Figure 4'!$A$16:$H$16</definedName>
    <definedName name="_xlnm._FilterDatabase" localSheetId="5" hidden="1">'Figure 5'!$A$13:$C$13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<sst xmlns="http://schemas.openxmlformats.org/spreadsheetml/2006/main" count="523" uniqueCount="202">
  <si>
    <t xml:space="preserve">Dataset: </t>
  </si>
  <si>
    <t>Employed persons</t>
  </si>
  <si>
    <t>Total</t>
  </si>
  <si>
    <t>TIME</t>
  </si>
  <si>
    <t/>
  </si>
  <si>
    <t>GEO (Labels)</t>
  </si>
  <si>
    <t>European Union - 27 countries (from 2020)</t>
  </si>
  <si>
    <t>Montenegro</t>
  </si>
  <si>
    <t>:</t>
  </si>
  <si>
    <t>North Macedonia</t>
  </si>
  <si>
    <t>Türkiye</t>
  </si>
  <si>
    <t>Serbia</t>
  </si>
  <si>
    <t>Greece</t>
  </si>
  <si>
    <t>Poland</t>
  </si>
  <si>
    <t>Bulgaria</t>
  </si>
  <si>
    <t>Romania</t>
  </si>
  <si>
    <t>Portugal</t>
  </si>
  <si>
    <t>Czechia</t>
  </si>
  <si>
    <t>Croatia</t>
  </si>
  <si>
    <t>Hungary</t>
  </si>
  <si>
    <t>Slovenia</t>
  </si>
  <si>
    <t>Slovakia</t>
  </si>
  <si>
    <t>Cyprus</t>
  </si>
  <si>
    <t>Lithuania</t>
  </si>
  <si>
    <t>Malta</t>
  </si>
  <si>
    <t>Latvia</t>
  </si>
  <si>
    <t>Iceland</t>
  </si>
  <si>
    <t>Sweden</t>
  </si>
  <si>
    <t>Luxembourg</t>
  </si>
  <si>
    <t>Estonia</t>
  </si>
  <si>
    <t>Spain</t>
  </si>
  <si>
    <t>d</t>
  </si>
  <si>
    <t>France</t>
  </si>
  <si>
    <t>Italy</t>
  </si>
  <si>
    <t>Belgium</t>
  </si>
  <si>
    <t>Ireland</t>
  </si>
  <si>
    <t>Finland</t>
  </si>
  <si>
    <t>Austria</t>
  </si>
  <si>
    <t>Switzerland</t>
  </si>
  <si>
    <t>Norway</t>
  </si>
  <si>
    <t>Denmark</t>
  </si>
  <si>
    <t>Germany</t>
  </si>
  <si>
    <t>Netherlands</t>
  </si>
  <si>
    <t>Special value</t>
  </si>
  <si>
    <t>not available</t>
  </si>
  <si>
    <t>Available flags:</t>
  </si>
  <si>
    <t>definition differs (see metadata)</t>
  </si>
  <si>
    <t>EU</t>
  </si>
  <si>
    <t>SEX (Labels)</t>
  </si>
  <si>
    <t>Men</t>
  </si>
  <si>
    <t>Women</t>
  </si>
  <si>
    <t>WORKTIME (Labels)</t>
  </si>
  <si>
    <t>Part-time</t>
  </si>
  <si>
    <t>Full-time</t>
  </si>
  <si>
    <t>No response</t>
  </si>
  <si>
    <t>Elementary occupations</t>
  </si>
  <si>
    <t>Clerical support workers</t>
  </si>
  <si>
    <t>Service and sales workers</t>
  </si>
  <si>
    <t>Technicians and associate professionals</t>
  </si>
  <si>
    <t>Professionals</t>
  </si>
  <si>
    <t>Plant and machine operators and assemblers</t>
  </si>
  <si>
    <t>Craft and related trades workers</t>
  </si>
  <si>
    <t>Armed forces occupations</t>
  </si>
  <si>
    <t>Managers</t>
  </si>
  <si>
    <t>Skilled agricultural, forestry and fishery workers</t>
  </si>
  <si>
    <t>ISCO08 (Labels)</t>
  </si>
  <si>
    <t>Self-employed persons without employees (own-account workers)</t>
  </si>
  <si>
    <t>Self-employed persons with employees (employers)</t>
  </si>
  <si>
    <t>Employees</t>
  </si>
  <si>
    <t>WSTATUS (Labels)</t>
  </si>
  <si>
    <t>*Including sewerage, waste management and remediation activities.</t>
  </si>
  <si>
    <t>**Including undifferentiated goods- and services-producing activities of households for own use.</t>
  </si>
  <si>
    <t>M/W diff full time</t>
  </si>
  <si>
    <t>M/W diff part time</t>
  </si>
  <si>
    <t>EU top 2 largest gaps in full time</t>
  </si>
  <si>
    <t>EU top 2 largest gaps in part time</t>
  </si>
  <si>
    <t>LARGEST</t>
  </si>
  <si>
    <t>SMALLEST</t>
  </si>
  <si>
    <t>Employers</t>
  </si>
  <si>
    <t>Own-account workers</t>
  </si>
  <si>
    <t>sum over 40</t>
  </si>
  <si>
    <t>highest value for each row</t>
  </si>
  <si>
    <t>Actual hours</t>
  </si>
  <si>
    <t>TIME = 2022</t>
  </si>
  <si>
    <t>Actual WH</t>
  </si>
  <si>
    <t>Bosnia and Herzegovina</t>
  </si>
  <si>
    <t>ABS diff part time</t>
  </si>
  <si>
    <t>ABS diff full time</t>
  </si>
  <si>
    <t>ORDERED BY MAN PART-TIME</t>
  </si>
  <si>
    <t>ORDERED BY MAN FULL-TIME</t>
  </si>
  <si>
    <t>0 Did not work in main job</t>
  </si>
  <si>
    <t>0.5 - 19.5 hours</t>
  </si>
  <si>
    <t>20 - 24.5 hours</t>
  </si>
  <si>
    <t>25 - 29.5 hours</t>
  </si>
  <si>
    <t>30 - 34.5 hours</t>
  </si>
  <si>
    <t>35 - 39.5 hours</t>
  </si>
  <si>
    <t>40 - 44.5 hours</t>
  </si>
  <si>
    <t>45 - 49.5 hours</t>
  </si>
  <si>
    <t>50 hours or more</t>
  </si>
  <si>
    <t>Employed people by average number of actual weekly hours of work in the main job, 2023</t>
  </si>
  <si>
    <t>Croatia, ‘From 25 to 29 hours’: with low reliability.</t>
  </si>
  <si>
    <t>Usual</t>
  </si>
  <si>
    <t>Actual</t>
  </si>
  <si>
    <t xml:space="preserve">Data extracted on 10/04/2024 </t>
  </si>
  <si>
    <t>Data extracted on 10/04/2024</t>
  </si>
  <si>
    <t>Average number of actual weekly hours of work in main job, by sex, age, professional status, full-time/part-time and economic activity (from 2008 onwards, NACE Rev. 2) [lfsa_ewhan2]</t>
  </si>
  <si>
    <t>SECTION A</t>
  </si>
  <si>
    <t>SECTION B</t>
  </si>
  <si>
    <t>SECTION C</t>
  </si>
  <si>
    <t>SECTION D</t>
  </si>
  <si>
    <t>SECTION E</t>
  </si>
  <si>
    <t>SECTION F</t>
  </si>
  <si>
    <t>SECTION G</t>
  </si>
  <si>
    <t>SECTION H</t>
  </si>
  <si>
    <t>SECTION I</t>
  </si>
  <si>
    <t>SECTION J</t>
  </si>
  <si>
    <t>SECTION K</t>
  </si>
  <si>
    <t>SECTION L</t>
  </si>
  <si>
    <t>SECTION M</t>
  </si>
  <si>
    <t>SECTION N</t>
  </si>
  <si>
    <t>SECTION O</t>
  </si>
  <si>
    <t>SECTION P</t>
  </si>
  <si>
    <t>SECTION Q</t>
  </si>
  <si>
    <t>SECTION R</t>
  </si>
  <si>
    <t>SECTION S</t>
  </si>
  <si>
    <t>SECTION T</t>
  </si>
  <si>
    <t>SECTION U</t>
  </si>
  <si>
    <r>
      <rPr>
        <i/>
        <sz val="10"/>
        <color theme="1"/>
        <rFont val="Arial"/>
        <family val="2"/>
      </rPr>
      <t xml:space="preserve">Source: Eurostat (ad hoc extraction and </t>
    </r>
    <r>
      <rPr>
        <sz val="10"/>
        <color theme="1"/>
        <rFont val="Arial"/>
        <family val="2"/>
      </rPr>
      <t>lfsa_ewhan2)</t>
    </r>
  </si>
  <si>
    <t>Source: Eurostat (ad hoc extraction and lfsa_ewhais)</t>
  </si>
  <si>
    <t>Average number of actual weekly hours of work in main job, by sex, age, professional status, full-time/part-time and occupation [lfsa_ewhais]</t>
  </si>
  <si>
    <t>Agriculture, forestry and fishing</t>
  </si>
  <si>
    <t>Mining and quarrying</t>
  </si>
  <si>
    <t>Construction</t>
  </si>
  <si>
    <t>Transportation and storage</t>
  </si>
  <si>
    <t>Electricity, gas, steam and air conditioning supply</t>
  </si>
  <si>
    <t>Manufacturing</t>
  </si>
  <si>
    <t>Information and communication</t>
  </si>
  <si>
    <t>Water supply*</t>
  </si>
  <si>
    <t>Activities of extraterritorial organisations and bodies</t>
  </si>
  <si>
    <t>Professional, scientific and technical activities</t>
  </si>
  <si>
    <t>Financial and insurance activities</t>
  </si>
  <si>
    <t>Accommodation and food service activities</t>
  </si>
  <si>
    <t>Wholesale and retail trade; repair of motor vehicles and motorcycles</t>
  </si>
  <si>
    <t>Public administration and defence; compulsory social security</t>
  </si>
  <si>
    <t>Real estate activities</t>
  </si>
  <si>
    <t>Other service activities</t>
  </si>
  <si>
    <t>Human health and social work activities</t>
  </si>
  <si>
    <t>Administrative and support service activities</t>
  </si>
  <si>
    <t>Arts, entertainment and recreation</t>
  </si>
  <si>
    <t>Education</t>
  </si>
  <si>
    <t>Activities of households as employers**</t>
  </si>
  <si>
    <t>CLASS 1</t>
  </si>
  <si>
    <t>CLASS 2</t>
  </si>
  <si>
    <t>CLASS 3</t>
  </si>
  <si>
    <t>CLAS 4</t>
  </si>
  <si>
    <t>&lt;35 (7)</t>
  </si>
  <si>
    <t>35-37 (9)</t>
  </si>
  <si>
    <t>&gt;39 (7)</t>
  </si>
  <si>
    <t>37-39 (10)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</si>
  <si>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(ad hoc extraction)</t>
    </r>
  </si>
  <si>
    <t>Note: Bulgaria, ‘From 25 to 29 hours’: not shown due to very low reliability.</t>
  </si>
  <si>
    <t>Source: Eurostat (ad hoc extraction)</t>
  </si>
  <si>
    <t>Order in the EU by proffesional status</t>
  </si>
  <si>
    <t>(%, aged 20 to 64)</t>
  </si>
  <si>
    <t>(aged 20 to 64)</t>
  </si>
  <si>
    <t>Average number of actual weekly hours of work in the main job for full-time, by sex, 2023</t>
  </si>
  <si>
    <t>Average number of actual weekly hours of work in the main job for part-time, by sex, 2023</t>
  </si>
  <si>
    <t>Average number of actual weekly hours of work in the main job by economic activity (NACE Rev. 2), 2023, EU</t>
  </si>
  <si>
    <t>Average number of actual weekly hours of work in the main job by occupation (ISCO-08), 2023, EU</t>
  </si>
  <si>
    <t>Data extracted on 06/05/2024 10:49:28 from [ESTAT]</t>
  </si>
  <si>
    <t>Average number of usual weekly hours of work in main job, by sex, age, professional status, full-time/part-time and economic activity (from 2008 onwards, NACE Rev. 2) [lfsa_ewhun2__custom_11222501]</t>
  </si>
  <si>
    <t xml:space="preserve">Last updated: </t>
  </si>
  <si>
    <t>24/04/2024 23:00</t>
  </si>
  <si>
    <t>Time frequency</t>
  </si>
  <si>
    <t>Annual</t>
  </si>
  <si>
    <t>Statistical classification of economic activities in the European Community (NACE Rev. 2)</t>
  </si>
  <si>
    <t>Total - all NACE activities</t>
  </si>
  <si>
    <t>Working time</t>
  </si>
  <si>
    <t>Age class</t>
  </si>
  <si>
    <t>From 20 to 64 years</t>
  </si>
  <si>
    <t>Sex</t>
  </si>
  <si>
    <t>Unit of measure</t>
  </si>
  <si>
    <t>Hour</t>
  </si>
  <si>
    <t>Time</t>
  </si>
  <si>
    <t>2023</t>
  </si>
  <si>
    <t>Source: Eurostat (lfsa_ewhun2)</t>
  </si>
  <si>
    <t>Data extracted on 06/05/2024 10:10:16 from [ESTAT]</t>
  </si>
  <si>
    <t>Average number of actual weekly hours of work in main job, by sex, age, professional status, full-time/part-time and economic activity (from 2008 onwards, NACE Rev. 2) [lfsa_ewhan2__custom_11221349]</t>
  </si>
  <si>
    <t>Activity and employment status</t>
  </si>
  <si>
    <t>Source: Eurostat (lfsa_ewhan2)</t>
  </si>
  <si>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Eurostat (lfsa_ewhan2)</t>
    </r>
  </si>
  <si>
    <t>b</t>
  </si>
  <si>
    <t>break in time series</t>
  </si>
  <si>
    <t>Comparison of the distribution of average number of usual and actual hours of work in the main job, for employed people, 2023, EU</t>
  </si>
  <si>
    <t>Average number of usual weekly hours of work in main job by professional status, 2023</t>
  </si>
  <si>
    <t>0.5 - 19.5 
hours</t>
  </si>
  <si>
    <t>20 - 24.5 
hours</t>
  </si>
  <si>
    <t>25 - 29.5 
hours</t>
  </si>
  <si>
    <t>30 - 34.5 
hours</t>
  </si>
  <si>
    <t>35 - 39.5 
hours</t>
  </si>
  <si>
    <t>40 - 44.5 
hours</t>
  </si>
  <si>
    <t>45 - 49.5 
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</si>
</sst>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##########"/>
    <numFmt numFmtId="165" formatCode="#,##0.0"/>
    <numFmt numFmtId="166" formatCode="0.0"/>
    <numFmt numFmtId="167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mediumGray">
        <b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 style="thin">
        <color rgb="FFB0B0B0"/>
      </right>
      <top/>
      <bottom/>
    </border>
    <border>
      <left/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hair">
        <color rgb="FFC0C0C0"/>
      </top>
      <bottom/>
    </border>
    <border>
      <left style="thin">
        <color rgb="FFB0B0B0"/>
      </left>
      <right style="thin">
        <color rgb="FFB0B0B0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rgb="FFB0B0B0"/>
      </left>
      <right/>
      <top style="thin">
        <color rgb="FF000000"/>
      </top>
      <bottom style="thin">
        <color rgb="FF000000"/>
      </bottom>
    </border>
    <border>
      <left style="thin">
        <color rgb="FFB0B0B0"/>
      </left>
      <right/>
      <top/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/>
    </border>
    <border>
      <left style="thin">
        <color rgb="FFB0B0B0"/>
      </left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>
        <color rgb="FFB0B0B0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rgb="FFB0B0B0"/>
      </right>
      <top style="hair">
        <color rgb="FFC0C0C0"/>
      </top>
      <bottom/>
    </border>
    <border>
      <left style="thin">
        <color rgb="FFB0B0B0"/>
      </left>
      <right/>
      <top style="thin">
        <color rgb="FF00000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/>
    </border>
    <border>
      <left style="thin">
        <color rgb="FFB0B0B0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B0B0B0"/>
      </bottom>
    </border>
    <border>
      <left style="thin">
        <color rgb="FFB0B0B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/>
      <right/>
      <top/>
      <bottom style="thin">
        <color rgb="FF000000"/>
      </bottom>
    </border>
    <border>
      <left style="thin">
        <color rgb="FFB0B0B0"/>
      </left>
      <right/>
      <top style="thin">
        <color indexed="8"/>
      </top>
      <bottom style="hair">
        <color indexed="22"/>
      </bottom>
    </border>
    <border>
      <left style="thin">
        <color rgb="FFB0B0B0"/>
      </left>
      <right/>
      <top style="thin">
        <color indexed="8"/>
      </top>
      <bottom/>
    </border>
    <border>
      <left style="hair">
        <color rgb="FFA6A6A6"/>
      </left>
      <right/>
      <top style="thin">
        <color indexed="8"/>
      </top>
      <bottom/>
    </border>
    <border>
      <left style="thin">
        <color rgb="FFB0B0B0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 style="thin">
        <color indexed="8"/>
      </top>
      <bottom style="hair">
        <color indexed="22"/>
      </bottom>
    </border>
    <border>
      <left style="thin">
        <color rgb="FFB0B0B0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7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/>
    <xf numFmtId="0" fontId="5" fillId="0" borderId="0" xfId="20" applyFont="1">
      <alignment/>
      <protection/>
    </xf>
    <xf numFmtId="0" fontId="1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7" fillId="0" borderId="0" xfId="0" applyFont="1"/>
    <xf numFmtId="165" fontId="5" fillId="0" borderId="0" xfId="20" applyNumberFormat="1" applyFont="1">
      <alignment/>
      <protection/>
    </xf>
    <xf numFmtId="166" fontId="5" fillId="0" borderId="0" xfId="20" applyNumberFormat="1" applyFont="1">
      <alignment/>
      <protection/>
    </xf>
    <xf numFmtId="166" fontId="6" fillId="0" borderId="0" xfId="20" applyNumberFormat="1" applyFont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11" fillId="0" borderId="0" xfId="0" applyFont="1"/>
    <xf numFmtId="0" fontId="3" fillId="0" borderId="0" xfId="20" applyFont="1" applyBorder="1" applyAlignment="1">
      <alignment horizontal="left" vertical="center"/>
      <protection/>
    </xf>
    <xf numFmtId="0" fontId="6" fillId="0" borderId="0" xfId="20" applyFont="1" applyAlignment="1">
      <alignment horizontal="left"/>
      <protection/>
    </xf>
    <xf numFmtId="165" fontId="5" fillId="0" borderId="2" xfId="20" applyNumberFormat="1" applyFont="1" applyBorder="1">
      <alignment/>
      <protection/>
    </xf>
    <xf numFmtId="0" fontId="3" fillId="3" borderId="3" xfId="0" applyFont="1" applyFill="1" applyBorder="1" applyAlignment="1">
      <alignment horizontal="center" vertical="center"/>
    </xf>
    <xf numFmtId="0" fontId="2" fillId="0" borderId="0" xfId="21" applyFont="1">
      <alignment/>
      <protection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3" fillId="4" borderId="4" xfId="0" applyFont="1" applyFill="1" applyBorder="1" applyAlignment="1">
      <alignment horizontal="left" vertical="center"/>
    </xf>
    <xf numFmtId="3" fontId="1" fillId="4" borderId="5" xfId="0" applyNumberFormat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left" vertical="center"/>
    </xf>
    <xf numFmtId="3" fontId="1" fillId="5" borderId="7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left" vertical="center"/>
    </xf>
    <xf numFmtId="3" fontId="1" fillId="0" borderId="9" xfId="0" applyNumberFormat="1" applyFont="1" applyBorder="1" applyAlignment="1">
      <alignment horizontal="right" vertical="center" shrinkToFit="1"/>
    </xf>
    <xf numFmtId="3" fontId="1" fillId="0" borderId="9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left" vertical="center"/>
    </xf>
    <xf numFmtId="166" fontId="2" fillId="0" borderId="13" xfId="0" applyNumberFormat="1" applyFont="1" applyBorder="1"/>
    <xf numFmtId="166" fontId="2" fillId="0" borderId="10" xfId="0" applyNumberFormat="1" applyFont="1" applyBorder="1"/>
    <xf numFmtId="0" fontId="7" fillId="3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6" borderId="20" xfId="0" applyFont="1" applyFill="1" applyBorder="1"/>
    <xf numFmtId="166" fontId="1" fillId="4" borderId="21" xfId="20" applyNumberFormat="1" applyFont="1" applyFill="1" applyBorder="1" applyAlignment="1">
      <alignment horizontal="right" vertical="center" shrinkToFit="1"/>
      <protection/>
    </xf>
    <xf numFmtId="166" fontId="1" fillId="0" borderId="17" xfId="20" applyNumberFormat="1" applyFont="1" applyBorder="1" applyAlignment="1">
      <alignment horizontal="right" vertical="center" shrinkToFit="1"/>
      <protection/>
    </xf>
    <xf numFmtId="166" fontId="1" fillId="5" borderId="17" xfId="20" applyNumberFormat="1" applyFont="1" applyFill="1" applyBorder="1" applyAlignment="1">
      <alignment horizontal="right" vertical="center" shrinkToFit="1"/>
      <protection/>
    </xf>
    <xf numFmtId="165" fontId="5" fillId="0" borderId="19" xfId="20" applyNumberFormat="1" applyFont="1" applyBorder="1">
      <alignment/>
      <protection/>
    </xf>
    <xf numFmtId="166" fontId="1" fillId="0" borderId="16" xfId="20" applyNumberFormat="1" applyFont="1" applyBorder="1" applyAlignment="1">
      <alignment horizontal="right" vertical="center" shrinkToFit="1"/>
      <protection/>
    </xf>
    <xf numFmtId="165" fontId="5" fillId="0" borderId="16" xfId="20" applyNumberFormat="1" applyFont="1" applyBorder="1">
      <alignment/>
      <protection/>
    </xf>
    <xf numFmtId="166" fontId="1" fillId="5" borderId="18" xfId="20" applyNumberFormat="1" applyFont="1" applyFill="1" applyBorder="1" applyAlignment="1">
      <alignment horizontal="right" vertical="center" shrinkToFit="1"/>
      <protection/>
    </xf>
    <xf numFmtId="0" fontId="5" fillId="0" borderId="0" xfId="20" applyFont="1" applyBorder="1">
      <alignment/>
      <protection/>
    </xf>
    <xf numFmtId="0" fontId="3" fillId="4" borderId="22" xfId="20" applyFont="1" applyFill="1" applyBorder="1" applyAlignment="1">
      <alignment horizontal="left" vertical="center"/>
      <protection/>
    </xf>
    <xf numFmtId="0" fontId="3" fillId="0" borderId="23" xfId="20" applyFont="1" applyFill="1" applyBorder="1" applyAlignment="1">
      <alignment horizontal="left" vertical="center"/>
      <protection/>
    </xf>
    <xf numFmtId="0" fontId="3" fillId="0" borderId="24" xfId="20" applyFont="1" applyFill="1" applyBorder="1" applyAlignment="1">
      <alignment horizontal="left" vertical="center"/>
      <protection/>
    </xf>
    <xf numFmtId="0" fontId="3" fillId="0" borderId="25" xfId="20" applyFont="1" applyFill="1" applyBorder="1" applyAlignment="1">
      <alignment horizontal="left" vertical="center"/>
      <protection/>
    </xf>
    <xf numFmtId="0" fontId="3" fillId="0" borderId="26" xfId="20" applyFont="1" applyFill="1" applyBorder="1" applyAlignment="1">
      <alignment horizontal="left" vertical="center"/>
      <protection/>
    </xf>
    <xf numFmtId="0" fontId="3" fillId="0" borderId="27" xfId="20" applyFont="1" applyFill="1" applyBorder="1" applyAlignment="1">
      <alignment horizontal="left" vertical="center"/>
      <protection/>
    </xf>
    <xf numFmtId="0" fontId="3" fillId="0" borderId="17" xfId="20" applyFont="1" applyFill="1" applyBorder="1" applyAlignment="1">
      <alignment horizontal="left" vertical="center"/>
      <protection/>
    </xf>
    <xf numFmtId="0" fontId="3" fillId="0" borderId="28" xfId="20" applyFont="1" applyFill="1" applyBorder="1" applyAlignment="1">
      <alignment horizontal="left" vertical="center"/>
      <protection/>
    </xf>
    <xf numFmtId="0" fontId="3" fillId="0" borderId="18" xfId="20" applyFont="1" applyFill="1" applyBorder="1" applyAlignment="1">
      <alignment horizontal="left" vertical="center"/>
      <protection/>
    </xf>
    <xf numFmtId="0" fontId="3" fillId="0" borderId="29" xfId="20" applyFont="1" applyFill="1" applyBorder="1" applyAlignment="1">
      <alignment horizontal="left" vertical="center"/>
      <protection/>
    </xf>
    <xf numFmtId="0" fontId="3" fillId="0" borderId="19" xfId="20" applyFont="1" applyFill="1" applyBorder="1" applyAlignment="1">
      <alignment horizontal="left" vertical="center"/>
      <protection/>
    </xf>
    <xf numFmtId="0" fontId="3" fillId="0" borderId="30" xfId="20" applyFont="1" applyFill="1" applyBorder="1" applyAlignment="1">
      <alignment horizontal="left" vertical="center"/>
      <protection/>
    </xf>
    <xf numFmtId="0" fontId="3" fillId="0" borderId="16" xfId="20" applyFont="1" applyFill="1" applyBorder="1" applyAlignment="1">
      <alignment horizontal="left" vertical="center"/>
      <protection/>
    </xf>
    <xf numFmtId="0" fontId="6" fillId="3" borderId="15" xfId="20" applyFont="1" applyFill="1" applyBorder="1" applyAlignment="1">
      <alignment horizontal="center" vertical="center"/>
      <protection/>
    </xf>
    <xf numFmtId="0" fontId="3" fillId="3" borderId="22" xfId="20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5" fillId="2" borderId="32" xfId="20" applyFont="1" applyFill="1" applyBorder="1">
      <alignment/>
      <protection/>
    </xf>
    <xf numFmtId="0" fontId="5" fillId="0" borderId="0" xfId="20" applyFont="1" applyAlignment="1">
      <alignment horizontal="left"/>
      <protection/>
    </xf>
    <xf numFmtId="0" fontId="3" fillId="3" borderId="33" xfId="20" applyFont="1" applyFill="1" applyBorder="1" applyAlignment="1">
      <alignment horizontal="center" vertical="center"/>
      <protection/>
    </xf>
    <xf numFmtId="0" fontId="3" fillId="3" borderId="34" xfId="20" applyFont="1" applyFill="1" applyBorder="1" applyAlignment="1">
      <alignment horizontal="center" vertical="center"/>
      <protection/>
    </xf>
    <xf numFmtId="0" fontId="6" fillId="3" borderId="21" xfId="20" applyFont="1" applyFill="1" applyBorder="1" applyAlignment="1">
      <alignment horizontal="center" vertical="center" wrapText="1"/>
      <protection/>
    </xf>
    <xf numFmtId="0" fontId="6" fillId="3" borderId="15" xfId="20" applyFont="1" applyFill="1" applyBorder="1" applyAlignment="1">
      <alignment horizontal="center" vertical="center" wrapText="1"/>
      <protection/>
    </xf>
    <xf numFmtId="0" fontId="3" fillId="3" borderId="35" xfId="20" applyFont="1" applyFill="1" applyBorder="1" applyAlignment="1">
      <alignment horizontal="center" vertical="center"/>
      <protection/>
    </xf>
    <xf numFmtId="0" fontId="3" fillId="3" borderId="36" xfId="20" applyFont="1" applyFill="1" applyBorder="1" applyAlignment="1">
      <alignment horizontal="center" vertical="center"/>
      <protection/>
    </xf>
    <xf numFmtId="0" fontId="3" fillId="3" borderId="37" xfId="20" applyFont="1" applyFill="1" applyBorder="1" applyAlignment="1">
      <alignment horizontal="center" vertical="center"/>
      <protection/>
    </xf>
    <xf numFmtId="0" fontId="3" fillId="3" borderId="38" xfId="20" applyFont="1" applyFill="1" applyBorder="1" applyAlignment="1">
      <alignment horizontal="center" vertical="center"/>
      <protection/>
    </xf>
    <xf numFmtId="0" fontId="3" fillId="3" borderId="38" xfId="20" applyFont="1" applyFill="1" applyBorder="1" applyAlignment="1">
      <alignment horizontal="center" vertical="center" wrapText="1"/>
      <protection/>
    </xf>
    <xf numFmtId="0" fontId="3" fillId="3" borderId="39" xfId="0" applyFont="1" applyFill="1" applyBorder="1" applyAlignment="1">
      <alignment horizontal="center" vertical="center"/>
    </xf>
    <xf numFmtId="0" fontId="3" fillId="3" borderId="6" xfId="20" applyFont="1" applyFill="1" applyBorder="1" applyAlignment="1">
      <alignment horizontal="center" vertical="center"/>
      <protection/>
    </xf>
    <xf numFmtId="0" fontId="3" fillId="3" borderId="40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 wrapText="1"/>
      <protection/>
    </xf>
    <xf numFmtId="0" fontId="7" fillId="3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3" borderId="4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2" fontId="2" fillId="4" borderId="2" xfId="0" applyNumberFormat="1" applyFont="1" applyFill="1" applyBorder="1"/>
    <xf numFmtId="2" fontId="2" fillId="0" borderId="42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16" xfId="0" applyNumberFormat="1" applyFont="1" applyBorder="1"/>
    <xf numFmtId="2" fontId="2" fillId="0" borderId="0" xfId="0" applyNumberFormat="1" applyFont="1"/>
    <xf numFmtId="166" fontId="2" fillId="0" borderId="0" xfId="0" applyNumberFormat="1" applyFont="1" applyBorder="1"/>
    <xf numFmtId="0" fontId="2" fillId="6" borderId="44" xfId="0" applyFont="1" applyFill="1" applyBorder="1"/>
    <xf numFmtId="0" fontId="2" fillId="6" borderId="43" xfId="0" applyFont="1" applyFill="1" applyBorder="1"/>
    <xf numFmtId="2" fontId="2" fillId="4" borderId="45" xfId="0" applyNumberFormat="1" applyFont="1" applyFill="1" applyBorder="1"/>
    <xf numFmtId="0" fontId="1" fillId="0" borderId="0" xfId="0" applyFont="1"/>
    <xf numFmtId="0" fontId="2" fillId="0" borderId="45" xfId="0" applyFont="1" applyBorder="1" applyAlignment="1">
      <alignment horizontal="center"/>
    </xf>
    <xf numFmtId="2" fontId="2" fillId="0" borderId="45" xfId="0" applyNumberFormat="1" applyFont="1" applyBorder="1"/>
    <xf numFmtId="167" fontId="2" fillId="0" borderId="0" xfId="0" applyNumberFormat="1" applyFont="1"/>
    <xf numFmtId="0" fontId="7" fillId="4" borderId="7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167" fontId="2" fillId="4" borderId="19" xfId="0" applyNumberFormat="1" applyFont="1" applyFill="1" applyBorder="1"/>
    <xf numFmtId="0" fontId="7" fillId="7" borderId="32" xfId="0" applyFont="1" applyFill="1" applyBorder="1" applyAlignment="1">
      <alignment horizontal="center" vertical="center" wrapText="1"/>
    </xf>
    <xf numFmtId="0" fontId="2" fillId="4" borderId="42" xfId="0" applyFont="1" applyFill="1" applyBorder="1"/>
    <xf numFmtId="167" fontId="2" fillId="4" borderId="42" xfId="0" applyNumberFormat="1" applyFont="1" applyFill="1" applyBorder="1"/>
    <xf numFmtId="166" fontId="1" fillId="0" borderId="18" xfId="20" applyNumberFormat="1" applyFont="1" applyBorder="1" applyAlignment="1">
      <alignment horizontal="right" vertical="center" shrinkToFit="1"/>
      <protection/>
    </xf>
    <xf numFmtId="0" fontId="6" fillId="0" borderId="10" xfId="20" applyFont="1" applyBorder="1" applyAlignment="1">
      <alignment horizontal="left"/>
      <protection/>
    </xf>
    <xf numFmtId="0" fontId="3" fillId="3" borderId="18" xfId="20" applyFont="1" applyFill="1" applyBorder="1" applyAlignment="1">
      <alignment horizontal="center" vertical="center"/>
      <protection/>
    </xf>
    <xf numFmtId="165" fontId="5" fillId="0" borderId="0" xfId="20" applyNumberFormat="1" applyFont="1" applyBorder="1">
      <alignment/>
      <protection/>
    </xf>
    <xf numFmtId="166" fontId="5" fillId="0" borderId="18" xfId="20" applyNumberFormat="1" applyFont="1" applyBorder="1">
      <alignment/>
      <protection/>
    </xf>
    <xf numFmtId="166" fontId="5" fillId="0" borderId="19" xfId="20" applyNumberFormat="1" applyFont="1" applyBorder="1">
      <alignment/>
      <protection/>
    </xf>
    <xf numFmtId="0" fontId="3" fillId="0" borderId="46" xfId="20" applyFont="1" applyFill="1" applyBorder="1" applyAlignment="1">
      <alignment horizontal="left" vertical="center"/>
      <protection/>
    </xf>
    <xf numFmtId="0" fontId="3" fillId="0" borderId="47" xfId="20" applyFont="1" applyFill="1" applyBorder="1" applyAlignment="1">
      <alignment horizontal="left" vertical="center"/>
      <protection/>
    </xf>
    <xf numFmtId="166" fontId="1" fillId="5" borderId="48" xfId="20" applyNumberFormat="1" applyFont="1" applyFill="1" applyBorder="1" applyAlignment="1">
      <alignment horizontal="right" vertical="center" shrinkToFit="1"/>
      <protection/>
    </xf>
    <xf numFmtId="0" fontId="3" fillId="0" borderId="49" xfId="20" applyFont="1" applyFill="1" applyBorder="1" applyAlignment="1">
      <alignment horizontal="left" vertical="center"/>
      <protection/>
    </xf>
    <xf numFmtId="166" fontId="1" fillId="5" borderId="50" xfId="20" applyNumberFormat="1" applyFont="1" applyFill="1" applyBorder="1" applyAlignment="1">
      <alignment horizontal="right" vertical="center" shrinkToFit="1"/>
      <protection/>
    </xf>
    <xf numFmtId="166" fontId="1" fillId="0" borderId="50" xfId="20" applyNumberFormat="1" applyFont="1" applyBorder="1" applyAlignment="1">
      <alignment horizontal="right" vertical="center" shrinkToFit="1"/>
      <protection/>
    </xf>
    <xf numFmtId="166" fontId="1" fillId="0" borderId="51" xfId="20" applyNumberFormat="1" applyFont="1" applyBorder="1" applyAlignment="1">
      <alignment horizontal="right" vertical="center" shrinkToFit="1"/>
      <protection/>
    </xf>
    <xf numFmtId="0" fontId="6" fillId="0" borderId="23" xfId="20" applyFont="1" applyBorder="1" applyAlignment="1">
      <alignment horizontal="left"/>
      <protection/>
    </xf>
    <xf numFmtId="0" fontId="3" fillId="0" borderId="41" xfId="20" applyFont="1" applyFill="1" applyBorder="1" applyAlignment="1">
      <alignment horizontal="left" vertical="center"/>
      <protection/>
    </xf>
    <xf numFmtId="166" fontId="5" fillId="0" borderId="16" xfId="20" applyNumberFormat="1" applyFont="1" applyBorder="1">
      <alignment/>
      <protection/>
    </xf>
    <xf numFmtId="166" fontId="5" fillId="0" borderId="17" xfId="20" applyNumberFormat="1" applyFont="1" applyBorder="1">
      <alignment/>
      <protection/>
    </xf>
    <xf numFmtId="166" fontId="1" fillId="0" borderId="16" xfId="0" applyNumberFormat="1" applyFont="1" applyBorder="1" applyAlignment="1">
      <alignment horizontal="right" vertical="center" shrinkToFit="1"/>
    </xf>
    <xf numFmtId="166" fontId="1" fillId="0" borderId="17" xfId="0" applyNumberFormat="1" applyFont="1" applyBorder="1" applyAlignment="1">
      <alignment horizontal="right" vertical="center" shrinkToFit="1"/>
    </xf>
    <xf numFmtId="166" fontId="1" fillId="5" borderId="17" xfId="0" applyNumberFormat="1" applyFont="1" applyFill="1" applyBorder="1" applyAlignment="1">
      <alignment horizontal="right" vertical="center" shrinkToFit="1"/>
    </xf>
    <xf numFmtId="166" fontId="1" fillId="5" borderId="19" xfId="0" applyNumberFormat="1" applyFont="1" applyFill="1" applyBorder="1" applyAlignment="1">
      <alignment horizontal="right" vertical="center" shrinkToFit="1"/>
    </xf>
    <xf numFmtId="166" fontId="1" fillId="0" borderId="21" xfId="0" applyNumberFormat="1" applyFont="1" applyBorder="1" applyAlignment="1">
      <alignment horizontal="right" vertical="center" shrinkToFit="1"/>
    </xf>
    <xf numFmtId="166" fontId="1" fillId="0" borderId="19" xfId="20" applyNumberFormat="1" applyFont="1" applyBorder="1" applyAlignment="1">
      <alignment horizontal="right" vertical="center" shrinkToFit="1"/>
      <protection/>
    </xf>
    <xf numFmtId="166" fontId="1" fillId="5" borderId="16" xfId="20" applyNumberFormat="1" applyFont="1" applyFill="1" applyBorder="1" applyAlignment="1">
      <alignment horizontal="right" vertical="center" shrinkToFit="1"/>
      <protection/>
    </xf>
    <xf numFmtId="166" fontId="6" fillId="0" borderId="1" xfId="20" applyNumberFormat="1" applyFont="1" applyBorder="1" applyAlignment="1">
      <alignment vertical="center"/>
      <protection/>
    </xf>
    <xf numFmtId="0" fontId="3" fillId="0" borderId="52" xfId="20" applyFont="1" applyFill="1" applyBorder="1" applyAlignment="1">
      <alignment horizontal="left" vertical="center"/>
      <protection/>
    </xf>
    <xf numFmtId="165" fontId="1" fillId="0" borderId="2" xfId="20" applyNumberFormat="1" applyFont="1" applyBorder="1" applyAlignment="1">
      <alignment horizontal="right" vertical="center" shrinkToFit="1"/>
      <protection/>
    </xf>
    <xf numFmtId="164" fontId="1" fillId="0" borderId="2" xfId="20" applyNumberFormat="1" applyFont="1" applyBorder="1" applyAlignment="1">
      <alignment horizontal="right" vertical="center" shrinkToFit="1"/>
      <protection/>
    </xf>
    <xf numFmtId="0" fontId="3" fillId="0" borderId="31" xfId="20" applyFont="1" applyFill="1" applyBorder="1" applyAlignment="1">
      <alignment horizontal="left" vertical="center"/>
      <protection/>
    </xf>
    <xf numFmtId="166" fontId="1" fillId="0" borderId="53" xfId="20" applyNumberFormat="1" applyFont="1" applyBorder="1" applyAlignment="1">
      <alignment horizontal="right" vertical="center" shrinkToFit="1"/>
      <protection/>
    </xf>
    <xf numFmtId="0" fontId="5" fillId="0" borderId="0" xfId="21" applyFont="1">
      <alignment/>
      <protection/>
    </xf>
    <xf numFmtId="166" fontId="1" fillId="4" borderId="5" xfId="0" applyNumberFormat="1" applyFont="1" applyFill="1" applyBorder="1" applyAlignment="1">
      <alignment horizontal="right" vertical="center" shrinkToFit="1"/>
    </xf>
    <xf numFmtId="166" fontId="1" fillId="5" borderId="7" xfId="0" applyNumberFormat="1" applyFont="1" applyFill="1" applyBorder="1" applyAlignment="1">
      <alignment horizontal="right" vertical="center" shrinkToFit="1"/>
    </xf>
    <xf numFmtId="166" fontId="1" fillId="0" borderId="9" xfId="0" applyNumberFormat="1" applyFont="1" applyBorder="1" applyAlignment="1">
      <alignment horizontal="right" vertical="center" shrinkToFit="1"/>
    </xf>
    <xf numFmtId="166" fontId="1" fillId="0" borderId="9" xfId="0" applyNumberFormat="1" applyFont="1" applyFill="1" applyBorder="1" applyAlignment="1">
      <alignment horizontal="right" vertical="center" shrinkToFit="1"/>
    </xf>
    <xf numFmtId="166" fontId="1" fillId="0" borderId="41" xfId="0" applyNumberFormat="1" applyFont="1" applyFill="1" applyBorder="1" applyAlignment="1">
      <alignment horizontal="right" vertical="center" shrinkToFit="1"/>
    </xf>
    <xf numFmtId="166" fontId="3" fillId="0" borderId="10" xfId="0" applyNumberFormat="1" applyFont="1" applyFill="1" applyBorder="1" applyAlignment="1">
      <alignment horizontal="right" vertical="center" shrinkToFit="1"/>
    </xf>
    <xf numFmtId="166" fontId="3" fillId="0" borderId="13" xfId="0" applyNumberFormat="1" applyFont="1" applyFill="1" applyBorder="1" applyAlignment="1">
      <alignment horizontal="right" vertical="center" shrinkToFit="1"/>
    </xf>
    <xf numFmtId="166" fontId="3" fillId="0" borderId="9" xfId="0" applyNumberFormat="1" applyFont="1" applyFill="1" applyBorder="1" applyAlignment="1">
      <alignment horizontal="right" vertical="center" shrinkToFit="1"/>
    </xf>
    <xf numFmtId="166" fontId="2" fillId="0" borderId="0" xfId="0" applyNumberFormat="1" applyFont="1"/>
    <xf numFmtId="2" fontId="2" fillId="0" borderId="0" xfId="0" applyNumberFormat="1" applyFont="1" applyBorder="1"/>
    <xf numFmtId="0" fontId="7" fillId="3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/>
    <xf numFmtId="0" fontId="3" fillId="3" borderId="54" xfId="0" applyFont="1" applyFill="1" applyBorder="1" applyAlignment="1">
      <alignment horizontal="center" vertical="center"/>
    </xf>
    <xf numFmtId="0" fontId="3" fillId="3" borderId="6" xfId="20" applyFont="1" applyFill="1" applyBorder="1" applyAlignment="1">
      <alignment horizontal="center" vertical="center"/>
      <protection/>
    </xf>
    <xf numFmtId="0" fontId="3" fillId="3" borderId="40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dxfs count="18">
    <dxf>
      <font>
        <color theme="2"/>
      </font>
      <fill>
        <patternFill>
          <bgColor theme="5"/>
        </patternFill>
      </fill>
      <border/>
    </dxf>
    <dxf>
      <fill>
        <patternFill>
          <bgColor theme="4" tint="0.5999600291252136"/>
        </patternFill>
      </fill>
      <border/>
    </dxf>
    <dxf>
      <font>
        <color theme="2"/>
      </font>
      <fill>
        <patternFill>
          <bgColor theme="5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4" tint="-0.24993999302387238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-0.24993999302387238"/>
        </patternFill>
      </fill>
    </dxf>
    <dxf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DAF5CF"/>
        </patternFill>
      </fill>
      <border/>
    </dxf>
    <dxf>
      <fill>
        <patternFill>
          <bgColor rgb="FF96EECC"/>
        </patternFill>
      </fill>
      <border/>
    </dxf>
    <dxf>
      <fill>
        <patternFill>
          <bgColor rgb="FF31CFBC"/>
        </patternFill>
      </fill>
      <border/>
    </dxf>
    <dxf>
      <font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by average number of actual weekly hours of work in the main job,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aged 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5"/>
          <c:w val="0.97075"/>
          <c:h val="0.53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0 Did not work in main job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1'!$B$7:$B$43</c:f>
              <c:numCache/>
            </c:numRef>
          </c:val>
        </c:ser>
        <c:ser>
          <c:idx val="1"/>
          <c:order val="1"/>
          <c:tx>
            <c:strRef>
              <c:f>'Figure 1'!$C$6</c:f>
              <c:strCache>
                <c:ptCount val="1"/>
                <c:pt idx="0">
                  <c:v>0.5 - 19.5 hours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1'!$C$7:$C$43</c:f>
              <c:numCache/>
            </c:numRef>
          </c:val>
        </c:ser>
        <c:ser>
          <c:idx val="2"/>
          <c:order val="2"/>
          <c:tx>
            <c:strRef>
              <c:f>'Figure 1'!$D$6</c:f>
              <c:strCache>
                <c:ptCount val="1"/>
                <c:pt idx="0">
                  <c:v>20 - 24.5 hours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1'!$D$7:$D$43</c:f>
              <c:numCache/>
            </c:numRef>
          </c:val>
        </c:ser>
        <c:ser>
          <c:idx val="3"/>
          <c:order val="3"/>
          <c:tx>
            <c:strRef>
              <c:f>'Figure 1'!$E$6</c:f>
              <c:strCache>
                <c:ptCount val="1"/>
                <c:pt idx="0">
                  <c:v>25 - 29.5 hours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1'!$E$7:$E$43</c:f>
              <c:numCache/>
            </c:numRef>
          </c:val>
        </c:ser>
        <c:ser>
          <c:idx val="4"/>
          <c:order val="4"/>
          <c:tx>
            <c:strRef>
              <c:f>'Figure 1'!$F$6</c:f>
              <c:strCache>
                <c:ptCount val="1"/>
                <c:pt idx="0">
                  <c:v>30 - 34.5 hours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1'!$F$7:$F$43</c:f>
              <c:numCache/>
            </c:numRef>
          </c:val>
        </c:ser>
        <c:ser>
          <c:idx val="5"/>
          <c:order val="5"/>
          <c:tx>
            <c:strRef>
              <c:f>'Figure 1'!$G$6</c:f>
              <c:strCache>
                <c:ptCount val="1"/>
                <c:pt idx="0">
                  <c:v>35 - 39.5 hours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1'!$G$7:$G$43</c:f>
              <c:numCache/>
            </c:numRef>
          </c:val>
        </c:ser>
        <c:ser>
          <c:idx val="6"/>
          <c:order val="6"/>
          <c:tx>
            <c:strRef>
              <c:f>'Figure 1'!$H$6</c:f>
              <c:strCache>
                <c:ptCount val="1"/>
                <c:pt idx="0">
                  <c:v>40 - 44.5 hours</c:v>
                </c:pt>
              </c:strCache>
            </c:strRef>
          </c:tx>
          <c:spPr>
            <a:solidFill>
              <a:srgbClr val="672DC4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1'!$H$7:$H$43</c:f>
              <c:numCache/>
            </c:numRef>
          </c:val>
        </c:ser>
        <c:ser>
          <c:idx val="7"/>
          <c:order val="7"/>
          <c:tx>
            <c:strRef>
              <c:f>'Figure 1'!$I$6</c:f>
              <c:strCache>
                <c:ptCount val="1"/>
                <c:pt idx="0">
                  <c:v>45 - 49.5 hours</c:v>
                </c:pt>
              </c:strCache>
            </c:strRef>
          </c:tx>
          <c:spPr>
            <a:solidFill>
              <a:srgbClr val="672DC4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1'!$I$7:$I$43</c:f>
              <c:numCache/>
            </c:numRef>
          </c:val>
        </c:ser>
        <c:ser>
          <c:idx val="8"/>
          <c:order val="8"/>
          <c:tx>
            <c:strRef>
              <c:f>'Figure 1'!$J$6</c:f>
              <c:strCache>
                <c:ptCount val="1"/>
                <c:pt idx="0">
                  <c:v>50 hours or more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1'!$A$7:$A$43</c:f>
              <c:strCache/>
            </c:strRef>
          </c:cat>
          <c:val>
            <c:numRef>
              <c:f>'Figure 1'!$J$7:$J$43</c:f>
              <c:numCache/>
            </c:numRef>
          </c:val>
        </c:ser>
        <c:overlap val="100"/>
        <c:gapWidth val="75"/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64082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7"/>
          <c:w val="0.93225"/>
          <c:h val="0.1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the distribution of average number of usual and actual hours of work in the main job, for employed people, 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aged 20 to 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2'!$A$6</c:f>
              <c:strCache>
                <c:ptCount val="1"/>
                <c:pt idx="0">
                  <c:v>Usual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2'!$B$5:$J$5</c:f>
              <c:strCache/>
            </c:strRef>
          </c:cat>
          <c:val>
            <c:numRef>
              <c:f>'Figure 2'!$B$6:$J$6</c:f>
              <c:numCache/>
            </c:numRef>
          </c:val>
        </c:ser>
        <c:ser>
          <c:idx val="1"/>
          <c:order val="1"/>
          <c:tx>
            <c:strRef>
              <c:f>'Figure 2'!$A$7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2'!$B$5:$J$5</c:f>
              <c:strCache/>
            </c:strRef>
          </c:cat>
          <c:val>
            <c:numRef>
              <c:f>'Figure 2'!$B$7:$J$7</c:f>
              <c:numCache/>
            </c:numRef>
          </c:val>
        </c:ser>
        <c:overlap val="-27"/>
        <c:gapWidth val="75"/>
        <c:axId val="971633"/>
        <c:axId val="8744698"/>
      </c:bar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9716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84475"/>
          <c:w val="0.156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actual weekly hours of work in the main job for full-time, by sex,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(aged 20 to 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3'!$H$13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3'!$A$15:$A$51</c:f>
              <c:strCache/>
            </c:strRef>
          </c:cat>
          <c:val>
            <c:numRef>
              <c:f>'Figure 3'!$H$15:$H$51</c:f>
              <c:numCache/>
            </c:numRef>
          </c:val>
        </c:ser>
        <c:ser>
          <c:idx val="1"/>
          <c:order val="1"/>
          <c:tx>
            <c:strRef>
              <c:f>'Figure 3'!$F$13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3'!$A$15:$A$51</c:f>
              <c:strCache/>
            </c:strRef>
          </c:cat>
          <c:val>
            <c:numRef>
              <c:f>'Figure 3'!$F$15:$F$51</c:f>
              <c:numCache/>
            </c:numRef>
          </c:val>
        </c:ser>
        <c:overlap val="-27"/>
        <c:gapWidth val="75"/>
        <c:axId val="11593419"/>
        <c:axId val="37231908"/>
      </c:bar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5934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83225"/>
          <c:w val="0.211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actual weekly hours of work in the main job for part-time, by sex,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(aged 20 to 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4'!$G$13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4'!$A$15:$A$51</c:f>
              <c:strCache/>
            </c:strRef>
          </c:cat>
          <c:val>
            <c:numRef>
              <c:f>'Figure 4'!$G$15:$G$51</c:f>
              <c:numCache/>
            </c:numRef>
          </c:val>
        </c:ser>
        <c:ser>
          <c:idx val="1"/>
          <c:order val="1"/>
          <c:tx>
            <c:strRef>
              <c:f>'Figure 4'!$E$13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4'!$A$15:$A$51</c:f>
              <c:strCache/>
            </c:strRef>
          </c:cat>
          <c:val>
            <c:numRef>
              <c:f>'Figure 4'!$E$15:$E$51</c:f>
              <c:numCache/>
            </c:numRef>
          </c:val>
        </c:ser>
        <c:overlap val="-27"/>
        <c:gapWidth val="75"/>
        <c:axId val="66651717"/>
        <c:axId val="62994542"/>
      </c:bar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6517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5"/>
          <c:y val="0.8325"/>
          <c:w val="0.18775"/>
          <c:h val="0.03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actual weekly hours of work in the main job by economic activity (NACE Rev. 2), 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(aged 20 to 64)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6"/>
          <c:w val="0.99325"/>
          <c:h val="0.6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5'!$C$13</c:f>
              <c:strCache>
                <c:ptCount val="1"/>
                <c:pt idx="0">
                  <c:v>Actual hours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5'!$B$14:$B$34</c:f>
              <c:strCache/>
            </c:strRef>
          </c:cat>
          <c:val>
            <c:numRef>
              <c:f>'Figure 5'!$C$14:$C$34</c:f>
              <c:numCache/>
            </c:numRef>
          </c:val>
        </c:ser>
        <c:overlap val="-27"/>
        <c:gapWidth val="75"/>
        <c:axId val="30079967"/>
        <c:axId val="2284248"/>
      </c:barChart>
      <c:catAx>
        <c:axId val="30079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0799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actual weekly hours of work in the main job by occupation (ISCO-08), 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(aged 20 to 64)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65"/>
          <c:y val="0.20975"/>
          <c:w val="0.647"/>
          <c:h val="0.5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6'!$A$19:$A$28</c:f>
              <c:strCache/>
            </c:strRef>
          </c:cat>
          <c:val>
            <c:numRef>
              <c:f>'Figure 6'!$B$19:$B$28</c:f>
              <c:numCache/>
            </c:numRef>
          </c:val>
        </c:ser>
        <c:overlap val="-27"/>
        <c:gapWidth val="75"/>
        <c:axId val="20558233"/>
        <c:axId val="50806370"/>
      </c:barChart>
      <c:catAx>
        <c:axId val="205582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5582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usual weekly hours of work in main job by professional status,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(aged 20 to 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5175"/>
          <c:w val="0.94825"/>
          <c:h val="0.4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7'!$C$13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7'!$A$14:$A$50</c:f>
              <c:strCache/>
            </c:strRef>
          </c:cat>
          <c:val>
            <c:numRef>
              <c:f>'Figure 7'!$C$14:$C$50</c:f>
              <c:numCache/>
            </c:numRef>
          </c:val>
        </c:ser>
        <c:ser>
          <c:idx val="2"/>
          <c:order val="1"/>
          <c:tx>
            <c:strRef>
              <c:f>'Figure 7'!$D$13</c:f>
              <c:strCache>
                <c:ptCount val="1"/>
                <c:pt idx="0">
                  <c:v>Self-employed persons with employees (employers)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7'!$A$14:$A$50</c:f>
              <c:strCache/>
            </c:strRef>
          </c:cat>
          <c:val>
            <c:numRef>
              <c:f>'Figure 7'!$D$14:$D$50</c:f>
              <c:numCache/>
            </c:numRef>
          </c:val>
        </c:ser>
        <c:ser>
          <c:idx val="3"/>
          <c:order val="2"/>
          <c:tx>
            <c:strRef>
              <c:f>'Figure 7'!$E$13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7'!$A$14:$A$50</c:f>
              <c:strCache/>
            </c:strRef>
          </c:cat>
          <c:val>
            <c:numRef>
              <c:f>'Figure 7'!$E$14:$E$50</c:f>
              <c:numCache/>
            </c:numRef>
          </c:val>
        </c:ser>
        <c:overlap val="-27"/>
        <c:gapWidth val="75"/>
        <c:axId val="54604147"/>
        <c:axId val="21675276"/>
      </c:bar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6041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0125"/>
          <c:w val="0.79325"/>
          <c:h val="0.11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4</xdr:row>
      <xdr:rowOff>28575</xdr:rowOff>
    </xdr:from>
    <xdr:to>
      <xdr:col>17</xdr:col>
      <xdr:colOff>9525</xdr:colOff>
      <xdr:row>51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790575"/>
          <a:ext cx="7629525" cy="7715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258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*Including sewerage, waste management and remediation activities.</a:t>
          </a:r>
        </a:p>
        <a:p>
          <a:r>
            <a:rPr lang="en-IE" sz="1200">
              <a:latin typeface="Arial" panose="020B0604020202020204" pitchFamily="34" charset="0"/>
            </a:rPr>
            <a:t>**Including undifferentiated goods- and services-producing activities of households for own use.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(ad hoc extraction and lfsa_ewhan2)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14</xdr:row>
      <xdr:rowOff>47625</xdr:rowOff>
    </xdr:from>
    <xdr:to>
      <xdr:col>23</xdr:col>
      <xdr:colOff>457200</xdr:colOff>
      <xdr:row>60</xdr:row>
      <xdr:rowOff>152400</xdr:rowOff>
    </xdr:to>
    <xdr:graphicFrame macro="">
      <xdr:nvGraphicFramePr>
        <xdr:cNvPr id="2" name="Chart 1"/>
        <xdr:cNvGraphicFramePr/>
      </xdr:nvGraphicFramePr>
      <xdr:xfrm>
        <a:off x="11449050" y="2314575"/>
        <a:ext cx="1057275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010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(ad hoc extraction and lfsa_ewhais)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152400</xdr:rowOff>
    </xdr:from>
    <xdr:to>
      <xdr:col>21</xdr:col>
      <xdr:colOff>228600</xdr:colOff>
      <xdr:row>63</xdr:row>
      <xdr:rowOff>19050</xdr:rowOff>
    </xdr:to>
    <xdr:graphicFrame macro="">
      <xdr:nvGraphicFramePr>
        <xdr:cNvPr id="2" name="Chart 1"/>
        <xdr:cNvGraphicFramePr/>
      </xdr:nvGraphicFramePr>
      <xdr:xfrm>
        <a:off x="5562600" y="2105025"/>
        <a:ext cx="1057275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200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(lfsa_ewhun2)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9</xdr:row>
      <xdr:rowOff>47625</xdr:rowOff>
    </xdr:from>
    <xdr:to>
      <xdr:col>28</xdr:col>
      <xdr:colOff>142875</xdr:colOff>
      <xdr:row>49</xdr:row>
      <xdr:rowOff>85725</xdr:rowOff>
    </xdr:to>
    <xdr:graphicFrame macro="">
      <xdr:nvGraphicFramePr>
        <xdr:cNvPr id="4" name="Chart 3"/>
        <xdr:cNvGraphicFramePr/>
      </xdr:nvGraphicFramePr>
      <xdr:xfrm>
        <a:off x="11077575" y="1714500"/>
        <a:ext cx="112871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019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‘From 25 to 29 hours’: not shown due to very low reliability.</a:t>
          </a:r>
        </a:p>
        <a:p>
          <a:r>
            <a:rPr lang="en-IE" sz="1200">
              <a:latin typeface="Arial" panose="020B0604020202020204" pitchFamily="34" charset="0"/>
            </a:rPr>
            <a:t>Croatia, ‘From 25 to 29 hours’: with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(ad 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485775</xdr:colOff>
      <xdr:row>16</xdr:row>
      <xdr:rowOff>28575</xdr:rowOff>
    </xdr:from>
    <xdr:to>
      <xdr:col>34</xdr:col>
      <xdr:colOff>304800</xdr:colOff>
      <xdr:row>61</xdr:row>
      <xdr:rowOff>142875</xdr:rowOff>
    </xdr:to>
    <xdr:graphicFrame macro="">
      <xdr:nvGraphicFramePr>
        <xdr:cNvPr id="2" name="Chart 1"/>
        <xdr:cNvGraphicFramePr/>
      </xdr:nvGraphicFramePr>
      <xdr:xfrm>
        <a:off x="12230100" y="3267075"/>
        <a:ext cx="1067752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477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(ad 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11</xdr:row>
      <xdr:rowOff>152400</xdr:rowOff>
    </xdr:from>
    <xdr:to>
      <xdr:col>29</xdr:col>
      <xdr:colOff>342900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7448550" y="2667000"/>
        <a:ext cx="1057275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(lfsa_ewhan2)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19</xdr:row>
      <xdr:rowOff>47625</xdr:rowOff>
    </xdr:from>
    <xdr:to>
      <xdr:col>33</xdr:col>
      <xdr:colOff>66675</xdr:colOff>
      <xdr:row>65</xdr:row>
      <xdr:rowOff>142875</xdr:rowOff>
    </xdr:to>
    <xdr:graphicFrame macro="">
      <xdr:nvGraphicFramePr>
        <xdr:cNvPr id="3" name="Chart 2"/>
        <xdr:cNvGraphicFramePr/>
      </xdr:nvGraphicFramePr>
      <xdr:xfrm>
        <a:off x="12496800" y="3238500"/>
        <a:ext cx="105727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058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(lfsa_ewhan2)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28575</xdr:rowOff>
    </xdr:from>
    <xdr:to>
      <xdr:col>33</xdr:col>
      <xdr:colOff>314325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12487275" y="2762250"/>
        <a:ext cx="10677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showGridLines="0" tabSelected="1" zoomScale="70" zoomScaleNormal="70" workbookViewId="0" topLeftCell="A2">
      <selection activeCell="A11" sqref="A11"/>
    </sheetView>
  </sheetViews>
  <sheetFormatPr defaultColWidth="9.140625" defaultRowHeight="15"/>
  <cols>
    <col min="1" max="1" width="32.421875" style="2" customWidth="1"/>
    <col min="2" max="19" width="9.140625" style="2" customWidth="1"/>
    <col min="20" max="20" width="13.8515625" style="2" customWidth="1"/>
    <col min="21" max="21" width="9.140625" style="2" customWidth="1"/>
    <col min="22" max="22" width="7.57421875" style="8" customWidth="1"/>
    <col min="23" max="23" width="17.57421875" style="2" customWidth="1"/>
    <col min="24" max="16384" width="9.140625" style="2" customWidth="1"/>
  </cols>
  <sheetData>
    <row r="1" ht="15">
      <c r="A1" s="1" t="s">
        <v>104</v>
      </c>
    </row>
    <row r="2" spans="1:2" ht="15">
      <c r="A2" s="1" t="s">
        <v>0</v>
      </c>
      <c r="B2" s="3" t="s">
        <v>105</v>
      </c>
    </row>
    <row r="3" spans="1:2" ht="15">
      <c r="A3" s="1"/>
      <c r="B3" s="1"/>
    </row>
    <row r="4" spans="1:34" ht="15">
      <c r="A4" s="3"/>
      <c r="C4" s="1"/>
      <c r="V4" s="2"/>
      <c r="AE4" s="161"/>
      <c r="AF4" s="161"/>
      <c r="AH4" s="161"/>
    </row>
    <row r="5" spans="22:34" ht="12.75">
      <c r="V5" s="2"/>
      <c r="AE5" s="161"/>
      <c r="AF5" s="161"/>
      <c r="AH5" s="161"/>
    </row>
    <row r="6" spans="1:34" ht="12.75">
      <c r="A6" s="81" t="s">
        <v>3</v>
      </c>
      <c r="B6" s="168">
        <v>2023</v>
      </c>
      <c r="C6" s="168" t="s">
        <v>4</v>
      </c>
      <c r="T6" s="163" t="s">
        <v>3</v>
      </c>
      <c r="U6" s="163">
        <v>2023</v>
      </c>
      <c r="AE6" s="161"/>
      <c r="AF6" s="161"/>
      <c r="AH6" s="161"/>
    </row>
    <row r="7" spans="1:34" ht="12.75">
      <c r="A7" s="18" t="s">
        <v>5</v>
      </c>
      <c r="B7" s="4" t="s">
        <v>4</v>
      </c>
      <c r="C7" s="4" t="s">
        <v>4</v>
      </c>
      <c r="T7" s="2" t="s">
        <v>10</v>
      </c>
      <c r="U7" s="161">
        <v>44.173</v>
      </c>
      <c r="V7" s="8">
        <f>COUNT(U7:U13)</f>
        <v>7</v>
      </c>
      <c r="AE7" s="161"/>
      <c r="AF7" s="161"/>
      <c r="AH7" s="161"/>
    </row>
    <row r="8" spans="1:34" ht="12.75">
      <c r="A8" s="22" t="s">
        <v>6</v>
      </c>
      <c r="B8" s="153">
        <v>36.125</v>
      </c>
      <c r="C8" s="23" t="s">
        <v>4</v>
      </c>
      <c r="T8" s="2" t="s">
        <v>11</v>
      </c>
      <c r="U8" s="161">
        <v>41.706</v>
      </c>
      <c r="W8" s="2" t="s">
        <v>151</v>
      </c>
      <c r="X8" s="2" t="s">
        <v>157</v>
      </c>
      <c r="AE8" s="161"/>
      <c r="AF8" s="161"/>
      <c r="AH8" s="161"/>
    </row>
    <row r="9" spans="1:34" ht="12.75">
      <c r="A9" s="24" t="s">
        <v>7</v>
      </c>
      <c r="B9" s="154" t="s">
        <v>8</v>
      </c>
      <c r="C9" s="25" t="s">
        <v>4</v>
      </c>
      <c r="T9" s="2" t="s">
        <v>85</v>
      </c>
      <c r="U9" s="161">
        <v>41.397</v>
      </c>
      <c r="W9" s="2" t="s">
        <v>4</v>
      </c>
      <c r="AE9" s="161"/>
      <c r="AF9" s="161"/>
      <c r="AH9" s="161"/>
    </row>
    <row r="10" spans="1:34" ht="12.75">
      <c r="A10" s="26" t="s">
        <v>9</v>
      </c>
      <c r="B10" s="155" t="s">
        <v>8</v>
      </c>
      <c r="C10" s="27" t="s">
        <v>4</v>
      </c>
      <c r="T10" s="2" t="s">
        <v>12</v>
      </c>
      <c r="U10" s="161">
        <v>39.797</v>
      </c>
      <c r="W10" s="2" t="s">
        <v>4</v>
      </c>
      <c r="AE10" s="161"/>
      <c r="AF10" s="161"/>
      <c r="AH10" s="161"/>
    </row>
    <row r="11" spans="1:34" ht="12.75">
      <c r="A11" s="26" t="s">
        <v>10</v>
      </c>
      <c r="B11" s="156">
        <v>44.173</v>
      </c>
      <c r="C11" s="28" t="s">
        <v>4</v>
      </c>
      <c r="T11" s="2" t="s">
        <v>15</v>
      </c>
      <c r="U11" s="161">
        <v>39.482</v>
      </c>
      <c r="W11" s="2" t="s">
        <v>4</v>
      </c>
      <c r="AE11" s="161"/>
      <c r="AF11" s="161"/>
      <c r="AH11" s="161"/>
    </row>
    <row r="12" spans="1:34" ht="12.75">
      <c r="A12" s="30" t="s">
        <v>11</v>
      </c>
      <c r="B12" s="157">
        <v>41.706</v>
      </c>
      <c r="C12" s="28" t="s">
        <v>191</v>
      </c>
      <c r="T12" s="2" t="s">
        <v>13</v>
      </c>
      <c r="U12" s="161">
        <v>39.301</v>
      </c>
      <c r="W12" s="2" t="s">
        <v>4</v>
      </c>
      <c r="AE12" s="161"/>
      <c r="AF12" s="161"/>
      <c r="AH12" s="161"/>
    </row>
    <row r="13" spans="1:34" ht="12.75">
      <c r="A13" s="33" t="s">
        <v>85</v>
      </c>
      <c r="B13" s="158">
        <v>41.397</v>
      </c>
      <c r="C13" s="29" t="s">
        <v>4</v>
      </c>
      <c r="T13" s="2" t="s">
        <v>14</v>
      </c>
      <c r="U13" s="161">
        <v>39</v>
      </c>
      <c r="W13" s="2" t="s">
        <v>4</v>
      </c>
      <c r="AE13" s="161"/>
      <c r="AF13" s="161"/>
      <c r="AH13" s="161"/>
    </row>
    <row r="14" spans="1:34" ht="12.75">
      <c r="A14" s="31" t="s">
        <v>12</v>
      </c>
      <c r="B14" s="159">
        <v>39.797</v>
      </c>
      <c r="C14" s="32" t="s">
        <v>4</v>
      </c>
      <c r="T14" s="2" t="s">
        <v>22</v>
      </c>
      <c r="U14" s="161">
        <v>38.509</v>
      </c>
      <c r="V14" s="8">
        <f>COUNT(U14:U23)</f>
        <v>10</v>
      </c>
      <c r="W14" s="2" t="s">
        <v>4</v>
      </c>
      <c r="AE14" s="161"/>
      <c r="AF14" s="161"/>
      <c r="AH14" s="161"/>
    </row>
    <row r="15" spans="1:34" ht="12.75">
      <c r="A15" s="26" t="s">
        <v>15</v>
      </c>
      <c r="B15" s="160">
        <v>39.482</v>
      </c>
      <c r="C15" s="28" t="s">
        <v>4</v>
      </c>
      <c r="T15" s="2" t="s">
        <v>25</v>
      </c>
      <c r="U15" s="161">
        <v>38.424</v>
      </c>
      <c r="AE15" s="161"/>
      <c r="AF15" s="161"/>
      <c r="AH15" s="161"/>
    </row>
    <row r="16" spans="1:34" ht="12.75">
      <c r="A16" s="26" t="s">
        <v>13</v>
      </c>
      <c r="B16" s="160">
        <v>39.301</v>
      </c>
      <c r="C16" s="28" t="s">
        <v>4</v>
      </c>
      <c r="T16" s="2" t="s">
        <v>23</v>
      </c>
      <c r="U16" s="161">
        <v>38.333</v>
      </c>
      <c r="AE16" s="161"/>
      <c r="AF16" s="161"/>
      <c r="AH16" s="161"/>
    </row>
    <row r="17" spans="1:34" ht="12.75">
      <c r="A17" s="26" t="s">
        <v>14</v>
      </c>
      <c r="B17" s="156">
        <v>38.997</v>
      </c>
      <c r="C17" s="28" t="s">
        <v>4</v>
      </c>
      <c r="T17" s="2" t="s">
        <v>18</v>
      </c>
      <c r="U17" s="161">
        <v>38.122</v>
      </c>
      <c r="W17" s="2" t="s">
        <v>152</v>
      </c>
      <c r="X17" s="2" t="s">
        <v>158</v>
      </c>
      <c r="AE17" s="161"/>
      <c r="AF17" s="161"/>
      <c r="AH17" s="161"/>
    </row>
    <row r="18" spans="1:34" ht="12.75">
      <c r="A18" s="26" t="s">
        <v>22</v>
      </c>
      <c r="B18" s="156">
        <v>38.509</v>
      </c>
      <c r="C18" s="28" t="s">
        <v>4</v>
      </c>
      <c r="T18" s="2" t="s">
        <v>20</v>
      </c>
      <c r="U18" s="161">
        <v>38.078</v>
      </c>
      <c r="W18" s="2" t="s">
        <v>4</v>
      </c>
      <c r="AE18" s="161"/>
      <c r="AF18" s="161"/>
      <c r="AH18" s="161"/>
    </row>
    <row r="19" spans="1:34" ht="12.75">
      <c r="A19" s="26" t="s">
        <v>25</v>
      </c>
      <c r="B19" s="156">
        <v>38.424</v>
      </c>
      <c r="C19" s="28" t="s">
        <v>4</v>
      </c>
      <c r="T19" s="2" t="s">
        <v>19</v>
      </c>
      <c r="U19" s="161">
        <v>37.823</v>
      </c>
      <c r="W19" s="2" t="s">
        <v>4</v>
      </c>
      <c r="AE19" s="161"/>
      <c r="AF19" s="161"/>
      <c r="AH19" s="161"/>
    </row>
    <row r="20" spans="1:34" ht="12.75">
      <c r="A20" s="26" t="s">
        <v>23</v>
      </c>
      <c r="B20" s="156">
        <v>38.333</v>
      </c>
      <c r="C20" s="28" t="s">
        <v>4</v>
      </c>
      <c r="T20" s="2" t="s">
        <v>17</v>
      </c>
      <c r="U20" s="161">
        <v>37.761</v>
      </c>
      <c r="W20" s="2" t="s">
        <v>4</v>
      </c>
      <c r="AE20" s="161"/>
      <c r="AF20" s="161"/>
      <c r="AH20" s="161"/>
    </row>
    <row r="21" spans="1:34" ht="12.75">
      <c r="A21" s="26" t="s">
        <v>18</v>
      </c>
      <c r="B21" s="156">
        <v>38.122</v>
      </c>
      <c r="C21" s="28" t="s">
        <v>191</v>
      </c>
      <c r="T21" s="2" t="s">
        <v>16</v>
      </c>
      <c r="U21" s="161">
        <v>37.674</v>
      </c>
      <c r="W21" s="2" t="s">
        <v>4</v>
      </c>
      <c r="AE21" s="161"/>
      <c r="AF21" s="161"/>
      <c r="AH21" s="161"/>
    </row>
    <row r="22" spans="1:34" ht="12.75">
      <c r="A22" s="26" t="s">
        <v>20</v>
      </c>
      <c r="B22" s="156">
        <v>38.078</v>
      </c>
      <c r="C22" s="28" t="s">
        <v>4</v>
      </c>
      <c r="T22" s="2" t="s">
        <v>21</v>
      </c>
      <c r="U22" s="161">
        <v>37.633</v>
      </c>
      <c r="W22" s="2" t="s">
        <v>4</v>
      </c>
      <c r="AE22" s="161"/>
      <c r="AF22" s="161"/>
      <c r="AH22" s="161"/>
    </row>
    <row r="23" spans="1:34" ht="12.75">
      <c r="A23" s="26" t="s">
        <v>19</v>
      </c>
      <c r="B23" s="156">
        <v>37.823</v>
      </c>
      <c r="C23" s="28" t="s">
        <v>4</v>
      </c>
      <c r="T23" s="2" t="s">
        <v>24</v>
      </c>
      <c r="U23" s="161">
        <v>37.288</v>
      </c>
      <c r="AE23" s="161"/>
      <c r="AF23" s="161"/>
      <c r="AH23" s="161"/>
    </row>
    <row r="24" spans="1:34" ht="12.75">
      <c r="A24" s="26" t="s">
        <v>17</v>
      </c>
      <c r="B24" s="156">
        <v>37.761</v>
      </c>
      <c r="C24" s="28" t="s">
        <v>4</v>
      </c>
      <c r="T24" s="2" t="s">
        <v>29</v>
      </c>
      <c r="U24" s="161">
        <v>36.414</v>
      </c>
      <c r="V24" s="8">
        <f>COUNT(U24:U32)</f>
        <v>9</v>
      </c>
      <c r="AE24" s="161"/>
      <c r="AF24" s="161"/>
      <c r="AH24" s="161"/>
    </row>
    <row r="25" spans="1:34" ht="12.75">
      <c r="A25" s="26" t="s">
        <v>16</v>
      </c>
      <c r="B25" s="156">
        <v>37.674</v>
      </c>
      <c r="C25" s="28" t="s">
        <v>4</v>
      </c>
      <c r="T25" s="2" t="s">
        <v>30</v>
      </c>
      <c r="U25" s="161">
        <v>36.352</v>
      </c>
      <c r="W25" s="2" t="s">
        <v>4</v>
      </c>
      <c r="AE25" s="161"/>
      <c r="AF25" s="161"/>
      <c r="AH25" s="161"/>
    </row>
    <row r="26" spans="1:34" ht="12.75">
      <c r="A26" s="26" t="s">
        <v>21</v>
      </c>
      <c r="B26" s="156">
        <v>37.633</v>
      </c>
      <c r="C26" s="28" t="s">
        <v>4</v>
      </c>
      <c r="T26" s="2" t="s">
        <v>26</v>
      </c>
      <c r="U26" s="161">
        <v>36.201</v>
      </c>
      <c r="W26" s="2" t="s">
        <v>153</v>
      </c>
      <c r="X26" s="2" t="s">
        <v>156</v>
      </c>
      <c r="AE26" s="161"/>
      <c r="AF26" s="161"/>
      <c r="AH26" s="161"/>
    </row>
    <row r="27" spans="1:34" ht="12.75">
      <c r="A27" s="26" t="s">
        <v>24</v>
      </c>
      <c r="B27" s="156">
        <v>37.288</v>
      </c>
      <c r="C27" s="28" t="s">
        <v>4</v>
      </c>
      <c r="T27" s="2" t="s">
        <v>38</v>
      </c>
      <c r="U27" s="161">
        <v>36.173</v>
      </c>
      <c r="AE27" s="161"/>
      <c r="AF27" s="161"/>
      <c r="AH27" s="161"/>
    </row>
    <row r="28" spans="1:34" ht="12.75">
      <c r="A28" s="26" t="s">
        <v>29</v>
      </c>
      <c r="B28" s="156">
        <v>36.414</v>
      </c>
      <c r="C28" s="28" t="s">
        <v>4</v>
      </c>
      <c r="T28" s="2" t="s">
        <v>33</v>
      </c>
      <c r="U28" s="161">
        <v>36.062</v>
      </c>
      <c r="AE28" s="161"/>
      <c r="AF28" s="161"/>
      <c r="AH28" s="161"/>
    </row>
    <row r="29" spans="1:34" ht="12.75">
      <c r="A29" s="26" t="s">
        <v>30</v>
      </c>
      <c r="B29" s="156">
        <v>36.352</v>
      </c>
      <c r="C29" s="28" t="s">
        <v>31</v>
      </c>
      <c r="T29" s="2" t="s">
        <v>32</v>
      </c>
      <c r="U29" s="161">
        <v>35.975</v>
      </c>
      <c r="AE29" s="161"/>
      <c r="AF29" s="161"/>
      <c r="AH29" s="161"/>
    </row>
    <row r="30" spans="1:34" ht="12.75">
      <c r="A30" s="26" t="s">
        <v>26</v>
      </c>
      <c r="B30" s="156">
        <v>36.201</v>
      </c>
      <c r="C30" s="28" t="s">
        <v>4</v>
      </c>
      <c r="T30" s="2" t="s">
        <v>27</v>
      </c>
      <c r="U30" s="161">
        <v>35.678</v>
      </c>
      <c r="AE30" s="161"/>
      <c r="AF30" s="161"/>
      <c r="AH30" s="161"/>
    </row>
    <row r="31" spans="1:34" ht="12.75">
      <c r="A31" s="26" t="s">
        <v>38</v>
      </c>
      <c r="B31" s="156">
        <v>36.173</v>
      </c>
      <c r="C31" s="28"/>
      <c r="T31" s="2" t="s">
        <v>35</v>
      </c>
      <c r="U31" s="161">
        <v>35.489</v>
      </c>
      <c r="AE31" s="161"/>
      <c r="AF31" s="161"/>
      <c r="AH31" s="161"/>
    </row>
    <row r="32" spans="1:34" ht="12.75">
      <c r="A32" s="26" t="s">
        <v>33</v>
      </c>
      <c r="B32" s="156">
        <v>36.062</v>
      </c>
      <c r="T32" s="2" t="s">
        <v>28</v>
      </c>
      <c r="U32" s="161">
        <v>35.309</v>
      </c>
      <c r="W32" s="2" t="s">
        <v>4</v>
      </c>
      <c r="AE32" s="161"/>
      <c r="AF32" s="161"/>
      <c r="AH32" s="161"/>
    </row>
    <row r="33" spans="1:34" ht="12.75">
      <c r="A33" s="26" t="s">
        <v>32</v>
      </c>
      <c r="B33" s="156">
        <v>35.975</v>
      </c>
      <c r="C33" s="28" t="s">
        <v>31</v>
      </c>
      <c r="T33" s="2" t="s">
        <v>34</v>
      </c>
      <c r="U33" s="161">
        <v>34.88</v>
      </c>
      <c r="V33" s="8">
        <f>COUNT(U33:U39)</f>
        <v>7</v>
      </c>
      <c r="AE33" s="161"/>
      <c r="AF33" s="161"/>
      <c r="AH33" s="161"/>
    </row>
    <row r="34" spans="1:34" ht="12.75">
      <c r="A34" s="26" t="s">
        <v>27</v>
      </c>
      <c r="B34" s="156">
        <v>35.678</v>
      </c>
      <c r="C34" s="28" t="s">
        <v>4</v>
      </c>
      <c r="T34" s="2" t="s">
        <v>36</v>
      </c>
      <c r="U34" s="161">
        <v>34.794</v>
      </c>
      <c r="W34" s="2" t="s">
        <v>4</v>
      </c>
      <c r="AH34" s="161"/>
    </row>
    <row r="35" spans="1:34" ht="12.75">
      <c r="A35" s="26" t="s">
        <v>35</v>
      </c>
      <c r="B35" s="156">
        <v>35.489</v>
      </c>
      <c r="C35" s="28" t="s">
        <v>4</v>
      </c>
      <c r="T35" s="2" t="s">
        <v>40</v>
      </c>
      <c r="U35" s="161">
        <v>34.282</v>
      </c>
      <c r="W35" s="2" t="s">
        <v>4</v>
      </c>
      <c r="AH35" s="161"/>
    </row>
    <row r="36" spans="1:24" ht="12.75">
      <c r="A36" s="26" t="s">
        <v>28</v>
      </c>
      <c r="B36" s="156">
        <v>35.309</v>
      </c>
      <c r="C36" s="28" t="s">
        <v>4</v>
      </c>
      <c r="T36" s="2" t="s">
        <v>41</v>
      </c>
      <c r="U36" s="161">
        <v>34.045</v>
      </c>
      <c r="W36" s="2" t="s">
        <v>154</v>
      </c>
      <c r="X36" s="2" t="s">
        <v>155</v>
      </c>
    </row>
    <row r="37" spans="1:21" ht="12.75">
      <c r="A37" s="26" t="s">
        <v>34</v>
      </c>
      <c r="B37" s="156">
        <v>34.88</v>
      </c>
      <c r="C37" s="28" t="s">
        <v>4</v>
      </c>
      <c r="T37" s="2" t="s">
        <v>39</v>
      </c>
      <c r="U37" s="161">
        <v>33.911</v>
      </c>
    </row>
    <row r="38" spans="1:21" ht="12.75">
      <c r="A38" s="26" t="s">
        <v>36</v>
      </c>
      <c r="B38" s="156">
        <v>34.794</v>
      </c>
      <c r="C38" s="28" t="s">
        <v>4</v>
      </c>
      <c r="T38" s="2" t="s">
        <v>37</v>
      </c>
      <c r="U38" s="161">
        <v>33.606</v>
      </c>
    </row>
    <row r="39" spans="1:23" ht="12.75">
      <c r="A39" s="26" t="s">
        <v>40</v>
      </c>
      <c r="B39" s="160">
        <v>34.282</v>
      </c>
      <c r="C39" s="28" t="s">
        <v>191</v>
      </c>
      <c r="T39" s="2" t="s">
        <v>42</v>
      </c>
      <c r="U39" s="161">
        <v>32.164</v>
      </c>
      <c r="W39" s="2" t="s">
        <v>4</v>
      </c>
    </row>
    <row r="40" spans="1:23" ht="12.75">
      <c r="A40" s="26" t="s">
        <v>41</v>
      </c>
      <c r="B40" s="160">
        <v>34.045</v>
      </c>
      <c r="C40" s="28" t="s">
        <v>4</v>
      </c>
      <c r="W40" s="2" t="s">
        <v>4</v>
      </c>
    </row>
    <row r="41" spans="1:3" ht="12.75">
      <c r="A41" s="26" t="s">
        <v>39</v>
      </c>
      <c r="B41" s="160">
        <v>33.911</v>
      </c>
      <c r="C41" s="28" t="s">
        <v>4</v>
      </c>
    </row>
    <row r="42" spans="1:3" ht="12.75">
      <c r="A42" s="30" t="s">
        <v>37</v>
      </c>
      <c r="B42" s="160">
        <v>33.606</v>
      </c>
      <c r="C42" s="28" t="s">
        <v>4</v>
      </c>
    </row>
    <row r="43" spans="1:3" ht="12.75">
      <c r="A43" s="33" t="s">
        <v>42</v>
      </c>
      <c r="B43" s="158">
        <v>32.164</v>
      </c>
      <c r="C43" s="29"/>
    </row>
    <row r="44" ht="12.75">
      <c r="A44" s="3" t="s">
        <v>43</v>
      </c>
    </row>
    <row r="45" spans="1:2" ht="12.75">
      <c r="A45" s="3" t="s">
        <v>8</v>
      </c>
      <c r="B45" s="1" t="s">
        <v>44</v>
      </c>
    </row>
    <row r="46" ht="12.75">
      <c r="A46" s="3" t="s">
        <v>45</v>
      </c>
    </row>
    <row r="47" spans="1:2" ht="12.75">
      <c r="A47" s="3" t="s">
        <v>191</v>
      </c>
      <c r="B47" s="1" t="s">
        <v>192</v>
      </c>
    </row>
    <row r="48" spans="1:2" ht="12.75">
      <c r="A48" s="3" t="s">
        <v>31</v>
      </c>
      <c r="B48" s="1" t="s">
        <v>46</v>
      </c>
    </row>
    <row r="49" ht="12.75"/>
    <row r="50" ht="12.75"/>
    <row r="51" ht="12.75"/>
  </sheetData>
  <mergeCells count="1">
    <mergeCell ref="B6:C6"/>
  </mergeCells>
  <conditionalFormatting sqref="U7:U39">
    <cfRule type="cellIs" priority="1" dxfId="17" operator="greaterThanOrEqual">
      <formula>39</formula>
    </cfRule>
    <cfRule type="cellIs" priority="2" dxfId="16" operator="between">
      <formula>37</formula>
      <formula>39</formula>
    </cfRule>
    <cfRule type="cellIs" priority="3" dxfId="15" operator="between">
      <formula>35</formula>
      <formula>37</formula>
    </cfRule>
    <cfRule type="cellIs" priority="4" dxfId="14" operator="lessThan">
      <formula>35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92436-264F-4763-B8A8-2D5DB38F750D}">
  <dimension ref="A2:AA43"/>
  <sheetViews>
    <sheetView showGridLines="0" workbookViewId="0" topLeftCell="A24">
      <selection activeCell="I54" sqref="I54"/>
    </sheetView>
  </sheetViews>
  <sheetFormatPr defaultColWidth="9.140625" defaultRowHeight="15"/>
  <cols>
    <col min="1" max="13" width="9.140625" style="2" customWidth="1"/>
    <col min="14" max="14" width="11.57421875" style="2" customWidth="1"/>
    <col min="15" max="15" width="9.140625" style="2" customWidth="1"/>
    <col min="16" max="16" width="13.7109375" style="2" bestFit="1" customWidth="1"/>
    <col min="17" max="17" width="13.7109375" style="2" customWidth="1"/>
    <col min="18" max="18" width="9.140625" style="93" customWidth="1"/>
    <col min="19" max="19" width="25.7109375" style="2" customWidth="1"/>
    <col min="20" max="16384" width="9.140625" style="2" customWidth="1"/>
  </cols>
  <sheetData>
    <row r="1" ht="12.75"/>
    <row r="2" ht="12.75">
      <c r="A2" s="1" t="s">
        <v>103</v>
      </c>
    </row>
    <row r="3" ht="12.75"/>
    <row r="4" ht="12.75"/>
    <row r="5" ht="12.75">
      <c r="R5" s="113"/>
    </row>
    <row r="6" spans="1:19" ht="63.75">
      <c r="A6" s="85"/>
      <c r="B6" s="92" t="s">
        <v>90</v>
      </c>
      <c r="C6" s="92" t="s">
        <v>91</v>
      </c>
      <c r="D6" s="92" t="s">
        <v>92</v>
      </c>
      <c r="E6" s="92" t="s">
        <v>93</v>
      </c>
      <c r="F6" s="92" t="s">
        <v>94</v>
      </c>
      <c r="G6" s="92" t="s">
        <v>95</v>
      </c>
      <c r="H6" s="92" t="s">
        <v>96</v>
      </c>
      <c r="I6" s="92" t="s">
        <v>97</v>
      </c>
      <c r="J6" s="92" t="s">
        <v>98</v>
      </c>
      <c r="L6" s="36" t="s">
        <v>80</v>
      </c>
      <c r="N6" s="36" t="s">
        <v>81</v>
      </c>
      <c r="R6" s="95">
        <f>COUNTIF($P$9:$P$43,B6)</f>
        <v>0</v>
      </c>
      <c r="S6" s="97" t="str">
        <f>B6</f>
        <v>0 Did not work in main job</v>
      </c>
    </row>
    <row r="7" spans="1:19" ht="12.75">
      <c r="A7" s="86" t="s">
        <v>47</v>
      </c>
      <c r="B7" s="101">
        <v>0.09965569662126983</v>
      </c>
      <c r="C7" s="101">
        <v>0.07086144081873885</v>
      </c>
      <c r="D7" s="101">
        <v>0.06305192930327373</v>
      </c>
      <c r="E7" s="101">
        <v>0.0334901781447847</v>
      </c>
      <c r="F7" s="101">
        <v>0.09149323714420483</v>
      </c>
      <c r="G7" s="101">
        <v>0.16181646163611862</v>
      </c>
      <c r="H7" s="101">
        <v>0.37130954117875586</v>
      </c>
      <c r="I7" s="101">
        <v>0.04358753650024669</v>
      </c>
      <c r="J7" s="101">
        <v>0.06473397865260681</v>
      </c>
      <c r="L7" s="111">
        <f>SUM(H7:J7)</f>
        <v>0.47963105633160935</v>
      </c>
      <c r="N7" s="34"/>
      <c r="R7" s="96">
        <f>COUNTIF($P$9:$P$43,C$6)</f>
        <v>0</v>
      </c>
      <c r="S7" s="94" t="str">
        <f>C6</f>
        <v>0.5 - 19.5 hours</v>
      </c>
    </row>
    <row r="8" spans="1:22" ht="12.75">
      <c r="A8" s="87"/>
      <c r="B8" s="102"/>
      <c r="C8" s="102"/>
      <c r="D8" s="102"/>
      <c r="E8" s="102"/>
      <c r="F8" s="102"/>
      <c r="G8" s="102"/>
      <c r="H8" s="102"/>
      <c r="I8" s="102"/>
      <c r="J8" s="102"/>
      <c r="L8" s="107"/>
      <c r="N8" s="34"/>
      <c r="O8" s="37"/>
      <c r="P8" s="37"/>
      <c r="R8" s="96">
        <f>COUNTIF($P$9:$P$43,D$6)</f>
        <v>0</v>
      </c>
      <c r="S8" s="94" t="str">
        <f>D6</f>
        <v>20 - 24.5 hours</v>
      </c>
      <c r="V8" s="2" t="s">
        <v>99</v>
      </c>
    </row>
    <row r="9" spans="1:22" ht="12.75">
      <c r="A9" s="88" t="s">
        <v>14</v>
      </c>
      <c r="B9" s="103">
        <v>0.028947231176007764</v>
      </c>
      <c r="C9" s="103">
        <v>0.015001712798412444</v>
      </c>
      <c r="D9" s="103">
        <v>0.011681923016746405</v>
      </c>
      <c r="E9" s="103">
        <v>0</v>
      </c>
      <c r="F9" s="103">
        <v>0.0833721980362663</v>
      </c>
      <c r="G9" s="103">
        <v>0.004118220235484456</v>
      </c>
      <c r="H9" s="103">
        <v>0.8223631065097972</v>
      </c>
      <c r="I9" s="103">
        <v>0.029256397855493842</v>
      </c>
      <c r="J9" s="103">
        <v>0.004766194574650058</v>
      </c>
      <c r="L9" s="107">
        <f aca="true" t="shared" si="0" ref="L9:L39">SUM(H9:J9)</f>
        <v>0.8563856989399411</v>
      </c>
      <c r="N9" s="34">
        <f aca="true" t="shared" si="1" ref="N9:N39">LARGE(B9:J9,1)</f>
        <v>0.8223631065097972</v>
      </c>
      <c r="O9" s="38">
        <f>COUNTIF(B9:J9,N9)</f>
        <v>1</v>
      </c>
      <c r="P9" s="41" t="str">
        <f>INDEX($B$6:$J$6,1,MATCH(N9,B9:J9,0))</f>
        <v>40 - 44.5 hours</v>
      </c>
      <c r="R9" s="96">
        <f>COUNTIF($P$9:$P$43,E$6)</f>
        <v>0</v>
      </c>
      <c r="S9" s="94" t="str">
        <f>E6</f>
        <v>25 - 29.5 hours</v>
      </c>
      <c r="V9" s="2" t="s">
        <v>163</v>
      </c>
    </row>
    <row r="10" spans="1:19" ht="12.75">
      <c r="A10" s="88" t="s">
        <v>15</v>
      </c>
      <c r="B10" s="103">
        <v>0.019731532557147633</v>
      </c>
      <c r="C10" s="103">
        <v>0.009915447236972358</v>
      </c>
      <c r="D10" s="103">
        <v>0.02886490108996851</v>
      </c>
      <c r="E10" s="103">
        <v>0.006012717268308357</v>
      </c>
      <c r="F10" s="103">
        <v>0.044936691131896064</v>
      </c>
      <c r="G10" s="103">
        <v>0.009557638632336066</v>
      </c>
      <c r="H10" s="103">
        <v>0.8023501207405844</v>
      </c>
      <c r="I10" s="103">
        <v>0.05008355914385967</v>
      </c>
      <c r="J10" s="103">
        <v>0.028547392198926783</v>
      </c>
      <c r="L10" s="107">
        <f t="shared" si="0"/>
        <v>0.8809810720833708</v>
      </c>
      <c r="N10" s="34">
        <f t="shared" si="1"/>
        <v>0.8023501207405844</v>
      </c>
      <c r="O10" s="38">
        <f aca="true" t="shared" si="2" ref="O10:O39">COUNTIF(B10:J10,N10)</f>
        <v>1</v>
      </c>
      <c r="P10" s="41" t="str">
        <f aca="true" t="shared" si="3" ref="P10:P39">INDEX($B$6:$J$6,1,MATCH(N10,B10:J10,0))</f>
        <v>40 - 44.5 hours</v>
      </c>
      <c r="R10" s="96">
        <f>COUNTIF($P$9:$P$43,F$6)</f>
        <v>0</v>
      </c>
      <c r="S10" s="94" t="str">
        <f>F6</f>
        <v>30 - 34.5 hours</v>
      </c>
    </row>
    <row r="11" spans="1:27" ht="12.75">
      <c r="A11" s="88" t="s">
        <v>25</v>
      </c>
      <c r="B11" s="103">
        <v>0.081189612635625</v>
      </c>
      <c r="C11" s="103">
        <v>0.023272910152967424</v>
      </c>
      <c r="D11" s="103">
        <v>0.03651306631496433</v>
      </c>
      <c r="E11" s="103">
        <v>0.004891929791249437</v>
      </c>
      <c r="F11" s="103">
        <v>0.0379563972919262</v>
      </c>
      <c r="G11" s="103">
        <v>0.010969315424910225</v>
      </c>
      <c r="H11" s="103">
        <v>0.7772702954787176</v>
      </c>
      <c r="I11" s="103">
        <v>0.013967594974385687</v>
      </c>
      <c r="J11" s="103">
        <v>0.013968877935254097</v>
      </c>
      <c r="L11" s="107">
        <f t="shared" si="0"/>
        <v>0.8052067683883575</v>
      </c>
      <c r="N11" s="34">
        <f t="shared" si="1"/>
        <v>0.7772702954787176</v>
      </c>
      <c r="O11" s="38">
        <f t="shared" si="2"/>
        <v>1</v>
      </c>
      <c r="P11" s="41" t="str">
        <f t="shared" si="3"/>
        <v>40 - 44.5 hours</v>
      </c>
      <c r="R11" s="96">
        <f>COUNTIF($P$9:$P$43,G$6)</f>
        <v>6</v>
      </c>
      <c r="S11" s="94" t="str">
        <f>G6</f>
        <v>35 - 39.5 hours</v>
      </c>
      <c r="V11" s="112" t="s">
        <v>160</v>
      </c>
      <c r="AA11" s="14"/>
    </row>
    <row r="12" spans="1:22" ht="12.75">
      <c r="A12" s="88" t="s">
        <v>23</v>
      </c>
      <c r="B12" s="103">
        <v>0.07910827463494256</v>
      </c>
      <c r="C12" s="103">
        <v>0.02063585430054556</v>
      </c>
      <c r="D12" s="103">
        <v>0.049672073290884224</v>
      </c>
      <c r="E12" s="103">
        <v>0.004444656853374115</v>
      </c>
      <c r="F12" s="103">
        <v>0.05922606355601958</v>
      </c>
      <c r="G12" s="103">
        <v>0.032010352484449216</v>
      </c>
      <c r="H12" s="103">
        <v>0.6940259988529918</v>
      </c>
      <c r="I12" s="103">
        <v>0.033911739187977</v>
      </c>
      <c r="J12" s="103">
        <v>0.02696498683881593</v>
      </c>
      <c r="L12" s="107">
        <f t="shared" si="0"/>
        <v>0.7549027248797846</v>
      </c>
      <c r="N12" s="34">
        <f t="shared" si="1"/>
        <v>0.6940259988529918</v>
      </c>
      <c r="O12" s="38">
        <f t="shared" si="2"/>
        <v>1</v>
      </c>
      <c r="P12" s="41" t="str">
        <f t="shared" si="3"/>
        <v>40 - 44.5 hours</v>
      </c>
      <c r="R12" s="96">
        <f>COUNTIF($P$9:$P$43,H$6)</f>
        <v>26</v>
      </c>
      <c r="S12" s="94" t="str">
        <f>H6</f>
        <v>40 - 44.5 hours</v>
      </c>
      <c r="V12" s="112" t="s">
        <v>100</v>
      </c>
    </row>
    <row r="13" spans="1:22" ht="12.75">
      <c r="A13" s="88" t="s">
        <v>19</v>
      </c>
      <c r="B13" s="103">
        <v>0.07608193755450852</v>
      </c>
      <c r="C13" s="103">
        <v>0.02843238997936898</v>
      </c>
      <c r="D13" s="103">
        <v>0.04181949813805104</v>
      </c>
      <c r="E13" s="103">
        <v>0.0021915951049349893</v>
      </c>
      <c r="F13" s="103">
        <v>0.10902732206046215</v>
      </c>
      <c r="G13" s="103">
        <v>0.008062508863952182</v>
      </c>
      <c r="H13" s="103">
        <v>0.691932836536812</v>
      </c>
      <c r="I13" s="103">
        <v>0.0202879339457737</v>
      </c>
      <c r="J13" s="103">
        <v>0.022163977816136333</v>
      </c>
      <c r="L13" s="107">
        <f t="shared" si="0"/>
        <v>0.734384748298722</v>
      </c>
      <c r="N13" s="34">
        <f t="shared" si="1"/>
        <v>0.691932836536812</v>
      </c>
      <c r="O13" s="38">
        <f t="shared" si="2"/>
        <v>1</v>
      </c>
      <c r="P13" s="41" t="str">
        <f t="shared" si="3"/>
        <v>40 - 44.5 hours</v>
      </c>
      <c r="R13" s="99">
        <f>COUNTIF($P$9:$P$43,I$6)</f>
        <v>1</v>
      </c>
      <c r="S13" s="94" t="str">
        <f>I6</f>
        <v>45 - 49.5 hours</v>
      </c>
      <c r="V13" s="2" t="s">
        <v>161</v>
      </c>
    </row>
    <row r="14" spans="1:19" ht="12.75">
      <c r="A14" s="88" t="s">
        <v>13</v>
      </c>
      <c r="B14" s="103">
        <v>0.0594682540699662</v>
      </c>
      <c r="C14" s="103">
        <v>0.02301057238970938</v>
      </c>
      <c r="D14" s="103">
        <v>0.04806427183198624</v>
      </c>
      <c r="E14" s="103">
        <v>0.007613920755210717</v>
      </c>
      <c r="F14" s="103">
        <v>0.05905642174395999</v>
      </c>
      <c r="G14" s="103">
        <v>0.01967710891203604</v>
      </c>
      <c r="H14" s="103">
        <v>0.6688847236076965</v>
      </c>
      <c r="I14" s="103">
        <v>0.029205582059632536</v>
      </c>
      <c r="J14" s="103">
        <v>0.08501914462980244</v>
      </c>
      <c r="L14" s="107">
        <f t="shared" si="0"/>
        <v>0.7831094502971314</v>
      </c>
      <c r="N14" s="34">
        <f t="shared" si="1"/>
        <v>0.6688847236076965</v>
      </c>
      <c r="O14" s="38">
        <f t="shared" si="2"/>
        <v>1</v>
      </c>
      <c r="P14" s="41" t="str">
        <f t="shared" si="3"/>
        <v>40 - 44.5 hours</v>
      </c>
      <c r="R14" s="100">
        <f>COUNTIF($P$9:$P$43,J$6)</f>
        <v>0</v>
      </c>
      <c r="S14" s="98" t="str">
        <f>J6</f>
        <v>50 hours or more</v>
      </c>
    </row>
    <row r="15" spans="1:22" ht="12.75">
      <c r="A15" s="88" t="s">
        <v>20</v>
      </c>
      <c r="B15" s="103">
        <v>0.12646685679644518</v>
      </c>
      <c r="C15" s="103">
        <v>0.03608681250690072</v>
      </c>
      <c r="D15" s="103">
        <v>0.06994039868922948</v>
      </c>
      <c r="E15" s="103">
        <v>0.007198613399774594</v>
      </c>
      <c r="F15" s="103">
        <v>0.0628563631325999</v>
      </c>
      <c r="G15" s="103">
        <v>0.011950469040025167</v>
      </c>
      <c r="H15" s="103">
        <v>0.584006391360414</v>
      </c>
      <c r="I15" s="103">
        <v>0.04249588040573057</v>
      </c>
      <c r="J15" s="103">
        <v>0.05899821466888045</v>
      </c>
      <c r="L15" s="107">
        <f t="shared" si="0"/>
        <v>0.685500486435025</v>
      </c>
      <c r="N15" s="34">
        <f t="shared" si="1"/>
        <v>0.584006391360414</v>
      </c>
      <c r="O15" s="38">
        <f t="shared" si="2"/>
        <v>1</v>
      </c>
      <c r="P15" s="41" t="str">
        <f t="shared" si="3"/>
        <v>40 - 44.5 hours</v>
      </c>
      <c r="V15" s="164"/>
    </row>
    <row r="16" spans="1:16" ht="12.75">
      <c r="A16" s="88" t="s">
        <v>29</v>
      </c>
      <c r="B16" s="103">
        <v>0.12193250027819416</v>
      </c>
      <c r="C16" s="103">
        <v>0.05709526022609004</v>
      </c>
      <c r="D16" s="103">
        <v>0.06766663830177194</v>
      </c>
      <c r="E16" s="103">
        <v>0.019288673897532912</v>
      </c>
      <c r="F16" s="103">
        <v>0.06695806141217903</v>
      </c>
      <c r="G16" s="103">
        <v>0.04277971604558457</v>
      </c>
      <c r="H16" s="103">
        <v>0.5627311466181409</v>
      </c>
      <c r="I16" s="103">
        <v>0.025986607405855826</v>
      </c>
      <c r="J16" s="103">
        <v>0.03556139581465069</v>
      </c>
      <c r="L16" s="107">
        <f t="shared" si="0"/>
        <v>0.6242791498386474</v>
      </c>
      <c r="N16" s="34">
        <f t="shared" si="1"/>
        <v>0.5627311466181409</v>
      </c>
      <c r="O16" s="38">
        <f t="shared" si="2"/>
        <v>1</v>
      </c>
      <c r="P16" s="41" t="str">
        <f t="shared" si="3"/>
        <v>40 - 44.5 hours</v>
      </c>
    </row>
    <row r="17" spans="1:19" ht="12.75">
      <c r="A17" s="88" t="s">
        <v>12</v>
      </c>
      <c r="B17" s="103">
        <v>0.040452227361103765</v>
      </c>
      <c r="C17" s="103">
        <v>0.03349560421281269</v>
      </c>
      <c r="D17" s="103">
        <v>0.05782842672390791</v>
      </c>
      <c r="E17" s="103">
        <v>0.021114043689488455</v>
      </c>
      <c r="F17" s="103">
        <v>0.08171507156413908</v>
      </c>
      <c r="G17" s="103">
        <v>0.021703133578149684</v>
      </c>
      <c r="H17" s="103">
        <v>0.5241788469613192</v>
      </c>
      <c r="I17" s="103">
        <v>0.09899651674246568</v>
      </c>
      <c r="J17" s="103">
        <v>0.1205161291666135</v>
      </c>
      <c r="L17" s="107">
        <f t="shared" si="0"/>
        <v>0.7436914928703984</v>
      </c>
      <c r="N17" s="34">
        <f t="shared" si="1"/>
        <v>0.5241788469613192</v>
      </c>
      <c r="O17" s="38">
        <f t="shared" si="2"/>
        <v>1</v>
      </c>
      <c r="P17" s="41" t="str">
        <f t="shared" si="3"/>
        <v>40 - 44.5 hours</v>
      </c>
      <c r="S17" s="9"/>
    </row>
    <row r="18" spans="1:16" ht="12.75">
      <c r="A18" s="88" t="s">
        <v>17</v>
      </c>
      <c r="B18" s="103">
        <v>0.08902900791268092</v>
      </c>
      <c r="C18" s="103">
        <v>0.03915530364345618</v>
      </c>
      <c r="D18" s="103">
        <v>0.058449626895446374</v>
      </c>
      <c r="E18" s="103">
        <v>0.011558023183199592</v>
      </c>
      <c r="F18" s="103">
        <v>0.11341267500513495</v>
      </c>
      <c r="G18" s="103">
        <v>0.08449098374705455</v>
      </c>
      <c r="H18" s="103">
        <v>0.47881222528580025</v>
      </c>
      <c r="I18" s="103">
        <v>0.04745556643225909</v>
      </c>
      <c r="J18" s="103">
        <v>0.07763658789496822</v>
      </c>
      <c r="L18" s="107">
        <f t="shared" si="0"/>
        <v>0.6039043796130276</v>
      </c>
      <c r="N18" s="34">
        <f t="shared" si="1"/>
        <v>0.47881222528580025</v>
      </c>
      <c r="O18" s="38">
        <f t="shared" si="2"/>
        <v>1</v>
      </c>
      <c r="P18" s="41" t="str">
        <f t="shared" si="3"/>
        <v>40 - 44.5 hours</v>
      </c>
    </row>
    <row r="19" spans="1:16" ht="12.75">
      <c r="A19" s="88" t="s">
        <v>18</v>
      </c>
      <c r="B19" s="103">
        <v>0.10163481794294907</v>
      </c>
      <c r="C19" s="103">
        <v>0.017379667826874053</v>
      </c>
      <c r="D19" s="103">
        <v>0.03971425687577533</v>
      </c>
      <c r="E19" s="103">
        <v>0.004126604781704105</v>
      </c>
      <c r="F19" s="103">
        <v>0.09829485330268391</v>
      </c>
      <c r="G19" s="103">
        <v>0.19610131247781878</v>
      </c>
      <c r="H19" s="103">
        <v>0.4693174529269461</v>
      </c>
      <c r="I19" s="103">
        <v>0.03116996441234791</v>
      </c>
      <c r="J19" s="103">
        <v>0.0422610694529009</v>
      </c>
      <c r="L19" s="107">
        <f t="shared" si="0"/>
        <v>0.5427484867921949</v>
      </c>
      <c r="N19" s="34">
        <f t="shared" si="1"/>
        <v>0.4693174529269461</v>
      </c>
      <c r="O19" s="38">
        <f t="shared" si="2"/>
        <v>1</v>
      </c>
      <c r="P19" s="41" t="str">
        <f t="shared" si="3"/>
        <v>40 - 44.5 hours</v>
      </c>
    </row>
    <row r="20" spans="1:19" ht="12.75">
      <c r="A20" s="88" t="s">
        <v>24</v>
      </c>
      <c r="B20" s="103">
        <v>0.081195092554533</v>
      </c>
      <c r="C20" s="103">
        <v>0.04549697987278542</v>
      </c>
      <c r="D20" s="103">
        <v>0.06675282331384941</v>
      </c>
      <c r="E20" s="103">
        <v>0.02056264238489031</v>
      </c>
      <c r="F20" s="103">
        <v>0.1568201927029268</v>
      </c>
      <c r="G20" s="103">
        <v>0.04019869441328717</v>
      </c>
      <c r="H20" s="103">
        <v>0.46052934086681485</v>
      </c>
      <c r="I20" s="103">
        <v>0.05358897009133534</v>
      </c>
      <c r="J20" s="103">
        <v>0.07485526379957783</v>
      </c>
      <c r="L20" s="107">
        <f t="shared" si="0"/>
        <v>0.588973574757728</v>
      </c>
      <c r="N20" s="34">
        <f t="shared" si="1"/>
        <v>0.46052934086681485</v>
      </c>
      <c r="O20" s="38">
        <f t="shared" si="2"/>
        <v>1</v>
      </c>
      <c r="P20" s="41" t="str">
        <f t="shared" si="3"/>
        <v>40 - 44.5 hours</v>
      </c>
      <c r="S20" s="9"/>
    </row>
    <row r="21" spans="1:16" ht="12.75">
      <c r="A21" s="88" t="s">
        <v>21</v>
      </c>
      <c r="B21" s="103">
        <v>0.09884625257127537</v>
      </c>
      <c r="C21" s="103">
        <v>0.0195819842285938</v>
      </c>
      <c r="D21" s="103">
        <v>0.0508307681180328</v>
      </c>
      <c r="E21" s="103">
        <v>0.004676940106628574</v>
      </c>
      <c r="F21" s="103">
        <v>0.12560952935391168</v>
      </c>
      <c r="G21" s="103">
        <v>0.19787096629639253</v>
      </c>
      <c r="H21" s="103">
        <v>0.41370007755591554</v>
      </c>
      <c r="I21" s="103">
        <v>0.03372011709252975</v>
      </c>
      <c r="J21" s="103">
        <v>0.05516336467671998</v>
      </c>
      <c r="L21" s="107">
        <f t="shared" si="0"/>
        <v>0.5025835593251653</v>
      </c>
      <c r="N21" s="34">
        <f t="shared" si="1"/>
        <v>0.41370007755591554</v>
      </c>
      <c r="O21" s="38">
        <f t="shared" si="2"/>
        <v>1</v>
      </c>
      <c r="P21" s="41" t="str">
        <f t="shared" si="3"/>
        <v>40 - 44.5 hours</v>
      </c>
    </row>
    <row r="22" spans="1:16" ht="12.75">
      <c r="A22" s="88" t="s">
        <v>16</v>
      </c>
      <c r="B22" s="103">
        <v>0.10783915962456696</v>
      </c>
      <c r="C22" s="103">
        <v>0.04436219872387235</v>
      </c>
      <c r="D22" s="103">
        <v>0.044711592188486665</v>
      </c>
      <c r="E22" s="103">
        <v>0.03276422067305254</v>
      </c>
      <c r="F22" s="103">
        <v>0.10697453983063056</v>
      </c>
      <c r="G22" s="103">
        <v>0.11761993261665411</v>
      </c>
      <c r="H22" s="103">
        <v>0.40887158701827125</v>
      </c>
      <c r="I22" s="103">
        <v>0.06097331100685906</v>
      </c>
      <c r="J22" s="103">
        <v>0.07588345831760651</v>
      </c>
      <c r="L22" s="107">
        <f t="shared" si="0"/>
        <v>0.5457283563427369</v>
      </c>
      <c r="N22" s="34">
        <f t="shared" si="1"/>
        <v>0.40887158701827125</v>
      </c>
      <c r="O22" s="38">
        <f t="shared" si="2"/>
        <v>1</v>
      </c>
      <c r="P22" s="41" t="str">
        <f t="shared" si="3"/>
        <v>40 - 44.5 hours</v>
      </c>
    </row>
    <row r="23" spans="1:18" ht="12.75">
      <c r="A23" s="88" t="s">
        <v>28</v>
      </c>
      <c r="B23" s="103">
        <v>0.08829149717930884</v>
      </c>
      <c r="C23" s="103">
        <v>0.1001117035850528</v>
      </c>
      <c r="D23" s="103">
        <v>0.07663287457584252</v>
      </c>
      <c r="E23" s="103">
        <v>0.027019621893902668</v>
      </c>
      <c r="F23" s="103">
        <v>0.11394819482791324</v>
      </c>
      <c r="G23" s="103">
        <v>0.057000442599110586</v>
      </c>
      <c r="H23" s="103">
        <v>0.405624521395803</v>
      </c>
      <c r="I23" s="103">
        <v>0.07013790826255259</v>
      </c>
      <c r="J23" s="103">
        <v>0.06123323568051369</v>
      </c>
      <c r="L23" s="107">
        <f t="shared" si="0"/>
        <v>0.5369956653388692</v>
      </c>
      <c r="N23" s="34">
        <f t="shared" si="1"/>
        <v>0.405624521395803</v>
      </c>
      <c r="O23" s="38">
        <f t="shared" si="2"/>
        <v>1</v>
      </c>
      <c r="P23" s="41" t="str">
        <f t="shared" si="3"/>
        <v>40 - 44.5 hours</v>
      </c>
      <c r="R23" s="2"/>
    </row>
    <row r="24" spans="1:18" ht="12.75">
      <c r="A24" s="88" t="s">
        <v>30</v>
      </c>
      <c r="B24" s="103">
        <v>0.11714268757510927</v>
      </c>
      <c r="C24" s="103">
        <v>0.061950589317682624</v>
      </c>
      <c r="D24" s="103">
        <v>0.06920450439192986</v>
      </c>
      <c r="E24" s="103">
        <v>0.02707878879546405</v>
      </c>
      <c r="F24" s="103">
        <v>0.09059898876806846</v>
      </c>
      <c r="G24" s="103">
        <v>0.13451047454678994</v>
      </c>
      <c r="H24" s="103">
        <v>0.4014035845119394</v>
      </c>
      <c r="I24" s="103">
        <v>0.0343870943346521</v>
      </c>
      <c r="J24" s="103">
        <v>0.06372328775836408</v>
      </c>
      <c r="L24" s="107">
        <f t="shared" si="0"/>
        <v>0.4995139666049556</v>
      </c>
      <c r="N24" s="34">
        <f t="shared" si="1"/>
        <v>0.4014035845119394</v>
      </c>
      <c r="O24" s="38">
        <f t="shared" si="2"/>
        <v>1</v>
      </c>
      <c r="P24" s="41" t="str">
        <f t="shared" si="3"/>
        <v>40 - 44.5 hours</v>
      </c>
      <c r="R24" s="2"/>
    </row>
    <row r="25" spans="1:18" ht="12.75">
      <c r="A25" s="88" t="s">
        <v>33</v>
      </c>
      <c r="B25" s="103">
        <v>0.06143195984654819</v>
      </c>
      <c r="C25" s="103">
        <v>0.0701024987982402</v>
      </c>
      <c r="D25" s="103">
        <v>0.08272453923160007</v>
      </c>
      <c r="E25" s="103">
        <v>0.03544803897056547</v>
      </c>
      <c r="F25" s="103">
        <v>0.09773035471714565</v>
      </c>
      <c r="G25" s="103">
        <v>0.13919136943260008</v>
      </c>
      <c r="H25" s="103">
        <v>0.3779615321612186</v>
      </c>
      <c r="I25" s="103">
        <v>0.05092513281003717</v>
      </c>
      <c r="J25" s="103">
        <v>0.08448457403204451</v>
      </c>
      <c r="L25" s="107">
        <f t="shared" si="0"/>
        <v>0.5133712390033003</v>
      </c>
      <c r="N25" s="34">
        <f t="shared" si="1"/>
        <v>0.3779615321612186</v>
      </c>
      <c r="O25" s="38">
        <f t="shared" si="2"/>
        <v>1</v>
      </c>
      <c r="P25" s="41" t="str">
        <f t="shared" si="3"/>
        <v>40 - 44.5 hours</v>
      </c>
      <c r="R25" s="2"/>
    </row>
    <row r="26" spans="1:18" ht="12.75">
      <c r="A26" s="88" t="s">
        <v>22</v>
      </c>
      <c r="B26" s="103">
        <v>0.07426294389212558</v>
      </c>
      <c r="C26" s="103">
        <v>0.043505828305301204</v>
      </c>
      <c r="D26" s="103">
        <v>0.0471205960530888</v>
      </c>
      <c r="E26" s="103">
        <v>0.024556502746050153</v>
      </c>
      <c r="F26" s="103">
        <v>0.08996304001516306</v>
      </c>
      <c r="G26" s="103">
        <v>0.17573141508454765</v>
      </c>
      <c r="H26" s="103">
        <v>0.3647485683082797</v>
      </c>
      <c r="I26" s="103">
        <v>0.09644796043160597</v>
      </c>
      <c r="J26" s="103">
        <v>0.08366314516383788</v>
      </c>
      <c r="L26" s="107">
        <f t="shared" si="0"/>
        <v>0.5448596739037235</v>
      </c>
      <c r="N26" s="34">
        <f t="shared" si="1"/>
        <v>0.3647485683082797</v>
      </c>
      <c r="O26" s="38">
        <f t="shared" si="2"/>
        <v>1</v>
      </c>
      <c r="P26" s="41" t="str">
        <f t="shared" si="3"/>
        <v>40 - 44.5 hours</v>
      </c>
      <c r="R26" s="2"/>
    </row>
    <row r="27" spans="1:18" ht="12.75">
      <c r="A27" s="88" t="s">
        <v>27</v>
      </c>
      <c r="B27" s="103">
        <v>0.15339851910828675</v>
      </c>
      <c r="C27" s="103">
        <v>0.0785638897182505</v>
      </c>
      <c r="D27" s="103">
        <v>0.06656742996604327</v>
      </c>
      <c r="E27" s="103">
        <v>0.03147744730277269</v>
      </c>
      <c r="F27" s="103">
        <v>0.11985852114790199</v>
      </c>
      <c r="G27" s="103">
        <v>0.10569793953810497</v>
      </c>
      <c r="H27" s="103">
        <v>0.3273095058765902</v>
      </c>
      <c r="I27" s="103">
        <v>0.060899716051157474</v>
      </c>
      <c r="J27" s="103">
        <v>0.056227031290892134</v>
      </c>
      <c r="L27" s="107">
        <f t="shared" si="0"/>
        <v>0.4444362532186398</v>
      </c>
      <c r="N27" s="34">
        <f t="shared" si="1"/>
        <v>0.3273095058765902</v>
      </c>
      <c r="O27" s="38">
        <f t="shared" si="2"/>
        <v>1</v>
      </c>
      <c r="P27" s="41" t="str">
        <f t="shared" si="3"/>
        <v>40 - 44.5 hours</v>
      </c>
      <c r="R27" s="2"/>
    </row>
    <row r="28" spans="1:18" ht="12.75">
      <c r="A28" s="88" t="s">
        <v>41</v>
      </c>
      <c r="B28" s="103">
        <v>0.11096100539287543</v>
      </c>
      <c r="C28" s="103">
        <v>0.10930194001221029</v>
      </c>
      <c r="D28" s="103">
        <v>0.06939926257357174</v>
      </c>
      <c r="E28" s="103">
        <v>0.04223272216993281</v>
      </c>
      <c r="F28" s="103">
        <v>0.09311096731523201</v>
      </c>
      <c r="G28" s="103">
        <v>0.1871290112690746</v>
      </c>
      <c r="H28" s="103">
        <v>0.30399023793360025</v>
      </c>
      <c r="I28" s="103">
        <v>0.03760574694186443</v>
      </c>
      <c r="J28" s="103">
        <v>0.046269106391638504</v>
      </c>
      <c r="L28" s="107">
        <f t="shared" si="0"/>
        <v>0.38786509126710317</v>
      </c>
      <c r="N28" s="34">
        <f t="shared" si="1"/>
        <v>0.30399023793360025</v>
      </c>
      <c r="O28" s="38">
        <f t="shared" si="2"/>
        <v>1</v>
      </c>
      <c r="P28" s="41" t="str">
        <f t="shared" si="3"/>
        <v>40 - 44.5 hours</v>
      </c>
      <c r="R28" s="2"/>
    </row>
    <row r="29" spans="1:18" ht="12.75">
      <c r="A29" s="88" t="s">
        <v>35</v>
      </c>
      <c r="B29" s="103">
        <v>0.09950842527724169</v>
      </c>
      <c r="C29" s="103">
        <v>0.08939908784565534</v>
      </c>
      <c r="D29" s="103">
        <v>0.0833951914089293</v>
      </c>
      <c r="E29" s="103">
        <v>0.04049665054071561</v>
      </c>
      <c r="F29" s="103">
        <v>0.09332538232437629</v>
      </c>
      <c r="G29" s="103">
        <v>0.24031261067066323</v>
      </c>
      <c r="H29" s="103">
        <v>0.21747433269996194</v>
      </c>
      <c r="I29" s="103">
        <v>0.058030201116845835</v>
      </c>
      <c r="J29" s="103">
        <v>0.07805811811561089</v>
      </c>
      <c r="L29" s="107">
        <f t="shared" si="0"/>
        <v>0.35356265193241865</v>
      </c>
      <c r="N29" s="34">
        <f t="shared" si="1"/>
        <v>0.24031261067066323</v>
      </c>
      <c r="O29" s="38">
        <f t="shared" si="2"/>
        <v>1</v>
      </c>
      <c r="P29" s="41" t="str">
        <f t="shared" si="3"/>
        <v>35 - 39.5 hours</v>
      </c>
      <c r="R29" s="2"/>
    </row>
    <row r="30" spans="1:16" ht="12.75">
      <c r="A30" s="88" t="s">
        <v>37</v>
      </c>
      <c r="B30" s="103">
        <v>0.11277640397596624</v>
      </c>
      <c r="C30" s="103">
        <v>0.12300380470052298</v>
      </c>
      <c r="D30" s="103">
        <v>0.08474259949694818</v>
      </c>
      <c r="E30" s="103">
        <v>0.05269649254023259</v>
      </c>
      <c r="F30" s="103">
        <v>0.12201669393062371</v>
      </c>
      <c r="G30" s="103">
        <v>0.19260465754160638</v>
      </c>
      <c r="H30" s="103">
        <v>0.20076004465916283</v>
      </c>
      <c r="I30" s="103">
        <v>0.04416501834013636</v>
      </c>
      <c r="J30" s="103">
        <v>0.06723428481480068</v>
      </c>
      <c r="L30" s="107">
        <f t="shared" si="0"/>
        <v>0.3121593478140999</v>
      </c>
      <c r="N30" s="34">
        <f t="shared" si="1"/>
        <v>0.20076004465916283</v>
      </c>
      <c r="O30" s="38">
        <f t="shared" si="2"/>
        <v>1</v>
      </c>
      <c r="P30" s="41" t="str">
        <f t="shared" si="3"/>
        <v>40 - 44.5 hours</v>
      </c>
    </row>
    <row r="31" spans="1:16" ht="12.75">
      <c r="A31" s="88" t="s">
        <v>42</v>
      </c>
      <c r="B31" s="103">
        <v>0.13698466159822625</v>
      </c>
      <c r="C31" s="103">
        <v>0.1316730858249808</v>
      </c>
      <c r="D31" s="103">
        <v>0.10845213908004644</v>
      </c>
      <c r="E31" s="103">
        <v>0.06880438976787932</v>
      </c>
      <c r="F31" s="103">
        <v>0.14033819996175947</v>
      </c>
      <c r="G31" s="103">
        <v>0.13306697228302847</v>
      </c>
      <c r="H31" s="103">
        <v>0.18836195334614622</v>
      </c>
      <c r="I31" s="103">
        <v>0.036594622483606516</v>
      </c>
      <c r="J31" s="103">
        <v>0.055723975654326297</v>
      </c>
      <c r="L31" s="107">
        <f t="shared" si="0"/>
        <v>0.280680551484079</v>
      </c>
      <c r="N31" s="34">
        <f t="shared" si="1"/>
        <v>0.18836195334614622</v>
      </c>
      <c r="O31" s="38">
        <f t="shared" si="2"/>
        <v>1</v>
      </c>
      <c r="P31" s="41" t="str">
        <f t="shared" si="3"/>
        <v>40 - 44.5 hours</v>
      </c>
    </row>
    <row r="32" spans="1:16" ht="12.75">
      <c r="A32" s="88" t="s">
        <v>36</v>
      </c>
      <c r="B32" s="103">
        <v>0.1459076100936283</v>
      </c>
      <c r="C32" s="103">
        <v>0.0964869635442163</v>
      </c>
      <c r="D32" s="103">
        <v>0.061951305841938906</v>
      </c>
      <c r="E32" s="103">
        <v>0.038015622036761156</v>
      </c>
      <c r="F32" s="103">
        <v>0.11333178180171678</v>
      </c>
      <c r="G32" s="103">
        <v>0.26540018322715475</v>
      </c>
      <c r="H32" s="103">
        <v>0.17556776976059246</v>
      </c>
      <c r="I32" s="103">
        <v>0.04247888009265262</v>
      </c>
      <c r="J32" s="103">
        <v>0.06085988360133859</v>
      </c>
      <c r="L32" s="107">
        <f t="shared" si="0"/>
        <v>0.27890653345458366</v>
      </c>
      <c r="N32" s="34">
        <f t="shared" si="1"/>
        <v>0.26540018322715475</v>
      </c>
      <c r="O32" s="38">
        <f t="shared" si="2"/>
        <v>1</v>
      </c>
      <c r="P32" s="41" t="str">
        <f t="shared" si="3"/>
        <v>35 - 39.5 hours</v>
      </c>
    </row>
    <row r="33" spans="1:16" ht="12.75">
      <c r="A33" s="88" t="s">
        <v>34</v>
      </c>
      <c r="B33" s="103">
        <v>0.11533979293644751</v>
      </c>
      <c r="C33" s="103">
        <v>0.09815794603441871</v>
      </c>
      <c r="D33" s="103">
        <v>0.06708896069959987</v>
      </c>
      <c r="E33" s="103">
        <v>0.035387710621879634</v>
      </c>
      <c r="F33" s="103">
        <v>0.12061720801972159</v>
      </c>
      <c r="G33" s="103">
        <v>0.2891819292434837</v>
      </c>
      <c r="H33" s="103">
        <v>0.16062255181210014</v>
      </c>
      <c r="I33" s="103">
        <v>0.03762836444664021</v>
      </c>
      <c r="J33" s="103">
        <v>0.07597553618570854</v>
      </c>
      <c r="L33" s="107">
        <f t="shared" si="0"/>
        <v>0.2742264524444489</v>
      </c>
      <c r="N33" s="34">
        <f t="shared" si="1"/>
        <v>0.2891819292434837</v>
      </c>
      <c r="O33" s="38">
        <f t="shared" si="2"/>
        <v>1</v>
      </c>
      <c r="P33" s="41" t="str">
        <f t="shared" si="3"/>
        <v>35 - 39.5 hours</v>
      </c>
    </row>
    <row r="34" spans="1:16" ht="12.75">
      <c r="A34" s="89" t="s">
        <v>32</v>
      </c>
      <c r="B34" s="104">
        <v>0.1365712246662715</v>
      </c>
      <c r="C34" s="104">
        <v>0.06720604068141467</v>
      </c>
      <c r="D34" s="104">
        <v>0.04937499664681129</v>
      </c>
      <c r="E34" s="104">
        <v>0.054129790867231506</v>
      </c>
      <c r="F34" s="104">
        <v>0.07750101435099074</v>
      </c>
      <c r="G34" s="104">
        <v>0.34458571613508426</v>
      </c>
      <c r="H34" s="104">
        <v>0.13346577957321745</v>
      </c>
      <c r="I34" s="104">
        <v>0.05453115158847347</v>
      </c>
      <c r="J34" s="104">
        <v>0.08263428549050518</v>
      </c>
      <c r="L34" s="107">
        <f t="shared" si="0"/>
        <v>0.2706312166521961</v>
      </c>
      <c r="N34" s="108">
        <f t="shared" si="1"/>
        <v>0.34458571613508426</v>
      </c>
      <c r="O34" s="39">
        <f t="shared" si="2"/>
        <v>1</v>
      </c>
      <c r="P34" s="109" t="str">
        <f t="shared" si="3"/>
        <v>35 - 39.5 hours</v>
      </c>
    </row>
    <row r="35" spans="1:16" ht="12.75">
      <c r="A35" s="90" t="s">
        <v>40</v>
      </c>
      <c r="B35" s="105">
        <v>0.11934512879677998</v>
      </c>
      <c r="C35" s="105">
        <v>0.11430258831127983</v>
      </c>
      <c r="D35" s="105">
        <v>0.04627589052722229</v>
      </c>
      <c r="E35" s="105">
        <v>0.03555994277895534</v>
      </c>
      <c r="F35" s="105">
        <v>0.09781071287213543</v>
      </c>
      <c r="G35" s="105">
        <v>0.37083030196293665</v>
      </c>
      <c r="H35" s="105">
        <v>0.10580547554283651</v>
      </c>
      <c r="I35" s="105">
        <v>0.049630871537143705</v>
      </c>
      <c r="J35" s="105">
        <v>0.06043908767071024</v>
      </c>
      <c r="L35" s="114">
        <f t="shared" si="0"/>
        <v>0.21587543475069046</v>
      </c>
      <c r="N35" s="35">
        <f t="shared" si="1"/>
        <v>0.37083030196293665</v>
      </c>
      <c r="O35" s="40">
        <f>COUNTIF(B35:J35,N35)</f>
        <v>1</v>
      </c>
      <c r="P35" s="110" t="str">
        <f t="shared" si="3"/>
        <v>35 - 39.5 hours</v>
      </c>
    </row>
    <row r="36" spans="1:15" ht="12.75">
      <c r="A36" s="91"/>
      <c r="B36" s="106"/>
      <c r="C36" s="106"/>
      <c r="D36" s="106"/>
      <c r="E36" s="106"/>
      <c r="F36" s="106"/>
      <c r="G36" s="106"/>
      <c r="H36" s="106"/>
      <c r="I36" s="106"/>
      <c r="J36" s="106"/>
      <c r="L36" s="107"/>
      <c r="N36" s="34"/>
      <c r="O36" s="37"/>
    </row>
    <row r="37" spans="1:16" ht="12.75">
      <c r="A37" s="88" t="s">
        <v>38</v>
      </c>
      <c r="B37" s="103">
        <v>0.10531446846157087</v>
      </c>
      <c r="C37" s="103">
        <v>0.1117722129926935</v>
      </c>
      <c r="D37" s="103">
        <v>0.06041019098713626</v>
      </c>
      <c r="E37" s="103">
        <v>0.05203355417041394</v>
      </c>
      <c r="F37" s="103">
        <v>0.08039863321567975</v>
      </c>
      <c r="G37" s="103">
        <v>0.06851230783602251</v>
      </c>
      <c r="H37" s="103">
        <v>0.3209088053367231</v>
      </c>
      <c r="I37" s="103">
        <v>0.1171829351610853</v>
      </c>
      <c r="J37" s="103">
        <v>0.08346689183867477</v>
      </c>
      <c r="L37" s="107">
        <f t="shared" si="0"/>
        <v>0.5215586323364831</v>
      </c>
      <c r="N37" s="34">
        <f t="shared" si="1"/>
        <v>0.3209088053367231</v>
      </c>
      <c r="O37" s="38">
        <f t="shared" si="2"/>
        <v>1</v>
      </c>
      <c r="P37" s="41" t="str">
        <f t="shared" si="3"/>
        <v>40 - 44.5 hours</v>
      </c>
    </row>
    <row r="38" spans="1:16" ht="12.75">
      <c r="A38" s="89" t="s">
        <v>26</v>
      </c>
      <c r="B38" s="104">
        <v>0.15431007165564403</v>
      </c>
      <c r="C38" s="104">
        <v>0.09730243588302039</v>
      </c>
      <c r="D38" s="104">
        <v>0.0758875180161302</v>
      </c>
      <c r="E38" s="104">
        <v>0.041996749430128086</v>
      </c>
      <c r="F38" s="104">
        <v>0.10819900029643563</v>
      </c>
      <c r="G38" s="104">
        <v>0.130988766112298</v>
      </c>
      <c r="H38" s="104">
        <v>0.20570076357726239</v>
      </c>
      <c r="I38" s="104">
        <v>0.06843573991352259</v>
      </c>
      <c r="J38" s="104">
        <v>0.11717895511555879</v>
      </c>
      <c r="L38" s="107">
        <f t="shared" si="0"/>
        <v>0.39131545860634376</v>
      </c>
      <c r="N38" s="108">
        <f t="shared" si="1"/>
        <v>0.20570076357726239</v>
      </c>
      <c r="O38" s="39">
        <f t="shared" si="2"/>
        <v>1</v>
      </c>
      <c r="P38" s="109" t="str">
        <f t="shared" si="3"/>
        <v>40 - 44.5 hours</v>
      </c>
    </row>
    <row r="39" spans="1:16" ht="12.75">
      <c r="A39" s="90" t="s">
        <v>39</v>
      </c>
      <c r="B39" s="105">
        <v>0.17864661225878406</v>
      </c>
      <c r="C39" s="105">
        <v>0.11633167821095922</v>
      </c>
      <c r="D39" s="105">
        <v>0.06459864885979746</v>
      </c>
      <c r="E39" s="105">
        <v>0.04012241388732596</v>
      </c>
      <c r="F39" s="105">
        <v>0.08068432934446532</v>
      </c>
      <c r="G39" s="105">
        <v>0.3087002068197404</v>
      </c>
      <c r="H39" s="105">
        <v>0.11195705969601269</v>
      </c>
      <c r="I39" s="105">
        <v>0.04359647752191927</v>
      </c>
      <c r="J39" s="105">
        <v>0.05536257340099554</v>
      </c>
      <c r="L39" s="114">
        <f t="shared" si="0"/>
        <v>0.2109161106189275</v>
      </c>
      <c r="N39" s="35">
        <f t="shared" si="1"/>
        <v>0.3087002068197404</v>
      </c>
      <c r="O39" s="40">
        <f t="shared" si="2"/>
        <v>1</v>
      </c>
      <c r="P39" s="110" t="str">
        <f t="shared" si="3"/>
        <v>35 - 39.5 hours</v>
      </c>
    </row>
    <row r="40" spans="1:15" ht="12.75">
      <c r="A40" s="91"/>
      <c r="B40" s="106"/>
      <c r="C40" s="106"/>
      <c r="D40" s="106"/>
      <c r="E40" s="106"/>
      <c r="F40" s="106"/>
      <c r="G40" s="106"/>
      <c r="H40" s="106"/>
      <c r="I40" s="106"/>
      <c r="J40" s="106"/>
      <c r="L40" s="107"/>
      <c r="N40" s="34"/>
      <c r="O40" s="37"/>
    </row>
    <row r="41" spans="1:16" ht="12.75">
      <c r="A41" s="88" t="s">
        <v>85</v>
      </c>
      <c r="B41" s="103">
        <v>0.013461831343383905</v>
      </c>
      <c r="C41" s="103">
        <v>0.012506349318442677</v>
      </c>
      <c r="D41" s="103">
        <v>0.02042927773897048</v>
      </c>
      <c r="E41" s="103">
        <v>0.004091641191400152</v>
      </c>
      <c r="F41" s="103">
        <v>0.014930363823391527</v>
      </c>
      <c r="G41" s="103">
        <v>0.005162836088462491</v>
      </c>
      <c r="H41" s="103">
        <v>0.6885996445232503</v>
      </c>
      <c r="I41" s="103">
        <v>0.16910160015587206</v>
      </c>
      <c r="J41" s="103">
        <v>0.07171645581682654</v>
      </c>
      <c r="L41" s="107">
        <f>SUM(H41:J41)</f>
        <v>0.9294177004959489</v>
      </c>
      <c r="N41" s="34">
        <f>LARGE(B41:J41,1)</f>
        <v>0.6885996445232503</v>
      </c>
      <c r="O41" s="38">
        <f>COUNTIF(B41:J41,N41)</f>
        <v>1</v>
      </c>
      <c r="P41" s="41" t="str">
        <f>INDEX($B$6:$J$6,1,MATCH(N41,B41:J41,0))</f>
        <v>40 - 44.5 hours</v>
      </c>
    </row>
    <row r="42" spans="1:16" ht="12.75">
      <c r="A42" s="88" t="s">
        <v>11</v>
      </c>
      <c r="B42" s="103">
        <v>0.07368665942879933</v>
      </c>
      <c r="C42" s="103">
        <v>0.022766785574487258</v>
      </c>
      <c r="D42" s="103">
        <v>0.03450985605506687</v>
      </c>
      <c r="E42" s="103">
        <v>0.00443023951432433</v>
      </c>
      <c r="F42" s="103">
        <v>0.03810663298842679</v>
      </c>
      <c r="G42" s="103">
        <v>0.013295888448216013</v>
      </c>
      <c r="H42" s="103">
        <v>0.5428474360962784</v>
      </c>
      <c r="I42" s="103">
        <v>0.16261346095613705</v>
      </c>
      <c r="J42" s="103">
        <v>0.10774304093826395</v>
      </c>
      <c r="L42" s="162">
        <f>SUM(H42:J42)</f>
        <v>0.8132039379906794</v>
      </c>
      <c r="N42" s="108">
        <f>LARGE(B42:J42,1)</f>
        <v>0.5428474360962784</v>
      </c>
      <c r="O42" s="39">
        <f>COUNTIF(B42:J42,N42)</f>
        <v>1</v>
      </c>
      <c r="P42" s="109" t="str">
        <f>INDEX($B$6:$J$6,1,MATCH(N42,B42:J42,0))</f>
        <v>40 - 44.5 hours</v>
      </c>
    </row>
    <row r="43" spans="1:16" ht="12.75">
      <c r="A43" s="90" t="s">
        <v>10</v>
      </c>
      <c r="B43" s="105">
        <v>0.05670628612291493</v>
      </c>
      <c r="C43" s="105">
        <v>0.05165321698782312</v>
      </c>
      <c r="D43" s="105">
        <v>0.036079632305305503</v>
      </c>
      <c r="E43" s="105">
        <v>0.017146215116706116</v>
      </c>
      <c r="F43" s="105">
        <v>0.06145980168679329</v>
      </c>
      <c r="G43" s="105">
        <v>0.04191364720361252</v>
      </c>
      <c r="H43" s="105">
        <v>0.1752287886436326</v>
      </c>
      <c r="I43" s="105">
        <v>0.29743218947673783</v>
      </c>
      <c r="J43" s="105">
        <v>0.26238022245647424</v>
      </c>
      <c r="L43" s="114">
        <f>SUM(H43:J43)</f>
        <v>0.7350412005768447</v>
      </c>
      <c r="N43" s="35">
        <f>LARGE(B43:J43,1)</f>
        <v>0.29743218947673783</v>
      </c>
      <c r="O43" s="40">
        <f>COUNTIF(B43:J43,N43)</f>
        <v>1</v>
      </c>
      <c r="P43" s="110" t="str">
        <f>INDEX($B$6:$J$6,1,MATCH(N43,B43:J43,0))</f>
        <v>45 - 49.5 hours</v>
      </c>
    </row>
  </sheetData>
  <autoFilter ref="A40:J40">
    <sortState ref="A41:J43">
      <sortCondition descending="1" sortBy="value" ref="H41:H43"/>
    </sortState>
  </autoFilter>
  <conditionalFormatting sqref="S17">
    <cfRule type="cellIs" priority="11" dxfId="13" operator="greaterThan">
      <formula>50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NOT(ISERROR(SEARCH($S$14,P9)))</xm:f>
            <xm:f>$S$14</xm:f>
            <x14:dxf>
              <fill>
                <patternFill>
                  <bgColor theme="7" tint="0.5999600291252136"/>
                </patternFill>
              </fill>
            </x14:dxf>
          </x14:cfRule>
          <x14:cfRule type="containsText" priority="2" operator="containsText">
            <xm:f>NOT(ISERROR(SEARCH($S$13,P9)))</xm:f>
            <xm:f>$S$13</xm:f>
            <x14:dxf>
              <fill>
                <patternFill>
                  <bgColor theme="8" tint="-0.24993999302387238"/>
                </patternFill>
              </fill>
            </x14:dxf>
          </x14:cfRule>
          <x14:cfRule type="containsText" priority="3" operator="containsText">
            <xm:f>NOT(ISERROR(SEARCH($S$12,P9)))</xm:f>
            <xm:f>$S$12</xm:f>
            <x14:dxf>
              <fill>
                <patternFill>
                  <bgColor theme="8" tint="0.3999499976634979"/>
                </patternFill>
              </fill>
            </x14:dxf>
          </x14:cfRule>
          <x14:cfRule type="containsText" priority="4" operator="containsText">
            <xm:f>NOT(ISERROR(SEARCH($S$11,P9)))</xm:f>
            <xm:f>$S$11</xm:f>
            <x14:dxf>
              <fill>
                <patternFill>
                  <bgColor theme="8" tint="0.7999799847602844"/>
                </patternFill>
              </fill>
            </x14:dxf>
          </x14:cfRule>
          <x14:cfRule type="containsText" priority="5" operator="containsText">
            <xm:f>NOT(ISERROR(SEARCH($S$10,P9)))</xm:f>
            <xm:f>$S$10</xm:f>
            <x14:dxf>
              <fill>
                <patternFill>
                  <bgColor theme="4" tint="-0.24993999302387238"/>
                </patternFill>
              </fill>
            </x14:dxf>
          </x14:cfRule>
          <x14:cfRule type="containsText" priority="6" operator="containsText">
            <xm:f>NOT(ISERROR(SEARCH($S$9,P9)))</xm:f>
            <xm:f>$S$9</xm:f>
            <x14:dxf>
              <fill>
                <patternFill>
                  <bgColor theme="7" tint="0.3999499976634979"/>
                </patternFill>
              </fill>
            </x14:dxf>
          </x14:cfRule>
          <x14:cfRule type="containsText" priority="7" operator="containsText">
            <xm:f>NOT(ISERROR(SEARCH($S$8,P9)))</xm:f>
            <xm:f>$S$8</xm:f>
            <x14:dxf>
              <fill>
                <patternFill>
                  <bgColor theme="4" tint="0.3999499976634979"/>
                </patternFill>
              </fill>
            </x14:dxf>
          </x14:cfRule>
          <x14:cfRule type="containsText" priority="8" operator="containsText">
            <xm:f>NOT(ISERROR(SEARCH($S$7,P9)))</xm:f>
            <xm:f>$S$7</xm:f>
            <x14:dxf>
              <fill>
                <patternFill>
                  <bgColor theme="4" tint="0.7999799847602844"/>
                </patternFill>
              </fill>
            </x14:dxf>
          </x14:cfRule>
          <x14:cfRule type="containsText" priority="9" operator="containsText">
            <xm:f>NOT(ISERROR(SEARCH($S$6,P9)))</xm:f>
            <xm:f>$S$6</xm:f>
            <x14:dxf>
              <fill>
                <patternFill>
                  <bgColor theme="4"/>
                </patternFill>
              </fill>
            </x14:dxf>
          </x14:cfRule>
          <xm:sqref>P9:P43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5731-3F23-4C94-8ABF-C04C3360FEB8}">
  <dimension ref="A2:N10"/>
  <sheetViews>
    <sheetView showGridLines="0" workbookViewId="0" topLeftCell="B3">
      <selection activeCell="D27" sqref="D27"/>
    </sheetView>
  </sheetViews>
  <sheetFormatPr defaultColWidth="9.140625" defaultRowHeight="15"/>
  <cols>
    <col min="1" max="16384" width="9.140625" style="2" customWidth="1"/>
  </cols>
  <sheetData>
    <row r="2" ht="12.75">
      <c r="A2" s="1" t="s">
        <v>103</v>
      </c>
    </row>
    <row r="3" ht="12.75">
      <c r="A3" s="1"/>
    </row>
    <row r="4" ht="12.75">
      <c r="A4" s="1"/>
    </row>
    <row r="5" spans="2:14" ht="63.75">
      <c r="B5" s="119" t="s">
        <v>90</v>
      </c>
      <c r="C5" s="119" t="s">
        <v>195</v>
      </c>
      <c r="D5" s="119" t="s">
        <v>196</v>
      </c>
      <c r="E5" s="119" t="s">
        <v>197</v>
      </c>
      <c r="F5" s="119" t="s">
        <v>198</v>
      </c>
      <c r="G5" s="119" t="s">
        <v>199</v>
      </c>
      <c r="H5" s="119" t="s">
        <v>200</v>
      </c>
      <c r="I5" s="119" t="s">
        <v>201</v>
      </c>
      <c r="J5" s="119" t="s">
        <v>98</v>
      </c>
      <c r="N5" s="2" t="s">
        <v>193</v>
      </c>
    </row>
    <row r="6" spans="1:14" ht="12.75">
      <c r="A6" s="116" t="s">
        <v>101</v>
      </c>
      <c r="B6" s="120"/>
      <c r="C6" s="121">
        <v>0.054146750717350874</v>
      </c>
      <c r="D6" s="121">
        <v>0.051258205510574036</v>
      </c>
      <c r="E6" s="121">
        <v>0.028708169394706464</v>
      </c>
      <c r="F6" s="121">
        <v>0.05923226312697908</v>
      </c>
      <c r="G6" s="121">
        <v>0.21852011706106148</v>
      </c>
      <c r="H6" s="121">
        <v>0.46866194658604937</v>
      </c>
      <c r="I6" s="121">
        <v>0.048006321218541495</v>
      </c>
      <c r="J6" s="121">
        <v>0.0714662263847374</v>
      </c>
      <c r="N6" s="2" t="s">
        <v>163</v>
      </c>
    </row>
    <row r="7" spans="1:10" ht="12.75">
      <c r="A7" s="117" t="s">
        <v>102</v>
      </c>
      <c r="B7" s="118">
        <v>0.09965569662126983</v>
      </c>
      <c r="C7" s="118">
        <v>0.07086144081873885</v>
      </c>
      <c r="D7" s="118">
        <v>0.06305192930327373</v>
      </c>
      <c r="E7" s="118">
        <v>0.0334901781447847</v>
      </c>
      <c r="F7" s="118">
        <v>0.09149323714420483</v>
      </c>
      <c r="G7" s="118">
        <v>0.16181646163611862</v>
      </c>
      <c r="H7" s="118">
        <v>0.37130954117875586</v>
      </c>
      <c r="I7" s="118">
        <v>0.04358753650024669</v>
      </c>
      <c r="J7" s="118">
        <v>0.06473397865260681</v>
      </c>
    </row>
    <row r="8" ht="12.75">
      <c r="N8" s="2" t="s">
        <v>159</v>
      </c>
    </row>
    <row r="10" spans="2:10" ht="12.75">
      <c r="B10" s="115"/>
      <c r="C10" s="115"/>
      <c r="D10" s="115"/>
      <c r="E10" s="115"/>
      <c r="F10" s="115"/>
      <c r="G10" s="115"/>
      <c r="H10" s="115"/>
      <c r="I10" s="115"/>
      <c r="J10" s="1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27C68-F3A9-4B95-99D5-C449889DA294}">
  <dimension ref="A1:Q60"/>
  <sheetViews>
    <sheetView showGridLines="0" workbookViewId="0" topLeftCell="H20">
      <selection activeCell="AS26" sqref="AS26"/>
    </sheetView>
  </sheetViews>
  <sheetFormatPr defaultColWidth="9.140625" defaultRowHeight="11.25" customHeight="1"/>
  <cols>
    <col min="1" max="1" width="29.8515625" style="5" customWidth="1"/>
    <col min="2" max="9" width="10.00390625" style="5" customWidth="1"/>
    <col min="10" max="10" width="10.421875" style="5" customWidth="1"/>
    <col min="11" max="11" width="10.140625" style="5" customWidth="1"/>
    <col min="12" max="13" width="9.140625" style="5" customWidth="1"/>
    <col min="14" max="14" width="17.421875" style="5" customWidth="1"/>
    <col min="15" max="15" width="14.28125" style="5" customWidth="1"/>
    <col min="16" max="16384" width="9.140625" style="5" customWidth="1"/>
  </cols>
  <sheetData>
    <row r="1" spans="1:4" ht="11.45" customHeight="1">
      <c r="A1" s="1" t="s">
        <v>186</v>
      </c>
      <c r="B1" s="167"/>
      <c r="C1" s="167"/>
      <c r="D1" s="167"/>
    </row>
    <row r="2" spans="1:4" ht="11.45" customHeight="1">
      <c r="A2" s="1" t="s">
        <v>0</v>
      </c>
      <c r="B2" s="3" t="s">
        <v>187</v>
      </c>
      <c r="C2" s="167"/>
      <c r="D2" s="167"/>
    </row>
    <row r="3" spans="1:4" ht="11.45" customHeight="1">
      <c r="A3" s="1" t="s">
        <v>171</v>
      </c>
      <c r="B3" s="1" t="s">
        <v>172</v>
      </c>
      <c r="C3" s="167"/>
      <c r="D3" s="167"/>
    </row>
    <row r="4" spans="1:4" ht="11.45" customHeight="1">
      <c r="A4" s="167"/>
      <c r="B4" s="167"/>
      <c r="C4" s="167"/>
      <c r="D4" s="167"/>
    </row>
    <row r="5" spans="1:4" ht="11.45" customHeight="1">
      <c r="A5" s="3" t="s">
        <v>173</v>
      </c>
      <c r="B5" s="167"/>
      <c r="C5" s="1" t="s">
        <v>174</v>
      </c>
      <c r="D5" s="167"/>
    </row>
    <row r="6" spans="1:4" ht="11.45" customHeight="1">
      <c r="A6" s="3" t="s">
        <v>175</v>
      </c>
      <c r="B6" s="167"/>
      <c r="C6" s="1" t="s">
        <v>176</v>
      </c>
      <c r="D6" s="167"/>
    </row>
    <row r="7" spans="1:4" ht="11.45" customHeight="1">
      <c r="A7" s="3" t="s">
        <v>188</v>
      </c>
      <c r="B7" s="167"/>
      <c r="C7" s="1" t="s">
        <v>1</v>
      </c>
      <c r="D7" s="167"/>
    </row>
    <row r="8" spans="1:4" ht="11.45" customHeight="1">
      <c r="A8" s="3" t="s">
        <v>178</v>
      </c>
      <c r="B8" s="167"/>
      <c r="C8" s="1" t="s">
        <v>179</v>
      </c>
      <c r="D8" s="167"/>
    </row>
    <row r="9" spans="1:4" ht="12.75">
      <c r="A9" s="3" t="s">
        <v>181</v>
      </c>
      <c r="B9" s="167"/>
      <c r="C9" s="1" t="s">
        <v>182</v>
      </c>
      <c r="D9" s="167"/>
    </row>
    <row r="10" spans="1:4" ht="12.75">
      <c r="A10" s="3" t="s">
        <v>183</v>
      </c>
      <c r="B10" s="167"/>
      <c r="C10" s="1" t="s">
        <v>184</v>
      </c>
      <c r="D10" s="167"/>
    </row>
    <row r="11" spans="1:3" ht="12.75">
      <c r="A11" s="3"/>
      <c r="B11" s="2"/>
      <c r="C11" s="1"/>
    </row>
    <row r="12" ht="12.75">
      <c r="N12" s="10"/>
    </row>
    <row r="13" spans="1:8" ht="12.75">
      <c r="A13" s="76" t="s">
        <v>48</v>
      </c>
      <c r="B13" s="169" t="s">
        <v>2</v>
      </c>
      <c r="C13" s="169" t="s">
        <v>2</v>
      </c>
      <c r="D13" s="170" t="s">
        <v>2</v>
      </c>
      <c r="E13" s="72" t="s">
        <v>49</v>
      </c>
      <c r="F13" s="83" t="s">
        <v>49</v>
      </c>
      <c r="G13" s="72" t="s">
        <v>50</v>
      </c>
      <c r="H13" s="82" t="s">
        <v>50</v>
      </c>
    </row>
    <row r="14" spans="1:17" ht="33.75" customHeight="1">
      <c r="A14" s="77" t="s">
        <v>51</v>
      </c>
      <c r="B14" s="124" t="s">
        <v>2</v>
      </c>
      <c r="C14" s="124" t="s">
        <v>52</v>
      </c>
      <c r="D14" s="124" t="s">
        <v>53</v>
      </c>
      <c r="E14" s="124" t="s">
        <v>52</v>
      </c>
      <c r="F14" s="124" t="s">
        <v>53</v>
      </c>
      <c r="G14" s="124" t="s">
        <v>52</v>
      </c>
      <c r="H14" s="73" t="s">
        <v>53</v>
      </c>
      <c r="J14" s="74" t="s">
        <v>73</v>
      </c>
      <c r="K14" s="75" t="s">
        <v>86</v>
      </c>
      <c r="L14" s="75" t="s">
        <v>72</v>
      </c>
      <c r="M14" s="75" t="s">
        <v>87</v>
      </c>
      <c r="Q14" s="5" t="s">
        <v>89</v>
      </c>
    </row>
    <row r="15" spans="1:13" ht="12.75">
      <c r="A15" s="50" t="s">
        <v>47</v>
      </c>
      <c r="B15" s="42">
        <v>36.1</v>
      </c>
      <c r="C15" s="42">
        <v>21.7</v>
      </c>
      <c r="D15" s="42">
        <v>39</v>
      </c>
      <c r="E15" s="42">
        <v>21.7</v>
      </c>
      <c r="F15" s="42">
        <v>39.8</v>
      </c>
      <c r="G15" s="42">
        <v>21.8</v>
      </c>
      <c r="H15" s="42">
        <v>37.8</v>
      </c>
      <c r="J15" s="47">
        <f>E15-G15</f>
        <v>-0.10000000000000142</v>
      </c>
      <c r="K15" s="47">
        <f>ABS(J15)</f>
        <v>0.10000000000000142</v>
      </c>
      <c r="L15" s="47">
        <f>F15-H15</f>
        <v>2</v>
      </c>
      <c r="M15" s="47">
        <f>ABS(L15)</f>
        <v>2</v>
      </c>
    </row>
    <row r="16" spans="1:17" ht="12.75">
      <c r="A16" s="51"/>
      <c r="B16" s="46"/>
      <c r="C16" s="46"/>
      <c r="D16" s="46"/>
      <c r="E16" s="46"/>
      <c r="F16" s="46"/>
      <c r="G16" s="46"/>
      <c r="H16" s="46"/>
      <c r="J16" s="47"/>
      <c r="K16" s="47"/>
      <c r="L16" s="47"/>
      <c r="M16" s="47"/>
      <c r="N16" s="5" t="s">
        <v>74</v>
      </c>
      <c r="Q16" s="5" t="s">
        <v>165</v>
      </c>
    </row>
    <row r="17" spans="1:17" ht="12.75">
      <c r="A17" s="52" t="s">
        <v>12</v>
      </c>
      <c r="B17" s="43">
        <v>39.8</v>
      </c>
      <c r="C17" s="43">
        <v>21.2</v>
      </c>
      <c r="D17" s="43">
        <v>41.2</v>
      </c>
      <c r="E17" s="43">
        <v>21.7</v>
      </c>
      <c r="F17" s="43">
        <v>42.5</v>
      </c>
      <c r="G17" s="43">
        <v>21</v>
      </c>
      <c r="H17" s="43">
        <v>39.3</v>
      </c>
      <c r="J17" s="47">
        <f aca="true" t="shared" si="0" ref="J17:J43">E17-G17</f>
        <v>0.6999999999999993</v>
      </c>
      <c r="K17" s="47">
        <f aca="true" t="shared" si="1" ref="K17:K43">ABS(J17)</f>
        <v>0.6999999999999993</v>
      </c>
      <c r="L17" s="47">
        <f aca="true" t="shared" si="2" ref="L17:L43">F17-H17</f>
        <v>3.200000000000003</v>
      </c>
      <c r="M17" s="47">
        <f aca="true" t="shared" si="3" ref="M17:M43">ABS(L17)</f>
        <v>3.200000000000003</v>
      </c>
      <c r="N17" s="12">
        <f>LARGE($L$17:$L$43,1)</f>
        <v>4</v>
      </c>
      <c r="O17" s="5" t="str">
        <f>INDEX(A:A,MATCH(N17,M:M,0))</f>
        <v>Ireland</v>
      </c>
      <c r="Q17" s="5" t="s">
        <v>164</v>
      </c>
    </row>
    <row r="18" spans="1:17" ht="12.75">
      <c r="A18" s="52" t="s">
        <v>22</v>
      </c>
      <c r="B18" s="44">
        <v>38.5</v>
      </c>
      <c r="C18" s="44">
        <v>19</v>
      </c>
      <c r="D18" s="44">
        <v>40.1</v>
      </c>
      <c r="E18" s="44">
        <v>18.1</v>
      </c>
      <c r="F18" s="44">
        <v>41.3</v>
      </c>
      <c r="G18" s="44">
        <v>19.5</v>
      </c>
      <c r="H18" s="44">
        <v>38.8</v>
      </c>
      <c r="J18" s="47">
        <f t="shared" si="0"/>
        <v>-1.3999999999999986</v>
      </c>
      <c r="K18" s="47">
        <f t="shared" si="1"/>
        <v>1.3999999999999986</v>
      </c>
      <c r="L18" s="47">
        <f t="shared" si="2"/>
        <v>2.5</v>
      </c>
      <c r="M18" s="47">
        <f t="shared" si="3"/>
        <v>2.5</v>
      </c>
      <c r="N18" s="12">
        <f>LARGE($L$17:$L$43,2)</f>
        <v>3.5999999999999943</v>
      </c>
      <c r="O18" s="5" t="str">
        <f>INDEX(A:A,MATCH(N18,M:M,0))</f>
        <v>Netherlands</v>
      </c>
      <c r="Q18" s="5" t="s">
        <v>190</v>
      </c>
    </row>
    <row r="19" spans="1:13" ht="12.75">
      <c r="A19" s="52" t="s">
        <v>13</v>
      </c>
      <c r="B19" s="44">
        <v>39.3</v>
      </c>
      <c r="C19" s="44">
        <v>21.8</v>
      </c>
      <c r="D19" s="44">
        <v>40.3</v>
      </c>
      <c r="E19" s="44">
        <v>22.1</v>
      </c>
      <c r="F19" s="44">
        <v>41.1</v>
      </c>
      <c r="G19" s="44">
        <v>21.7</v>
      </c>
      <c r="H19" s="44">
        <v>39.2</v>
      </c>
      <c r="J19" s="47">
        <f t="shared" si="0"/>
        <v>0.40000000000000213</v>
      </c>
      <c r="K19" s="47">
        <f t="shared" si="1"/>
        <v>0.40000000000000213</v>
      </c>
      <c r="L19" s="47">
        <f t="shared" si="2"/>
        <v>1.8999999999999986</v>
      </c>
      <c r="M19" s="47">
        <f t="shared" si="3"/>
        <v>1.8999999999999986</v>
      </c>
    </row>
    <row r="20" spans="1:14" ht="12.75">
      <c r="A20" s="52" t="s">
        <v>35</v>
      </c>
      <c r="B20" s="44">
        <v>35.5</v>
      </c>
      <c r="C20" s="44">
        <v>19.9</v>
      </c>
      <c r="D20" s="44">
        <v>38.8</v>
      </c>
      <c r="E20" s="44">
        <v>20</v>
      </c>
      <c r="F20" s="44">
        <v>40.5</v>
      </c>
      <c r="G20" s="44">
        <v>19.8</v>
      </c>
      <c r="H20" s="44">
        <v>36.5</v>
      </c>
      <c r="J20" s="47">
        <f t="shared" si="0"/>
        <v>0.1999999999999993</v>
      </c>
      <c r="K20" s="47">
        <f t="shared" si="1"/>
        <v>0.1999999999999993</v>
      </c>
      <c r="L20" s="47">
        <f t="shared" si="2"/>
        <v>4</v>
      </c>
      <c r="M20" s="47">
        <f t="shared" si="3"/>
        <v>4</v>
      </c>
      <c r="N20" s="5" t="s">
        <v>75</v>
      </c>
    </row>
    <row r="21" spans="1:15" ht="12.75">
      <c r="A21" s="52" t="s">
        <v>33</v>
      </c>
      <c r="B21" s="43">
        <v>36.1</v>
      </c>
      <c r="C21" s="43">
        <v>21.9</v>
      </c>
      <c r="D21" s="43">
        <v>39</v>
      </c>
      <c r="E21" s="43">
        <v>22.4</v>
      </c>
      <c r="F21" s="43">
        <v>40.2</v>
      </c>
      <c r="G21" s="43">
        <v>21.7</v>
      </c>
      <c r="H21" s="43">
        <v>37</v>
      </c>
      <c r="J21" s="47">
        <f t="shared" si="0"/>
        <v>0.6999999999999993</v>
      </c>
      <c r="K21" s="47">
        <f t="shared" si="1"/>
        <v>0.6999999999999993</v>
      </c>
      <c r="L21" s="47">
        <f t="shared" si="2"/>
        <v>3.200000000000003</v>
      </c>
      <c r="M21" s="47">
        <f t="shared" si="3"/>
        <v>3.200000000000003</v>
      </c>
      <c r="N21" s="11">
        <f>LARGE($K$17:$K$43,1)</f>
        <v>2.599999999999998</v>
      </c>
      <c r="O21" s="16" t="str">
        <f>INDEX(A:A,MATCH(N21,K:K,0))</f>
        <v>Denmark</v>
      </c>
    </row>
    <row r="22" spans="1:15" ht="12.75">
      <c r="A22" s="52" t="s">
        <v>15</v>
      </c>
      <c r="B22" s="43">
        <v>39.5</v>
      </c>
      <c r="C22" s="43">
        <v>26.7</v>
      </c>
      <c r="D22" s="43">
        <v>39.9</v>
      </c>
      <c r="E22" s="43">
        <v>27.6</v>
      </c>
      <c r="F22" s="43">
        <v>40.2</v>
      </c>
      <c r="G22" s="43">
        <v>25.1</v>
      </c>
      <c r="H22" s="43">
        <v>39.5</v>
      </c>
      <c r="J22" s="47">
        <f t="shared" si="0"/>
        <v>2.5</v>
      </c>
      <c r="K22" s="47">
        <f t="shared" si="1"/>
        <v>2.5</v>
      </c>
      <c r="L22" s="47">
        <f t="shared" si="2"/>
        <v>0.7000000000000028</v>
      </c>
      <c r="M22" s="47">
        <f t="shared" si="3"/>
        <v>0.7000000000000028</v>
      </c>
      <c r="N22" s="11">
        <f>LARGE($K$17:$K$43,2)</f>
        <v>2.5</v>
      </c>
      <c r="O22" s="16" t="str">
        <f>INDEX(A:A,MATCH(N22,K:K,0))</f>
        <v>Romania</v>
      </c>
    </row>
    <row r="23" spans="1:13" ht="12.75">
      <c r="A23" s="52" t="s">
        <v>20</v>
      </c>
      <c r="B23" s="43">
        <v>38.1</v>
      </c>
      <c r="C23" s="43">
        <v>21.2</v>
      </c>
      <c r="D23" s="43">
        <v>39.6</v>
      </c>
      <c r="E23" s="43">
        <v>20.6</v>
      </c>
      <c r="F23" s="43">
        <v>40.1</v>
      </c>
      <c r="G23" s="43">
        <v>21.5</v>
      </c>
      <c r="H23" s="43">
        <v>38.9</v>
      </c>
      <c r="J23" s="47">
        <f t="shared" si="0"/>
        <v>-0.8999999999999986</v>
      </c>
      <c r="K23" s="47">
        <f t="shared" si="1"/>
        <v>0.8999999999999986</v>
      </c>
      <c r="L23" s="47">
        <f t="shared" si="2"/>
        <v>1.2000000000000028</v>
      </c>
      <c r="M23" s="47">
        <f t="shared" si="3"/>
        <v>1.2000000000000028</v>
      </c>
    </row>
    <row r="24" spans="1:13" ht="12.75">
      <c r="A24" s="52" t="s">
        <v>16</v>
      </c>
      <c r="B24" s="43">
        <v>37.7</v>
      </c>
      <c r="C24" s="43">
        <v>18.3</v>
      </c>
      <c r="D24" s="43">
        <v>39</v>
      </c>
      <c r="E24" s="43">
        <v>18.6</v>
      </c>
      <c r="F24" s="43">
        <v>39.9</v>
      </c>
      <c r="G24" s="43">
        <v>18.1</v>
      </c>
      <c r="H24" s="43">
        <v>38.1</v>
      </c>
      <c r="J24" s="47">
        <f t="shared" si="0"/>
        <v>0.5</v>
      </c>
      <c r="K24" s="47">
        <f t="shared" si="1"/>
        <v>0.5</v>
      </c>
      <c r="L24" s="47">
        <f t="shared" si="2"/>
        <v>1.7999999999999972</v>
      </c>
      <c r="M24" s="47">
        <f t="shared" si="3"/>
        <v>1.7999999999999972</v>
      </c>
    </row>
    <row r="25" spans="1:13" ht="12.75">
      <c r="A25" s="52" t="s">
        <v>25</v>
      </c>
      <c r="B25" s="44">
        <v>38.4</v>
      </c>
      <c r="C25" s="44">
        <v>21</v>
      </c>
      <c r="D25" s="44">
        <v>39.6</v>
      </c>
      <c r="E25" s="44">
        <v>20.3</v>
      </c>
      <c r="F25" s="44">
        <v>39.8</v>
      </c>
      <c r="G25" s="44">
        <v>21.3</v>
      </c>
      <c r="H25" s="44">
        <v>39.4</v>
      </c>
      <c r="J25" s="47">
        <f t="shared" si="0"/>
        <v>-1</v>
      </c>
      <c r="K25" s="47">
        <f t="shared" si="1"/>
        <v>1</v>
      </c>
      <c r="L25" s="47">
        <f t="shared" si="2"/>
        <v>0.3999999999999986</v>
      </c>
      <c r="M25" s="47">
        <f t="shared" si="3"/>
        <v>0.3999999999999986</v>
      </c>
    </row>
    <row r="26" spans="1:13" ht="12.75">
      <c r="A26" s="52" t="s">
        <v>17</v>
      </c>
      <c r="B26" s="44">
        <v>37.8</v>
      </c>
      <c r="C26" s="44">
        <v>21.8</v>
      </c>
      <c r="D26" s="44">
        <v>38.9</v>
      </c>
      <c r="E26" s="44">
        <v>21.3</v>
      </c>
      <c r="F26" s="44">
        <v>39.7</v>
      </c>
      <c r="G26" s="44">
        <v>22</v>
      </c>
      <c r="H26" s="44">
        <v>37.7</v>
      </c>
      <c r="J26" s="47">
        <f t="shared" si="0"/>
        <v>-0.6999999999999993</v>
      </c>
      <c r="K26" s="47">
        <f t="shared" si="1"/>
        <v>0.6999999999999993</v>
      </c>
      <c r="L26" s="47">
        <f t="shared" si="2"/>
        <v>2</v>
      </c>
      <c r="M26" s="47">
        <f t="shared" si="3"/>
        <v>2</v>
      </c>
    </row>
    <row r="27" spans="1:13" ht="12.75">
      <c r="A27" s="52" t="s">
        <v>30</v>
      </c>
      <c r="B27" s="44">
        <v>36.4</v>
      </c>
      <c r="C27" s="44">
        <v>19.7</v>
      </c>
      <c r="D27" s="44">
        <v>38.8</v>
      </c>
      <c r="E27" s="44">
        <v>19.9</v>
      </c>
      <c r="F27" s="44">
        <v>39.7</v>
      </c>
      <c r="G27" s="44">
        <v>19.7</v>
      </c>
      <c r="H27" s="44">
        <v>37.7</v>
      </c>
      <c r="J27" s="47">
        <f t="shared" si="0"/>
        <v>0.1999999999999993</v>
      </c>
      <c r="K27" s="47">
        <f t="shared" si="1"/>
        <v>0.1999999999999993</v>
      </c>
      <c r="L27" s="47">
        <f t="shared" si="2"/>
        <v>2</v>
      </c>
      <c r="M27" s="47">
        <f t="shared" si="3"/>
        <v>2</v>
      </c>
    </row>
    <row r="28" spans="1:13" ht="12.75">
      <c r="A28" s="52" t="s">
        <v>23</v>
      </c>
      <c r="B28" s="44">
        <v>38.3</v>
      </c>
      <c r="C28" s="44">
        <v>21.1</v>
      </c>
      <c r="D28" s="44">
        <v>39.4</v>
      </c>
      <c r="E28" s="44">
        <v>21.3</v>
      </c>
      <c r="F28" s="44">
        <v>39.7</v>
      </c>
      <c r="G28" s="44">
        <v>21</v>
      </c>
      <c r="H28" s="44">
        <v>39.1</v>
      </c>
      <c r="J28" s="47">
        <f t="shared" si="0"/>
        <v>0.3000000000000007</v>
      </c>
      <c r="K28" s="47">
        <f t="shared" si="1"/>
        <v>0.3000000000000007</v>
      </c>
      <c r="L28" s="47">
        <f t="shared" si="2"/>
        <v>0.6000000000000014</v>
      </c>
      <c r="M28" s="47">
        <f t="shared" si="3"/>
        <v>0.6000000000000014</v>
      </c>
    </row>
    <row r="29" spans="1:13" ht="12.75">
      <c r="A29" s="52" t="s">
        <v>41</v>
      </c>
      <c r="B29" s="43">
        <v>34</v>
      </c>
      <c r="C29" s="43">
        <v>21.4</v>
      </c>
      <c r="D29" s="43">
        <v>39</v>
      </c>
      <c r="E29" s="43">
        <v>20.7</v>
      </c>
      <c r="F29" s="43">
        <v>39.6</v>
      </c>
      <c r="G29" s="43">
        <v>21.5</v>
      </c>
      <c r="H29" s="43">
        <v>37.7</v>
      </c>
      <c r="J29" s="47">
        <f t="shared" si="0"/>
        <v>-0.8000000000000007</v>
      </c>
      <c r="K29" s="47">
        <f t="shared" si="1"/>
        <v>0.8000000000000007</v>
      </c>
      <c r="L29" s="47">
        <f t="shared" si="2"/>
        <v>1.8999999999999986</v>
      </c>
      <c r="M29" s="47">
        <f t="shared" si="3"/>
        <v>1.8999999999999986</v>
      </c>
    </row>
    <row r="30" spans="1:13" ht="12.75">
      <c r="A30" s="52" t="s">
        <v>24</v>
      </c>
      <c r="B30" s="43">
        <v>37.3</v>
      </c>
      <c r="C30" s="43">
        <v>22.3</v>
      </c>
      <c r="D30" s="43">
        <v>38.9</v>
      </c>
      <c r="E30" s="43">
        <v>22.9</v>
      </c>
      <c r="F30" s="43">
        <v>39.6</v>
      </c>
      <c r="G30" s="43">
        <v>22.1</v>
      </c>
      <c r="H30" s="43">
        <v>37.8</v>
      </c>
      <c r="J30" s="47">
        <f t="shared" si="0"/>
        <v>0.7999999999999972</v>
      </c>
      <c r="K30" s="47">
        <f t="shared" si="1"/>
        <v>0.7999999999999972</v>
      </c>
      <c r="L30" s="47">
        <f t="shared" si="2"/>
        <v>1.8000000000000043</v>
      </c>
      <c r="M30" s="47">
        <f t="shared" si="3"/>
        <v>1.8000000000000043</v>
      </c>
    </row>
    <row r="31" spans="1:13" ht="12.75">
      <c r="A31" s="52" t="s">
        <v>14</v>
      </c>
      <c r="B31" s="44">
        <v>39</v>
      </c>
      <c r="C31" s="44">
        <v>20</v>
      </c>
      <c r="D31" s="44">
        <v>39.2</v>
      </c>
      <c r="E31" s="44">
        <v>20.1</v>
      </c>
      <c r="F31" s="44">
        <v>39.3</v>
      </c>
      <c r="G31" s="44">
        <v>19.9</v>
      </c>
      <c r="H31" s="44">
        <v>39</v>
      </c>
      <c r="J31" s="47">
        <f t="shared" si="0"/>
        <v>0.20000000000000284</v>
      </c>
      <c r="K31" s="47">
        <f t="shared" si="1"/>
        <v>0.20000000000000284</v>
      </c>
      <c r="L31" s="47">
        <f t="shared" si="2"/>
        <v>0.29999999999999716</v>
      </c>
      <c r="M31" s="47">
        <f t="shared" si="3"/>
        <v>0.29999999999999716</v>
      </c>
    </row>
    <row r="32" spans="1:13" ht="12.75">
      <c r="A32" s="52" t="s">
        <v>32</v>
      </c>
      <c r="B32" s="44">
        <v>36</v>
      </c>
      <c r="C32" s="44">
        <v>22.7</v>
      </c>
      <c r="D32" s="44">
        <v>38.5</v>
      </c>
      <c r="E32" s="44">
        <v>22.6</v>
      </c>
      <c r="F32" s="44">
        <v>39.3</v>
      </c>
      <c r="G32" s="44">
        <v>22.7</v>
      </c>
      <c r="H32" s="44">
        <v>37.3</v>
      </c>
      <c r="J32" s="47">
        <f t="shared" si="0"/>
        <v>-0.09999999999999787</v>
      </c>
      <c r="K32" s="47">
        <f t="shared" si="1"/>
        <v>0.09999999999999787</v>
      </c>
      <c r="L32" s="47">
        <f t="shared" si="2"/>
        <v>2</v>
      </c>
      <c r="M32" s="47">
        <f t="shared" si="3"/>
        <v>2</v>
      </c>
    </row>
    <row r="33" spans="1:13" ht="12.75">
      <c r="A33" s="52" t="s">
        <v>29</v>
      </c>
      <c r="B33" s="43">
        <v>36.4</v>
      </c>
      <c r="C33" s="43">
        <v>20.2</v>
      </c>
      <c r="D33" s="43">
        <v>38.7</v>
      </c>
      <c r="E33" s="43">
        <v>20.1</v>
      </c>
      <c r="F33" s="43">
        <v>39.2</v>
      </c>
      <c r="G33" s="43">
        <v>20.3</v>
      </c>
      <c r="H33" s="43">
        <v>38</v>
      </c>
      <c r="J33" s="47">
        <f t="shared" si="0"/>
        <v>-0.1999999999999993</v>
      </c>
      <c r="K33" s="47">
        <f t="shared" si="1"/>
        <v>0.1999999999999993</v>
      </c>
      <c r="L33" s="47">
        <f t="shared" si="2"/>
        <v>1.2000000000000028</v>
      </c>
      <c r="M33" s="47">
        <f t="shared" si="3"/>
        <v>1.2000000000000028</v>
      </c>
    </row>
    <row r="34" spans="1:13" ht="12.75">
      <c r="A34" s="52" t="s">
        <v>18</v>
      </c>
      <c r="B34" s="43">
        <v>38.1</v>
      </c>
      <c r="C34" s="43">
        <v>20.8</v>
      </c>
      <c r="D34" s="43">
        <v>38.7</v>
      </c>
      <c r="E34" s="43">
        <v>21.9</v>
      </c>
      <c r="F34" s="43">
        <v>39.2</v>
      </c>
      <c r="G34" s="43">
        <v>20.1</v>
      </c>
      <c r="H34" s="43">
        <v>38.2</v>
      </c>
      <c r="J34" s="47">
        <f t="shared" si="0"/>
        <v>1.7999999999999972</v>
      </c>
      <c r="K34" s="47">
        <f t="shared" si="1"/>
        <v>1.7999999999999972</v>
      </c>
      <c r="L34" s="47">
        <f t="shared" si="2"/>
        <v>1</v>
      </c>
      <c r="M34" s="47">
        <f t="shared" si="3"/>
        <v>1</v>
      </c>
    </row>
    <row r="35" spans="1:13" ht="12.75">
      <c r="A35" s="52" t="s">
        <v>37</v>
      </c>
      <c r="B35" s="43">
        <v>33.6</v>
      </c>
      <c r="C35" s="43">
        <v>21.5</v>
      </c>
      <c r="D35" s="43">
        <v>38.7</v>
      </c>
      <c r="E35" s="43">
        <v>20.7</v>
      </c>
      <c r="F35" s="43">
        <v>39.2</v>
      </c>
      <c r="G35" s="43">
        <v>21.7</v>
      </c>
      <c r="H35" s="43">
        <v>37.7</v>
      </c>
      <c r="J35" s="47">
        <f t="shared" si="0"/>
        <v>-1</v>
      </c>
      <c r="K35" s="47">
        <f t="shared" si="1"/>
        <v>1</v>
      </c>
      <c r="L35" s="47">
        <f t="shared" si="2"/>
        <v>1.5</v>
      </c>
      <c r="M35" s="47">
        <f t="shared" si="3"/>
        <v>1.5</v>
      </c>
    </row>
    <row r="36" spans="1:13" ht="12.75">
      <c r="A36" s="52" t="s">
        <v>34</v>
      </c>
      <c r="B36" s="44">
        <v>34.9</v>
      </c>
      <c r="C36" s="44">
        <v>23.4</v>
      </c>
      <c r="D36" s="44">
        <v>38.1</v>
      </c>
      <c r="E36" s="44">
        <v>23.1</v>
      </c>
      <c r="F36" s="44">
        <v>39.1</v>
      </c>
      <c r="G36" s="44">
        <v>23.4</v>
      </c>
      <c r="H36" s="44">
        <v>36.6</v>
      </c>
      <c r="J36" s="47">
        <f t="shared" si="0"/>
        <v>-0.29999999999999716</v>
      </c>
      <c r="K36" s="47">
        <f t="shared" si="1"/>
        <v>0.29999999999999716</v>
      </c>
      <c r="L36" s="47">
        <f t="shared" si="2"/>
        <v>2.5</v>
      </c>
      <c r="M36" s="47">
        <f t="shared" si="3"/>
        <v>2.5</v>
      </c>
    </row>
    <row r="37" spans="1:13" ht="12.75">
      <c r="A37" s="52" t="s">
        <v>21</v>
      </c>
      <c r="B37" s="43">
        <v>37.6</v>
      </c>
      <c r="C37" s="43">
        <v>20.1</v>
      </c>
      <c r="D37" s="43">
        <v>38.2</v>
      </c>
      <c r="E37" s="43">
        <v>19</v>
      </c>
      <c r="F37" s="43">
        <v>39</v>
      </c>
      <c r="G37" s="43">
        <v>20.6</v>
      </c>
      <c r="H37" s="43">
        <v>37.3</v>
      </c>
      <c r="J37" s="47">
        <f t="shared" si="0"/>
        <v>-1.6000000000000014</v>
      </c>
      <c r="K37" s="47">
        <f t="shared" si="1"/>
        <v>1.6000000000000014</v>
      </c>
      <c r="L37" s="47">
        <f t="shared" si="2"/>
        <v>1.7000000000000028</v>
      </c>
      <c r="M37" s="47">
        <f t="shared" si="3"/>
        <v>1.7000000000000028</v>
      </c>
    </row>
    <row r="38" spans="1:13" ht="12.75">
      <c r="A38" s="52" t="s">
        <v>40</v>
      </c>
      <c r="B38" s="44">
        <v>34.3</v>
      </c>
      <c r="C38" s="44">
        <v>20.1</v>
      </c>
      <c r="D38" s="44">
        <v>38.1</v>
      </c>
      <c r="E38" s="44">
        <v>18.3</v>
      </c>
      <c r="F38" s="44">
        <v>38.9</v>
      </c>
      <c r="G38" s="44">
        <v>20.9</v>
      </c>
      <c r="H38" s="44">
        <v>36.8</v>
      </c>
      <c r="J38" s="47">
        <f t="shared" si="0"/>
        <v>-2.599999999999998</v>
      </c>
      <c r="K38" s="47">
        <f t="shared" si="1"/>
        <v>2.599999999999998</v>
      </c>
      <c r="L38" s="47">
        <f t="shared" si="2"/>
        <v>2.1000000000000014</v>
      </c>
      <c r="M38" s="47">
        <f t="shared" si="3"/>
        <v>2.1000000000000014</v>
      </c>
    </row>
    <row r="39" spans="1:13" ht="12.75">
      <c r="A39" s="52" t="s">
        <v>19</v>
      </c>
      <c r="B39" s="44">
        <v>37.8</v>
      </c>
      <c r="C39" s="44">
        <v>20.7</v>
      </c>
      <c r="D39" s="44">
        <v>38.5</v>
      </c>
      <c r="E39" s="44">
        <v>20.3</v>
      </c>
      <c r="F39" s="44">
        <v>38.9</v>
      </c>
      <c r="G39" s="44">
        <v>20.9</v>
      </c>
      <c r="H39" s="44">
        <v>38.1</v>
      </c>
      <c r="J39" s="47">
        <f t="shared" si="0"/>
        <v>-0.5999999999999979</v>
      </c>
      <c r="K39" s="47">
        <f t="shared" si="1"/>
        <v>0.5999999999999979</v>
      </c>
      <c r="L39" s="47">
        <f t="shared" si="2"/>
        <v>0.7999999999999972</v>
      </c>
      <c r="M39" s="47">
        <f t="shared" si="3"/>
        <v>0.7999999999999972</v>
      </c>
    </row>
    <row r="40" spans="1:13" ht="12.75">
      <c r="A40" s="52" t="s">
        <v>42</v>
      </c>
      <c r="B40" s="43">
        <v>32.2</v>
      </c>
      <c r="C40" s="43">
        <v>23.2</v>
      </c>
      <c r="D40" s="43">
        <v>37.7</v>
      </c>
      <c r="E40" s="43">
        <v>23.8</v>
      </c>
      <c r="F40" s="43">
        <v>38.8</v>
      </c>
      <c r="G40" s="43">
        <v>23</v>
      </c>
      <c r="H40" s="43">
        <v>35.2</v>
      </c>
      <c r="J40" s="47">
        <f t="shared" si="0"/>
        <v>0.8000000000000007</v>
      </c>
      <c r="K40" s="47">
        <f t="shared" si="1"/>
        <v>0.8000000000000007</v>
      </c>
      <c r="L40" s="47">
        <f t="shared" si="2"/>
        <v>3.5999999999999943</v>
      </c>
      <c r="M40" s="47">
        <f t="shared" si="3"/>
        <v>3.5999999999999943</v>
      </c>
    </row>
    <row r="41" spans="1:13" ht="12.75">
      <c r="A41" s="53" t="s">
        <v>27</v>
      </c>
      <c r="B41" s="48">
        <v>35.7</v>
      </c>
      <c r="C41" s="48">
        <v>24</v>
      </c>
      <c r="D41" s="48">
        <v>38.2</v>
      </c>
      <c r="E41" s="48">
        <v>23.3</v>
      </c>
      <c r="F41" s="48">
        <v>38.8</v>
      </c>
      <c r="G41" s="48">
        <v>24.4</v>
      </c>
      <c r="H41" s="48">
        <v>37.3</v>
      </c>
      <c r="J41" s="47">
        <f t="shared" si="0"/>
        <v>-1.0999999999999979</v>
      </c>
      <c r="K41" s="47">
        <f t="shared" si="1"/>
        <v>1.0999999999999979</v>
      </c>
      <c r="L41" s="47">
        <f t="shared" si="2"/>
        <v>1.5</v>
      </c>
      <c r="M41" s="47">
        <f t="shared" si="3"/>
        <v>1.5</v>
      </c>
    </row>
    <row r="42" spans="1:13" ht="12.6" customHeight="1">
      <c r="A42" s="53" t="s">
        <v>28</v>
      </c>
      <c r="B42" s="48">
        <v>35.3</v>
      </c>
      <c r="C42" s="48">
        <v>23.2</v>
      </c>
      <c r="D42" s="48">
        <v>37.8</v>
      </c>
      <c r="E42" s="48">
        <v>22.9</v>
      </c>
      <c r="F42" s="48">
        <v>38.4</v>
      </c>
      <c r="G42" s="48">
        <v>23.3</v>
      </c>
      <c r="H42" s="48">
        <v>36.9</v>
      </c>
      <c r="J42" s="17">
        <f t="shared" si="0"/>
        <v>-0.40000000000000213</v>
      </c>
      <c r="K42" s="17">
        <f t="shared" si="1"/>
        <v>0.40000000000000213</v>
      </c>
      <c r="L42" s="17">
        <f t="shared" si="2"/>
        <v>1.5</v>
      </c>
      <c r="M42" s="17">
        <f t="shared" si="3"/>
        <v>1.5</v>
      </c>
    </row>
    <row r="43" spans="1:13" ht="12.75">
      <c r="A43" s="53" t="s">
        <v>36</v>
      </c>
      <c r="B43" s="122">
        <v>34.8</v>
      </c>
      <c r="C43" s="122">
        <v>20.7</v>
      </c>
      <c r="D43" s="122">
        <v>37.2</v>
      </c>
      <c r="E43" s="122">
        <v>20.2</v>
      </c>
      <c r="F43" s="122">
        <v>38.4</v>
      </c>
      <c r="G43" s="122">
        <v>21</v>
      </c>
      <c r="H43" s="122">
        <v>35.7</v>
      </c>
      <c r="J43" s="45">
        <f t="shared" si="0"/>
        <v>-0.8000000000000007</v>
      </c>
      <c r="K43" s="45">
        <f t="shared" si="1"/>
        <v>0.8000000000000007</v>
      </c>
      <c r="L43" s="45">
        <f t="shared" si="2"/>
        <v>2.6999999999999957</v>
      </c>
      <c r="M43" s="45">
        <f t="shared" si="3"/>
        <v>2.6999999999999957</v>
      </c>
    </row>
    <row r="44" spans="1:13" ht="12.75">
      <c r="A44" s="129"/>
      <c r="B44" s="130"/>
      <c r="C44" s="130"/>
      <c r="D44" s="130"/>
      <c r="E44" s="130"/>
      <c r="F44" s="130"/>
      <c r="G44" s="130"/>
      <c r="H44" s="130"/>
      <c r="J44" s="47"/>
      <c r="K44" s="47"/>
      <c r="L44" s="47"/>
      <c r="M44" s="47"/>
    </row>
    <row r="45" spans="1:13" ht="12.75">
      <c r="A45" s="131" t="s">
        <v>38</v>
      </c>
      <c r="B45" s="133">
        <v>36.2</v>
      </c>
      <c r="C45" s="133">
        <v>24.9</v>
      </c>
      <c r="D45" s="133">
        <v>43.2</v>
      </c>
      <c r="E45" s="133">
        <v>27.2</v>
      </c>
      <c r="F45" s="133">
        <v>43.6</v>
      </c>
      <c r="G45" s="133">
        <v>24</v>
      </c>
      <c r="H45" s="133">
        <v>42.2</v>
      </c>
      <c r="J45" s="17">
        <f>E45-G45</f>
        <v>3.1999999999999993</v>
      </c>
      <c r="K45" s="17">
        <f>ABS(J45)</f>
        <v>3.1999999999999993</v>
      </c>
      <c r="L45" s="45">
        <f>F45-H45</f>
        <v>1.3999999999999986</v>
      </c>
      <c r="M45" s="47">
        <f>ABS(L45)</f>
        <v>1.3999999999999986</v>
      </c>
    </row>
    <row r="46" spans="1:13" ht="12.75">
      <c r="A46" s="131" t="s">
        <v>26</v>
      </c>
      <c r="B46" s="132">
        <v>36.2</v>
      </c>
      <c r="C46" s="132">
        <v>21.9</v>
      </c>
      <c r="D46" s="132">
        <v>39.1</v>
      </c>
      <c r="E46" s="132">
        <v>20.7</v>
      </c>
      <c r="F46" s="132">
        <v>40.8</v>
      </c>
      <c r="G46" s="132">
        <v>22.3</v>
      </c>
      <c r="H46" s="132">
        <v>36.4</v>
      </c>
      <c r="J46" s="17">
        <f>E46-G46</f>
        <v>-1.6000000000000014</v>
      </c>
      <c r="K46" s="17">
        <f>ABS(J46)</f>
        <v>1.6000000000000014</v>
      </c>
      <c r="L46" s="45">
        <f>F46-H46</f>
        <v>4.399999999999999</v>
      </c>
      <c r="M46" s="17">
        <f>ABS(L46)</f>
        <v>4.399999999999999</v>
      </c>
    </row>
    <row r="47" spans="1:13" ht="12.75">
      <c r="A47" s="131" t="s">
        <v>39</v>
      </c>
      <c r="B47" s="133">
        <v>33.9</v>
      </c>
      <c r="C47" s="133">
        <v>20.4</v>
      </c>
      <c r="D47" s="133">
        <v>37.2</v>
      </c>
      <c r="E47" s="133">
        <v>19.6</v>
      </c>
      <c r="F47" s="133">
        <v>38.3</v>
      </c>
      <c r="G47" s="133">
        <v>20.8</v>
      </c>
      <c r="H47" s="133">
        <v>35.7</v>
      </c>
      <c r="J47" s="45">
        <f>E47-G47</f>
        <v>-1.1999999999999993</v>
      </c>
      <c r="K47" s="45">
        <f>ABS(J47)</f>
        <v>1.1999999999999993</v>
      </c>
      <c r="L47" s="45">
        <f>F47-H47</f>
        <v>2.5999999999999943</v>
      </c>
      <c r="M47" s="45">
        <f>ABS(L47)</f>
        <v>2.5999999999999943</v>
      </c>
    </row>
    <row r="48" spans="1:13" ht="12.75">
      <c r="A48" s="128"/>
      <c r="B48" s="134"/>
      <c r="C48" s="134"/>
      <c r="D48" s="134"/>
      <c r="E48" s="134"/>
      <c r="F48" s="134"/>
      <c r="G48" s="134"/>
      <c r="H48" s="134"/>
      <c r="J48" s="47"/>
      <c r="K48" s="47"/>
      <c r="L48" s="47"/>
      <c r="M48" s="47"/>
    </row>
    <row r="49" spans="1:13" ht="12.75">
      <c r="A49" s="135" t="s">
        <v>10</v>
      </c>
      <c r="B49" s="137">
        <v>44.2</v>
      </c>
      <c r="C49" s="137">
        <v>18</v>
      </c>
      <c r="D49" s="137">
        <v>46.6</v>
      </c>
      <c r="E49" s="137">
        <v>18.4</v>
      </c>
      <c r="F49" s="137">
        <v>47.5</v>
      </c>
      <c r="G49" s="137">
        <v>17.8</v>
      </c>
      <c r="H49" s="137">
        <v>44.7</v>
      </c>
      <c r="J49" s="47">
        <f>E49-G49</f>
        <v>0.5999999999999979</v>
      </c>
      <c r="K49" s="47">
        <f>ABS(J49)</f>
        <v>0.5999999999999979</v>
      </c>
      <c r="L49" s="47">
        <f>F49-H49</f>
        <v>2.799999999999997</v>
      </c>
      <c r="M49" s="47">
        <f>ABS(L49)</f>
        <v>2.799999999999997</v>
      </c>
    </row>
    <row r="50" spans="1:13" ht="12.75">
      <c r="A50" s="136" t="s">
        <v>11</v>
      </c>
      <c r="B50" s="122">
        <v>41.7</v>
      </c>
      <c r="C50" s="122">
        <v>21.6</v>
      </c>
      <c r="D50" s="122">
        <v>42.9</v>
      </c>
      <c r="E50" s="122">
        <v>21.9</v>
      </c>
      <c r="F50" s="122">
        <v>43.7</v>
      </c>
      <c r="G50" s="122">
        <v>21.3</v>
      </c>
      <c r="H50" s="122">
        <v>41.9</v>
      </c>
      <c r="J50" s="17">
        <f>E50-G50</f>
        <v>0.5999999999999979</v>
      </c>
      <c r="K50" s="17">
        <f>ABS(J50)</f>
        <v>0.5999999999999979</v>
      </c>
      <c r="L50" s="17">
        <f>F50-H50</f>
        <v>1.8000000000000043</v>
      </c>
      <c r="M50" s="17">
        <f>ABS(L50)</f>
        <v>1.8000000000000043</v>
      </c>
    </row>
    <row r="51" spans="1:13" ht="11.45" customHeight="1">
      <c r="A51" s="123" t="s">
        <v>85</v>
      </c>
      <c r="B51" s="127">
        <v>41.4</v>
      </c>
      <c r="C51" s="127">
        <v>22</v>
      </c>
      <c r="D51" s="127">
        <v>42</v>
      </c>
      <c r="E51" s="127">
        <v>22.3</v>
      </c>
      <c r="F51" s="127">
        <v>42.2</v>
      </c>
      <c r="G51" s="127">
        <v>21.5</v>
      </c>
      <c r="H51" s="127">
        <v>41.6</v>
      </c>
      <c r="J51" s="45">
        <f>E51-G51</f>
        <v>0.8000000000000007</v>
      </c>
      <c r="K51" s="45">
        <f>ABS(J51)</f>
        <v>0.8000000000000007</v>
      </c>
      <c r="L51" s="45">
        <f>F51-H51</f>
        <v>0.6000000000000014</v>
      </c>
      <c r="M51" s="45">
        <f>ABS(L51)</f>
        <v>0.6000000000000014</v>
      </c>
    </row>
    <row r="52" spans="1:13" ht="11.45" customHeight="1">
      <c r="A52" s="49"/>
      <c r="B52" s="49"/>
      <c r="C52" s="49"/>
      <c r="D52" s="49"/>
      <c r="E52" s="49"/>
      <c r="F52" s="49"/>
      <c r="G52" s="49"/>
      <c r="H52" s="49"/>
      <c r="J52" s="49"/>
      <c r="K52" s="125"/>
      <c r="L52" s="49"/>
      <c r="M52" s="125"/>
    </row>
    <row r="53" spans="1:8" ht="12.75">
      <c r="A53" s="15" t="s">
        <v>43</v>
      </c>
      <c r="B53" s="49"/>
      <c r="C53" s="49"/>
      <c r="D53" s="49"/>
      <c r="E53" s="49"/>
      <c r="F53" s="49"/>
      <c r="G53" s="49"/>
      <c r="H53" s="49"/>
    </row>
    <row r="54" spans="1:13" ht="12.75">
      <c r="A54" s="15" t="s">
        <v>8</v>
      </c>
      <c r="B54" s="6" t="s">
        <v>44</v>
      </c>
      <c r="M54" s="10"/>
    </row>
    <row r="55" ht="11.45" customHeight="1">
      <c r="M55" s="10"/>
    </row>
    <row r="56" ht="11.45" customHeight="1">
      <c r="M56" s="10"/>
    </row>
    <row r="57" ht="11.45" customHeight="1">
      <c r="M57" s="10"/>
    </row>
    <row r="58" ht="11.45" customHeight="1">
      <c r="M58" s="10"/>
    </row>
    <row r="59" ht="11.45" customHeight="1">
      <c r="M59" s="10"/>
    </row>
    <row r="60" ht="11.45" customHeight="1">
      <c r="M60" s="10"/>
    </row>
  </sheetData>
  <mergeCells count="1">
    <mergeCell ref="B13:D13"/>
  </mergeCells>
  <conditionalFormatting sqref="J15:J51 L15:L51">
    <cfRule type="cellIs" priority="3" dxfId="1" operator="greaterThan">
      <formula>0</formula>
    </cfRule>
    <cfRule type="cellIs" priority="4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FF39-71DA-4286-9C8C-573EAB8B28E3}">
  <dimension ref="A1:U60"/>
  <sheetViews>
    <sheetView showGridLines="0" workbookViewId="0" topLeftCell="H15">
      <selection activeCell="AM50" sqref="AM50"/>
    </sheetView>
  </sheetViews>
  <sheetFormatPr defaultColWidth="9.140625" defaultRowHeight="11.25" customHeight="1"/>
  <cols>
    <col min="1" max="1" width="29.8515625" style="5" customWidth="1"/>
    <col min="2" max="9" width="10.00390625" style="5" customWidth="1"/>
    <col min="10" max="13" width="9.140625" style="5" customWidth="1"/>
    <col min="14" max="14" width="17.421875" style="5" customWidth="1"/>
    <col min="15" max="15" width="14.28125" style="5" customWidth="1"/>
    <col min="16" max="34" width="9.140625" style="5" customWidth="1"/>
    <col min="35" max="16384" width="9.140625" style="5" customWidth="1"/>
  </cols>
  <sheetData>
    <row r="1" spans="1:4" ht="11.45" customHeight="1">
      <c r="A1" s="1" t="s">
        <v>186</v>
      </c>
      <c r="B1" s="167"/>
      <c r="C1" s="167"/>
      <c r="D1" s="167"/>
    </row>
    <row r="2" spans="1:4" ht="12.75">
      <c r="A2" s="1" t="s">
        <v>0</v>
      </c>
      <c r="B2" s="3" t="s">
        <v>187</v>
      </c>
      <c r="C2" s="167"/>
      <c r="D2" s="167"/>
    </row>
    <row r="3" spans="1:4" ht="12.75">
      <c r="A3" s="1" t="s">
        <v>171</v>
      </c>
      <c r="B3" s="1" t="s">
        <v>172</v>
      </c>
      <c r="C3" s="167"/>
      <c r="D3" s="167"/>
    </row>
    <row r="4" spans="1:4" ht="12.75">
      <c r="A4" s="167"/>
      <c r="B4" s="167"/>
      <c r="C4" s="167"/>
      <c r="D4" s="167"/>
    </row>
    <row r="5" spans="1:4" ht="12.75">
      <c r="A5" s="3" t="s">
        <v>173</v>
      </c>
      <c r="B5" s="167"/>
      <c r="C5" s="1" t="s">
        <v>174</v>
      </c>
      <c r="D5" s="167"/>
    </row>
    <row r="6" spans="1:4" ht="12.75">
      <c r="A6" s="3" t="s">
        <v>175</v>
      </c>
      <c r="B6" s="167"/>
      <c r="C6" s="1" t="s">
        <v>176</v>
      </c>
      <c r="D6" s="167"/>
    </row>
    <row r="7" spans="1:4" ht="12.75">
      <c r="A7" s="3" t="s">
        <v>188</v>
      </c>
      <c r="B7" s="167"/>
      <c r="C7" s="1" t="s">
        <v>1</v>
      </c>
      <c r="D7" s="167"/>
    </row>
    <row r="8" spans="1:4" ht="12.75">
      <c r="A8" s="3" t="s">
        <v>178</v>
      </c>
      <c r="B8" s="167"/>
      <c r="C8" s="1" t="s">
        <v>179</v>
      </c>
      <c r="D8" s="167"/>
    </row>
    <row r="9" spans="1:4" ht="12.75">
      <c r="A9" s="3" t="s">
        <v>181</v>
      </c>
      <c r="B9" s="167"/>
      <c r="C9" s="1" t="s">
        <v>182</v>
      </c>
      <c r="D9" s="167"/>
    </row>
    <row r="10" spans="1:17" ht="12.75">
      <c r="A10" s="3" t="s">
        <v>183</v>
      </c>
      <c r="B10" s="167"/>
      <c r="C10" s="1" t="s">
        <v>184</v>
      </c>
      <c r="D10" s="167"/>
      <c r="Q10" s="5" t="s">
        <v>88</v>
      </c>
    </row>
    <row r="11" spans="1:21" ht="12.75">
      <c r="A11" s="3"/>
      <c r="B11" s="2"/>
      <c r="C11" s="1"/>
      <c r="U11" s="5" t="s">
        <v>166</v>
      </c>
    </row>
    <row r="12" spans="14:21" ht="12.75">
      <c r="N12" s="10"/>
      <c r="U12" s="5" t="s">
        <v>164</v>
      </c>
    </row>
    <row r="13" spans="1:21" ht="12.75">
      <c r="A13" s="76" t="s">
        <v>48</v>
      </c>
      <c r="B13" s="169" t="s">
        <v>2</v>
      </c>
      <c r="C13" s="169" t="s">
        <v>2</v>
      </c>
      <c r="D13" s="170" t="s">
        <v>2</v>
      </c>
      <c r="E13" s="72" t="s">
        <v>49</v>
      </c>
      <c r="F13" s="83" t="s">
        <v>49</v>
      </c>
      <c r="G13" s="72" t="s">
        <v>50</v>
      </c>
      <c r="H13" s="82" t="s">
        <v>50</v>
      </c>
      <c r="U13" s="5" t="s">
        <v>189</v>
      </c>
    </row>
    <row r="14" spans="1:13" ht="51">
      <c r="A14" s="77" t="s">
        <v>51</v>
      </c>
      <c r="B14" s="124" t="s">
        <v>2</v>
      </c>
      <c r="C14" s="124" t="s">
        <v>52</v>
      </c>
      <c r="D14" s="124" t="s">
        <v>53</v>
      </c>
      <c r="E14" s="124" t="s">
        <v>52</v>
      </c>
      <c r="F14" s="124" t="s">
        <v>53</v>
      </c>
      <c r="G14" s="124" t="s">
        <v>52</v>
      </c>
      <c r="H14" s="73" t="s">
        <v>53</v>
      </c>
      <c r="J14" s="74" t="s">
        <v>73</v>
      </c>
      <c r="K14" s="75" t="s">
        <v>86</v>
      </c>
      <c r="L14" s="75" t="s">
        <v>72</v>
      </c>
      <c r="M14" s="75" t="s">
        <v>87</v>
      </c>
    </row>
    <row r="15" spans="1:13" ht="12.75">
      <c r="A15" s="50" t="s">
        <v>47</v>
      </c>
      <c r="B15" s="42">
        <v>36.1</v>
      </c>
      <c r="C15" s="42">
        <v>21.7</v>
      </c>
      <c r="D15" s="42">
        <v>39</v>
      </c>
      <c r="E15" s="42">
        <v>21.7</v>
      </c>
      <c r="F15" s="42">
        <v>39.8</v>
      </c>
      <c r="G15" s="42">
        <v>21.8</v>
      </c>
      <c r="H15" s="42">
        <v>37.8</v>
      </c>
      <c r="J15" s="47">
        <f>E15-G15</f>
        <v>-0.10000000000000142</v>
      </c>
      <c r="K15" s="47">
        <f>ABS(J15)</f>
        <v>0.10000000000000142</v>
      </c>
      <c r="L15" s="47">
        <f>F15-H15</f>
        <v>2</v>
      </c>
      <c r="M15" s="47">
        <f>ABS(L15)</f>
        <v>2</v>
      </c>
    </row>
    <row r="16" spans="1:14" ht="12.75">
      <c r="A16" s="51"/>
      <c r="B16" s="46"/>
      <c r="C16" s="46"/>
      <c r="D16" s="46"/>
      <c r="E16" s="46"/>
      <c r="F16" s="46"/>
      <c r="G16" s="46"/>
      <c r="H16" s="46"/>
      <c r="J16" s="47"/>
      <c r="K16" s="47"/>
      <c r="L16" s="47"/>
      <c r="M16" s="47"/>
      <c r="N16" s="5" t="s">
        <v>74</v>
      </c>
    </row>
    <row r="17" spans="1:15" ht="12.75">
      <c r="A17" s="52" t="s">
        <v>15</v>
      </c>
      <c r="B17" s="43">
        <v>39.5</v>
      </c>
      <c r="C17" s="43">
        <v>26.7</v>
      </c>
      <c r="D17" s="43">
        <v>39.9</v>
      </c>
      <c r="E17" s="43">
        <v>27.6</v>
      </c>
      <c r="F17" s="43">
        <v>40.2</v>
      </c>
      <c r="G17" s="43">
        <v>25.1</v>
      </c>
      <c r="H17" s="43">
        <v>39.5</v>
      </c>
      <c r="J17" s="47">
        <f aca="true" t="shared" si="0" ref="J17:J43">E17-G17</f>
        <v>2.5</v>
      </c>
      <c r="K17" s="47">
        <f aca="true" t="shared" si="1" ref="K17:K43">ABS(J17)</f>
        <v>2.5</v>
      </c>
      <c r="L17" s="47">
        <f aca="true" t="shared" si="2" ref="L17:L43">F17-H17</f>
        <v>0.7000000000000028</v>
      </c>
      <c r="M17" s="47">
        <f aca="true" t="shared" si="3" ref="M17:M43">ABS(L17)</f>
        <v>0.7000000000000028</v>
      </c>
      <c r="N17" s="12">
        <f>LARGE($L$17:$L$43,1)</f>
        <v>4</v>
      </c>
      <c r="O17" s="5" t="str">
        <f>INDEX(A:A,MATCH(N17,M:M,0))</f>
        <v>Ireland</v>
      </c>
    </row>
    <row r="18" spans="1:15" ht="12.75">
      <c r="A18" s="52" t="s">
        <v>42</v>
      </c>
      <c r="B18" s="43">
        <v>32.2</v>
      </c>
      <c r="C18" s="43">
        <v>23.2</v>
      </c>
      <c r="D18" s="43">
        <v>37.7</v>
      </c>
      <c r="E18" s="43">
        <v>23.8</v>
      </c>
      <c r="F18" s="43">
        <v>38.8</v>
      </c>
      <c r="G18" s="43">
        <v>23</v>
      </c>
      <c r="H18" s="43">
        <v>35.2</v>
      </c>
      <c r="J18" s="47">
        <f t="shared" si="0"/>
        <v>0.8000000000000007</v>
      </c>
      <c r="K18" s="47">
        <f t="shared" si="1"/>
        <v>0.8000000000000007</v>
      </c>
      <c r="L18" s="47">
        <f t="shared" si="2"/>
        <v>3.5999999999999943</v>
      </c>
      <c r="M18" s="47">
        <f t="shared" si="3"/>
        <v>3.5999999999999943</v>
      </c>
      <c r="N18" s="12">
        <f>LARGE($L$17:$L$43,2)</f>
        <v>3.5999999999999943</v>
      </c>
      <c r="O18" s="5" t="str">
        <f>INDEX(A:A,MATCH(N18,M:M,0))</f>
        <v>Netherlands</v>
      </c>
    </row>
    <row r="19" spans="1:13" ht="12.75">
      <c r="A19" s="52" t="s">
        <v>27</v>
      </c>
      <c r="B19" s="43">
        <v>35.7</v>
      </c>
      <c r="C19" s="43">
        <v>24</v>
      </c>
      <c r="D19" s="43">
        <v>38.2</v>
      </c>
      <c r="E19" s="43">
        <v>23.3</v>
      </c>
      <c r="F19" s="43">
        <v>38.8</v>
      </c>
      <c r="G19" s="43">
        <v>24.4</v>
      </c>
      <c r="H19" s="43">
        <v>37.3</v>
      </c>
      <c r="J19" s="47">
        <f t="shared" si="0"/>
        <v>-1.0999999999999979</v>
      </c>
      <c r="K19" s="47">
        <f t="shared" si="1"/>
        <v>1.0999999999999979</v>
      </c>
      <c r="L19" s="47">
        <f t="shared" si="2"/>
        <v>1.5</v>
      </c>
      <c r="M19" s="47">
        <f t="shared" si="3"/>
        <v>1.5</v>
      </c>
    </row>
    <row r="20" spans="1:14" ht="12.75">
      <c r="A20" s="52" t="s">
        <v>34</v>
      </c>
      <c r="B20" s="43">
        <v>34.9</v>
      </c>
      <c r="C20" s="43">
        <v>23.4</v>
      </c>
      <c r="D20" s="43">
        <v>38.1</v>
      </c>
      <c r="E20" s="43">
        <v>23.1</v>
      </c>
      <c r="F20" s="43">
        <v>39.1</v>
      </c>
      <c r="G20" s="43">
        <v>23.4</v>
      </c>
      <c r="H20" s="43">
        <v>36.6</v>
      </c>
      <c r="J20" s="47">
        <f t="shared" si="0"/>
        <v>-0.29999999999999716</v>
      </c>
      <c r="K20" s="47">
        <f t="shared" si="1"/>
        <v>0.29999999999999716</v>
      </c>
      <c r="L20" s="47">
        <f t="shared" si="2"/>
        <v>2.5</v>
      </c>
      <c r="M20" s="47">
        <f t="shared" si="3"/>
        <v>2.5</v>
      </c>
      <c r="N20" s="5" t="s">
        <v>75</v>
      </c>
    </row>
    <row r="21" spans="1:15" ht="12.75">
      <c r="A21" s="52" t="s">
        <v>24</v>
      </c>
      <c r="B21" s="43">
        <v>37.3</v>
      </c>
      <c r="C21" s="43">
        <v>22.3</v>
      </c>
      <c r="D21" s="43">
        <v>38.9</v>
      </c>
      <c r="E21" s="43">
        <v>22.9</v>
      </c>
      <c r="F21" s="43">
        <v>39.6</v>
      </c>
      <c r="G21" s="43">
        <v>22.1</v>
      </c>
      <c r="H21" s="43">
        <v>37.8</v>
      </c>
      <c r="J21" s="47">
        <f t="shared" si="0"/>
        <v>0.7999999999999972</v>
      </c>
      <c r="K21" s="47">
        <f t="shared" si="1"/>
        <v>0.7999999999999972</v>
      </c>
      <c r="L21" s="47">
        <f t="shared" si="2"/>
        <v>1.8000000000000043</v>
      </c>
      <c r="M21" s="47">
        <f t="shared" si="3"/>
        <v>1.8000000000000043</v>
      </c>
      <c r="N21" s="11">
        <f>LARGE($K$17:$K$43,1)</f>
        <v>2.599999999999998</v>
      </c>
      <c r="O21" s="16" t="str">
        <f>INDEX(A:A,MATCH(N21,K:K,0))</f>
        <v>Denmark</v>
      </c>
    </row>
    <row r="22" spans="1:15" ht="12.75">
      <c r="A22" s="52" t="s">
        <v>28</v>
      </c>
      <c r="B22" s="44">
        <v>35.3</v>
      </c>
      <c r="C22" s="44">
        <v>23.2</v>
      </c>
      <c r="D22" s="44">
        <v>37.8</v>
      </c>
      <c r="E22" s="44">
        <v>22.9</v>
      </c>
      <c r="F22" s="44">
        <v>38.4</v>
      </c>
      <c r="G22" s="44">
        <v>23.3</v>
      </c>
      <c r="H22" s="44">
        <v>36.9</v>
      </c>
      <c r="J22" s="47">
        <f t="shared" si="0"/>
        <v>-0.40000000000000213</v>
      </c>
      <c r="K22" s="47">
        <f t="shared" si="1"/>
        <v>0.40000000000000213</v>
      </c>
      <c r="L22" s="47">
        <f t="shared" si="2"/>
        <v>1.5</v>
      </c>
      <c r="M22" s="47">
        <f t="shared" si="3"/>
        <v>1.5</v>
      </c>
      <c r="N22" s="11">
        <f>LARGE($K$17:$K$43,2)</f>
        <v>2.5</v>
      </c>
      <c r="O22" s="16" t="str">
        <f>INDEX(A:A,MATCH(N22,K:K,0))</f>
        <v>Romania</v>
      </c>
    </row>
    <row r="23" spans="1:13" ht="12.75">
      <c r="A23" s="52" t="s">
        <v>32</v>
      </c>
      <c r="B23" s="43">
        <v>36</v>
      </c>
      <c r="C23" s="43">
        <v>22.7</v>
      </c>
      <c r="D23" s="43">
        <v>38.5</v>
      </c>
      <c r="E23" s="43">
        <v>22.6</v>
      </c>
      <c r="F23" s="43">
        <v>39.3</v>
      </c>
      <c r="G23" s="43">
        <v>22.7</v>
      </c>
      <c r="H23" s="43">
        <v>37.3</v>
      </c>
      <c r="J23" s="47">
        <f t="shared" si="0"/>
        <v>-0.09999999999999787</v>
      </c>
      <c r="K23" s="47">
        <f t="shared" si="1"/>
        <v>0.09999999999999787</v>
      </c>
      <c r="L23" s="47">
        <f t="shared" si="2"/>
        <v>2</v>
      </c>
      <c r="M23" s="47">
        <f t="shared" si="3"/>
        <v>2</v>
      </c>
    </row>
    <row r="24" spans="1:13" ht="12.75">
      <c r="A24" s="52" t="s">
        <v>33</v>
      </c>
      <c r="B24" s="44">
        <v>36.1</v>
      </c>
      <c r="C24" s="44">
        <v>21.9</v>
      </c>
      <c r="D24" s="44">
        <v>39</v>
      </c>
      <c r="E24" s="44">
        <v>22.4</v>
      </c>
      <c r="F24" s="44">
        <v>40.2</v>
      </c>
      <c r="G24" s="44">
        <v>21.7</v>
      </c>
      <c r="H24" s="44">
        <v>37</v>
      </c>
      <c r="J24" s="47">
        <f t="shared" si="0"/>
        <v>0.6999999999999993</v>
      </c>
      <c r="K24" s="47">
        <f t="shared" si="1"/>
        <v>0.6999999999999993</v>
      </c>
      <c r="L24" s="47">
        <f t="shared" si="2"/>
        <v>3.200000000000003</v>
      </c>
      <c r="M24" s="47">
        <f t="shared" si="3"/>
        <v>3.200000000000003</v>
      </c>
    </row>
    <row r="25" spans="1:13" ht="12.75">
      <c r="A25" s="52" t="s">
        <v>13</v>
      </c>
      <c r="B25" s="43">
        <v>39.3</v>
      </c>
      <c r="C25" s="43">
        <v>21.8</v>
      </c>
      <c r="D25" s="43">
        <v>40.3</v>
      </c>
      <c r="E25" s="43">
        <v>22.1</v>
      </c>
      <c r="F25" s="43">
        <v>41.1</v>
      </c>
      <c r="G25" s="43">
        <v>21.7</v>
      </c>
      <c r="H25" s="43">
        <v>39.2</v>
      </c>
      <c r="J25" s="47">
        <f t="shared" si="0"/>
        <v>0.40000000000000213</v>
      </c>
      <c r="K25" s="47">
        <f t="shared" si="1"/>
        <v>0.40000000000000213</v>
      </c>
      <c r="L25" s="47">
        <f t="shared" si="2"/>
        <v>1.8999999999999986</v>
      </c>
      <c r="M25" s="47">
        <f t="shared" si="3"/>
        <v>1.8999999999999986</v>
      </c>
    </row>
    <row r="26" spans="1:13" ht="12.75">
      <c r="A26" s="52" t="s">
        <v>18</v>
      </c>
      <c r="B26" s="44">
        <v>38.1</v>
      </c>
      <c r="C26" s="44">
        <v>20.8</v>
      </c>
      <c r="D26" s="44">
        <v>38.7</v>
      </c>
      <c r="E26" s="44">
        <v>21.9</v>
      </c>
      <c r="F26" s="44">
        <v>39.2</v>
      </c>
      <c r="G26" s="44">
        <v>20.1</v>
      </c>
      <c r="H26" s="44">
        <v>38.2</v>
      </c>
      <c r="J26" s="47">
        <f t="shared" si="0"/>
        <v>1.7999999999999972</v>
      </c>
      <c r="K26" s="47">
        <f t="shared" si="1"/>
        <v>1.7999999999999972</v>
      </c>
      <c r="L26" s="47">
        <f t="shared" si="2"/>
        <v>1</v>
      </c>
      <c r="M26" s="47">
        <f t="shared" si="3"/>
        <v>1</v>
      </c>
    </row>
    <row r="27" spans="1:13" ht="12.75">
      <c r="A27" s="52" t="s">
        <v>12</v>
      </c>
      <c r="B27" s="43">
        <v>39.8</v>
      </c>
      <c r="C27" s="43">
        <v>21.2</v>
      </c>
      <c r="D27" s="43">
        <v>41.2</v>
      </c>
      <c r="E27" s="43">
        <v>21.7</v>
      </c>
      <c r="F27" s="43">
        <v>42.5</v>
      </c>
      <c r="G27" s="43">
        <v>21</v>
      </c>
      <c r="H27" s="43">
        <v>39.3</v>
      </c>
      <c r="J27" s="47">
        <f t="shared" si="0"/>
        <v>0.6999999999999993</v>
      </c>
      <c r="K27" s="47">
        <f t="shared" si="1"/>
        <v>0.6999999999999993</v>
      </c>
      <c r="L27" s="47">
        <f t="shared" si="2"/>
        <v>3.200000000000003</v>
      </c>
      <c r="M27" s="47">
        <f t="shared" si="3"/>
        <v>3.200000000000003</v>
      </c>
    </row>
    <row r="28" spans="1:13" ht="12.75">
      <c r="A28" s="52" t="s">
        <v>17</v>
      </c>
      <c r="B28" s="43">
        <v>37.8</v>
      </c>
      <c r="C28" s="43">
        <v>21.8</v>
      </c>
      <c r="D28" s="43">
        <v>38.9</v>
      </c>
      <c r="E28" s="43">
        <v>21.3</v>
      </c>
      <c r="F28" s="43">
        <v>39.7</v>
      </c>
      <c r="G28" s="43">
        <v>22</v>
      </c>
      <c r="H28" s="43">
        <v>37.7</v>
      </c>
      <c r="J28" s="47">
        <f t="shared" si="0"/>
        <v>-0.6999999999999993</v>
      </c>
      <c r="K28" s="47">
        <f t="shared" si="1"/>
        <v>0.6999999999999993</v>
      </c>
      <c r="L28" s="47">
        <f t="shared" si="2"/>
        <v>2</v>
      </c>
      <c r="M28" s="47">
        <f t="shared" si="3"/>
        <v>2</v>
      </c>
    </row>
    <row r="29" spans="1:13" ht="12.75">
      <c r="A29" s="52" t="s">
        <v>23</v>
      </c>
      <c r="B29" s="44">
        <v>38.3</v>
      </c>
      <c r="C29" s="44">
        <v>21.1</v>
      </c>
      <c r="D29" s="44">
        <v>39.4</v>
      </c>
      <c r="E29" s="44">
        <v>21.3</v>
      </c>
      <c r="F29" s="44">
        <v>39.7</v>
      </c>
      <c r="G29" s="44">
        <v>21</v>
      </c>
      <c r="H29" s="44">
        <v>39.1</v>
      </c>
      <c r="J29" s="47">
        <f t="shared" si="0"/>
        <v>0.3000000000000007</v>
      </c>
      <c r="K29" s="47">
        <f t="shared" si="1"/>
        <v>0.3000000000000007</v>
      </c>
      <c r="L29" s="47">
        <f t="shared" si="2"/>
        <v>0.6000000000000014</v>
      </c>
      <c r="M29" s="47">
        <f t="shared" si="3"/>
        <v>0.6000000000000014</v>
      </c>
    </row>
    <row r="30" spans="1:13" ht="12.75">
      <c r="A30" s="52" t="s">
        <v>41</v>
      </c>
      <c r="B30" s="44">
        <v>34</v>
      </c>
      <c r="C30" s="44">
        <v>21.4</v>
      </c>
      <c r="D30" s="44">
        <v>39</v>
      </c>
      <c r="E30" s="44">
        <v>20.7</v>
      </c>
      <c r="F30" s="44">
        <v>39.6</v>
      </c>
      <c r="G30" s="44">
        <v>21.5</v>
      </c>
      <c r="H30" s="44">
        <v>37.7</v>
      </c>
      <c r="J30" s="47">
        <f t="shared" si="0"/>
        <v>-0.8000000000000007</v>
      </c>
      <c r="K30" s="47">
        <f t="shared" si="1"/>
        <v>0.8000000000000007</v>
      </c>
      <c r="L30" s="47">
        <f t="shared" si="2"/>
        <v>1.8999999999999986</v>
      </c>
      <c r="M30" s="47">
        <f t="shared" si="3"/>
        <v>1.8999999999999986</v>
      </c>
    </row>
    <row r="31" spans="1:13" ht="12.75">
      <c r="A31" s="52" t="s">
        <v>37</v>
      </c>
      <c r="B31" s="43">
        <v>33.6</v>
      </c>
      <c r="C31" s="43">
        <v>21.5</v>
      </c>
      <c r="D31" s="43">
        <v>38.7</v>
      </c>
      <c r="E31" s="43">
        <v>20.7</v>
      </c>
      <c r="F31" s="43">
        <v>39.2</v>
      </c>
      <c r="G31" s="43">
        <v>21.7</v>
      </c>
      <c r="H31" s="43">
        <v>37.7</v>
      </c>
      <c r="J31" s="47">
        <f t="shared" si="0"/>
        <v>-1</v>
      </c>
      <c r="K31" s="47">
        <f t="shared" si="1"/>
        <v>1</v>
      </c>
      <c r="L31" s="47">
        <f t="shared" si="2"/>
        <v>1.5</v>
      </c>
      <c r="M31" s="47">
        <f t="shared" si="3"/>
        <v>1.5</v>
      </c>
    </row>
    <row r="32" spans="1:13" ht="12.75">
      <c r="A32" s="52" t="s">
        <v>20</v>
      </c>
      <c r="B32" s="44">
        <v>38.1</v>
      </c>
      <c r="C32" s="44">
        <v>21.2</v>
      </c>
      <c r="D32" s="44">
        <v>39.6</v>
      </c>
      <c r="E32" s="44">
        <v>20.6</v>
      </c>
      <c r="F32" s="44">
        <v>40.1</v>
      </c>
      <c r="G32" s="44">
        <v>21.5</v>
      </c>
      <c r="H32" s="44">
        <v>38.9</v>
      </c>
      <c r="J32" s="47">
        <f t="shared" si="0"/>
        <v>-0.8999999999999986</v>
      </c>
      <c r="K32" s="47">
        <f t="shared" si="1"/>
        <v>0.8999999999999986</v>
      </c>
      <c r="L32" s="47">
        <f t="shared" si="2"/>
        <v>1.2000000000000028</v>
      </c>
      <c r="M32" s="47">
        <f t="shared" si="3"/>
        <v>1.2000000000000028</v>
      </c>
    </row>
    <row r="33" spans="1:13" ht="12.75">
      <c r="A33" s="52" t="s">
        <v>25</v>
      </c>
      <c r="B33" s="44">
        <v>38.4</v>
      </c>
      <c r="C33" s="44">
        <v>21</v>
      </c>
      <c r="D33" s="44">
        <v>39.6</v>
      </c>
      <c r="E33" s="44">
        <v>20.3</v>
      </c>
      <c r="F33" s="44">
        <v>39.8</v>
      </c>
      <c r="G33" s="44">
        <v>21.3</v>
      </c>
      <c r="H33" s="44">
        <v>39.4</v>
      </c>
      <c r="J33" s="47">
        <f t="shared" si="0"/>
        <v>-1</v>
      </c>
      <c r="K33" s="47">
        <f t="shared" si="1"/>
        <v>1</v>
      </c>
      <c r="L33" s="47">
        <f t="shared" si="2"/>
        <v>0.3999999999999986</v>
      </c>
      <c r="M33" s="47">
        <f t="shared" si="3"/>
        <v>0.3999999999999986</v>
      </c>
    </row>
    <row r="34" spans="1:13" ht="12.75">
      <c r="A34" s="52" t="s">
        <v>19</v>
      </c>
      <c r="B34" s="44">
        <v>37.8</v>
      </c>
      <c r="C34" s="44">
        <v>20.7</v>
      </c>
      <c r="D34" s="44">
        <v>38.5</v>
      </c>
      <c r="E34" s="44">
        <v>20.3</v>
      </c>
      <c r="F34" s="44">
        <v>38.9</v>
      </c>
      <c r="G34" s="44">
        <v>20.9</v>
      </c>
      <c r="H34" s="44">
        <v>38.1</v>
      </c>
      <c r="J34" s="47">
        <f t="shared" si="0"/>
        <v>-0.5999999999999979</v>
      </c>
      <c r="K34" s="47">
        <f t="shared" si="1"/>
        <v>0.5999999999999979</v>
      </c>
      <c r="L34" s="47">
        <f t="shared" si="2"/>
        <v>0.7999999999999972</v>
      </c>
      <c r="M34" s="47">
        <f t="shared" si="3"/>
        <v>0.7999999999999972</v>
      </c>
    </row>
    <row r="35" spans="1:13" ht="12.75">
      <c r="A35" s="52" t="s">
        <v>36</v>
      </c>
      <c r="B35" s="44">
        <v>34.8</v>
      </c>
      <c r="C35" s="44">
        <v>20.7</v>
      </c>
      <c r="D35" s="44">
        <v>37.2</v>
      </c>
      <c r="E35" s="44">
        <v>20.2</v>
      </c>
      <c r="F35" s="44">
        <v>38.4</v>
      </c>
      <c r="G35" s="44">
        <v>21</v>
      </c>
      <c r="H35" s="44">
        <v>35.7</v>
      </c>
      <c r="J35" s="47">
        <f t="shared" si="0"/>
        <v>-0.8000000000000007</v>
      </c>
      <c r="K35" s="47">
        <f t="shared" si="1"/>
        <v>0.8000000000000007</v>
      </c>
      <c r="L35" s="47">
        <f t="shared" si="2"/>
        <v>2.6999999999999957</v>
      </c>
      <c r="M35" s="47">
        <f t="shared" si="3"/>
        <v>2.6999999999999957</v>
      </c>
    </row>
    <row r="36" spans="1:13" ht="12.75">
      <c r="A36" s="52" t="s">
        <v>14</v>
      </c>
      <c r="B36" s="43">
        <v>39</v>
      </c>
      <c r="C36" s="43">
        <v>20</v>
      </c>
      <c r="D36" s="43">
        <v>39.2</v>
      </c>
      <c r="E36" s="43">
        <v>20.1</v>
      </c>
      <c r="F36" s="43">
        <v>39.3</v>
      </c>
      <c r="G36" s="43">
        <v>19.9</v>
      </c>
      <c r="H36" s="43">
        <v>39</v>
      </c>
      <c r="J36" s="47">
        <f t="shared" si="0"/>
        <v>0.20000000000000284</v>
      </c>
      <c r="K36" s="47">
        <f t="shared" si="1"/>
        <v>0.20000000000000284</v>
      </c>
      <c r="L36" s="47">
        <f t="shared" si="2"/>
        <v>0.29999999999999716</v>
      </c>
      <c r="M36" s="47">
        <f t="shared" si="3"/>
        <v>0.29999999999999716</v>
      </c>
    </row>
    <row r="37" spans="1:13" ht="12.75">
      <c r="A37" s="52" t="s">
        <v>29</v>
      </c>
      <c r="B37" s="44">
        <v>36.4</v>
      </c>
      <c r="C37" s="44">
        <v>20.2</v>
      </c>
      <c r="D37" s="44">
        <v>38.7</v>
      </c>
      <c r="E37" s="44">
        <v>20.1</v>
      </c>
      <c r="F37" s="44">
        <v>39.2</v>
      </c>
      <c r="G37" s="44">
        <v>20.3</v>
      </c>
      <c r="H37" s="44">
        <v>38</v>
      </c>
      <c r="J37" s="47">
        <f t="shared" si="0"/>
        <v>-0.1999999999999993</v>
      </c>
      <c r="K37" s="47">
        <f t="shared" si="1"/>
        <v>0.1999999999999993</v>
      </c>
      <c r="L37" s="47">
        <f t="shared" si="2"/>
        <v>1.2000000000000028</v>
      </c>
      <c r="M37" s="47">
        <f t="shared" si="3"/>
        <v>1.2000000000000028</v>
      </c>
    </row>
    <row r="38" spans="1:13" ht="12.75">
      <c r="A38" s="52" t="s">
        <v>35</v>
      </c>
      <c r="B38" s="44">
        <v>35.5</v>
      </c>
      <c r="C38" s="44">
        <v>19.9</v>
      </c>
      <c r="D38" s="44">
        <v>38.8</v>
      </c>
      <c r="E38" s="44">
        <v>20</v>
      </c>
      <c r="F38" s="44">
        <v>40.5</v>
      </c>
      <c r="G38" s="44">
        <v>19.8</v>
      </c>
      <c r="H38" s="44">
        <v>36.5</v>
      </c>
      <c r="J38" s="47">
        <f t="shared" si="0"/>
        <v>0.1999999999999993</v>
      </c>
      <c r="K38" s="47">
        <f t="shared" si="1"/>
        <v>0.1999999999999993</v>
      </c>
      <c r="L38" s="47">
        <f t="shared" si="2"/>
        <v>4</v>
      </c>
      <c r="M38" s="47">
        <f t="shared" si="3"/>
        <v>4</v>
      </c>
    </row>
    <row r="39" spans="1:13" ht="12.75">
      <c r="A39" s="52" t="s">
        <v>30</v>
      </c>
      <c r="B39" s="43">
        <v>36.4</v>
      </c>
      <c r="C39" s="43">
        <v>19.7</v>
      </c>
      <c r="D39" s="43">
        <v>38.8</v>
      </c>
      <c r="E39" s="43">
        <v>19.9</v>
      </c>
      <c r="F39" s="43">
        <v>39.7</v>
      </c>
      <c r="G39" s="43">
        <v>19.7</v>
      </c>
      <c r="H39" s="43">
        <v>37.7</v>
      </c>
      <c r="J39" s="47">
        <f t="shared" si="0"/>
        <v>0.1999999999999993</v>
      </c>
      <c r="K39" s="47">
        <f t="shared" si="1"/>
        <v>0.1999999999999993</v>
      </c>
      <c r="L39" s="47">
        <f t="shared" si="2"/>
        <v>2</v>
      </c>
      <c r="M39" s="47">
        <f t="shared" si="3"/>
        <v>2</v>
      </c>
    </row>
    <row r="40" spans="1:13" ht="12.75">
      <c r="A40" s="52" t="s">
        <v>21</v>
      </c>
      <c r="B40" s="44">
        <v>37.6</v>
      </c>
      <c r="C40" s="44">
        <v>20.1</v>
      </c>
      <c r="D40" s="44">
        <v>38.2</v>
      </c>
      <c r="E40" s="44">
        <v>19</v>
      </c>
      <c r="F40" s="44">
        <v>39</v>
      </c>
      <c r="G40" s="44">
        <v>20.6</v>
      </c>
      <c r="H40" s="44">
        <v>37.3</v>
      </c>
      <c r="J40" s="47">
        <f t="shared" si="0"/>
        <v>-1.6000000000000014</v>
      </c>
      <c r="K40" s="47">
        <f t="shared" si="1"/>
        <v>1.6000000000000014</v>
      </c>
      <c r="L40" s="47">
        <f t="shared" si="2"/>
        <v>1.7000000000000028</v>
      </c>
      <c r="M40" s="47">
        <f t="shared" si="3"/>
        <v>1.7000000000000028</v>
      </c>
    </row>
    <row r="41" spans="1:13" ht="12.75">
      <c r="A41" s="53" t="s">
        <v>16</v>
      </c>
      <c r="B41" s="122">
        <v>37.7</v>
      </c>
      <c r="C41" s="122">
        <v>18.3</v>
      </c>
      <c r="D41" s="122">
        <v>39</v>
      </c>
      <c r="E41" s="122">
        <v>18.6</v>
      </c>
      <c r="F41" s="122">
        <v>39.9</v>
      </c>
      <c r="G41" s="122">
        <v>18.1</v>
      </c>
      <c r="H41" s="122">
        <v>38.1</v>
      </c>
      <c r="J41" s="47">
        <f t="shared" si="0"/>
        <v>0.5</v>
      </c>
      <c r="K41" s="47">
        <f t="shared" si="1"/>
        <v>0.5</v>
      </c>
      <c r="L41" s="47">
        <f t="shared" si="2"/>
        <v>1.7999999999999972</v>
      </c>
      <c r="M41" s="47">
        <f t="shared" si="3"/>
        <v>1.7999999999999972</v>
      </c>
    </row>
    <row r="42" spans="1:13" ht="12.6" customHeight="1">
      <c r="A42" s="53" t="s">
        <v>40</v>
      </c>
      <c r="B42" s="48">
        <v>34.3</v>
      </c>
      <c r="C42" s="48">
        <v>20.1</v>
      </c>
      <c r="D42" s="48">
        <v>38.1</v>
      </c>
      <c r="E42" s="48">
        <v>18.3</v>
      </c>
      <c r="F42" s="48">
        <v>38.9</v>
      </c>
      <c r="G42" s="48">
        <v>20.9</v>
      </c>
      <c r="H42" s="48">
        <v>36.8</v>
      </c>
      <c r="J42" s="17">
        <f t="shared" si="0"/>
        <v>-2.599999999999998</v>
      </c>
      <c r="K42" s="17">
        <f t="shared" si="1"/>
        <v>2.599999999999998</v>
      </c>
      <c r="L42" s="17">
        <f t="shared" si="2"/>
        <v>2.1000000000000014</v>
      </c>
      <c r="M42" s="17">
        <f t="shared" si="3"/>
        <v>2.1000000000000014</v>
      </c>
    </row>
    <row r="43" spans="1:13" ht="12.75">
      <c r="A43" s="53" t="s">
        <v>22</v>
      </c>
      <c r="B43" s="48">
        <v>38.5</v>
      </c>
      <c r="C43" s="48">
        <v>19</v>
      </c>
      <c r="D43" s="48">
        <v>40.1</v>
      </c>
      <c r="E43" s="48">
        <v>18.1</v>
      </c>
      <c r="F43" s="48">
        <v>41.3</v>
      </c>
      <c r="G43" s="48">
        <v>19.5</v>
      </c>
      <c r="H43" s="48">
        <v>38.8</v>
      </c>
      <c r="J43" s="45">
        <f t="shared" si="0"/>
        <v>-1.3999999999999986</v>
      </c>
      <c r="K43" s="45">
        <f t="shared" si="1"/>
        <v>1.3999999999999986</v>
      </c>
      <c r="L43" s="45">
        <f t="shared" si="2"/>
        <v>2.5</v>
      </c>
      <c r="M43" s="45">
        <f t="shared" si="3"/>
        <v>2.5</v>
      </c>
    </row>
    <row r="44" spans="1:13" ht="12.75">
      <c r="A44" s="129"/>
      <c r="B44" s="130"/>
      <c r="C44" s="130"/>
      <c r="D44" s="130"/>
      <c r="E44" s="130"/>
      <c r="F44" s="130"/>
      <c r="G44" s="130"/>
      <c r="H44" s="130"/>
      <c r="J44" s="47"/>
      <c r="K44" s="47"/>
      <c r="L44" s="47"/>
      <c r="M44" s="47"/>
    </row>
    <row r="45" spans="1:13" ht="12.75">
      <c r="A45" s="131" t="s">
        <v>38</v>
      </c>
      <c r="B45" s="133">
        <v>36.2</v>
      </c>
      <c r="C45" s="133">
        <v>24.9</v>
      </c>
      <c r="D45" s="133">
        <v>43.2</v>
      </c>
      <c r="E45" s="133">
        <v>27.2</v>
      </c>
      <c r="F45" s="133">
        <v>43.6</v>
      </c>
      <c r="G45" s="133">
        <v>24</v>
      </c>
      <c r="H45" s="133">
        <v>42.2</v>
      </c>
      <c r="J45" s="17">
        <f>E45-G45</f>
        <v>3.1999999999999993</v>
      </c>
      <c r="K45" s="17">
        <f>ABS(J45)</f>
        <v>3.1999999999999993</v>
      </c>
      <c r="L45" s="17">
        <f>F45-H45</f>
        <v>1.3999999999999986</v>
      </c>
      <c r="M45" s="47">
        <f>ABS(L45)</f>
        <v>1.3999999999999986</v>
      </c>
    </row>
    <row r="46" spans="1:13" ht="12.75">
      <c r="A46" s="131" t="s">
        <v>26</v>
      </c>
      <c r="B46" s="132">
        <v>36.2</v>
      </c>
      <c r="C46" s="132">
        <v>21.9</v>
      </c>
      <c r="D46" s="132">
        <v>39.1</v>
      </c>
      <c r="E46" s="132">
        <v>20.7</v>
      </c>
      <c r="F46" s="132">
        <v>40.8</v>
      </c>
      <c r="G46" s="132">
        <v>22.3</v>
      </c>
      <c r="H46" s="132">
        <v>36.4</v>
      </c>
      <c r="J46" s="17">
        <f>E46-G46</f>
        <v>-1.6000000000000014</v>
      </c>
      <c r="K46" s="17">
        <f>ABS(J46)</f>
        <v>1.6000000000000014</v>
      </c>
      <c r="L46" s="17">
        <f>F46-H46</f>
        <v>4.399999999999999</v>
      </c>
      <c r="M46" s="17">
        <f>ABS(L46)</f>
        <v>4.399999999999999</v>
      </c>
    </row>
    <row r="47" spans="1:13" ht="12.75">
      <c r="A47" s="131" t="s">
        <v>39</v>
      </c>
      <c r="B47" s="133">
        <v>33.9</v>
      </c>
      <c r="C47" s="133">
        <v>20.4</v>
      </c>
      <c r="D47" s="133">
        <v>37.2</v>
      </c>
      <c r="E47" s="133">
        <v>19.6</v>
      </c>
      <c r="F47" s="133">
        <v>38.3</v>
      </c>
      <c r="G47" s="133">
        <v>20.8</v>
      </c>
      <c r="H47" s="133">
        <v>35.7</v>
      </c>
      <c r="J47" s="45">
        <f>E47-G47</f>
        <v>-1.1999999999999993</v>
      </c>
      <c r="K47" s="45">
        <f>ABS(J47)</f>
        <v>1.1999999999999993</v>
      </c>
      <c r="L47" s="45">
        <f>F47-H47</f>
        <v>2.5999999999999943</v>
      </c>
      <c r="M47" s="45">
        <f>ABS(L47)</f>
        <v>2.5999999999999943</v>
      </c>
    </row>
    <row r="48" spans="1:13" ht="12.75">
      <c r="A48" s="128"/>
      <c r="B48" s="134"/>
      <c r="C48" s="134"/>
      <c r="D48" s="134"/>
      <c r="E48" s="134"/>
      <c r="F48" s="134"/>
      <c r="G48" s="134"/>
      <c r="H48" s="134"/>
      <c r="J48" s="47"/>
      <c r="K48" s="47"/>
      <c r="L48" s="47"/>
      <c r="M48" s="47"/>
    </row>
    <row r="49" spans="1:13" ht="12.75">
      <c r="A49" s="135" t="s">
        <v>85</v>
      </c>
      <c r="B49" s="137">
        <v>41.4</v>
      </c>
      <c r="C49" s="137">
        <v>22</v>
      </c>
      <c r="D49" s="137">
        <v>42</v>
      </c>
      <c r="E49" s="137">
        <v>22.3</v>
      </c>
      <c r="F49" s="137">
        <v>42.2</v>
      </c>
      <c r="G49" s="137">
        <v>21.5</v>
      </c>
      <c r="H49" s="137">
        <v>41.6</v>
      </c>
      <c r="J49" s="47">
        <f>E49-G49</f>
        <v>0.8000000000000007</v>
      </c>
      <c r="K49" s="47">
        <f>ABS(J49)</f>
        <v>0.8000000000000007</v>
      </c>
      <c r="L49" s="47">
        <f>F49-H49</f>
        <v>0.6000000000000014</v>
      </c>
      <c r="M49" s="47">
        <f>ABS(L49)</f>
        <v>0.6000000000000014</v>
      </c>
    </row>
    <row r="50" spans="1:13" ht="12.75">
      <c r="A50" s="136" t="s">
        <v>11</v>
      </c>
      <c r="B50" s="122">
        <v>41.7</v>
      </c>
      <c r="C50" s="122">
        <v>21.6</v>
      </c>
      <c r="D50" s="122">
        <v>42.9</v>
      </c>
      <c r="E50" s="122">
        <v>21.9</v>
      </c>
      <c r="F50" s="122">
        <v>43.7</v>
      </c>
      <c r="G50" s="122">
        <v>21.3</v>
      </c>
      <c r="H50" s="122">
        <v>41.9</v>
      </c>
      <c r="J50" s="17">
        <f>E50-G50</f>
        <v>0.5999999999999979</v>
      </c>
      <c r="K50" s="17">
        <f>ABS(J50)</f>
        <v>0.5999999999999979</v>
      </c>
      <c r="L50" s="17">
        <f>F50-H50</f>
        <v>1.8000000000000043</v>
      </c>
      <c r="M50" s="17">
        <f>ABS(L50)</f>
        <v>1.8000000000000043</v>
      </c>
    </row>
    <row r="51" spans="1:13" ht="11.45" customHeight="1">
      <c r="A51" s="123" t="s">
        <v>10</v>
      </c>
      <c r="B51" s="127">
        <v>44.2</v>
      </c>
      <c r="C51" s="127">
        <v>18</v>
      </c>
      <c r="D51" s="127">
        <v>46.6</v>
      </c>
      <c r="E51" s="127">
        <v>18.4</v>
      </c>
      <c r="F51" s="127">
        <v>47.5</v>
      </c>
      <c r="G51" s="127">
        <v>17.8</v>
      </c>
      <c r="H51" s="127">
        <v>44.7</v>
      </c>
      <c r="J51" s="45">
        <f>E51-G51</f>
        <v>0.5999999999999979</v>
      </c>
      <c r="K51" s="45">
        <f>ABS(J51)</f>
        <v>0.5999999999999979</v>
      </c>
      <c r="L51" s="45">
        <f>F51-H51</f>
        <v>2.799999999999997</v>
      </c>
      <c r="M51" s="45">
        <f>ABS(L51)</f>
        <v>2.799999999999997</v>
      </c>
    </row>
    <row r="52" spans="1:13" ht="11.45" customHeight="1">
      <c r="A52" s="49"/>
      <c r="B52" s="49"/>
      <c r="C52" s="49"/>
      <c r="D52" s="49"/>
      <c r="E52" s="49"/>
      <c r="F52" s="49"/>
      <c r="G52" s="49"/>
      <c r="H52" s="49"/>
      <c r="J52" s="49"/>
      <c r="K52" s="125"/>
      <c r="L52" s="49"/>
      <c r="M52" s="125"/>
    </row>
    <row r="53" spans="1:8" ht="12.75">
      <c r="A53" s="15" t="s">
        <v>43</v>
      </c>
      <c r="B53" s="49"/>
      <c r="C53" s="49"/>
      <c r="D53" s="49"/>
      <c r="E53" s="49"/>
      <c r="F53" s="49"/>
      <c r="G53" s="49"/>
      <c r="H53" s="49"/>
    </row>
    <row r="54" spans="1:13" ht="12.75">
      <c r="A54" s="15" t="s">
        <v>8</v>
      </c>
      <c r="B54" s="6" t="s">
        <v>44</v>
      </c>
      <c r="M54" s="10"/>
    </row>
    <row r="55" ht="11.45" customHeight="1">
      <c r="M55" s="10"/>
    </row>
    <row r="56" ht="11.45" customHeight="1">
      <c r="M56" s="10"/>
    </row>
    <row r="57" ht="11.45" customHeight="1">
      <c r="M57" s="10"/>
    </row>
    <row r="58" ht="11.45" customHeight="1">
      <c r="M58" s="10"/>
    </row>
    <row r="59" ht="11.45" customHeight="1">
      <c r="M59" s="10"/>
    </row>
    <row r="60" ht="11.45" customHeight="1">
      <c r="M60" s="10"/>
    </row>
  </sheetData>
  <autoFilter ref="A16:H16">
    <sortState ref="A17:H60">
      <sortCondition descending="1" sortBy="value" ref="E17:E60"/>
    </sortState>
  </autoFilter>
  <mergeCells count="1">
    <mergeCell ref="B13:D13"/>
  </mergeCells>
  <conditionalFormatting sqref="J15:J51 L15:L51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38"/>
  <sheetViews>
    <sheetView showGridLines="0" workbookViewId="0" topLeftCell="C22">
      <selection activeCell="AD49" sqref="AD49"/>
    </sheetView>
  </sheetViews>
  <sheetFormatPr defaultColWidth="8.7109375" defaultRowHeight="15"/>
  <cols>
    <col min="1" max="1" width="14.421875" style="5" customWidth="1"/>
    <col min="2" max="2" width="114.8515625" style="5" customWidth="1"/>
    <col min="3" max="3" width="19.8515625" style="5" customWidth="1"/>
    <col min="4" max="16384" width="8.7109375" style="5" customWidth="1"/>
  </cols>
  <sheetData>
    <row r="1" ht="12.75"/>
    <row r="2" spans="1:3" ht="12.75">
      <c r="A2" s="1" t="s">
        <v>104</v>
      </c>
      <c r="B2" s="2"/>
      <c r="C2" s="2"/>
    </row>
    <row r="3" spans="1:3" ht="12.75">
      <c r="A3" s="1" t="s">
        <v>0</v>
      </c>
      <c r="B3" s="3" t="s">
        <v>105</v>
      </c>
      <c r="C3" s="2"/>
    </row>
    <row r="4" spans="1:3" ht="12.75">
      <c r="A4" s="3"/>
      <c r="B4" s="2"/>
      <c r="C4" s="1"/>
    </row>
    <row r="5" spans="1:3" ht="12.75">
      <c r="A5" s="3"/>
      <c r="B5" s="2"/>
      <c r="C5" s="1"/>
    </row>
    <row r="6" spans="1:7" ht="12.75">
      <c r="A6" s="3"/>
      <c r="B6" s="2"/>
      <c r="C6" s="1"/>
      <c r="G6" s="19" t="s">
        <v>167</v>
      </c>
    </row>
    <row r="7" spans="1:7" ht="12.75">
      <c r="A7" s="3"/>
      <c r="B7" s="2"/>
      <c r="C7" s="1"/>
      <c r="G7" s="19" t="s">
        <v>164</v>
      </c>
    </row>
    <row r="8" spans="1:3" ht="12.75">
      <c r="A8" s="3"/>
      <c r="B8" s="2"/>
      <c r="C8" s="1"/>
    </row>
    <row r="9" spans="1:7" ht="12.75">
      <c r="A9" s="3"/>
      <c r="B9" s="2"/>
      <c r="C9" s="1"/>
      <c r="G9" s="19" t="s">
        <v>70</v>
      </c>
    </row>
    <row r="10" spans="1:7" ht="12.75">
      <c r="A10" s="3"/>
      <c r="B10" s="2"/>
      <c r="C10" s="1"/>
      <c r="G10" s="19" t="s">
        <v>71</v>
      </c>
    </row>
    <row r="11" ht="12.75">
      <c r="G11" s="19" t="s">
        <v>127</v>
      </c>
    </row>
    <row r="12" ht="12.75">
      <c r="A12" s="19"/>
    </row>
    <row r="13" spans="1:3" ht="12.75">
      <c r="A13" s="63"/>
      <c r="B13" s="63"/>
      <c r="C13" s="63" t="s">
        <v>82</v>
      </c>
    </row>
    <row r="14" spans="1:3" ht="12.75">
      <c r="A14" s="61" t="s">
        <v>106</v>
      </c>
      <c r="B14" s="62" t="s">
        <v>130</v>
      </c>
      <c r="C14" s="137">
        <v>41.52</v>
      </c>
    </row>
    <row r="15" spans="1:3" ht="12.75">
      <c r="A15" s="61" t="s">
        <v>107</v>
      </c>
      <c r="B15" s="62" t="s">
        <v>131</v>
      </c>
      <c r="C15" s="137">
        <v>39.13</v>
      </c>
    </row>
    <row r="16" spans="1:3" ht="12.75">
      <c r="A16" s="55" t="s">
        <v>111</v>
      </c>
      <c r="B16" s="56" t="s">
        <v>132</v>
      </c>
      <c r="C16" s="138">
        <v>38.88</v>
      </c>
    </row>
    <row r="17" spans="1:3" ht="12.75">
      <c r="A17" s="55" t="s">
        <v>113</v>
      </c>
      <c r="B17" s="56" t="s">
        <v>133</v>
      </c>
      <c r="C17" s="138">
        <v>38.315</v>
      </c>
    </row>
    <row r="18" spans="1:3" ht="12.75">
      <c r="A18" s="55" t="s">
        <v>109</v>
      </c>
      <c r="B18" s="56" t="s">
        <v>134</v>
      </c>
      <c r="C18" s="138">
        <v>37.74</v>
      </c>
    </row>
    <row r="19" spans="1:3" ht="12.75">
      <c r="A19" s="55" t="s">
        <v>108</v>
      </c>
      <c r="B19" s="56" t="s">
        <v>135</v>
      </c>
      <c r="C19" s="138">
        <v>37.597</v>
      </c>
    </row>
    <row r="20" spans="1:3" ht="12.75">
      <c r="A20" s="55" t="s">
        <v>110</v>
      </c>
      <c r="B20" s="56" t="s">
        <v>137</v>
      </c>
      <c r="C20" s="138">
        <v>37.329</v>
      </c>
    </row>
    <row r="21" spans="1:3" ht="12.75">
      <c r="A21" s="55" t="s">
        <v>115</v>
      </c>
      <c r="B21" s="56" t="s">
        <v>136</v>
      </c>
      <c r="C21" s="138">
        <v>36.97</v>
      </c>
    </row>
    <row r="22" spans="1:3" ht="12.75">
      <c r="A22" s="55" t="s">
        <v>126</v>
      </c>
      <c r="B22" s="56" t="s">
        <v>138</v>
      </c>
      <c r="C22" s="138">
        <v>36.899</v>
      </c>
    </row>
    <row r="23" spans="1:3" ht="12.75">
      <c r="A23" s="55" t="s">
        <v>118</v>
      </c>
      <c r="B23" s="56" t="s">
        <v>139</v>
      </c>
      <c r="C23" s="138">
        <v>36.806</v>
      </c>
    </row>
    <row r="24" spans="1:3" ht="12.75">
      <c r="A24" s="55" t="s">
        <v>116</v>
      </c>
      <c r="B24" s="56" t="s">
        <v>140</v>
      </c>
      <c r="C24" s="138">
        <v>36.632</v>
      </c>
    </row>
    <row r="25" spans="1:3" ht="12.75">
      <c r="A25" s="55" t="s">
        <v>114</v>
      </c>
      <c r="B25" s="56" t="s">
        <v>141</v>
      </c>
      <c r="C25" s="138">
        <v>36.359</v>
      </c>
    </row>
    <row r="26" spans="1:3" ht="12.75">
      <c r="A26" s="55" t="s">
        <v>112</v>
      </c>
      <c r="B26" s="56" t="s">
        <v>142</v>
      </c>
      <c r="C26" s="138">
        <v>36.339</v>
      </c>
    </row>
    <row r="27" spans="1:3" ht="12.75">
      <c r="A27" s="55" t="s">
        <v>120</v>
      </c>
      <c r="B27" s="56" t="s">
        <v>143</v>
      </c>
      <c r="C27" s="138">
        <v>36.123</v>
      </c>
    </row>
    <row r="28" spans="1:3" ht="12.75">
      <c r="A28" s="55" t="s">
        <v>117</v>
      </c>
      <c r="B28" s="56" t="s">
        <v>144</v>
      </c>
      <c r="C28" s="138">
        <v>35.95</v>
      </c>
    </row>
    <row r="29" spans="1:3" ht="12.75">
      <c r="A29" s="55" t="s">
        <v>124</v>
      </c>
      <c r="B29" s="56" t="s">
        <v>145</v>
      </c>
      <c r="C29" s="138">
        <v>33.815</v>
      </c>
    </row>
    <row r="30" spans="1:3" ht="12.75">
      <c r="A30" s="55" t="s">
        <v>122</v>
      </c>
      <c r="B30" s="56" t="s">
        <v>146</v>
      </c>
      <c r="C30" s="138">
        <v>33.468</v>
      </c>
    </row>
    <row r="31" spans="1:3" ht="12.75">
      <c r="A31" s="55" t="s">
        <v>119</v>
      </c>
      <c r="B31" s="56" t="s">
        <v>147</v>
      </c>
      <c r="C31" s="138">
        <v>33.461</v>
      </c>
    </row>
    <row r="32" spans="1:3" ht="12.75">
      <c r="A32" s="55" t="s">
        <v>123</v>
      </c>
      <c r="B32" s="56" t="s">
        <v>148</v>
      </c>
      <c r="C32" s="138">
        <v>32.961</v>
      </c>
    </row>
    <row r="33" spans="1:3" ht="12.75">
      <c r="A33" s="57" t="s">
        <v>121</v>
      </c>
      <c r="B33" s="58" t="s">
        <v>149</v>
      </c>
      <c r="C33" s="126">
        <v>31.899</v>
      </c>
    </row>
    <row r="34" spans="1:3" ht="12.75">
      <c r="A34" s="59" t="s">
        <v>125</v>
      </c>
      <c r="B34" s="60" t="s">
        <v>150</v>
      </c>
      <c r="C34" s="127">
        <v>26.671</v>
      </c>
    </row>
    <row r="35" ht="12.75"/>
    <row r="36" ht="12.75">
      <c r="A36" s="19" t="s">
        <v>70</v>
      </c>
    </row>
    <row r="37" ht="12.75">
      <c r="A37" s="19" t="s">
        <v>71</v>
      </c>
    </row>
    <row r="38" ht="12.75">
      <c r="A38" s="19"/>
    </row>
  </sheetData>
  <autoFilter ref="A13:C13">
    <sortState ref="A14:C38">
      <sortCondition descending="1" sortBy="value" ref="C14:C38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3"/>
  <sheetViews>
    <sheetView showGridLines="0" workbookViewId="0" topLeftCell="A13">
      <selection activeCell="AB35" sqref="AB35"/>
    </sheetView>
  </sheetViews>
  <sheetFormatPr defaultColWidth="9.140625" defaultRowHeight="11.25" customHeight="1"/>
  <cols>
    <col min="1" max="1" width="51.7109375" style="5" customWidth="1"/>
    <col min="2" max="2" width="13.140625" style="5" customWidth="1"/>
    <col min="3" max="16384" width="9.140625" style="5" customWidth="1"/>
  </cols>
  <sheetData>
    <row r="1" spans="1:4" ht="12.75">
      <c r="A1" s="1" t="s">
        <v>104</v>
      </c>
      <c r="B1" s="2"/>
      <c r="C1" s="2"/>
      <c r="D1" s="2"/>
    </row>
    <row r="2" spans="1:4" ht="12.75">
      <c r="A2" s="1" t="s">
        <v>0</v>
      </c>
      <c r="B2" s="3" t="s">
        <v>129</v>
      </c>
      <c r="C2" s="2"/>
      <c r="D2" s="2"/>
    </row>
    <row r="3" spans="1:4" ht="12.75">
      <c r="A3" s="1"/>
      <c r="B3" s="1"/>
      <c r="C3" s="2"/>
      <c r="D3" s="2"/>
    </row>
    <row r="4" spans="1:4" ht="12.75">
      <c r="A4" s="2"/>
      <c r="B4" s="2"/>
      <c r="C4" s="2"/>
      <c r="D4" s="2"/>
    </row>
    <row r="5" spans="1:4" ht="12.75">
      <c r="A5" s="3"/>
      <c r="B5" s="2"/>
      <c r="C5" s="1"/>
      <c r="D5" s="2"/>
    </row>
    <row r="6" spans="1:9" ht="12.75">
      <c r="A6" s="3"/>
      <c r="B6" s="2"/>
      <c r="C6" s="1"/>
      <c r="D6" s="2"/>
      <c r="I6" s="5" t="s">
        <v>168</v>
      </c>
    </row>
    <row r="7" spans="1:9" ht="13.5" customHeight="1">
      <c r="A7" s="3"/>
      <c r="B7" s="2"/>
      <c r="C7" s="1"/>
      <c r="D7" s="2"/>
      <c r="I7" s="5" t="s">
        <v>164</v>
      </c>
    </row>
    <row r="8" spans="1:4" ht="12.75">
      <c r="A8" s="3"/>
      <c r="B8" s="2"/>
      <c r="C8" s="1"/>
      <c r="D8" s="2"/>
    </row>
    <row r="9" spans="1:30" ht="12.75">
      <c r="A9" s="3"/>
      <c r="B9" s="2"/>
      <c r="C9" s="1"/>
      <c r="D9" s="2"/>
      <c r="I9" s="5" t="s">
        <v>128</v>
      </c>
      <c r="AD9" s="20"/>
    </row>
    <row r="10" spans="1:30" ht="12.75">
      <c r="A10" s="3"/>
      <c r="B10" s="2"/>
      <c r="C10" s="1"/>
      <c r="D10" s="2"/>
      <c r="AD10" s="21"/>
    </row>
    <row r="11" spans="1:4" ht="12.75">
      <c r="A11" s="3"/>
      <c r="B11" s="2"/>
      <c r="C11" s="1"/>
      <c r="D11" s="2"/>
    </row>
    <row r="12" spans="1:4" ht="12.75">
      <c r="A12" s="3"/>
      <c r="B12" s="2"/>
      <c r="C12" s="1"/>
      <c r="D12" s="2"/>
    </row>
    <row r="13" spans="1:4" ht="12.75">
      <c r="A13" s="3"/>
      <c r="B13" s="2"/>
      <c r="C13" s="1"/>
      <c r="D13" s="2"/>
    </row>
    <row r="14" spans="1:3" ht="12.75">
      <c r="A14" s="3"/>
      <c r="B14" s="1"/>
      <c r="C14" s="2"/>
    </row>
    <row r="15" spans="1:2" ht="12.75">
      <c r="A15" s="78" t="s">
        <v>83</v>
      </c>
      <c r="B15" s="79" t="s">
        <v>84</v>
      </c>
    </row>
    <row r="16" spans="1:2" ht="12.75">
      <c r="A16" s="64" t="s">
        <v>65</v>
      </c>
      <c r="B16" s="70" t="s">
        <v>4</v>
      </c>
    </row>
    <row r="17" spans="1:2" ht="13.5" customHeight="1">
      <c r="A17" s="65" t="s">
        <v>2</v>
      </c>
      <c r="B17" s="143">
        <v>36.125</v>
      </c>
    </row>
    <row r="18" spans="1:2" ht="13.5" customHeight="1">
      <c r="A18" s="66"/>
      <c r="B18" s="139"/>
    </row>
    <row r="19" spans="1:2" ht="12.75">
      <c r="A19" s="67" t="s">
        <v>64</v>
      </c>
      <c r="B19" s="140">
        <v>42.448</v>
      </c>
    </row>
    <row r="20" spans="1:2" ht="12.75">
      <c r="A20" s="67" t="s">
        <v>63</v>
      </c>
      <c r="B20" s="141">
        <v>41.16</v>
      </c>
    </row>
    <row r="21" spans="1:2" ht="12.75">
      <c r="A21" s="67" t="s">
        <v>62</v>
      </c>
      <c r="B21" s="140">
        <v>39.736</v>
      </c>
    </row>
    <row r="22" spans="1:2" ht="12.75">
      <c r="A22" s="67" t="s">
        <v>61</v>
      </c>
      <c r="B22" s="141">
        <v>38.546</v>
      </c>
    </row>
    <row r="23" spans="1:2" ht="12.75">
      <c r="A23" s="67" t="s">
        <v>60</v>
      </c>
      <c r="B23" s="140">
        <v>38.481</v>
      </c>
    </row>
    <row r="24" spans="1:2" ht="12.75">
      <c r="A24" s="67" t="s">
        <v>58</v>
      </c>
      <c r="B24" s="141">
        <v>35.858</v>
      </c>
    </row>
    <row r="25" spans="1:2" ht="12.75">
      <c r="A25" s="67" t="s">
        <v>59</v>
      </c>
      <c r="B25" s="140">
        <v>35.705</v>
      </c>
    </row>
    <row r="26" spans="1:2" ht="12.75">
      <c r="A26" s="67" t="s">
        <v>57</v>
      </c>
      <c r="B26" s="141">
        <v>34.802</v>
      </c>
    </row>
    <row r="27" spans="1:2" ht="12.75">
      <c r="A27" s="68" t="s">
        <v>56</v>
      </c>
      <c r="B27" s="140">
        <v>34.015</v>
      </c>
    </row>
    <row r="28" spans="1:2" ht="12.75">
      <c r="A28" s="69" t="s">
        <v>55</v>
      </c>
      <c r="B28" s="142">
        <v>31.68</v>
      </c>
    </row>
    <row r="29" spans="1:2" ht="12.75">
      <c r="A29" s="66"/>
      <c r="B29" s="139"/>
    </row>
    <row r="30" spans="1:2" ht="12.75">
      <c r="A30" s="69" t="s">
        <v>54</v>
      </c>
      <c r="B30" s="142">
        <v>34.446</v>
      </c>
    </row>
    <row r="32" ht="12.75">
      <c r="A32" s="7" t="s">
        <v>43</v>
      </c>
    </row>
    <row r="33" spans="1:2" ht="12.75">
      <c r="A33" s="7" t="s">
        <v>8</v>
      </c>
      <c r="B33" s="6" t="s">
        <v>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3"/>
  <sheetViews>
    <sheetView showGridLines="0" workbookViewId="0" topLeftCell="E10">
      <selection activeCell="I39" sqref="I39"/>
    </sheetView>
  </sheetViews>
  <sheetFormatPr defaultColWidth="9.140625" defaultRowHeight="11.25" customHeight="1"/>
  <cols>
    <col min="1" max="1" width="29.8515625" style="5" customWidth="1"/>
    <col min="2" max="2" width="16.00390625" style="5" customWidth="1"/>
    <col min="3" max="3" width="13.57421875" style="5" customWidth="1"/>
    <col min="4" max="5" width="19.8515625" style="5" customWidth="1"/>
    <col min="6" max="6" width="6.140625" style="5" customWidth="1"/>
    <col min="7" max="7" width="9.140625" style="5" customWidth="1"/>
    <col min="8" max="9" width="22.57421875" style="5" customWidth="1"/>
    <col min="10" max="16384" width="9.140625" style="5" customWidth="1"/>
  </cols>
  <sheetData>
    <row r="1" spans="1:4" ht="11.45" customHeight="1">
      <c r="A1" s="165" t="s">
        <v>169</v>
      </c>
      <c r="B1"/>
      <c r="C1"/>
      <c r="D1"/>
    </row>
    <row r="2" spans="1:4" ht="15">
      <c r="A2" s="165" t="s">
        <v>0</v>
      </c>
      <c r="B2" s="166" t="s">
        <v>170</v>
      </c>
      <c r="C2"/>
      <c r="D2"/>
    </row>
    <row r="3" spans="1:4" ht="15">
      <c r="A3" s="165" t="s">
        <v>171</v>
      </c>
      <c r="B3" s="165" t="s">
        <v>172</v>
      </c>
      <c r="C3"/>
      <c r="D3"/>
    </row>
    <row r="4" spans="1:4" ht="15">
      <c r="A4"/>
      <c r="B4"/>
      <c r="C4"/>
      <c r="D4"/>
    </row>
    <row r="5" spans="1:10" ht="15">
      <c r="A5" s="166" t="s">
        <v>173</v>
      </c>
      <c r="B5"/>
      <c r="C5" s="165" t="s">
        <v>174</v>
      </c>
      <c r="D5"/>
      <c r="J5" s="5" t="s">
        <v>194</v>
      </c>
    </row>
    <row r="6" spans="1:10" ht="15">
      <c r="A6" s="166" t="s">
        <v>175</v>
      </c>
      <c r="B6"/>
      <c r="C6" s="165" t="s">
        <v>176</v>
      </c>
      <c r="D6"/>
      <c r="J6" s="5" t="s">
        <v>164</v>
      </c>
    </row>
    <row r="7" spans="1:4" ht="15">
      <c r="A7" s="166" t="s">
        <v>177</v>
      </c>
      <c r="B7"/>
      <c r="C7" s="165" t="s">
        <v>2</v>
      </c>
      <c r="D7"/>
    </row>
    <row r="8" spans="1:10" ht="15">
      <c r="A8" s="166" t="s">
        <v>178</v>
      </c>
      <c r="B8"/>
      <c r="C8" s="165" t="s">
        <v>179</v>
      </c>
      <c r="D8"/>
      <c r="J8" s="152" t="s">
        <v>185</v>
      </c>
    </row>
    <row r="9" spans="1:4" ht="15">
      <c r="A9" s="166" t="s">
        <v>180</v>
      </c>
      <c r="B9"/>
      <c r="C9" s="165" t="s">
        <v>2</v>
      </c>
      <c r="D9"/>
    </row>
    <row r="10" spans="1:4" ht="15">
      <c r="A10" s="166" t="s">
        <v>181</v>
      </c>
      <c r="B10"/>
      <c r="C10" s="165" t="s">
        <v>182</v>
      </c>
      <c r="D10"/>
    </row>
    <row r="11" spans="1:4" ht="15">
      <c r="A11" s="166" t="s">
        <v>183</v>
      </c>
      <c r="B11"/>
      <c r="C11" s="165" t="s">
        <v>184</v>
      </c>
      <c r="D11"/>
    </row>
    <row r="12" ht="12.75"/>
    <row r="13" spans="1:7" ht="51">
      <c r="A13" s="78" t="s">
        <v>69</v>
      </c>
      <c r="B13" s="80" t="s">
        <v>1</v>
      </c>
      <c r="C13" s="80" t="s">
        <v>68</v>
      </c>
      <c r="D13" s="80" t="s">
        <v>67</v>
      </c>
      <c r="E13" s="80" t="s">
        <v>66</v>
      </c>
      <c r="G13" s="5" t="s">
        <v>162</v>
      </c>
    </row>
    <row r="14" spans="1:9" ht="26.45" customHeight="1">
      <c r="A14" s="50" t="s">
        <v>47</v>
      </c>
      <c r="B14" s="42">
        <v>37.4</v>
      </c>
      <c r="C14" s="42">
        <v>36.6</v>
      </c>
      <c r="D14" s="42">
        <v>47</v>
      </c>
      <c r="E14" s="42">
        <v>40.4</v>
      </c>
      <c r="G14" s="146">
        <f>LARGE($C$14:$E$14,1)</f>
        <v>47</v>
      </c>
      <c r="H14" s="171" t="str">
        <f>INDEX($B$13:$E$13,MATCH(G14,$B$14:$E$14,0))</f>
        <v>Self-employed persons with employees (employers)</v>
      </c>
      <c r="I14" s="171"/>
    </row>
    <row r="15" spans="1:9" ht="12.75">
      <c r="A15" s="51"/>
      <c r="B15" s="46"/>
      <c r="C15" s="46"/>
      <c r="D15" s="46"/>
      <c r="E15" s="46"/>
      <c r="G15" s="146">
        <f>LARGE($C$14:$E$14,2)</f>
        <v>40.4</v>
      </c>
      <c r="H15" s="171" t="str">
        <f>INDEX($B$13:$E$13,MATCH(G15,$B$14:$E$14,0))</f>
        <v>Self-employed persons without employees (own-account workers)</v>
      </c>
      <c r="I15" s="171"/>
    </row>
    <row r="16" spans="1:9" ht="12.75">
      <c r="A16" s="52" t="s">
        <v>34</v>
      </c>
      <c r="B16" s="44">
        <v>36.6</v>
      </c>
      <c r="C16" s="44">
        <v>35.3</v>
      </c>
      <c r="D16" s="44">
        <v>50.6</v>
      </c>
      <c r="E16" s="44">
        <v>43.6</v>
      </c>
      <c r="G16" s="146">
        <f>LARGE($C$14:$E$14,3)</f>
        <v>36.6</v>
      </c>
      <c r="H16" s="171" t="str">
        <f>INDEX($B$13:$E$13,MATCH(G16,$B$14:$E$14,0))</f>
        <v>Employees</v>
      </c>
      <c r="I16" s="171"/>
    </row>
    <row r="17" spans="1:5" ht="12.75">
      <c r="A17" s="52" t="s">
        <v>32</v>
      </c>
      <c r="B17" s="43">
        <v>37.3</v>
      </c>
      <c r="C17" s="43">
        <v>36.5</v>
      </c>
      <c r="D17" s="43">
        <v>50.6</v>
      </c>
      <c r="E17" s="43">
        <v>39</v>
      </c>
    </row>
    <row r="18" spans="1:5" ht="12.75">
      <c r="A18" s="52" t="s">
        <v>12</v>
      </c>
      <c r="B18" s="43">
        <v>40.9</v>
      </c>
      <c r="C18" s="43">
        <v>39</v>
      </c>
      <c r="D18" s="43">
        <v>49</v>
      </c>
      <c r="E18" s="43">
        <v>45.8</v>
      </c>
    </row>
    <row r="19" spans="1:5" ht="12.75">
      <c r="A19" s="52" t="s">
        <v>22</v>
      </c>
      <c r="B19" s="43">
        <v>39.9</v>
      </c>
      <c r="C19" s="43">
        <v>40.3</v>
      </c>
      <c r="D19" s="43">
        <v>48.6</v>
      </c>
      <c r="E19" s="43">
        <v>34.6</v>
      </c>
    </row>
    <row r="20" spans="1:7" ht="12.75">
      <c r="A20" s="52" t="s">
        <v>37</v>
      </c>
      <c r="B20" s="43">
        <v>36</v>
      </c>
      <c r="C20" s="43">
        <v>35.1</v>
      </c>
      <c r="D20" s="43">
        <v>48.3</v>
      </c>
      <c r="E20" s="43">
        <v>39.7</v>
      </c>
      <c r="G20" s="5" t="s">
        <v>77</v>
      </c>
    </row>
    <row r="21" spans="1:9" ht="12.75">
      <c r="A21" s="52" t="s">
        <v>40</v>
      </c>
      <c r="B21" s="43">
        <v>34.9</v>
      </c>
      <c r="C21" s="43">
        <v>34.4</v>
      </c>
      <c r="D21" s="43">
        <v>47.6</v>
      </c>
      <c r="E21" s="43">
        <v>39.3</v>
      </c>
      <c r="G21" s="146">
        <f>SMALL($C$16:$C$42,1)</f>
        <v>32.1</v>
      </c>
      <c r="H21" s="84" t="str">
        <f>INDEX($A$16:$A$42,MATCH(G21,$C$16:$C$42,0))</f>
        <v>Netherlands</v>
      </c>
      <c r="I21" s="13" t="s">
        <v>68</v>
      </c>
    </row>
    <row r="22" spans="1:9" ht="12.75">
      <c r="A22" s="52" t="s">
        <v>36</v>
      </c>
      <c r="B22" s="44">
        <v>36.3</v>
      </c>
      <c r="C22" s="44">
        <v>35.8</v>
      </c>
      <c r="D22" s="44">
        <v>47.4</v>
      </c>
      <c r="E22" s="44">
        <v>37.8</v>
      </c>
      <c r="G22" s="146">
        <f>SMALL($D$16:$D$42,1)</f>
        <v>38.3</v>
      </c>
      <c r="H22" s="84" t="str">
        <f>INDEX($A$16:$A$42,MATCH(G22,$D$16:$D$42,0))</f>
        <v>Latvia</v>
      </c>
      <c r="I22" s="13" t="s">
        <v>78</v>
      </c>
    </row>
    <row r="23" spans="1:9" ht="25.5">
      <c r="A23" s="52" t="s">
        <v>16</v>
      </c>
      <c r="B23" s="43">
        <v>39.9</v>
      </c>
      <c r="C23" s="43">
        <v>39.4</v>
      </c>
      <c r="D23" s="43">
        <v>47.1</v>
      </c>
      <c r="E23" s="43">
        <v>41.6</v>
      </c>
      <c r="G23" s="146">
        <f>SMALL($E$16:$E$42,1)</f>
        <v>33.4</v>
      </c>
      <c r="H23" s="84" t="str">
        <f>INDEX($A$16:$A$42,MATCH(G23,$E$16:$E$42,0))</f>
        <v>Estonia</v>
      </c>
      <c r="I23" s="13" t="s">
        <v>79</v>
      </c>
    </row>
    <row r="24" spans="1:8" ht="12.75">
      <c r="A24" s="52" t="s">
        <v>35</v>
      </c>
      <c r="B24" s="43">
        <v>36.4</v>
      </c>
      <c r="C24" s="43">
        <v>35.7</v>
      </c>
      <c r="D24" s="43">
        <v>46.9</v>
      </c>
      <c r="E24" s="43">
        <v>40.4</v>
      </c>
      <c r="H24" s="71"/>
    </row>
    <row r="25" spans="1:8" ht="12.75">
      <c r="A25" s="52" t="s">
        <v>30</v>
      </c>
      <c r="B25" s="44">
        <v>37.7</v>
      </c>
      <c r="C25" s="44">
        <v>36.7</v>
      </c>
      <c r="D25" s="44">
        <v>46.9</v>
      </c>
      <c r="E25" s="44">
        <v>43.3</v>
      </c>
      <c r="G25" s="5" t="s">
        <v>76</v>
      </c>
      <c r="H25" s="71"/>
    </row>
    <row r="26" spans="1:9" ht="12.75">
      <c r="A26" s="52" t="s">
        <v>33</v>
      </c>
      <c r="B26" s="44">
        <v>37.4</v>
      </c>
      <c r="C26" s="44">
        <v>36.2</v>
      </c>
      <c r="D26" s="44">
        <v>46.9</v>
      </c>
      <c r="E26" s="44">
        <v>40.5</v>
      </c>
      <c r="G26" s="146">
        <f>LARGE($C$16:$C$42,1)</f>
        <v>40.3</v>
      </c>
      <c r="H26" s="84" t="str">
        <f>INDEX($A$16:$A$42,MATCH(G26,$C$16:$C$42,0))</f>
        <v>Cyprus</v>
      </c>
      <c r="I26" s="13" t="s">
        <v>68</v>
      </c>
    </row>
    <row r="27" spans="1:9" ht="12.75">
      <c r="A27" s="52" t="s">
        <v>42</v>
      </c>
      <c r="B27" s="44">
        <v>33.1</v>
      </c>
      <c r="C27" s="44">
        <v>32.1</v>
      </c>
      <c r="D27" s="44">
        <v>46.8</v>
      </c>
      <c r="E27" s="44">
        <v>35.8</v>
      </c>
      <c r="G27" s="146">
        <f>LARGE($D$16:$D$42,1)</f>
        <v>50.6</v>
      </c>
      <c r="H27" s="84" t="str">
        <f>INDEX($A$16:$A$42,MATCH(G27,$D$16:$D$42,0))</f>
        <v>Belgium</v>
      </c>
      <c r="I27" s="13" t="s">
        <v>78</v>
      </c>
    </row>
    <row r="28" spans="1:9" ht="25.5">
      <c r="A28" s="52" t="s">
        <v>27</v>
      </c>
      <c r="B28" s="44">
        <v>38.8</v>
      </c>
      <c r="C28" s="44">
        <v>38.6</v>
      </c>
      <c r="D28" s="44">
        <v>46.5</v>
      </c>
      <c r="E28" s="44">
        <v>38.7</v>
      </c>
      <c r="G28" s="146">
        <f>LARGE($E$16:$E$42,1)</f>
        <v>45.8</v>
      </c>
      <c r="H28" s="84" t="str">
        <f>INDEX($A$16:$A$42,MATCH(G28,$E$16:$E$42,0))</f>
        <v>Greece</v>
      </c>
      <c r="I28" s="13" t="s">
        <v>79</v>
      </c>
    </row>
    <row r="29" spans="1:5" ht="12.75">
      <c r="A29" s="52" t="s">
        <v>41</v>
      </c>
      <c r="B29" s="44">
        <v>35.1</v>
      </c>
      <c r="C29" s="44">
        <v>34.7</v>
      </c>
      <c r="D29" s="44">
        <v>46.2</v>
      </c>
      <c r="E29" s="44">
        <v>34.6</v>
      </c>
    </row>
    <row r="30" spans="1:5" ht="12.75">
      <c r="A30" s="52" t="s">
        <v>13</v>
      </c>
      <c r="B30" s="44">
        <v>40.2</v>
      </c>
      <c r="C30" s="44">
        <v>39.5</v>
      </c>
      <c r="D30" s="44">
        <v>45.2</v>
      </c>
      <c r="E30" s="44">
        <v>43.7</v>
      </c>
    </row>
    <row r="31" spans="1:5" ht="12.75">
      <c r="A31" s="52" t="s">
        <v>17</v>
      </c>
      <c r="B31" s="44">
        <v>39.6</v>
      </c>
      <c r="C31" s="44">
        <v>39.1</v>
      </c>
      <c r="D31" s="44">
        <v>45.1</v>
      </c>
      <c r="E31" s="44">
        <v>42.4</v>
      </c>
    </row>
    <row r="32" spans="1:10" ht="12.75">
      <c r="A32" s="52" t="s">
        <v>21</v>
      </c>
      <c r="B32" s="44">
        <v>39.6</v>
      </c>
      <c r="C32" s="44">
        <v>39</v>
      </c>
      <c r="D32" s="44">
        <v>44.8</v>
      </c>
      <c r="E32" s="44">
        <v>43</v>
      </c>
      <c r="J32" s="11"/>
    </row>
    <row r="33" spans="1:5" ht="12.75">
      <c r="A33" s="52" t="s">
        <v>24</v>
      </c>
      <c r="B33" s="43">
        <v>39.2</v>
      </c>
      <c r="C33" s="43">
        <v>38.8</v>
      </c>
      <c r="D33" s="43">
        <v>43.6</v>
      </c>
      <c r="E33" s="43">
        <v>40.2</v>
      </c>
    </row>
    <row r="34" spans="1:5" ht="12.75">
      <c r="A34" s="52" t="s">
        <v>28</v>
      </c>
      <c r="B34" s="44">
        <v>38.1</v>
      </c>
      <c r="C34" s="44">
        <v>38.1</v>
      </c>
      <c r="D34" s="44">
        <v>42.9</v>
      </c>
      <c r="E34" s="44">
        <v>35.4</v>
      </c>
    </row>
    <row r="35" spans="1:5" ht="12.75">
      <c r="A35" s="52" t="s">
        <v>20</v>
      </c>
      <c r="B35" s="43">
        <v>39.5</v>
      </c>
      <c r="C35" s="43">
        <v>39.3</v>
      </c>
      <c r="D35" s="43">
        <v>42.8</v>
      </c>
      <c r="E35" s="43">
        <v>41.4</v>
      </c>
    </row>
    <row r="36" spans="1:5" ht="12.75">
      <c r="A36" s="52" t="s">
        <v>18</v>
      </c>
      <c r="B36" s="43">
        <v>39.8</v>
      </c>
      <c r="C36" s="43">
        <v>39.6</v>
      </c>
      <c r="D36" s="43">
        <v>42.6</v>
      </c>
      <c r="E36" s="43">
        <v>40.3</v>
      </c>
    </row>
    <row r="37" spans="1:5" ht="12.75">
      <c r="A37" s="52" t="s">
        <v>14</v>
      </c>
      <c r="B37" s="43">
        <v>40.1</v>
      </c>
      <c r="C37" s="43">
        <v>40</v>
      </c>
      <c r="D37" s="43">
        <v>41.4</v>
      </c>
      <c r="E37" s="43">
        <v>41</v>
      </c>
    </row>
    <row r="38" spans="1:5" ht="12.75">
      <c r="A38" s="52" t="s">
        <v>15</v>
      </c>
      <c r="B38" s="44">
        <v>40.1</v>
      </c>
      <c r="C38" s="44">
        <v>40.3</v>
      </c>
      <c r="D38" s="44">
        <v>41.2</v>
      </c>
      <c r="E38" s="44">
        <v>38.6</v>
      </c>
    </row>
    <row r="39" spans="1:5" ht="12.75">
      <c r="A39" s="52" t="s">
        <v>19</v>
      </c>
      <c r="B39" s="44">
        <v>39.6</v>
      </c>
      <c r="C39" s="44">
        <v>39.5</v>
      </c>
      <c r="D39" s="44">
        <v>41.1</v>
      </c>
      <c r="E39" s="44">
        <v>40.3</v>
      </c>
    </row>
    <row r="40" spans="1:5" ht="12.75">
      <c r="A40" s="52" t="s">
        <v>29</v>
      </c>
      <c r="B40" s="44">
        <v>37.8</v>
      </c>
      <c r="C40" s="44">
        <v>38</v>
      </c>
      <c r="D40" s="44">
        <v>39.8</v>
      </c>
      <c r="E40" s="44">
        <v>33.4</v>
      </c>
    </row>
    <row r="41" spans="1:5" ht="12.75">
      <c r="A41" s="53" t="s">
        <v>23</v>
      </c>
      <c r="B41" s="122">
        <v>39.1</v>
      </c>
      <c r="C41" s="122">
        <v>39.3</v>
      </c>
      <c r="D41" s="122">
        <v>39.1</v>
      </c>
      <c r="E41" s="122">
        <v>36.4</v>
      </c>
    </row>
    <row r="42" spans="1:5" ht="12.75">
      <c r="A42" s="54" t="s">
        <v>25</v>
      </c>
      <c r="B42" s="144">
        <v>38.9</v>
      </c>
      <c r="C42" s="144">
        <v>39.1</v>
      </c>
      <c r="D42" s="144">
        <v>38.3</v>
      </c>
      <c r="E42" s="144">
        <v>36.7</v>
      </c>
    </row>
    <row r="43" spans="1:5" ht="12.75">
      <c r="A43" s="51"/>
      <c r="B43" s="145"/>
      <c r="C43" s="145"/>
      <c r="D43" s="145"/>
      <c r="E43" s="145"/>
    </row>
    <row r="44" spans="1:5" ht="12.75">
      <c r="A44" s="52" t="s">
        <v>26</v>
      </c>
      <c r="B44" s="43">
        <v>39.2</v>
      </c>
      <c r="C44" s="43">
        <v>38.6</v>
      </c>
      <c r="D44" s="43">
        <v>47.2</v>
      </c>
      <c r="E44" s="43">
        <v>40.9</v>
      </c>
    </row>
    <row r="45" spans="1:5" ht="12.75">
      <c r="A45" s="53" t="s">
        <v>39</v>
      </c>
      <c r="B45" s="48">
        <v>35.5</v>
      </c>
      <c r="C45" s="48">
        <v>35.4</v>
      </c>
      <c r="D45" s="48">
        <v>45.4</v>
      </c>
      <c r="E45" s="48">
        <v>37.2</v>
      </c>
    </row>
    <row r="46" spans="1:5" ht="12.75">
      <c r="A46" s="54" t="s">
        <v>38</v>
      </c>
      <c r="B46" s="144">
        <v>36</v>
      </c>
      <c r="C46" s="144">
        <v>35.9</v>
      </c>
      <c r="D46" s="144">
        <v>44</v>
      </c>
      <c r="E46" s="144">
        <v>33.8</v>
      </c>
    </row>
    <row r="47" spans="1:5" ht="12.75">
      <c r="A47" s="147"/>
      <c r="B47" s="148"/>
      <c r="C47" s="149"/>
      <c r="D47" s="149"/>
      <c r="E47" s="149"/>
    </row>
    <row r="48" spans="1:5" ht="12.75">
      <c r="A48" s="52" t="s">
        <v>10</v>
      </c>
      <c r="B48" s="43">
        <v>45.1</v>
      </c>
      <c r="C48" s="43">
        <v>45.6</v>
      </c>
      <c r="D48" s="43">
        <v>51.6</v>
      </c>
      <c r="E48" s="43">
        <v>44.3</v>
      </c>
    </row>
    <row r="49" spans="1:5" ht="12.75">
      <c r="A49" s="52" t="s">
        <v>11</v>
      </c>
      <c r="B49" s="43">
        <v>42.6</v>
      </c>
      <c r="C49" s="43">
        <v>41.8</v>
      </c>
      <c r="D49" s="43">
        <v>46.5</v>
      </c>
      <c r="E49" s="43">
        <v>47.9</v>
      </c>
    </row>
    <row r="50" spans="1:5" ht="12.75">
      <c r="A50" s="150" t="s">
        <v>85</v>
      </c>
      <c r="B50" s="151">
        <v>41.9</v>
      </c>
      <c r="C50" s="151">
        <v>41.9</v>
      </c>
      <c r="D50" s="151">
        <v>43.3</v>
      </c>
      <c r="E50" s="151">
        <v>41.8</v>
      </c>
    </row>
    <row r="52" ht="12.75">
      <c r="A52" s="7" t="s">
        <v>43</v>
      </c>
    </row>
    <row r="53" spans="1:2" ht="12.75">
      <c r="A53" s="7" t="s">
        <v>8</v>
      </c>
      <c r="B53" s="6" t="s">
        <v>44</v>
      </c>
    </row>
  </sheetData>
  <mergeCells count="3">
    <mergeCell ref="H14:I14"/>
    <mergeCell ref="H15:I15"/>
    <mergeCell ref="H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TOMIC Martina (ESTAT-EXT)</cp:lastModifiedBy>
  <dcterms:created xsi:type="dcterms:W3CDTF">2023-09-12T08:56:24Z</dcterms:created>
  <dcterms:modified xsi:type="dcterms:W3CDTF">2024-05-24T16:48:53Z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2024-03-12T12:35:26Z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a8693e67-6b72-40a1-a950-546190b42de6</vt:lpwstr>
  </property>
  <property fmtid="{D5CDD505-2E9C-101B-9397-08002B2CF9AE}" pid="8" name="MSIP_Label_6bd9ddd1-4d20-43f6-abfa-fc3c07406f94_ContentBits">
    <vt:lpwstr>0</vt:lpwstr>
  </property>
</Properties>
</file>