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3736" yWindow="90" windowWidth="17535" windowHeight="13620" tabRatio="887" firstSheet="3" activeTab="8"/>
  </bookViews>
  <sheets>
    <sheet name="Figure 1" sheetId="26" r:id="rId1"/>
    <sheet name="index" sheetId="63" state="hidden" r:id="rId2"/>
    <sheet name="Figure 2" sheetId="62" r:id="rId3"/>
    <sheet name="Table 1" sheetId="28" r:id="rId4"/>
    <sheet name="Figure 3" sheetId="40" r:id="rId5"/>
    <sheet name="Table 2" sheetId="61" r:id="rId6"/>
    <sheet name="Table 3" sheetId="52" r:id="rId7"/>
    <sheet name="Figure 4" sheetId="55" r:id="rId8"/>
    <sheet name="Figure 5" sheetId="57" r:id="rId9"/>
  </sheets>
  <externalReferences>
    <externalReference r:id="rId12"/>
    <externalReference r:id="rId13"/>
    <externalReference r:id="rId14"/>
  </externalReferences>
  <definedNames/>
  <calcPr calcId="162913"/>
</workbook>
</file>

<file path=xl/sharedStrings.xml><?xml version="1.0" encoding="utf-8"?>
<sst xmlns="http://schemas.openxmlformats.org/spreadsheetml/2006/main" count="539" uniqueCount="176">
  <si>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</si>
  <si>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</si>
  <si>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</si>
  <si>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</si>
  <si>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</si>
  <si>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</si>
  <si>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</si>
  <si>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</si>
  <si>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</si>
  <si>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</si>
  <si>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</si>
  <si>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</si>
  <si>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</si>
  <si>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</si>
  <si>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</si>
  <si>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</si>
  <si>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</si>
  <si>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</si>
  <si>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</si>
  <si>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</si>
  <si>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</si>
  <si>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</si>
  <si>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</si>
  <si>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</si>
  <si>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</si>
  <si>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</si>
  <si>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</si>
  <si>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</si>
  <si>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Asylum and migration</t>
  </si>
  <si>
    <t>Bookmark:</t>
  </si>
  <si>
    <t>of which:</t>
  </si>
  <si>
    <t>Total</t>
  </si>
  <si>
    <r>
      <t>Source:</t>
    </r>
    <r>
      <rPr>
        <sz val="9"/>
        <rFont val="Arial"/>
        <family val="2"/>
      </rPr>
      <t xml:space="preserve"> Eurostat (online data code: migr_ressing)</t>
    </r>
  </si>
  <si>
    <t>Bookmarks:</t>
  </si>
  <si>
    <t>Renewed permit</t>
  </si>
  <si>
    <t>First 
permit</t>
  </si>
  <si>
    <t>(number)</t>
  </si>
  <si>
    <t>Turkey</t>
  </si>
  <si>
    <t>http://appsso.eurostat.ec.europa.eu/nui/show.do?query=BOOKMARK_DS-329661_QID_-1A615E53_UID_-3F171EB0&amp;layout=TIME,C,X,0;GEO,L,Y,0;CITIZEN,L,Z,0;UNIT,L,Z,1;DECISION,L,Z,2;ISCO08,L,Z,3;INDICATORS,C,Z,4;&amp;zSelection=DS-329661ISCO08,TOTAL;DS-329661DECISION,GRANTED;DS-329661UNIT,PER;DS-329661INDICATORS,OBS_FLAG;DS-329661CITIZEN,TOTAL;&amp;rankName1=UNIT_1_2_-1_2&amp;rankName2=DECISION_1_2_-1_2&amp;rankName3=ISCO08_1_2_-1_2&amp;rankName4=CITIZEN_1_2_-1_2&amp;rankName5=INDICATORS_1_2_-1_2&amp;rankName6=TIME_1_0_0_0&amp;rankName7=GEO_1_2_0_1&amp;sortC=ASC_-1_FIRST&amp;rStp=&amp;cStp=&amp;rDCh=&amp;cDCh=&amp;rDM=true&amp;cDM=true&amp;footnes=false&amp;empty=false&amp;wai=false&amp;time_mode=ROLLING&amp;time_most_recent=false&amp;lang=EN&amp;cfo=%23%23%23%2C%23%23%23.%23%23%23</t>
  </si>
  <si>
    <t>http://appsso.eurostat.ec.europa.eu/nui/show.do?query=BOOKMARK_DS-329665_QID_383080A0_UID_-3F171EB0&amp;layout=TIME,C,X,0;GEO,L,Y,0;UNIT,L,Z,0;CITIZEN,L,Z,1;DECISION,L,Z,2;INDICATORS,C,Z,3;&amp;zSelection=DS-329665CITIZEN,TOTAL;DS-329665INDICATORS,OBS_FLAG;DS-329665DECISION,GRANTED;DS-329665UNIT,PER;&amp;rankName1=UNIT_1_2_-1_2&amp;rankName2=DECISION_1_2_-1_2&amp;rankName3=CITIZEN_1_2_-1_2&amp;rankName4=INDICATORS_1_2_-1_2&amp;rankName5=TIME_1_0_0_0&amp;rankName6=GEO_1_2_0_1&amp;sortC=ASC_-1_FIRST&amp;rStp=&amp;cStp=&amp;rDCh=&amp;cDCh=&amp;rDM=true&amp;cDM=true&amp;footnes=false&amp;empty=false&amp;wai=false&amp;time_mode=ROLLING&amp;time_most_recent=false&amp;lang=EN&amp;cfo=%23%23%23%2C%23%23%23.%23%23%23</t>
  </si>
  <si>
    <t>India</t>
  </si>
  <si>
    <t>Russia</t>
  </si>
  <si>
    <t>China (¹)</t>
  </si>
  <si>
    <t>(¹) Including Hong Kong.</t>
  </si>
  <si>
    <t>Ukraine</t>
  </si>
  <si>
    <t>United States</t>
  </si>
  <si>
    <t>Egypt</t>
  </si>
  <si>
    <t>Iran</t>
  </si>
  <si>
    <t>Brazil</t>
  </si>
  <si>
    <t>Highest</t>
  </si>
  <si>
    <t>Second 
highest</t>
  </si>
  <si>
    <t>Third 
highest</t>
  </si>
  <si>
    <t>http://appsso.eurostat.ec.europa.eu/nui/show.do?query=BOOKMARK_DS-060533_QID_-23B36DBF_UID_-3F171EB0&amp;layout=TIME,C,X,0;REASON,L,Y,0;DURATION,L,Z,0;CITIZEN,L,Z,1;UNIT,L,Z,2;GEO,L,Z,3;INDICATORS,C,Z,4;&amp;zSelection=DS-060533GEO,EU28;DS-060533CITIZEN,TOTAL;DS-060533UNIT,PER;DS-060533INDICATORS,OBS_FLAG;DS-060533DURATION,TOTAL;&amp;rankName1=UNIT_1_2_-1_2&amp;rankName2=CITIZEN_1_2_-1_2&amp;rankName3=INDICATORS_1_2_-1_2&amp;rankName4=DURATION_1_2_-1_2&amp;rankName5=GEO_1_2_1_1&amp;rankName6=TIME_1_0_0_0&amp;rankName7=REASON_1_2_0_1&amp;sortC=ASC_-1_FIRST&amp;rStp=&amp;cStp=&amp;rDCh=&amp;cDCh=&amp;rDM=true&amp;cDM=true&amp;footnes=false&amp;empty=false&amp;wai=false&amp;time_mode=ROLLING&amp;time_most_recent=false&amp;lang=EN&amp;cfo=%23%23%23%2C%23%23%23.%23%23%23</t>
  </si>
  <si>
    <t>http://appsso.eurostat.ec.europa.eu/nui/show.do?query=BOOKMARK_DS-329661_QID_50C4253E_UID_-3F171EB0&amp;layout=TIME,C,X,0;CITIZEN,L,Y,0;GEO,L,Z,0;UNIT,L,Z,1;DECISION,L,Z,2;ISCO08,L,Z,3;INDICATORS,C,Z,4;&amp;zSelection=DS-329661UNIT,PER;DS-329661ISCO08,TOTAL;DS-329661DECISION,GRANTED;DS-329661GEO,EU28;DS-329661INDICATORS,OBS_FLAG;&amp;rankName1=UNIT_1_2_-1_2&amp;rankName2=DECISION_1_2_-1_2&amp;rankName3=ISCO08_1_2_-1_2&amp;rankName4=INDICATORS_1_2_-1_2&amp;rankName5=GEO_1_2_0_1&amp;rankName6=TIME_1_0_0_0&amp;rankName7=CITIZEN_1_2_0_1&amp;sortR=ASC_2&amp;sortC=ASC_-1_FIRST&amp;rStp=&amp;cStp=&amp;rDCh=&amp;cDCh=&amp;rDM=true&amp;cDM=true&amp;footnes=false&amp;empty=false&amp;wai=false&amp;time_mode=ROLLING&amp;time_most_recent=false&amp;lang=EN&amp;cfo=%23%23%23%2C%23%23%23.%23%23%23</t>
  </si>
  <si>
    <t>12 months or over</t>
  </si>
  <si>
    <t/>
  </si>
  <si>
    <t>From 3 to 5 months</t>
  </si>
  <si>
    <t>From 6 to 11 months</t>
  </si>
  <si>
    <t>Family reasons</t>
  </si>
  <si>
    <t>Education reasons</t>
  </si>
  <si>
    <t xml:space="preserve">Total </t>
  </si>
  <si>
    <t>Other reason</t>
  </si>
  <si>
    <t>Note: Denmark, Ireland and the United Kingdom are not bound by the EU Blue Card Directive.</t>
  </si>
  <si>
    <t>Employment reasons</t>
  </si>
  <si>
    <t>Change of status permit</t>
  </si>
  <si>
    <t xml:space="preserve">First permit </t>
  </si>
  <si>
    <t xml:space="preserve">Change of status </t>
  </si>
  <si>
    <t xml:space="preserve">Renewed </t>
  </si>
  <si>
    <t>http://appsso.eurostat.ec.europa.eu/nui/show.do?query=BOOKMARK_DS-329665_QID_1CB4CCA7_UID_-3F171EB0&amp;layout=TIME,C,X,0;GEO,L,Y,0;UNIT,L,Z,0;CITIZEN,L,Z,1;DECISION,L,Z,2;INDICATORS,C,Z,3;&amp;zSelection=DS-329665CITIZEN,TOTAL;DS-329665INDICATORS,OBS_FLAG;DS-329665DECISION,GRANTED;DS-329665UNIT,PER;&amp;rankName1=UNIT_1_2_-1_2&amp;rankName2=DECISION_1_2_-1_2&amp;rankName3=CITIZEN_1_2_-1_2&amp;rankName4=INDICATORS_1_2_-1_2&amp;rankName5=TIME_1_0_0_0&amp;rankName6=GEO_1_2_0_1&amp;sortC=ASC_-1_FIRST&amp;rStp=&amp;cStp=&amp;rDCh=&amp;cDCh=&amp;rDM=true&amp;cDM=true&amp;footnes=false&amp;empty=false&amp;wai=false&amp;time_mode=NONE&amp;time_most_recent=false&amp;lang=EN&amp;cfo=%23%23%23%2C%23%23%23.%23%23%23</t>
  </si>
  <si>
    <t>(%)</t>
  </si>
  <si>
    <t>EU Blue Card holders</t>
  </si>
  <si>
    <t>Family reunification with EU Blue Card holders</t>
  </si>
  <si>
    <t>Most common countries whose citizens were granted EU Blue Cards</t>
  </si>
  <si>
    <t>Top three EU Member States granting the most EU Blue Cards</t>
  </si>
  <si>
    <t>Other EU Member States granting EU Blue Cards</t>
  </si>
  <si>
    <t xml:space="preserve">Notes: </t>
  </si>
  <si>
    <t>Note: Belgium has not yet transposed the Single Permit Directive. Denmark, Ireland and the United Kingdom are not bound by the Single Permit Directive.</t>
  </si>
  <si>
    <t>Total (¹)</t>
  </si>
  <si>
    <t>Family members (²)</t>
  </si>
  <si>
    <t>2011 (¹)</t>
  </si>
  <si>
    <t>http://appsso.eurostat.ec.europa.eu/nui/show.do?query=BOOKMARK_DS-488849_QID_-718F57D0_UID_-3F171EB0&amp;layout=TIME,C,X,0;DECISION,L,Y,0;REASON,L,Z,0;UNIT,L,Z,1;DURATION,L,Z,2;GEO,L,Z,3;INDICATORS,C,Z,4;&amp;zSelection=DS-488849UNIT,PER;DS-488849GEO,EU28;DS-488849DURATION,TOTAL;DS-488849REASON,TOTAL;DS-488849INDICATORS,OBS_FLAG;&amp;rankName1=UNIT_1_2_-1_2&amp;rankName2=REASON_1_2_-1_2&amp;rankName3=INDICATORS_1_2_-1_2&amp;rankName4=DURATION_1_2_-1_2&amp;rankName5=GEO_1_0_0_1&amp;rankName6=TIME_1_0_0_0&amp;rankName7=DECISION_1_0_0_1&amp;sortR=ASC_-1_FIRST&amp;sortC=ASC_-1_FIRST&amp;rStp=&amp;cStp=&amp;rDCh=&amp;cDCh=&amp;rDM=true&amp;cDM=true&amp;footnes=false&amp;empty=false&amp;wai=false&amp;time_mode=ROLLING&amp;time_most_recent=true&amp;lang=EN&amp;cfo=%23%23%23%2C%23%23%23.%23%23%23</t>
  </si>
  <si>
    <t>http://appsso.eurostat.ec.europa.eu/nui/show.do?query=BOOKMARK_DS-488849_QID_-68F6ED79_UID_-3F171EB0&amp;layout=TIME,C,X,0;DECISION,L,X,1;GEO,L,Y,0;REASON,L,Z,0;UNIT,L,Z,1;DURATION,L,Z,2;INDICATORS,C,Z,3;&amp;zSelection=DS-488849INDICATORS,OBS_FLAG;DS-488849UNIT,PER;DS-488849DURATION,TOTAL;DS-488849REASON,TOTAL;&amp;rankName1=UNIT_1_2_-1_2&amp;rankName2=REASON_1_2_-1_2&amp;rankName3=INDICATORS_1_2_-1_2&amp;rankName4=DURATION_1_2_-1_2&amp;rankName5=TIME_1_0_0_0&amp;rankName6=DECISION_1_2_1_0&amp;rankName7=GEO_1_0_0_1&amp;sortR=ASC_-1_FIRST&amp;sortC=ASC_-1_FIRST&amp;rStp=&amp;cStp=&amp;rDCh=&amp;cDCh=&amp;rDM=true&amp;cDM=true&amp;footnes=false&amp;empty=false&amp;wai=false&amp;time_mode=ROLLING&amp;time_most_recent=true&amp;lang=EN&amp;cfo=%23%23%23%2C%23%23%23.%23%23%23</t>
  </si>
  <si>
    <t>http://appsso.eurostat.ec.europa.eu/nui/show.do?query=BOOKMARK_DS-329661_QID_-532D32A3_UID_-3F171EB0&amp;layout=TIME,C,X,0;GEO,B,X,1;CITIZEN,B,Y,0;UNIT,B,Z,0;DECISION,B,Z,1;ISCO08,B,Z,2;INDICATORS,C,Z,3;&amp;zSelection=DS-329661ISCO08,TOTAL;DS-329661DECISION,GRANTED;DS-329661UNIT,PER;DS-329661INDICATORS,OBS_FLAG;&amp;rankName1=UNIT_1_2_-1_2&amp;rankName2=INDICATORS_1_2_-1_2&amp;rankName3=DECISION_1_2_0_1&amp;rankName4=ISCO08_1_2_0_1&amp;rankName5=TIME_1_0_0_0&amp;rankName6=GEO_1_2_1_0&amp;rankName7=CITIZEN_1_0_0_1&amp;sortR=ASC_0&amp;sortC=ASC_-1_FIRST&amp;rStp=&amp;cStp=&amp;rDCh=&amp;cDCh=&amp;rDM=true&amp;cDM=true&amp;footnes=false&amp;empty=false&amp;wai=false&amp;time_mode=ROLLING&amp;time_most_recent=true&amp;lang=EN&amp;cfo=%23%23%23%2C%23%23%23.%23%23%23</t>
  </si>
  <si>
    <t>Notes: 
— the y-axis shows the share of each reason and/or period of validity within the total number of single permits issued; however, the values shown as labels within the figure for each segment (which represent the periods of validity) represent the share of that period of validity within the total for each particular reason;
— Belgium has not yet transposed the Single Permit Directive and Denmark, Ireland and the United Kingdom are not taking part in the Single Permit Directive.</t>
  </si>
  <si>
    <t>(:) not available.</t>
  </si>
  <si>
    <t>(¹) Excluding Croatia.</t>
  </si>
  <si>
    <t xml:space="preserve">2012 (¹) </t>
  </si>
  <si>
    <t>2016 (²)</t>
  </si>
  <si>
    <t>(²) Excluding Belgium.</t>
  </si>
  <si>
    <r>
      <t>Source:</t>
    </r>
    <r>
      <rPr>
        <sz val="9"/>
        <color theme="1"/>
        <rFont val="Arial"/>
        <family val="2"/>
      </rPr>
      <t xml:space="preserve"> Eurostat (online data code: migr_ressing)</t>
    </r>
  </si>
  <si>
    <r>
      <t>Source:</t>
    </r>
    <r>
      <rPr>
        <sz val="9"/>
        <color theme="1"/>
        <rFont val="Arial"/>
        <family val="2"/>
      </rPr>
      <t xml:space="preserve"> Eurostat (online data codes: migr_resbc1 and migr_resbc2)</t>
    </r>
  </si>
  <si>
    <r>
      <t>Source:</t>
    </r>
    <r>
      <rPr>
        <sz val="9"/>
        <color theme="1"/>
        <rFont val="Arial"/>
        <family val="2"/>
      </rPr>
      <t xml:space="preserve"> Eurostat (online data code: migr_resbc1 and migr_resbc2)</t>
    </r>
  </si>
  <si>
    <r>
      <t>Source:</t>
    </r>
    <r>
      <rPr>
        <sz val="9"/>
        <color theme="1"/>
        <rFont val="Arial"/>
        <family val="2"/>
      </rPr>
      <t xml:space="preserve"> Eurostat (online data code: migr_resbc1)</t>
    </r>
  </si>
  <si>
    <r>
      <t>Source:</t>
    </r>
    <r>
      <rPr>
        <sz val="9"/>
        <rFont val="Arial"/>
        <family val="2"/>
      </rPr>
      <t xml:space="preserve"> </t>
    </r>
    <r>
      <rPr>
        <sz val="9"/>
        <color theme="1"/>
        <rFont val="Arial"/>
        <family val="2"/>
      </rPr>
      <t>Eurostat (online data code: migr_resocc)</t>
    </r>
  </si>
  <si>
    <t>Czechia</t>
  </si>
  <si>
    <t>;</t>
  </si>
  <si>
    <t xml:space="preserve">Residence permits – statistics on authorisations to reside and work </t>
  </si>
  <si>
    <t xml:space="preserve"> (% share of total)</t>
  </si>
  <si>
    <t>http://appsso.eurostat.ec.europa.eu/nui/show.do?query=BOOKMARK_DS-488849_QID_229FC97F_UID_-3F171EB0&amp;layout=DURATION,L,X,0;REASON,L,Y,0;UNIT,L,Z,0;DECISION,L,Z,1;TIME,C,Z,2;GEO,L,Z,3;INDICATORS,C,Z,4;&amp;zSelection=DS-488849DECISION,TOTAL;DS-488849TIME,2017;DS-488849GEO,EU28;DS-488849INDICATORS,OBS_FLAG;DS-488849UNIT,PER;&amp;rankName1=UNIT_1_2_-1_2&amp;rankName2=INDICATORS_1_2_-1_2&amp;rankName3=DECISION_1_2_0_0&amp;rankName4=TIME_1_0_1_0&amp;rankName5=GEO_1_2_1_1&amp;rankName6=DURATION_1_2_0_0&amp;rankName7=REASON_1_2_0_1&amp;rStp=&amp;cStp=&amp;rDCh=&amp;cDCh=&amp;rDM=true&amp;cDM=true&amp;footnes=false&amp;empty=false&amp;wai=false&amp;time_mode=ROLLING&amp;time_most_recent=true&amp;lang=EN&amp;cfo=%23%23%23%2C%23%23%23.%23%23%23</t>
  </si>
  <si>
    <r>
      <t xml:space="preserve">EU </t>
    </r>
    <r>
      <rPr>
        <b/>
        <vertAlign val="superscript"/>
        <sz val="9"/>
        <rFont val="Arial"/>
        <family val="2"/>
      </rPr>
      <t>(¹)</t>
    </r>
  </si>
  <si>
    <t>2013(¹)</t>
  </si>
  <si>
    <t>2014(²)</t>
  </si>
  <si>
    <t>2015(³)</t>
  </si>
  <si>
    <t>2016(³)</t>
  </si>
  <si>
    <t>2017(³)</t>
  </si>
  <si>
    <t>(:) not available or not applicable; values in italics - estimates.</t>
  </si>
  <si>
    <t>EU</t>
  </si>
  <si>
    <t>(% of EU)</t>
  </si>
  <si>
    <t>http://appsso.eurostat.ec.europa.eu/nui/show.do?query=BOOKMARK_DS-329661_QID_-2B08337_UID_-3F171EB0&amp;layout=TIME,C,X,0;GEO,L,Y,0;CITIZEN,L,Z,0;UNIT,L,Z,1;ISCO08,L,Z,2;DECISION,L,Z,3;INDICATORS,C,Z,4;&amp;zSelection=DS-329661ISCO08,TOTAL;DS-329661DECISION,GRANTED;DS-329661UNIT,PER;DS-329661INDICATORS,OBS_FLAG;DS-329661CITIZEN,TOTAL;&amp;rankName1=UNIT_1_2_-1_2&amp;rankName2=ISCO08_1_2_-1_2&amp;rankName3=CITIZEN_1_2_-1_2&amp;rankName4=INDICATORS_1_2_-1_2&amp;rankName5=DECISION_1_2_1_0&amp;rankName6=TIME_1_0_0_0&amp;rankName7=GEO_1_2_0_1&amp;sortC=ASC_-1_FIRST&amp;rStp=&amp;cStp=&amp;rDCh=&amp;cDCh=&amp;rDM=true&amp;cDM=true&amp;footnes=false&amp;empty=false&amp;wai=false&amp;time_mode=ROLLING&amp;time_most_recent=true&amp;lang=EN&amp;cfo=%23%23%23%2C%23%23%23.%23%23%23</t>
  </si>
  <si>
    <t>Notes:
— the top 10 countries whose citizens were granted EU Blue Cards accounted for 66.2 % of all EU Blue Cards granted in the EU in 2017;
— Denmark, Ireland and the United Kingdom are not bound by the EU Blue Card Directive.</t>
  </si>
  <si>
    <t>EU Blue 
Cards granted in the EU</t>
  </si>
  <si>
    <t>Notes:
— ranking and selection based on the top 10 countries whose citizens were granted EU Blue Cards in 2017;
— Denmark, Ireland and the United Kingdom are not bound by the EU Blue Card Directive.</t>
  </si>
  <si>
    <t>(% of 
EU total)</t>
  </si>
  <si>
    <t>(²) Italy, Latvia,  Luxembourg, the Netherlands and Romania: also 1.</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</si>
  <si>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</si>
  <si>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</si>
  <si>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(³) 2015, 2016 and 2017: data have the same coverage as for 2014, plus Greece, Spain, Lithuania and Slovenia. 
For Austria - data not available by type of decision.</t>
  </si>
  <si>
    <t>(²) 2014: coverage as in 2013 plus the Czech Republic, Italy, Cyprus, Hungary, Malta, the Netherlands, Austria, Romania and Finland. 
For Austria and Poland - data not available by type of decision.</t>
  </si>
  <si>
    <t>(¹) Coverage: Bulgaria, Germany, Estonia, France, Croatia, Latvia, Luxembourg, Poland, Portugal, Romania, Slovakia and Sweden. 
For Germany, Croatia, Luxembourg, Romania and Slovakia - incomplete data or not available by type of decision.</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</si>
  <si>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</si>
  <si>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</si>
  <si>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</si>
  <si>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</si>
  <si>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</si>
  <si>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</si>
  <si>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</si>
  <si>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</si>
  <si>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</si>
  <si>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</si>
  <si>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Figure 4: Top 10 countries whose citizens were granted EU Blue Cards, EU, 2015-2017</t>
  </si>
  <si>
    <t>Figure 1: Single permits issued, EU, 2013-2018</t>
  </si>
  <si>
    <t>Table 1: Single permits issued, by type of decision, 2016-2018</t>
  </si>
  <si>
    <t>2018(⁴)</t>
  </si>
  <si>
    <t>Figure 2: Single permits issued, by reason and period of validity, EU, 2018(¹)</t>
  </si>
  <si>
    <t xml:space="preserve">(¹) 2017 data used for Czechia </t>
  </si>
  <si>
    <t>Czechia(²)</t>
  </si>
  <si>
    <t>(²) 2018 data from Czechia missing (using 2017 data)</t>
  </si>
  <si>
    <t>Single permits issued, by reason and period of validity, EU, 2018(¹)</t>
  </si>
  <si>
    <t>(¹)  Estimated shares using the total for countries with available disaggregation by type of decision; Data from Austria is not available by type of decission and 2017 data used for Czechia.</t>
  </si>
  <si>
    <t>Figure 3: EU Blue Cards granted and admitted family members, EU, 2013-2017</t>
  </si>
  <si>
    <t>Table 2: EU Blue Cards and linked family residence permits issued, 2016-2018</t>
  </si>
  <si>
    <t>2016</t>
  </si>
  <si>
    <t>2017</t>
  </si>
  <si>
    <t>2018</t>
  </si>
  <si>
    <t>EU28</t>
  </si>
  <si>
    <t>HR</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</si>
  <si>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</si>
  <si>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</si>
  <si>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</si>
  <si>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</si>
  <si>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</si>
  <si>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</si>
  <si>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</si>
  <si>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</si>
  <si>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</si>
  <si>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</si>
  <si>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</si>
  <si>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</si>
  <si>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</si>
  <si>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</si>
  <si>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</si>
  <si>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</si>
  <si>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</si>
  <si>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</si>
  <si>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</si>
  <si>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</si>
  <si>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</si>
  <si>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</si>
  <si>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</si>
  <si>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</si>
  <si>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</si>
  <si>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</si>
  <si>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Tunisia</t>
  </si>
  <si>
    <t>Table 3: Top 10 countries whose citizens were granted EU Blue Cards by main issuing EU Member States, 2018</t>
  </si>
  <si>
    <t>Figure 5: Share of first permits issued as EU Blue Cards in all first permits issued for highly skilled workers, EU, 2011-2018</t>
  </si>
  <si>
    <t>(⁴) 2018: 2017 data used for 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</si>
</sst>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_i"/>
    <numFmt numFmtId="166" formatCode="#,##0_i"/>
    <numFmt numFmtId="167" formatCode="0.0"/>
    <numFmt numFmtId="168" formatCode="0.0%"/>
    <numFmt numFmtId="169" formatCode="@_i"/>
    <numFmt numFmtId="170" formatCode="###\ ###\ ###"/>
    <numFmt numFmtId="171" formatCode="0.00000"/>
    <numFmt numFmtId="180" formatCode="###.#"/>
    <numFmt numFmtId="183" formatCode="0.000"/>
    <numFmt numFmtId="184" formatCode="0.000000000000000%"/>
  </numFmts>
  <fonts count="19">
    <font>
      <sz val="11"/>
      <color theme="1"/>
      <name val="Calibri"/>
      <family val="2"/>
      <scheme val="minor"/>
    </font>
    <font>
      <sz val="10"/>
      <name val="Arial"/>
      <family val="2"/>
    </font>
    <font>
      <sz val="9"/>
      <name val="Arial"/>
      <family val="2"/>
    </font>
    <font>
      <sz val="9"/>
      <color theme="1"/>
      <name val="Arial"/>
      <family val="2"/>
    </font>
    <font>
      <b/>
      <sz val="9"/>
      <name val="Arial"/>
      <family val="2"/>
    </font>
    <font>
      <i/>
      <sz val="9"/>
      <color theme="1"/>
      <name val="Arial"/>
      <family val="2"/>
    </font>
    <font>
      <i/>
      <sz val="9"/>
      <name val="Arial"/>
      <family val="2"/>
    </font>
    <font>
      <b/>
      <sz val="9"/>
      <color theme="1"/>
      <name val="Arial"/>
      <family val="2"/>
    </font>
    <font>
      <sz val="11"/>
      <name val="Arial"/>
      <family val="2"/>
    </font>
    <font>
      <sz val="9"/>
      <color theme="0" tint="-0.24997000396251678"/>
      <name val="Arial"/>
      <family val="2"/>
    </font>
    <font>
      <sz val="9"/>
      <color rgb="FFFF0000"/>
      <name val="Arial"/>
      <family val="2"/>
    </font>
    <font>
      <sz val="9"/>
      <color rgb="FF000000"/>
      <name val="Arial"/>
      <family val="2"/>
    </font>
    <font>
      <b/>
      <vertAlign val="superscript"/>
      <sz val="9"/>
      <name val="Arial"/>
      <family val="2"/>
    </font>
    <font>
      <b/>
      <sz val="9"/>
      <color rgb="FFFF0000"/>
      <name val="Arial"/>
      <family val="2"/>
    </font>
    <font>
      <b/>
      <i/>
      <sz val="9"/>
      <name val="Arial"/>
      <family val="2"/>
    </font>
    <font>
      <sz val="10"/>
      <color rgb="FF000000"/>
      <name val="Arial"/>
      <family val="2"/>
    </font>
    <font>
      <b/>
      <sz val="10"/>
      <name val="Arial"/>
      <family val="2"/>
    </font>
    <font>
      <b/>
      <sz val="12"/>
      <name val="Arial"/>
      <family val="2"/>
    </font>
    <font>
      <sz val="10"/>
      <color theme="0"/>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30">
    <border>
      <left/>
      <right/>
      <top/>
      <bottom/>
      <diagonal/>
    </border>
    <border>
      <left/>
      <right/>
      <top style="hair">
        <color rgb="FFC0C0C0"/>
      </top>
      <bottom style="hair">
        <color rgb="FFC0C0C0"/>
      </bottom>
    </border>
    <border>
      <left/>
      <right/>
      <top/>
      <bottom style="hair">
        <color rgb="FFC0C0C0"/>
      </bottom>
    </border>
    <border>
      <left/>
      <right/>
      <top style="hair">
        <color rgb="FFC0C0C0"/>
      </top>
      <bottom style="thin">
        <color rgb="FF000000"/>
      </bottom>
    </border>
    <border>
      <left/>
      <right/>
      <top style="hair">
        <color rgb="FFC0C0C0"/>
      </top>
      <bottom/>
    </border>
    <border>
      <left/>
      <right/>
      <top style="thin">
        <color rgb="FF000000"/>
      </top>
      <bottom/>
    </border>
    <border>
      <left style="hair">
        <color rgb="FFA6A6A6"/>
      </left>
      <right/>
      <top style="hair">
        <color rgb="FFC0C0C0"/>
      </top>
      <bottom style="thin">
        <color rgb="FF000000"/>
      </bottom>
    </border>
    <border>
      <left/>
      <right/>
      <top style="thin">
        <color rgb="FF000000"/>
      </top>
      <bottom style="thin">
        <color rgb="FF000000"/>
      </bottom>
    </border>
    <border>
      <left/>
      <right/>
      <top/>
      <bottom style="thin">
        <color rgb="FF000000"/>
      </bottom>
    </border>
    <border>
      <left/>
      <right style="hair">
        <color rgb="FFA6A6A6"/>
      </right>
      <top style="hair">
        <color rgb="FFC0C0C0"/>
      </top>
      <bottom style="hair">
        <color rgb="FFC0C0C0"/>
      </bottom>
    </border>
    <border>
      <left/>
      <right/>
      <top style="hair">
        <color rgb="FFC0C0C0"/>
      </top>
      <bottom style="thin"/>
    </border>
    <border>
      <left/>
      <right style="hair">
        <color rgb="FFA6A6A6"/>
      </right>
      <top style="hair">
        <color rgb="FFC0C0C0"/>
      </top>
      <bottom style="thin">
        <color rgb="FF000000"/>
      </bottom>
    </border>
    <border>
      <left style="hair">
        <color rgb="FFA6A6A6"/>
      </left>
      <right style="hair">
        <color rgb="FFA6A6A6"/>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border>
    <border>
      <left/>
      <right/>
      <top style="thin">
        <color rgb="FF000000"/>
      </top>
      <bottom style="hair">
        <color rgb="FFC0C0C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border>
    <border>
      <left style="hair">
        <color rgb="FFA6A6A6"/>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bottom/>
    </border>
    <border>
      <left style="hair">
        <color rgb="FFA6A6A6"/>
      </left>
      <right/>
      <top style="thin">
        <color rgb="FF000000"/>
      </top>
      <bottom style="hair">
        <color rgb="FFC0C0C0"/>
      </bottom>
    </border>
    <border>
      <left/>
      <right style="hair">
        <color rgb="FFA6A6A6"/>
      </right>
      <top style="hair">
        <color rgb="FFC0C0C0"/>
      </top>
      <bottom/>
    </border>
    <border>
      <left/>
      <right/>
      <top/>
      <bottom style="thin"/>
    </border>
    <border>
      <left style="hair">
        <color rgb="FFA6A6A6"/>
      </left>
      <right/>
      <top/>
      <bottom style="thin"/>
    </border>
    <border>
      <left style="hair">
        <color rgb="FFA6A6A6"/>
      </left>
      <right/>
      <top style="hair">
        <color rgb="FFC0C0C0"/>
      </top>
      <bottom style="thin"/>
    </border>
    <border>
      <left style="hair">
        <color rgb="FFA6A6A6"/>
      </left>
      <right style="hair">
        <color rgb="FFA6A6A6"/>
      </right>
      <top style="hair">
        <color rgb="FFC0C0C0"/>
      </top>
      <bottom/>
    </border>
    <border>
      <left/>
      <right style="hair">
        <color rgb="FFA6A6A6"/>
      </right>
      <top style="thin">
        <color rgb="FF000000"/>
      </top>
      <bottom style="hair">
        <color rgb="FFC0C0C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8" fillId="0" borderId="0">
      <alignment/>
      <protection/>
    </xf>
    <xf numFmtId="0" fontId="2" fillId="0" borderId="0" applyNumberFormat="0" applyFill="0" applyBorder="0" applyProtection="0">
      <alignment vertical="center"/>
    </xf>
    <xf numFmtId="0" fontId="8" fillId="0" borderId="0">
      <alignment/>
      <protection/>
    </xf>
  </cellStyleXfs>
  <cellXfs count="243">
    <xf numFmtId="0" fontId="0" fillId="0" borderId="0" xfId="0"/>
    <xf numFmtId="0" fontId="3" fillId="0" borderId="0" xfId="0" applyFont="1" applyBorder="1"/>
    <xf numFmtId="0" fontId="2" fillId="0" borderId="0" xfId="0" applyFont="1"/>
    <xf numFmtId="0" fontId="7" fillId="0" borderId="0" xfId="0" applyFont="1" applyAlignment="1">
      <alignment horizontal="left"/>
    </xf>
    <xf numFmtId="0" fontId="3" fillId="0" borderId="0" xfId="0" applyFont="1" applyAlignment="1">
      <alignment horizontal="left"/>
    </xf>
    <xf numFmtId="0" fontId="4" fillId="0" borderId="1" xfId="0" applyNumberFormat="1" applyFont="1" applyFill="1" applyBorder="1" applyAlignment="1">
      <alignment horizontal="left"/>
    </xf>
    <xf numFmtId="0" fontId="4" fillId="0" borderId="2" xfId="0" applyNumberFormat="1" applyFont="1" applyFill="1" applyBorder="1" applyAlignment="1">
      <alignment horizontal="left"/>
    </xf>
    <xf numFmtId="0" fontId="4" fillId="0" borderId="3" xfId="0" applyNumberFormat="1" applyFont="1" applyFill="1" applyBorder="1" applyAlignment="1">
      <alignment horizontal="left"/>
    </xf>
    <xf numFmtId="0" fontId="7" fillId="0" borderId="0" xfId="0" applyFont="1"/>
    <xf numFmtId="0" fontId="4" fillId="0" borderId="4" xfId="0" applyNumberFormat="1" applyFont="1" applyFill="1" applyBorder="1" applyAlignment="1">
      <alignment horizontal="left"/>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NumberFormat="1" applyFont="1" applyFill="1" applyBorder="1" applyAlignment="1">
      <alignment horizontal="left"/>
    </xf>
    <xf numFmtId="0" fontId="3" fillId="0" borderId="0" xfId="0" applyFont="1" applyFill="1" applyBorder="1"/>
    <xf numFmtId="0" fontId="2" fillId="0" borderId="0" xfId="0" applyNumberFormat="1" applyFont="1" applyFill="1" applyBorder="1" applyAlignment="1">
      <alignment horizontal="right"/>
    </xf>
    <xf numFmtId="167" fontId="3" fillId="0" borderId="0" xfId="0" applyNumberFormat="1" applyFont="1"/>
    <xf numFmtId="167" fontId="3" fillId="0" borderId="0" xfId="0" applyNumberFormat="1" applyFont="1" applyFill="1" applyBorder="1"/>
    <xf numFmtId="0" fontId="3" fillId="0" borderId="5" xfId="0" applyFont="1" applyBorder="1"/>
    <xf numFmtId="166" fontId="3" fillId="0" borderId="0" xfId="0" applyNumberFormat="1" applyFont="1"/>
    <xf numFmtId="0" fontId="3" fillId="2" borderId="0" xfId="0" applyFont="1" applyFill="1" applyAlignment="1">
      <alignment vertical="center"/>
    </xf>
    <xf numFmtId="0" fontId="2" fillId="2" borderId="0" xfId="0" applyFont="1" applyFill="1" applyBorder="1" applyAlignment="1">
      <alignment vertical="center"/>
    </xf>
    <xf numFmtId="0" fontId="4" fillId="0" borderId="0" xfId="0" applyFont="1" applyFill="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2" fillId="0" borderId="0" xfId="21" applyFont="1">
      <alignment/>
      <protection/>
    </xf>
    <xf numFmtId="0" fontId="6" fillId="0" borderId="0" xfId="0" applyFont="1"/>
    <xf numFmtId="167" fontId="2" fillId="0" borderId="0" xfId="21" applyNumberFormat="1" applyFont="1">
      <alignment/>
      <protection/>
    </xf>
    <xf numFmtId="3" fontId="2" fillId="0" borderId="0" xfId="21" applyNumberFormat="1" applyFont="1" applyFill="1" applyBorder="1">
      <alignment/>
      <protection/>
    </xf>
    <xf numFmtId="0" fontId="10" fillId="0" borderId="0" xfId="0" applyFont="1" applyAlignment="1">
      <alignment/>
    </xf>
    <xf numFmtId="0" fontId="4" fillId="3" borderId="3" xfId="0" applyNumberFormat="1" applyFont="1" applyFill="1" applyBorder="1" applyAlignment="1">
      <alignment horizontal="center" vertical="center" wrapText="1"/>
    </xf>
    <xf numFmtId="0" fontId="2" fillId="0" borderId="0" xfId="0" applyFont="1" applyAlignment="1">
      <alignment horizontal="left"/>
    </xf>
    <xf numFmtId="167" fontId="2" fillId="0" borderId="0" xfId="0" applyNumberFormat="1" applyFont="1" applyFill="1" applyBorder="1"/>
    <xf numFmtId="0" fontId="4" fillId="3" borderId="6"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0" borderId="0" xfId="0" applyNumberFormat="1" applyFont="1" applyFill="1" applyBorder="1" applyAlignment="1">
      <alignment horizontal="left" vertical="top"/>
    </xf>
    <xf numFmtId="0" fontId="2"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Font="1"/>
    <xf numFmtId="0" fontId="4" fillId="0" borderId="0" xfId="0" applyFont="1" applyAlignment="1">
      <alignment horizontal="left" vertical="top"/>
    </xf>
    <xf numFmtId="0" fontId="2" fillId="2" borderId="0" xfId="0" applyNumberFormat="1" applyFont="1" applyFill="1" applyBorder="1" applyAlignment="1">
      <alignment/>
    </xf>
    <xf numFmtId="0" fontId="3" fillId="0" borderId="0" xfId="0" applyFont="1"/>
    <xf numFmtId="0" fontId="11" fillId="0" borderId="0" xfId="0" applyFont="1"/>
    <xf numFmtId="0" fontId="4" fillId="4" borderId="7" xfId="0" applyNumberFormat="1" applyFont="1" applyFill="1" applyBorder="1" applyAlignment="1">
      <alignment horizontal="left"/>
    </xf>
    <xf numFmtId="0" fontId="4" fillId="3" borderId="8" xfId="0" applyNumberFormat="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4" fillId="3" borderId="0" xfId="0" applyNumberFormat="1" applyFont="1" applyFill="1" applyBorder="1" applyAlignment="1">
      <alignment horizontal="center"/>
    </xf>
    <xf numFmtId="0" fontId="4" fillId="3" borderId="1"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10" fillId="0" borderId="0" xfId="0" applyFont="1"/>
    <xf numFmtId="4" fontId="10" fillId="0" borderId="0" xfId="0" applyNumberFormat="1" applyFont="1"/>
    <xf numFmtId="0" fontId="3" fillId="0" borderId="0" xfId="0" applyFont="1" applyFill="1"/>
    <xf numFmtId="0" fontId="3" fillId="0" borderId="0" xfId="0" applyFont="1" applyAlignment="1">
      <alignment wrapText="1"/>
    </xf>
    <xf numFmtId="0" fontId="2" fillId="0" borderId="0" xfId="0" applyNumberFormat="1" applyFont="1" applyFill="1" applyBorder="1" applyAlignment="1">
      <alignment wrapText="1"/>
    </xf>
    <xf numFmtId="0" fontId="3" fillId="0" borderId="0" xfId="0" applyFont="1" applyFill="1" applyAlignment="1">
      <alignment wrapText="1"/>
    </xf>
    <xf numFmtId="0" fontId="2" fillId="0" borderId="0" xfId="0" applyFont="1" applyFill="1" applyBorder="1" applyAlignment="1">
      <alignment horizontal="right"/>
    </xf>
    <xf numFmtId="0" fontId="4" fillId="0" borderId="10" xfId="0" applyNumberFormat="1" applyFont="1" applyFill="1" applyBorder="1" applyAlignment="1">
      <alignment horizontal="left"/>
    </xf>
    <xf numFmtId="1" fontId="2" fillId="0" borderId="0" xfId="15" applyNumberFormat="1" applyFont="1" applyFill="1" applyBorder="1" applyAlignment="1">
      <alignment/>
    </xf>
    <xf numFmtId="0" fontId="4" fillId="3" borderId="11"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167" fontId="2" fillId="0" borderId="0" xfId="15" applyNumberFormat="1" applyFont="1" applyFill="1" applyBorder="1" applyAlignment="1">
      <alignment/>
    </xf>
    <xf numFmtId="165" fontId="3" fillId="0" borderId="2" xfId="20" applyNumberFormat="1" applyFont="1" applyFill="1" applyBorder="1" applyAlignment="1">
      <alignment horizontal="right"/>
    </xf>
    <xf numFmtId="165" fontId="3" fillId="0" borderId="13" xfId="20" applyNumberFormat="1" applyFont="1" applyFill="1" applyBorder="1" applyAlignment="1">
      <alignment horizontal="right"/>
    </xf>
    <xf numFmtId="165" fontId="3" fillId="0" borderId="1" xfId="20" applyNumberFormat="1" applyFont="1" applyFill="1" applyBorder="1" applyAlignment="1">
      <alignment horizontal="right"/>
    </xf>
    <xf numFmtId="169" fontId="3" fillId="0" borderId="14" xfId="20" applyNumberFormat="1" applyFont="1" applyFill="1" applyBorder="1" applyAlignment="1">
      <alignment horizontal="right"/>
    </xf>
    <xf numFmtId="169" fontId="3" fillId="0" borderId="2" xfId="20" applyNumberFormat="1" applyFont="1" applyFill="1" applyBorder="1" applyAlignment="1">
      <alignment horizontal="right"/>
    </xf>
    <xf numFmtId="0" fontId="5" fillId="0" borderId="0" xfId="0" applyFont="1"/>
    <xf numFmtId="0" fontId="5" fillId="2" borderId="0" xfId="0" applyFont="1" applyFill="1" applyAlignment="1">
      <alignment vertical="center"/>
    </xf>
    <xf numFmtId="0" fontId="6" fillId="0" borderId="0" xfId="22" applyFont="1" applyAlignment="1">
      <alignment vertical="center"/>
    </xf>
    <xf numFmtId="169" fontId="2" fillId="0" borderId="1" xfId="0" applyNumberFormat="1" applyFont="1" applyFill="1" applyBorder="1" applyAlignment="1">
      <alignment horizontal="left"/>
    </xf>
    <xf numFmtId="169" fontId="2" fillId="0" borderId="4" xfId="0" applyNumberFormat="1" applyFont="1" applyFill="1" applyBorder="1" applyAlignment="1">
      <alignment horizontal="left"/>
    </xf>
    <xf numFmtId="169" fontId="2" fillId="0" borderId="10" xfId="0" applyNumberFormat="1" applyFont="1" applyFill="1" applyBorder="1" applyAlignment="1">
      <alignment horizontal="left"/>
    </xf>
    <xf numFmtId="169" fontId="2" fillId="0" borderId="13" xfId="21" applyNumberFormat="1" applyFont="1" applyFill="1" applyBorder="1" applyAlignment="1">
      <alignment horizontal="left"/>
      <protection/>
    </xf>
    <xf numFmtId="169" fontId="2" fillId="0" borderId="14" xfId="21" applyNumberFormat="1" applyFont="1" applyFill="1" applyBorder="1" applyAlignment="1">
      <alignment horizontal="left"/>
      <protection/>
    </xf>
    <xf numFmtId="169" fontId="2" fillId="0" borderId="15" xfId="21" applyNumberFormat="1" applyFont="1" applyFill="1" applyBorder="1" applyAlignment="1">
      <alignment horizontal="left"/>
      <protection/>
    </xf>
    <xf numFmtId="166" fontId="2" fillId="0" borderId="0" xfId="15" applyNumberFormat="1" applyFont="1" applyAlignment="1">
      <alignment horizontal="right"/>
    </xf>
    <xf numFmtId="0" fontId="2" fillId="0" borderId="0" xfId="15" applyNumberFormat="1" applyFont="1" applyAlignment="1">
      <alignment horizontal="right"/>
    </xf>
    <xf numFmtId="0" fontId="4" fillId="0" borderId="0" xfId="0" applyFont="1" applyAlignment="1">
      <alignment horizontal="center"/>
    </xf>
    <xf numFmtId="168" fontId="2" fillId="0" borderId="0" xfId="15" applyNumberFormat="1" applyFont="1" applyFill="1" applyBorder="1" applyAlignment="1">
      <alignment/>
    </xf>
    <xf numFmtId="168" fontId="3" fillId="0" borderId="0" xfId="15" applyNumberFormat="1" applyFont="1" applyFill="1"/>
    <xf numFmtId="3" fontId="2" fillId="0" borderId="0" xfId="0" applyNumberFormat="1" applyFont="1"/>
    <xf numFmtId="170" fontId="2" fillId="0" borderId="0" xfId="0" applyNumberFormat="1" applyFont="1" applyFill="1" applyBorder="1" applyAlignment="1">
      <alignment/>
    </xf>
    <xf numFmtId="170" fontId="2" fillId="0" borderId="0" xfId="21" applyNumberFormat="1" applyFont="1" applyFill="1" applyBorder="1" applyAlignment="1">
      <alignment/>
      <protection/>
    </xf>
    <xf numFmtId="0" fontId="4" fillId="0" borderId="0" xfId="0" applyFont="1" applyAlignment="1">
      <alignment horizontal="left"/>
    </xf>
    <xf numFmtId="0" fontId="13" fillId="0" borderId="0" xfId="0" applyFont="1" applyAlignment="1">
      <alignment horizontal="left"/>
    </xf>
    <xf numFmtId="0" fontId="2" fillId="0" borderId="0" xfId="0" applyFont="1" applyAlignment="1">
      <alignment horizontal="left" vertical="top"/>
    </xf>
    <xf numFmtId="0" fontId="10" fillId="0" borderId="0" xfId="0" applyFont="1" applyAlignment="1">
      <alignment horizontal="left"/>
    </xf>
    <xf numFmtId="0" fontId="2" fillId="0" borderId="0" xfId="0" applyNumberFormat="1" applyFont="1" applyFill="1" applyBorder="1" applyAlignment="1">
      <alignment horizontal="left" vertical="top"/>
    </xf>
    <xf numFmtId="0" fontId="7" fillId="4" borderId="0" xfId="0" applyNumberFormat="1" applyFont="1" applyFill="1" applyBorder="1" applyAlignment="1">
      <alignment horizontal="left"/>
    </xf>
    <xf numFmtId="165" fontId="2" fillId="4" borderId="0" xfId="0" applyNumberFormat="1" applyFont="1" applyFill="1" applyBorder="1" applyAlignment="1">
      <alignment horizontal="right"/>
    </xf>
    <xf numFmtId="166" fontId="2" fillId="4" borderId="0" xfId="0" applyNumberFormat="1" applyFont="1" applyFill="1" applyBorder="1" applyAlignment="1">
      <alignment horizontal="right"/>
    </xf>
    <xf numFmtId="0" fontId="4" fillId="0" borderId="16" xfId="0" applyNumberFormat="1" applyFont="1" applyFill="1" applyBorder="1" applyAlignment="1">
      <alignment horizontal="left"/>
    </xf>
    <xf numFmtId="165" fontId="3" fillId="0" borderId="16" xfId="20" applyNumberFormat="1" applyFont="1" applyFill="1" applyBorder="1" applyAlignment="1">
      <alignment horizontal="right"/>
    </xf>
    <xf numFmtId="167" fontId="3" fillId="0" borderId="16" xfId="20" applyNumberFormat="1" applyFont="1" applyFill="1" applyBorder="1" applyAlignment="1">
      <alignment horizontal="right"/>
    </xf>
    <xf numFmtId="167" fontId="3" fillId="0" borderId="1" xfId="20" applyNumberFormat="1" applyFont="1" applyFill="1" applyBorder="1" applyAlignment="1">
      <alignment horizontal="right"/>
    </xf>
    <xf numFmtId="169" fontId="3" fillId="0" borderId="1" xfId="20" applyNumberFormat="1" applyFont="1" applyFill="1" applyBorder="1" applyAlignment="1">
      <alignment horizontal="right"/>
    </xf>
    <xf numFmtId="167" fontId="3" fillId="2" borderId="1" xfId="20" applyNumberFormat="1" applyFont="1" applyFill="1" applyBorder="1" applyAlignment="1">
      <alignment horizontal="right"/>
    </xf>
    <xf numFmtId="0" fontId="4" fillId="2" borderId="0" xfId="0" applyFont="1" applyFill="1" applyAlignment="1">
      <alignment horizontal="left" vertical="top"/>
    </xf>
    <xf numFmtId="170" fontId="3" fillId="0" borderId="17" xfId="20" applyNumberFormat="1" applyFont="1" applyFill="1" applyBorder="1" applyAlignment="1">
      <alignment horizontal="right" indent="1"/>
    </xf>
    <xf numFmtId="170" fontId="3" fillId="0" borderId="18" xfId="20" applyNumberFormat="1" applyFont="1" applyFill="1" applyBorder="1" applyAlignment="1">
      <alignment horizontal="right" indent="1"/>
    </xf>
    <xf numFmtId="170" fontId="3" fillId="0" borderId="1" xfId="20" applyNumberFormat="1" applyFont="1" applyFill="1" applyBorder="1" applyAlignment="1">
      <alignment horizontal="right" indent="1"/>
    </xf>
    <xf numFmtId="0" fontId="3" fillId="0" borderId="1" xfId="20" applyNumberFormat="1" applyFont="1" applyFill="1" applyBorder="1" applyAlignment="1">
      <alignment horizontal="right" indent="1"/>
    </xf>
    <xf numFmtId="170" fontId="3" fillId="0" borderId="19" xfId="20" applyNumberFormat="1" applyFont="1" applyFill="1" applyBorder="1" applyAlignment="1">
      <alignment horizontal="right" indent="1"/>
    </xf>
    <xf numFmtId="170" fontId="3" fillId="0" borderId="10" xfId="20" applyNumberFormat="1" applyFont="1" applyFill="1" applyBorder="1" applyAlignment="1">
      <alignment horizontal="right" indent="1"/>
    </xf>
    <xf numFmtId="0" fontId="4" fillId="0" borderId="0" xfId="0" applyFont="1" applyBorder="1" applyAlignment="1">
      <alignment horizontal="left"/>
    </xf>
    <xf numFmtId="0" fontId="2" fillId="0" borderId="0" xfId="0" applyFont="1" applyBorder="1" applyAlignment="1">
      <alignment horizontal="left"/>
    </xf>
    <xf numFmtId="0" fontId="10" fillId="0" borderId="0" xfId="0" applyFont="1" applyBorder="1" applyAlignment="1">
      <alignment/>
    </xf>
    <xf numFmtId="0" fontId="2" fillId="0" borderId="0" xfId="0" applyFont="1" applyBorder="1" applyAlignment="1">
      <alignment/>
    </xf>
    <xf numFmtId="0" fontId="2" fillId="0" borderId="0" xfId="0" applyFont="1" applyBorder="1"/>
    <xf numFmtId="0" fontId="2" fillId="0" borderId="0" xfId="0" applyFont="1" applyFill="1" applyBorder="1" applyAlignment="1">
      <alignment horizontal="right" vertical="center" wrapText="1"/>
    </xf>
    <xf numFmtId="0" fontId="9" fillId="0" borderId="0" xfId="0" applyFont="1" applyBorder="1"/>
    <xf numFmtId="164" fontId="9" fillId="0" borderId="0" xfId="21" applyNumberFormat="1" applyFont="1" applyFill="1" applyBorder="1" applyAlignment="1">
      <alignment horizontal="right"/>
      <protection/>
    </xf>
    <xf numFmtId="3" fontId="9" fillId="0" borderId="0" xfId="21" applyNumberFormat="1" applyFont="1" applyFill="1" applyBorder="1" applyAlignment="1">
      <alignment/>
      <protection/>
    </xf>
    <xf numFmtId="164" fontId="2" fillId="0" borderId="0" xfId="21" applyNumberFormat="1" applyFont="1" applyFill="1" applyBorder="1" applyAlignment="1">
      <alignment horizontal="right"/>
      <protection/>
    </xf>
    <xf numFmtId="0" fontId="4" fillId="0" borderId="0" xfId="0" applyFont="1" applyBorder="1"/>
    <xf numFmtId="170" fontId="4" fillId="4" borderId="20" xfId="0" applyNumberFormat="1" applyFont="1" applyFill="1" applyBorder="1" applyAlignment="1">
      <alignment horizontal="right"/>
    </xf>
    <xf numFmtId="170" fontId="3" fillId="0" borderId="14" xfId="20" applyNumberFormat="1" applyFont="1" applyFill="1" applyBorder="1" applyAlignment="1">
      <alignment horizontal="right"/>
    </xf>
    <xf numFmtId="170" fontId="3" fillId="0" borderId="13" xfId="20" applyNumberFormat="1" applyFont="1" applyFill="1" applyBorder="1" applyAlignment="1">
      <alignment horizontal="right"/>
    </xf>
    <xf numFmtId="170" fontId="3" fillId="0" borderId="15" xfId="20" applyNumberFormat="1" applyFont="1" applyFill="1" applyBorder="1" applyAlignment="1">
      <alignment horizontal="right"/>
    </xf>
    <xf numFmtId="170" fontId="4" fillId="4" borderId="21" xfId="0" applyNumberFormat="1" applyFont="1" applyFill="1" applyBorder="1" applyAlignment="1">
      <alignment horizontal="right"/>
    </xf>
    <xf numFmtId="0" fontId="10" fillId="0" borderId="0" xfId="0" applyFont="1" applyFill="1"/>
    <xf numFmtId="167" fontId="3" fillId="0" borderId="0" xfId="0" applyNumberFormat="1" applyFont="1" applyFill="1"/>
    <xf numFmtId="165" fontId="3" fillId="0" borderId="14" xfId="20" applyNumberFormat="1" applyFont="1" applyFill="1" applyBorder="1" applyAlignment="1">
      <alignment horizontal="right"/>
    </xf>
    <xf numFmtId="0" fontId="3" fillId="0" borderId="13" xfId="20" applyNumberFormat="1" applyFont="1" applyFill="1" applyBorder="1" applyAlignment="1">
      <alignment horizontal="right"/>
    </xf>
    <xf numFmtId="0" fontId="3" fillId="0" borderId="14" xfId="20" applyNumberFormat="1" applyFont="1" applyFill="1" applyBorder="1" applyAlignment="1">
      <alignment horizontal="right"/>
    </xf>
    <xf numFmtId="0" fontId="3" fillId="0" borderId="2" xfId="20" applyNumberFormat="1" applyFont="1" applyFill="1" applyBorder="1" applyAlignment="1">
      <alignment horizontal="right"/>
    </xf>
    <xf numFmtId="170" fontId="3" fillId="0" borderId="2" xfId="20" applyNumberFormat="1" applyFont="1" applyFill="1" applyBorder="1" applyAlignment="1">
      <alignment horizontal="right"/>
    </xf>
    <xf numFmtId="165" fontId="14" fillId="4" borderId="20" xfId="0" applyNumberFormat="1" applyFont="1" applyFill="1" applyBorder="1" applyAlignment="1">
      <alignment horizontal="right"/>
    </xf>
    <xf numFmtId="165" fontId="14" fillId="4" borderId="7" xfId="0" applyNumberFormat="1" applyFont="1" applyFill="1" applyBorder="1" applyAlignment="1">
      <alignment horizontal="right"/>
    </xf>
    <xf numFmtId="170" fontId="2" fillId="4" borderId="22" xfId="0" applyNumberFormat="1" applyFont="1" applyFill="1" applyBorder="1" applyAlignment="1">
      <alignment horizontal="right"/>
    </xf>
    <xf numFmtId="170" fontId="3" fillId="0" borderId="23" xfId="20" applyNumberFormat="1" applyFont="1" applyFill="1" applyBorder="1" applyAlignment="1">
      <alignment horizontal="right"/>
    </xf>
    <xf numFmtId="170" fontId="3" fillId="2" borderId="13" xfId="20" applyNumberFormat="1" applyFont="1" applyFill="1" applyBorder="1" applyAlignment="1">
      <alignment horizontal="right"/>
    </xf>
    <xf numFmtId="1" fontId="3" fillId="0" borderId="13" xfId="20" applyNumberFormat="1" applyFont="1" applyFill="1" applyBorder="1" applyAlignment="1">
      <alignment horizontal="right"/>
    </xf>
    <xf numFmtId="1" fontId="3" fillId="2" borderId="13" xfId="20" applyNumberFormat="1" applyFont="1" applyFill="1" applyBorder="1" applyAlignment="1">
      <alignment horizontal="right"/>
    </xf>
    <xf numFmtId="170" fontId="3" fillId="0" borderId="0" xfId="0" applyNumberFormat="1" applyFont="1"/>
    <xf numFmtId="170" fontId="2" fillId="0" borderId="0" xfId="21" applyNumberFormat="1" applyFont="1" applyFill="1" applyBorder="1" applyAlignment="1">
      <alignment vertical="center"/>
      <protection/>
    </xf>
    <xf numFmtId="0" fontId="4" fillId="3" borderId="15" xfId="0" applyNumberFormat="1" applyFont="1" applyFill="1" applyBorder="1" applyAlignment="1">
      <alignment horizontal="left" vertical="center" wrapText="1"/>
    </xf>
    <xf numFmtId="170" fontId="2" fillId="0" borderId="0" xfId="0" applyNumberFormat="1" applyFont="1"/>
    <xf numFmtId="0" fontId="7" fillId="0" borderId="0" xfId="0" applyFont="1" applyAlignment="1">
      <alignment/>
    </xf>
    <xf numFmtId="1" fontId="3" fillId="0" borderId="0" xfId="0" applyNumberFormat="1" applyFont="1"/>
    <xf numFmtId="0" fontId="3" fillId="0" borderId="0" xfId="0" applyFont="1" applyAlignment="1">
      <alignment vertical="top" wrapText="1"/>
    </xf>
    <xf numFmtId="3" fontId="2" fillId="0" borderId="0" xfId="21" applyNumberFormat="1" applyFont="1" applyFill="1" applyBorder="1" applyAlignment="1">
      <alignment/>
      <protection/>
    </xf>
    <xf numFmtId="0" fontId="2" fillId="0" borderId="0" xfId="0" applyNumberFormat="1" applyFont="1" applyFill="1" applyBorder="1" applyAlignment="1">
      <alignment horizontal="center" wrapText="1"/>
    </xf>
    <xf numFmtId="49" fontId="3" fillId="0" borderId="0" xfId="0" applyNumberFormat="1" applyFont="1"/>
    <xf numFmtId="0" fontId="3" fillId="2" borderId="0" xfId="0" applyFont="1" applyFill="1" applyAlignment="1">
      <alignment/>
    </xf>
    <xf numFmtId="167" fontId="2" fillId="0" borderId="0" xfId="0" applyNumberFormat="1" applyFont="1"/>
    <xf numFmtId="0" fontId="3" fillId="0" borderId="15" xfId="20" applyNumberFormat="1" applyFont="1" applyFill="1" applyBorder="1" applyAlignment="1">
      <alignment horizontal="right"/>
    </xf>
    <xf numFmtId="168" fontId="2" fillId="0" borderId="0" xfId="15" applyNumberFormat="1" applyFont="1"/>
    <xf numFmtId="168" fontId="10" fillId="0" borderId="0" xfId="15" applyNumberFormat="1" applyFont="1"/>
    <xf numFmtId="0" fontId="2" fillId="0" borderId="0" xfId="0" applyFont="1" applyAlignment="1">
      <alignment horizontal="left" vertical="top" wrapText="1"/>
    </xf>
    <xf numFmtId="0" fontId="3" fillId="0" borderId="0" xfId="0" applyFont="1" applyAlignment="1">
      <alignment horizontal="left" vertical="top" wrapText="1"/>
    </xf>
    <xf numFmtId="0" fontId="4" fillId="3" borderId="1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165" fontId="3" fillId="0" borderId="15" xfId="20" applyNumberFormat="1" applyFont="1" applyFill="1" applyBorder="1" applyAlignment="1">
      <alignment horizontal="right"/>
    </xf>
    <xf numFmtId="165" fontId="3" fillId="0" borderId="4" xfId="20" applyNumberFormat="1" applyFont="1" applyFill="1" applyBorder="1" applyAlignment="1">
      <alignment horizontal="right"/>
    </xf>
    <xf numFmtId="165" fontId="3" fillId="0" borderId="0" xfId="20" applyNumberFormat="1" applyFont="1" applyFill="1" applyBorder="1" applyAlignment="1">
      <alignment horizontal="right"/>
    </xf>
    <xf numFmtId="0" fontId="4" fillId="0" borderId="8" xfId="0" applyNumberFormat="1" applyFont="1" applyFill="1" applyBorder="1" applyAlignment="1">
      <alignment horizontal="left"/>
    </xf>
    <xf numFmtId="170" fontId="3" fillId="0" borderId="22" xfId="20" applyNumberFormat="1" applyFont="1" applyFill="1" applyBorder="1" applyAlignment="1">
      <alignment horizontal="right"/>
    </xf>
    <xf numFmtId="170" fontId="3" fillId="0" borderId="6" xfId="20" applyNumberFormat="1" applyFont="1" applyFill="1" applyBorder="1" applyAlignment="1">
      <alignment horizontal="right"/>
    </xf>
    <xf numFmtId="165" fontId="3" fillId="0" borderId="6" xfId="20" applyNumberFormat="1" applyFont="1" applyFill="1" applyBorder="1" applyAlignment="1">
      <alignment horizontal="right"/>
    </xf>
    <xf numFmtId="165" fontId="3" fillId="0" borderId="3" xfId="20" applyNumberFormat="1" applyFont="1" applyFill="1" applyBorder="1" applyAlignment="1">
      <alignment horizontal="right"/>
    </xf>
    <xf numFmtId="170" fontId="3" fillId="2" borderId="15" xfId="20" applyNumberFormat="1" applyFont="1" applyFill="1" applyBorder="1" applyAlignment="1">
      <alignment horizontal="right"/>
    </xf>
    <xf numFmtId="167" fontId="3" fillId="2" borderId="4" xfId="20" applyNumberFormat="1" applyFont="1" applyFill="1" applyBorder="1" applyAlignment="1">
      <alignment horizontal="right"/>
    </xf>
    <xf numFmtId="167" fontId="3" fillId="0" borderId="4" xfId="20" applyNumberFormat="1" applyFont="1" applyFill="1" applyBorder="1" applyAlignment="1">
      <alignment horizontal="right"/>
    </xf>
    <xf numFmtId="0" fontId="4" fillId="0" borderId="25" xfId="0" applyNumberFormat="1" applyFont="1" applyFill="1" applyBorder="1" applyAlignment="1">
      <alignment horizontal="left"/>
    </xf>
    <xf numFmtId="170" fontId="3" fillId="0" borderId="26" xfId="20" applyNumberFormat="1" applyFont="1" applyFill="1" applyBorder="1" applyAlignment="1">
      <alignment horizontal="right"/>
    </xf>
    <xf numFmtId="169" fontId="3" fillId="0" borderId="25" xfId="20" applyNumberFormat="1" applyFont="1" applyFill="1" applyBorder="1" applyAlignment="1">
      <alignment horizontal="right"/>
    </xf>
    <xf numFmtId="1" fontId="3" fillId="2" borderId="6" xfId="20" applyNumberFormat="1" applyFont="1" applyFill="1" applyBorder="1" applyAlignment="1">
      <alignment horizontal="right"/>
    </xf>
    <xf numFmtId="167" fontId="3" fillId="2" borderId="3" xfId="20" applyNumberFormat="1" applyFont="1" applyFill="1" applyBorder="1" applyAlignment="1">
      <alignment horizontal="right"/>
    </xf>
    <xf numFmtId="167" fontId="3" fillId="0" borderId="3" xfId="20" applyNumberFormat="1" applyFont="1" applyFill="1" applyBorder="1" applyAlignment="1">
      <alignment horizontal="right"/>
    </xf>
    <xf numFmtId="0" fontId="0" fillId="2" borderId="0" xfId="0" applyFill="1" applyBorder="1"/>
    <xf numFmtId="0" fontId="0" fillId="2" borderId="0" xfId="0" applyFill="1" applyBorder="1" applyAlignment="1">
      <alignment horizontal="center" vertical="center" wrapText="1"/>
    </xf>
    <xf numFmtId="0" fontId="0" fillId="0" borderId="0" xfId="0" applyBorder="1"/>
    <xf numFmtId="3" fontId="0" fillId="2" borderId="0" xfId="0" applyNumberFormat="1" applyFill="1" applyBorder="1" applyAlignment="1">
      <alignment horizontal="center" wrapText="1"/>
    </xf>
    <xf numFmtId="4" fontId="0" fillId="2" borderId="0" xfId="0" applyNumberFormat="1" applyFill="1" applyBorder="1" applyAlignment="1">
      <alignment horizontal="center" wrapText="1"/>
    </xf>
    <xf numFmtId="171" fontId="0" fillId="2" borderId="0" xfId="0" applyNumberFormat="1" applyFill="1" applyBorder="1" applyAlignment="1">
      <alignment horizontal="center" vertical="center" wrapText="1"/>
    </xf>
    <xf numFmtId="167" fontId="3" fillId="0" borderId="0" xfId="0" applyNumberFormat="1" applyFont="1" applyBorder="1"/>
    <xf numFmtId="167" fontId="0" fillId="2" borderId="0" xfId="0" applyNumberFormat="1" applyFill="1" applyBorder="1" applyAlignment="1">
      <alignment horizontal="center" vertical="center" wrapText="1"/>
    </xf>
    <xf numFmtId="0" fontId="0" fillId="2" borderId="0" xfId="0" applyFill="1" applyBorder="1" applyAlignment="1">
      <alignment horizontal="center" wrapText="1"/>
    </xf>
    <xf numFmtId="169" fontId="2" fillId="0" borderId="27" xfId="21" applyNumberFormat="1" applyFont="1" applyFill="1" applyBorder="1" applyAlignment="1">
      <alignment horizontal="left"/>
      <protection/>
    </xf>
    <xf numFmtId="165" fontId="2" fillId="0" borderId="2" xfId="21" applyNumberFormat="1" applyFont="1" applyFill="1" applyBorder="1" applyAlignment="1">
      <alignment horizontal="center"/>
      <protection/>
    </xf>
    <xf numFmtId="165" fontId="2" fillId="0" borderId="1" xfId="21" applyNumberFormat="1" applyFont="1" applyFill="1" applyBorder="1" applyAlignment="1">
      <alignment horizontal="center"/>
      <protection/>
    </xf>
    <xf numFmtId="165" fontId="2" fillId="0" borderId="4" xfId="21" applyNumberFormat="1" applyFont="1" applyFill="1" applyBorder="1" applyAlignment="1">
      <alignment horizontal="center"/>
      <protection/>
    </xf>
    <xf numFmtId="165" fontId="2" fillId="0" borderId="10" xfId="21" applyNumberFormat="1" applyFont="1" applyFill="1" applyBorder="1" applyAlignment="1">
      <alignment horizontal="center"/>
      <protection/>
    </xf>
    <xf numFmtId="0" fontId="4" fillId="3" borderId="28" xfId="0" applyFont="1" applyFill="1" applyBorder="1" applyAlignment="1">
      <alignment horizontal="center" vertical="center" wrapText="1"/>
    </xf>
    <xf numFmtId="0" fontId="4" fillId="3" borderId="4" xfId="0" applyNumberFormat="1" applyFont="1" applyFill="1" applyBorder="1" applyAlignment="1">
      <alignment horizontal="left" vertical="center"/>
    </xf>
    <xf numFmtId="0" fontId="4" fillId="3" borderId="4" xfId="0" applyNumberFormat="1" applyFont="1" applyFill="1" applyBorder="1" applyAlignment="1">
      <alignment horizontal="center" vertical="center"/>
    </xf>
    <xf numFmtId="0" fontId="4" fillId="3" borderId="15" xfId="0" applyNumberFormat="1" applyFont="1" applyFill="1" applyBorder="1" applyAlignment="1">
      <alignment horizontal="center" vertical="center"/>
    </xf>
    <xf numFmtId="169" fontId="2" fillId="0" borderId="2" xfId="0" applyNumberFormat="1" applyFont="1" applyFill="1" applyBorder="1" applyAlignment="1">
      <alignment horizontal="left"/>
    </xf>
    <xf numFmtId="170" fontId="3" fillId="0" borderId="2" xfId="20" applyNumberFormat="1" applyFont="1" applyFill="1" applyBorder="1" applyAlignment="1">
      <alignment horizontal="right" indent="1"/>
    </xf>
    <xf numFmtId="0" fontId="4" fillId="4" borderId="7" xfId="0" applyFont="1" applyFill="1" applyBorder="1" applyAlignment="1">
      <alignment horizontal="left" vertical="center" wrapText="1"/>
    </xf>
    <xf numFmtId="0" fontId="4" fillId="4" borderId="7" xfId="0" applyNumberFormat="1" applyFont="1" applyFill="1" applyBorder="1" applyAlignment="1">
      <alignment horizontal="left" vertical="center"/>
    </xf>
    <xf numFmtId="0" fontId="4" fillId="4" borderId="20" xfId="0" applyNumberFormat="1" applyFont="1" applyFill="1" applyBorder="1" applyAlignment="1">
      <alignment horizontal="left" vertical="center" wrapText="1"/>
    </xf>
    <xf numFmtId="167" fontId="4" fillId="4" borderId="7" xfId="0" applyNumberFormat="1" applyFont="1" applyFill="1" applyBorder="1" applyAlignment="1">
      <alignment horizontal="center" vertical="center" wrapText="1"/>
    </xf>
    <xf numFmtId="166" fontId="7" fillId="4" borderId="21" xfId="20" applyNumberFormat="1" applyFont="1" applyFill="1" applyBorder="1" applyAlignment="1">
      <alignment horizontal="right"/>
    </xf>
    <xf numFmtId="166" fontId="7" fillId="4" borderId="7" xfId="20" applyNumberFormat="1" applyFont="1" applyFill="1" applyBorder="1" applyAlignment="1">
      <alignment horizontal="right"/>
    </xf>
    <xf numFmtId="166" fontId="4" fillId="4" borderId="7" xfId="0" applyNumberFormat="1" applyFont="1" applyFill="1" applyBorder="1" applyAlignment="1">
      <alignment horizontal="center" vertical="center"/>
    </xf>
    <xf numFmtId="0" fontId="2" fillId="0" borderId="0" xfId="0" applyFont="1" applyAlignment="1" quotePrefix="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center" wrapText="1"/>
    </xf>
    <xf numFmtId="0" fontId="3" fillId="0" borderId="0" xfId="0" applyFont="1" applyAlignment="1">
      <alignment horizontal="left" vertical="top" wrapText="1"/>
    </xf>
    <xf numFmtId="0" fontId="4" fillId="3" borderId="1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0" fontId="4" fillId="3" borderId="29"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wrapText="1"/>
    </xf>
    <xf numFmtId="0" fontId="4" fillId="3" borderId="13" xfId="0" applyNumberFormat="1" applyFont="1" applyFill="1" applyBorder="1" applyAlignment="1">
      <alignment horizontal="center"/>
    </xf>
    <xf numFmtId="0" fontId="4" fillId="3" borderId="9" xfId="0" applyNumberFormat="1" applyFont="1" applyFill="1" applyBorder="1" applyAlignment="1">
      <alignment horizontal="center"/>
    </xf>
    <xf numFmtId="0" fontId="4" fillId="3" borderId="1" xfId="0" applyNumberFormat="1" applyFont="1" applyFill="1" applyBorder="1" applyAlignment="1">
      <alignment horizontal="center"/>
    </xf>
    <xf numFmtId="0" fontId="7" fillId="3" borderId="2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9"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3" xfId="0" applyFont="1" applyFill="1" applyBorder="1" applyAlignment="1">
      <alignment horizontal="center" wrapText="1"/>
    </xf>
    <xf numFmtId="0" fontId="7" fillId="3" borderId="16" xfId="0" applyFont="1" applyFill="1" applyBorder="1" applyAlignment="1">
      <alignment horizontal="center" wrapText="1"/>
    </xf>
    <xf numFmtId="0" fontId="3" fillId="0" borderId="0" xfId="0" applyFont="1" applyAlignment="1">
      <alignment horizontal="left" vertical="top"/>
    </xf>
    <xf numFmtId="168" fontId="2" fillId="0" borderId="0" xfId="15" applyNumberFormat="1" applyFont="1" applyAlignment="1">
      <alignment horizontal="right"/>
    </xf>
    <xf numFmtId="168" fontId="4" fillId="0" borderId="0" xfId="15" applyNumberFormat="1" applyFont="1" applyAlignment="1">
      <alignment horizontal="left"/>
    </xf>
    <xf numFmtId="168" fontId="2" fillId="0" borderId="0" xfId="0" applyNumberFormat="1" applyFont="1"/>
    <xf numFmtId="0" fontId="4" fillId="0" borderId="7" xfId="0" applyNumberFormat="1" applyFont="1" applyFill="1" applyBorder="1" applyAlignment="1">
      <alignment horizontal="left"/>
    </xf>
    <xf numFmtId="0" fontId="4" fillId="4" borderId="1" xfId="0" applyNumberFormat="1" applyFont="1" applyFill="1" applyBorder="1" applyAlignment="1">
      <alignment horizontal="left"/>
    </xf>
    <xf numFmtId="169" fontId="3" fillId="0" borderId="20" xfId="20" applyNumberFormat="1" applyFont="1" applyFill="1" applyBorder="1" applyAlignment="1">
      <alignment horizontal="right"/>
    </xf>
    <xf numFmtId="165" fontId="14" fillId="4" borderId="13" xfId="0" applyNumberFormat="1" applyFont="1" applyFill="1" applyBorder="1" applyAlignment="1">
      <alignment horizontal="right"/>
    </xf>
    <xf numFmtId="180" fontId="2" fillId="0" borderId="0" xfId="0" applyNumberFormat="1" applyFont="1"/>
    <xf numFmtId="164" fontId="2" fillId="0" borderId="0" xfId="0" applyNumberFormat="1" applyFont="1"/>
    <xf numFmtId="170" fontId="2" fillId="4" borderId="13" xfId="0" applyNumberFormat="1" applyFont="1" applyFill="1" applyBorder="1" applyAlignment="1">
      <alignment horizontal="right"/>
    </xf>
    <xf numFmtId="183" fontId="3" fillId="0" borderId="0" xfId="0" applyNumberFormat="1" applyFont="1"/>
    <xf numFmtId="168" fontId="2" fillId="0" borderId="0" xfId="15" applyNumberFormat="1" applyFont="1" applyFill="1" applyBorder="1"/>
    <xf numFmtId="184" fontId="2" fillId="0" borderId="0" xfId="15" applyNumberFormat="1" applyFont="1" applyFill="1" applyBorder="1"/>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Single permits issued, EU, 2013-2018</a:t>
            </a:r>
            <a:r>
              <a:rPr lang="en-US" cap="none" sz="1000" b="0" u="none" baseline="0">
                <a:solidFill>
                  <a:srgbClr val="000000"/>
                </a:solidFill>
                <a:latin typeface="Arial"/>
                <a:ea typeface="Arial"/>
                <a:cs typeface="Arial"/>
              </a:rPr>
              <a:t>
(number)</a:t>
            </a:r>
          </a:p>
        </c:rich>
      </c:tx>
      <c:layout>
        <c:manualLayout>
          <c:xMode val="edge"/>
          <c:yMode val="edge"/>
          <c:x val="0.00625"/>
          <c:y val="0.01225"/>
        </c:manualLayout>
      </c:layout>
      <c:overlay val="0"/>
      <c:spPr>
        <a:noFill/>
        <a:ln>
          <a:noFill/>
        </a:ln>
      </c:spPr>
    </c:title>
    <c:plotArea>
      <c:layout>
        <c:manualLayout>
          <c:xMode val="edge"/>
          <c:yMode val="edge"/>
          <c:x val="0.01725"/>
          <c:y val="0.1905"/>
          <c:w val="0.9655"/>
          <c:h val="0.7135"/>
        </c:manualLayout>
      </c:layout>
      <c:lineChart>
        <c:grouping val="standard"/>
        <c:varyColors val="0"/>
        <c:ser>
          <c:idx val="0"/>
          <c:order val="0"/>
          <c:tx>
            <c:strRef>
              <c:f>'Figure 1'!$C$11</c:f>
              <c:strCache>
                <c:ptCount val="1"/>
                <c:pt idx="0">
                  <c:v>Total </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1'!$D$11:$I$11</c:f>
              <c:numCache/>
            </c:numRef>
          </c:val>
          <c:smooth val="0"/>
        </c:ser>
        <c:ser>
          <c:idx val="2"/>
          <c:order val="1"/>
          <c:tx>
            <c:strRef>
              <c:f>'Figure 1'!$C$12</c:f>
              <c:strCache>
                <c:ptCount val="1"/>
                <c:pt idx="0">
                  <c:v>First permit </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1'!$D$12:$I$12</c:f>
              <c:numCache/>
            </c:numRef>
          </c:val>
          <c:smooth val="0"/>
        </c:ser>
        <c:ser>
          <c:idx val="3"/>
          <c:order val="2"/>
          <c:tx>
            <c:strRef>
              <c:f>'Figure 1'!$C$13</c:f>
              <c:strCache>
                <c:ptCount val="1"/>
                <c:pt idx="0">
                  <c:v>Change of status </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1'!$D$13:$I$13</c:f>
              <c:numCache/>
            </c:numRef>
          </c:val>
          <c:smooth val="0"/>
        </c:ser>
        <c:ser>
          <c:idx val="1"/>
          <c:order val="3"/>
          <c:tx>
            <c:strRef>
              <c:f>'Figure 1'!$C$14</c:f>
              <c:strCache>
                <c:ptCount val="1"/>
                <c:pt idx="0">
                  <c:v>Renewed </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1'!$D$14:$I$14</c:f>
              <c:numCache/>
            </c:numRef>
          </c:val>
          <c:smooth val="0"/>
        </c:ser>
        <c:axId val="51028881"/>
        <c:axId val="56606746"/>
      </c:lineChart>
      <c:catAx>
        <c:axId val="51028881"/>
        <c:scaling>
          <c:orientation val="minMax"/>
        </c:scaling>
        <c:axPos val="b"/>
        <c:delete val="0"/>
        <c:numFmt formatCode="General" sourceLinked="1"/>
        <c:majorTickMark val="none"/>
        <c:minorTickMark val="none"/>
        <c:tickLblPos val="nextTo"/>
        <c:spPr>
          <a:ln>
            <a:solidFill>
              <a:srgbClr val="000000"/>
            </a:solidFill>
            <a:prstDash val="solid"/>
          </a:ln>
        </c:spPr>
        <c:crossAx val="56606746"/>
        <c:crosses val="autoZero"/>
        <c:auto val="1"/>
        <c:lblOffset val="100"/>
        <c:noMultiLvlLbl val="0"/>
      </c:catAx>
      <c:valAx>
        <c:axId val="56606746"/>
        <c:scaling>
          <c:orientation val="minMax"/>
          <c:max val="3000000"/>
        </c:scaling>
        <c:axPos val="l"/>
        <c:majorGridlines>
          <c:spPr>
            <a:ln w="3175">
              <a:solidFill>
                <a:srgbClr val="C0C0C0"/>
              </a:solidFill>
              <a:prstDash val="sysDash"/>
            </a:ln>
          </c:spPr>
        </c:majorGridlines>
        <c:delete val="0"/>
        <c:numFmt formatCode="#\ ###\ ###" sourceLinked="0"/>
        <c:majorTickMark val="none"/>
        <c:minorTickMark val="none"/>
        <c:tickLblPos val="nextTo"/>
        <c:spPr>
          <a:noFill/>
          <a:ln w="9525">
            <a:noFill/>
            <a:prstDash val="solid"/>
            <a:round/>
          </a:ln>
        </c:spPr>
        <c:crossAx val="51028881"/>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39698667"/>
        <c:axId val="21743684"/>
      </c:lineChart>
      <c:catAx>
        <c:axId val="39698667"/>
        <c:scaling>
          <c:orientation val="minMax"/>
        </c:scaling>
        <c:axPos val="b"/>
        <c:delete val="0"/>
        <c:numFmt formatCode="General" sourceLinked="1"/>
        <c:majorTickMark val="out"/>
        <c:minorTickMark val="none"/>
        <c:tickLblPos val="nextTo"/>
        <c:spPr>
          <a:ln>
            <a:solidFill>
              <a:srgbClr val="000000"/>
            </a:solidFill>
            <a:prstDash val="solid"/>
          </a:ln>
        </c:spPr>
        <c:crossAx val="21743684"/>
        <c:crosses val="autoZero"/>
        <c:auto val="1"/>
        <c:lblOffset val="100"/>
        <c:noMultiLvlLbl val="0"/>
      </c:catAx>
      <c:valAx>
        <c:axId val="21743684"/>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39698667"/>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2'!$B$6</c:f>
        </c:strRef>
      </c:tx>
      <c:layout>
        <c:manualLayout>
          <c:xMode val="edge"/>
          <c:yMode val="edge"/>
          <c:x val="0.0045"/>
          <c:y val="0.01075"/>
        </c:manualLayout>
      </c:layout>
      <c:overlay val="0"/>
      <c:spPr>
        <a:noFill/>
        <a:ln>
          <a:noFill/>
        </a:ln>
      </c:spPr>
      <c:txPr>
        <a:bodyPr vert="horz" rot="0"/>
        <a:lstStyle/>
        <a:p>
          <a:pPr>
            <a:defRPr lang="en-US" cap="none" sz="1200" b="1" u="none" baseline="0">
              <a:latin typeface="Arial"/>
              <a:ea typeface="Arial"/>
              <a:cs typeface="Arial"/>
            </a:defRPr>
          </a:pPr>
        </a:p>
      </c:txPr>
    </c:title>
    <c:plotArea>
      <c:layout>
        <c:manualLayout>
          <c:layoutTarget val="inner"/>
          <c:xMode val="edge"/>
          <c:yMode val="edge"/>
          <c:x val="0.03425"/>
          <c:y val="0.11875"/>
          <c:w val="0.9465"/>
          <c:h val="0.665"/>
        </c:manualLayout>
      </c:layout>
      <c:barChart>
        <c:barDir val="col"/>
        <c:grouping val="stacked"/>
        <c:varyColors val="0"/>
        <c:ser>
          <c:idx val="0"/>
          <c:order val="0"/>
          <c:tx>
            <c:strRef>
              <c:f>'Figure 2'!$J$10</c:f>
              <c:strCache>
                <c:ptCount val="1"/>
                <c:pt idx="0">
                  <c:v>12 months or over</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'Figure 2'!$O$12</c:f>
                  <c:strCache>
                    <c:ptCount val="1"/>
                    <c:pt idx="0">
                      <c:v>84.1</c:v>
                    </c:pt>
                  </c:strCache>
                </c:strRef>
              </c:tx>
              <c:dLblPos val="ctr"/>
              <c:showLegendKey val="0"/>
              <c:showVal val="1"/>
              <c:showBubbleSize val="0"/>
              <c:showCatName val="0"/>
              <c:showSerName val="0"/>
              <c:showPercent val="0"/>
            </c:dLbl>
            <c:dLbl>
              <c:idx val="1"/>
              <c:tx>
                <c:strRef>
                  <c:f>'Figure 2'!$O$13</c:f>
                  <c:strCache>
                    <c:ptCount val="1"/>
                    <c:pt idx="0">
                      <c:v>73.5</c:v>
                    </c:pt>
                  </c:strCache>
                </c:strRef>
              </c:tx>
              <c:dLblPos val="ctr"/>
              <c:showLegendKey val="0"/>
              <c:showVal val="1"/>
              <c:showBubbleSize val="0"/>
              <c:showCatName val="0"/>
              <c:showSerName val="0"/>
              <c:showPercent val="0"/>
            </c:dLbl>
            <c:dLbl>
              <c:idx val="2"/>
              <c:tx>
                <c:strRef>
                  <c:f>'Figure 2'!$O$14</c:f>
                  <c:strCache>
                    <c:ptCount val="1"/>
                    <c:pt idx="0">
                      <c:v>72.7</c:v>
                    </c:pt>
                  </c:strCache>
                </c:strRef>
              </c:tx>
              <c:dLblPos val="ctr"/>
              <c:showLegendKey val="0"/>
              <c:showVal val="1"/>
              <c:showBubbleSize val="0"/>
              <c:showCatName val="0"/>
              <c:showSerName val="0"/>
              <c:showPercent val="0"/>
            </c:dLbl>
            <c:dLbl>
              <c:idx val="3"/>
              <c:tx>
                <c:strRef>
                  <c:f>'Figure 2'!$O$15</c:f>
                  <c:strCache>
                    <c:ptCount val="1"/>
                    <c:pt idx="0">
                      <c:v>93.5</c:v>
                    </c:pt>
                  </c:strCache>
                </c:strRef>
              </c:tx>
              <c:dLblPos val="ctr"/>
              <c:showLegendKey val="0"/>
              <c:showVal val="1"/>
              <c:showBubbleSize val="0"/>
              <c:showCatName val="0"/>
              <c:showSerName val="0"/>
              <c:showPercent val="0"/>
            </c:dLbl>
            <c:numFmt formatCode="General" sourceLinked="1"/>
            <c:spPr>
              <a:noFill/>
              <a:ln>
                <a:noFill/>
              </a:ln>
            </c:spPr>
            <c:dLblPos val="ctr"/>
            <c:showLegendKey val="0"/>
            <c:showVal val="1"/>
            <c:showBubbleSize val="0"/>
            <c:showCatName val="0"/>
            <c:showSerName val="0"/>
            <c:showPercent val="0"/>
          </c:dLbls>
          <c:cat>
            <c:strRef>
              <c:f>'Figure 2'!$H$12:$H$15</c:f>
              <c:strCache/>
            </c:strRef>
          </c:cat>
          <c:val>
            <c:numRef>
              <c:f>'Figure 2'!$J$12:$J$15</c:f>
              <c:numCache/>
            </c:numRef>
          </c:val>
        </c:ser>
        <c:ser>
          <c:idx val="1"/>
          <c:order val="1"/>
          <c:tx>
            <c:strRef>
              <c:f>'Figure 2'!$K$10</c:f>
              <c:strCache>
                <c:ptCount val="1"/>
                <c:pt idx="0">
                  <c:v>From 6 to 11 months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'Figure 2'!$P$12</c:f>
                  <c:strCache>
                    <c:ptCount val="1"/>
                    <c:pt idx="0">
                      <c:v>15.0</c:v>
                    </c:pt>
                  </c:strCache>
                </c:strRef>
              </c:tx>
              <c:dLblPos val="ctr"/>
              <c:showLegendKey val="0"/>
              <c:showVal val="1"/>
              <c:showBubbleSize val="0"/>
              <c:showCatName val="0"/>
              <c:showSerName val="0"/>
              <c:showPercent val="0"/>
            </c:dLbl>
            <c:dLbl>
              <c:idx val="1"/>
              <c:tx>
                <c:strRef>
                  <c:f>'Figure 2'!$P$13</c:f>
                  <c:strCache>
                    <c:ptCount val="1"/>
                    <c:pt idx="0">
                      <c:v>21.4</c:v>
                    </c:pt>
                  </c:strCache>
                </c:strRef>
              </c:tx>
              <c:dLblPos val="ctr"/>
              <c:showLegendKey val="0"/>
              <c:showVal val="1"/>
              <c:showBubbleSize val="0"/>
              <c:showCatName val="0"/>
              <c:showSerName val="0"/>
              <c:showPercent val="0"/>
            </c:dLbl>
            <c:dLbl>
              <c:idx val="2"/>
              <c:tx>
                <c:strRef>
                  <c:f>'Figure 2'!$P$14</c:f>
                  <c:strCache>
                    <c:ptCount val="1"/>
                    <c:pt idx="0">
                      <c:v>24.6</c:v>
                    </c:pt>
                  </c:strCache>
                </c:strRef>
              </c:tx>
              <c:dLblPos val="ctr"/>
              <c:showLegendKey val="0"/>
              <c:showVal val="1"/>
              <c:showBubbleSize val="0"/>
              <c:showCatName val="0"/>
              <c:showSerName val="0"/>
              <c:showPercent val="0"/>
            </c:dLbl>
            <c:dLbl>
              <c:idx val="3"/>
              <c:layout>
                <c:manualLayout>
                  <c:x val="0.00125"/>
                  <c:y val="-0.002"/>
                </c:manualLayout>
              </c:layout>
              <c:tx>
                <c:strRef>
                  <c:f>'Figure 2'!$P$15</c:f>
                  <c:strCache>
                    <c:ptCount val="1"/>
                    <c:pt idx="0">
                      <c:v>6.2</c:v>
                    </c:pt>
                  </c:strCache>
                </c:strRef>
              </c:tx>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u="none" baseline="0">
                    <a:solidFill>
                      <a:schemeClr val="bg1"/>
                    </a:solidFill>
                    <a:latin typeface="Arial"/>
                    <a:ea typeface="Arial"/>
                    <a:cs typeface="Arial"/>
                  </a:defRPr>
                </a:pPr>
              </a:p>
            </c:txPr>
            <c:dLblPos val="ctr"/>
            <c:showLegendKey val="0"/>
            <c:showVal val="1"/>
            <c:showBubbleSize val="0"/>
            <c:showCatName val="0"/>
            <c:showSerName val="0"/>
            <c:showPercent val="0"/>
          </c:dLbls>
          <c:cat>
            <c:strRef>
              <c:f>'Figure 2'!$H$12:$H$15</c:f>
              <c:strCache/>
            </c:strRef>
          </c:cat>
          <c:val>
            <c:numRef>
              <c:f>'Figure 2'!$K$12:$K$15</c:f>
              <c:numCache/>
            </c:numRef>
          </c:val>
        </c:ser>
        <c:ser>
          <c:idx val="2"/>
          <c:order val="2"/>
          <c:tx>
            <c:strRef>
              <c:f>'Figure 2'!$L$10</c:f>
              <c:strCache>
                <c:ptCount val="1"/>
                <c:pt idx="0">
                  <c:v>From 3 to 5 months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5"/>
                  <c:y val="-0.021"/>
                </c:manualLayout>
              </c:layout>
              <c:tx>
                <c:strRef>
                  <c:f>'Figure 2'!$Q$12</c:f>
                  <c:strCache>
                    <c:ptCount val="1"/>
                    <c:pt idx="0">
                      <c:v>0.9</c:v>
                    </c:pt>
                  </c:strCache>
                </c:strRef>
              </c:tx>
              <c:dLblPos val="ctr"/>
              <c:showLegendKey val="0"/>
              <c:showVal val="1"/>
              <c:showBubbleSize val="0"/>
              <c:showCatName val="0"/>
              <c:showSerName val="0"/>
              <c:showPercent val="0"/>
            </c:dLbl>
            <c:dLbl>
              <c:idx val="1"/>
              <c:layout>
                <c:manualLayout>
                  <c:x val="0.00175"/>
                  <c:y val="-0.02"/>
                </c:manualLayout>
              </c:layout>
              <c:tx>
                <c:strRef>
                  <c:f>'Figure 2'!$Q$13</c:f>
                  <c:strCache>
                    <c:ptCount val="1"/>
                    <c:pt idx="0">
                      <c:v>5.1</c:v>
                    </c:pt>
                  </c:strCache>
                </c:strRef>
              </c:tx>
              <c:dLblPos val="ctr"/>
              <c:showLegendKey val="0"/>
              <c:showVal val="1"/>
              <c:showBubbleSize val="0"/>
              <c:showCatName val="0"/>
              <c:showSerName val="0"/>
              <c:showPercent val="0"/>
            </c:dLbl>
            <c:dLbl>
              <c:idx val="2"/>
              <c:layout>
                <c:manualLayout>
                  <c:x val="0"/>
                  <c:y val="-0.02425"/>
                </c:manualLayout>
              </c:layout>
              <c:tx>
                <c:strRef>
                  <c:f>'Figure 2'!$Q$14</c:f>
                  <c:strCache>
                    <c:ptCount val="1"/>
                    <c:pt idx="0">
                      <c:v>2.7</c:v>
                    </c:pt>
                  </c:strCache>
                </c:strRef>
              </c:tx>
              <c:dLblPos val="ctr"/>
              <c:showLegendKey val="0"/>
              <c:showVal val="1"/>
              <c:showBubbleSize val="0"/>
              <c:showCatName val="0"/>
              <c:showSerName val="0"/>
              <c:showPercent val="0"/>
            </c:dLbl>
            <c:dLbl>
              <c:idx val="3"/>
              <c:layout>
                <c:manualLayout>
                  <c:x val="0.00025"/>
                  <c:y val="-0.02"/>
                </c:manualLayout>
              </c:layout>
              <c:tx>
                <c:strRef>
                  <c:f>'Figure 2'!$Q$15</c:f>
                  <c:strCache>
                    <c:ptCount val="1"/>
                    <c:pt idx="0">
                      <c:v>0.3</c:v>
                    </c:pt>
                  </c:strCache>
                </c:strRef>
              </c:tx>
              <c:dLblPos val="ctr"/>
              <c:showLegendKey val="0"/>
              <c:showVal val="1"/>
              <c:showBubbleSize val="0"/>
              <c:showCatName val="0"/>
              <c:showSerName val="0"/>
              <c:showPercent val="0"/>
            </c:dLbl>
            <c:numFmt formatCode="General" sourceLinked="1"/>
            <c:spPr>
              <a:noFill/>
              <a:ln>
                <a:noFill/>
              </a:ln>
            </c:spPr>
            <c:dLblPos val="inEnd"/>
            <c:showLegendKey val="0"/>
            <c:showVal val="1"/>
            <c:showBubbleSize val="0"/>
            <c:showCatName val="0"/>
            <c:showSerName val="0"/>
            <c:showPercent val="0"/>
          </c:dLbls>
          <c:cat>
            <c:strRef>
              <c:f>'Figure 2'!$H$12:$H$15</c:f>
              <c:strCache/>
            </c:strRef>
          </c:cat>
          <c:val>
            <c:numRef>
              <c:f>'Figure 2'!$L$12:$L$15</c:f>
              <c:numCache/>
            </c:numRef>
          </c:val>
        </c:ser>
        <c:overlap val="100"/>
        <c:axId val="61475429"/>
        <c:axId val="16407950"/>
      </c:barChart>
      <c:catAx>
        <c:axId val="61475429"/>
        <c:scaling>
          <c:orientation val="minMax"/>
        </c:scaling>
        <c:axPos val="b"/>
        <c:delete val="0"/>
        <c:numFmt formatCode="General" sourceLinked="1"/>
        <c:majorTickMark val="out"/>
        <c:minorTickMark val="none"/>
        <c:tickLblPos val="nextTo"/>
        <c:spPr>
          <a:ln>
            <a:solidFill>
              <a:srgbClr val="000000"/>
            </a:solidFill>
            <a:prstDash val="solid"/>
          </a:ln>
        </c:spPr>
        <c:crossAx val="16407950"/>
        <c:crosses val="autoZero"/>
        <c:auto val="1"/>
        <c:lblOffset val="100"/>
        <c:noMultiLvlLbl val="0"/>
      </c:catAx>
      <c:valAx>
        <c:axId val="16407950"/>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1475429"/>
        <c:crosses val="autoZero"/>
        <c:crossBetween val="between"/>
        <c:dispUnits/>
      </c:valAx>
    </c:plotArea>
    <c:legend>
      <c:legendPos val="r"/>
      <c:layout>
        <c:manualLayout>
          <c:xMode val="edge"/>
          <c:yMode val="edge"/>
          <c:x val="0.4285"/>
          <c:y val="0.89075"/>
          <c:w val="0.1525"/>
          <c:h val="0.09775"/>
        </c:manualLayout>
      </c:layout>
      <c:overlay val="0"/>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EU Blue Cards granted and admitted family members, EU, 2013-2018</a:t>
            </a:r>
            <a:r>
              <a:rPr lang="en-US" cap="none" sz="1000" b="0" u="none" baseline="0">
                <a:latin typeface="Arial"/>
                <a:ea typeface="Arial"/>
                <a:cs typeface="Arial"/>
              </a:rPr>
              <a:t>
(number)</a:t>
            </a:r>
          </a:p>
        </c:rich>
      </c:tx>
      <c:layout>
        <c:manualLayout>
          <c:xMode val="edge"/>
          <c:yMode val="edge"/>
          <c:x val="0.00525"/>
          <c:y val="0.01175"/>
        </c:manualLayout>
      </c:layout>
      <c:overlay val="0"/>
      <c:spPr>
        <a:noFill/>
        <a:ln>
          <a:noFill/>
        </a:ln>
      </c:spPr>
    </c:title>
    <c:plotArea>
      <c:layout>
        <c:manualLayout>
          <c:xMode val="edge"/>
          <c:yMode val="edge"/>
          <c:x val="0.00975"/>
          <c:y val="0.18275"/>
          <c:w val="0.8245"/>
          <c:h val="0.81275"/>
        </c:manualLayout>
      </c:layout>
      <c:lineChart>
        <c:grouping val="standard"/>
        <c:varyColors val="0"/>
        <c:ser>
          <c:idx val="1"/>
          <c:order val="0"/>
          <c:tx>
            <c:strRef>
              <c:f>'Figure 3'!$C$11</c:f>
              <c:strCache>
                <c:ptCount val="1"/>
                <c:pt idx="0">
                  <c:v>Total (¹)</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3'!$E$10:$J$10</c:f>
              <c:numCache/>
            </c:numRef>
          </c:cat>
          <c:val>
            <c:numRef>
              <c:f>'Figure 3'!$E$11:$J$11</c:f>
              <c:numCache/>
            </c:numRef>
          </c:val>
          <c:smooth val="0"/>
        </c:ser>
        <c:ser>
          <c:idx val="0"/>
          <c:order val="1"/>
          <c:tx>
            <c:strRef>
              <c:f>'Figure 3'!$C$12</c:f>
              <c:strCache>
                <c:ptCount val="1"/>
                <c:pt idx="0">
                  <c:v>Family members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3'!$E$10:$J$10</c:f>
              <c:numCache/>
            </c:numRef>
          </c:cat>
          <c:val>
            <c:numRef>
              <c:f>'Figure 3'!$E$12:$J$12</c:f>
              <c:numCache/>
            </c:numRef>
          </c:val>
          <c:smooth val="0"/>
        </c:ser>
        <c:axId val="13453823"/>
        <c:axId val="53975544"/>
      </c:lineChart>
      <c:catAx>
        <c:axId val="13453823"/>
        <c:scaling>
          <c:orientation val="minMax"/>
        </c:scaling>
        <c:axPos val="b"/>
        <c:delete val="0"/>
        <c:numFmt formatCode="General" sourceLinked="0"/>
        <c:majorTickMark val="out"/>
        <c:minorTickMark val="none"/>
        <c:tickLblPos val="nextTo"/>
        <c:spPr>
          <a:ln>
            <a:solidFill>
              <a:srgbClr val="000000"/>
            </a:solidFill>
            <a:prstDash val="solid"/>
          </a:ln>
        </c:spPr>
        <c:crossAx val="53975544"/>
        <c:crosses val="autoZero"/>
        <c:auto val="1"/>
        <c:lblOffset val="100"/>
        <c:noMultiLvlLbl val="0"/>
      </c:catAx>
      <c:valAx>
        <c:axId val="53975544"/>
        <c:scaling>
          <c:orientation val="minMax"/>
        </c:scaling>
        <c:axPos val="l"/>
        <c:majorGridlines>
          <c:spPr>
            <a:ln w="3175">
              <a:solidFill>
                <a:srgbClr val="C0C0C0"/>
              </a:solidFill>
              <a:prstDash val="sysDash"/>
            </a:ln>
          </c:spPr>
        </c:majorGridlines>
        <c:delete val="0"/>
        <c:numFmt formatCode="#\ ###\ ###" sourceLinked="0"/>
        <c:majorTickMark val="out"/>
        <c:minorTickMark val="none"/>
        <c:tickLblPos val="nextTo"/>
        <c:spPr>
          <a:noFill/>
          <a:ln w="9525">
            <a:noFill/>
            <a:prstDash val="solid"/>
            <a:round/>
          </a:ln>
        </c:spPr>
        <c:crossAx val="13453823"/>
        <c:crosses val="autoZero"/>
        <c:crossBetween val="between"/>
        <c:dispUnits/>
      </c:valAx>
    </c:plotArea>
    <c:legend>
      <c:legendPos val="r"/>
      <c:layout>
        <c:manualLayout>
          <c:xMode val="edge"/>
          <c:yMode val="edge"/>
          <c:x val="0.84"/>
          <c:y val="0.4775"/>
          <c:w val="0.156"/>
          <c:h val="0.117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Top 10 countries whose citizens were granted EU Blue Cards, EU, 2015-2018</a:t>
            </a:r>
            <a:r>
              <a:rPr lang="en-US" cap="none" sz="1000" b="0" u="none" baseline="0">
                <a:latin typeface="Arial"/>
                <a:ea typeface="Arial"/>
                <a:cs typeface="Arial"/>
              </a:rPr>
              <a:t>
(number)</a:t>
            </a:r>
          </a:p>
        </c:rich>
      </c:tx>
      <c:layout>
        <c:manualLayout>
          <c:xMode val="edge"/>
          <c:yMode val="edge"/>
          <c:x val="0.00525"/>
          <c:y val="0.009"/>
        </c:manualLayout>
      </c:layout>
      <c:overlay val="0"/>
      <c:spPr>
        <a:noFill/>
        <a:ln>
          <a:noFill/>
        </a:ln>
      </c:spPr>
    </c:title>
    <c:plotArea>
      <c:layout>
        <c:manualLayout>
          <c:xMode val="edge"/>
          <c:yMode val="edge"/>
          <c:x val="0.00275"/>
          <c:y val="0.16075"/>
          <c:w val="0.985"/>
          <c:h val="0.74675"/>
        </c:manualLayout>
      </c:layout>
      <c:barChart>
        <c:barDir val="col"/>
        <c:grouping val="clustered"/>
        <c:varyColors val="0"/>
        <c:ser>
          <c:idx val="0"/>
          <c:order val="0"/>
          <c:tx>
            <c:strRef>
              <c:f>'Figure 4'!$D$10</c:f>
              <c:strCache>
                <c:ptCount val="1"/>
                <c:pt idx="0">
                  <c:v>2015</c:v>
                </c:pt>
              </c:strCache>
            </c:strRef>
          </c:tx>
          <c:spPr>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4'!$D$11:$D$20</c:f>
              <c:numCache/>
            </c:numRef>
          </c:val>
        </c:ser>
        <c:ser>
          <c:idx val="1"/>
          <c:order val="1"/>
          <c:tx>
            <c:strRef>
              <c:f>'Figure 4'!$E$10</c:f>
              <c:strCache>
                <c:ptCount val="1"/>
                <c:pt idx="0">
                  <c:v>2016</c:v>
                </c:pt>
              </c:strCache>
            </c:strRef>
          </c:tx>
          <c:spPr>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4'!$E$11:$E$20</c:f>
              <c:numCache/>
            </c:numRef>
          </c:val>
        </c:ser>
        <c:ser>
          <c:idx val="2"/>
          <c:order val="2"/>
          <c:tx>
            <c:strRef>
              <c:f>'Figure 4'!$F$10</c:f>
              <c:strCache>
                <c:ptCount val="1"/>
                <c:pt idx="0">
                  <c:v>2017</c:v>
                </c:pt>
              </c:strCache>
            </c:strRef>
          </c:tx>
          <c:spPr>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4'!$F$11:$F$20</c:f>
              <c:numCache/>
            </c:numRef>
          </c:val>
        </c:ser>
        <c:ser>
          <c:idx val="3"/>
          <c:order val="3"/>
          <c:tx>
            <c:strRef>
              <c:f>'Figure 4'!$G$10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4'!$G$11:$G$20</c:f>
              <c:numCache/>
            </c:numRef>
          </c:val>
        </c:ser>
        <c:axId val="16017849"/>
        <c:axId val="9942914"/>
      </c:barChart>
      <c:catAx>
        <c:axId val="16017849"/>
        <c:scaling>
          <c:orientation val="minMax"/>
        </c:scaling>
        <c:axPos val="b"/>
        <c:delete val="0"/>
        <c:numFmt formatCode="General" sourceLinked="0"/>
        <c:majorTickMark val="out"/>
        <c:minorTickMark val="none"/>
        <c:tickLblPos val="nextTo"/>
        <c:spPr>
          <a:ln>
            <a:solidFill>
              <a:srgbClr val="000000"/>
            </a:solidFill>
            <a:prstDash val="solid"/>
          </a:ln>
        </c:spPr>
        <c:crossAx val="9942914"/>
        <c:crosses val="autoZero"/>
        <c:auto val="1"/>
        <c:lblOffset val="100"/>
        <c:noMultiLvlLbl val="0"/>
      </c:catAx>
      <c:valAx>
        <c:axId val="9942914"/>
        <c:scaling>
          <c:orientation val="minMax"/>
        </c:scaling>
        <c:axPos val="l"/>
        <c:majorGridlines>
          <c:spPr>
            <a:ln w="3175">
              <a:solidFill>
                <a:srgbClr val="C0C0C0"/>
              </a:solidFill>
              <a:prstDash val="sysDash"/>
            </a:ln>
          </c:spPr>
        </c:majorGridlines>
        <c:delete val="0"/>
        <c:numFmt formatCode="#\ ###\ ###" sourceLinked="0"/>
        <c:majorTickMark val="out"/>
        <c:minorTickMark val="none"/>
        <c:tickLblPos val="nextTo"/>
        <c:spPr>
          <a:noFill/>
          <a:ln w="9525">
            <a:noFill/>
            <a:prstDash val="solid"/>
            <a:round/>
          </a:ln>
        </c:spPr>
        <c:crossAx val="16017849"/>
        <c:crosses val="autoZero"/>
        <c:crossBetween val="between"/>
        <c:dispUnits/>
      </c:valAx>
    </c:plotArea>
    <c:legend>
      <c:legendPos val="b"/>
      <c:layout>
        <c:manualLayout>
          <c:xMode val="edge"/>
          <c:yMode val="edge"/>
          <c:x val="0.44625"/>
          <c:y val="0.955"/>
          <c:w val="0.17375"/>
          <c:h val="0.034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first permits issued as EU Blue Cards in all first permits issued for highly skilled workers, EU, 2011-2018</a:t>
            </a:r>
            <a:r>
              <a:rPr lang="en-US" cap="none" sz="1000" b="0" u="none" baseline="0">
                <a:solidFill>
                  <a:srgbClr val="000000"/>
                </a:solidFill>
                <a:latin typeface="Arial"/>
                <a:ea typeface="Arial"/>
                <a:cs typeface="Arial"/>
              </a:rPr>
              <a:t>
(%)</a:t>
            </a:r>
          </a:p>
        </c:rich>
      </c:tx>
      <c:layout>
        <c:manualLayout>
          <c:xMode val="edge"/>
          <c:yMode val="edge"/>
          <c:x val="0.00525"/>
          <c:y val="0.0095"/>
        </c:manualLayout>
      </c:layout>
      <c:overlay val="0"/>
      <c:spPr>
        <a:noFill/>
        <a:ln>
          <a:noFill/>
        </a:ln>
      </c:spPr>
    </c:title>
    <c:plotArea>
      <c:layout>
        <c:manualLayout>
          <c:layoutTarget val="inner"/>
          <c:xMode val="edge"/>
          <c:yMode val="edge"/>
          <c:x val="0.0435"/>
          <c:y val="0.186"/>
          <c:w val="0.9425"/>
          <c:h val="0.744"/>
        </c:manualLayout>
      </c:layout>
      <c:lineChart>
        <c:grouping val="standard"/>
        <c:varyColors val="0"/>
        <c:ser>
          <c:idx val="2"/>
          <c:order val="0"/>
          <c:tx>
            <c:strRef>
              <c:f>'Figure 5'!$C$11</c:f>
              <c:strCache>
                <c:ptCount val="1"/>
                <c:pt idx="0">
                  <c:v>EU</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5'!$D$10:$K$10</c:f>
              <c:strCache/>
            </c:strRef>
          </c:cat>
          <c:val>
            <c:numRef>
              <c:f>'Figure 5'!$D$11:$K$11</c:f>
              <c:numCache/>
            </c:numRef>
          </c:val>
          <c:smooth val="0"/>
        </c:ser>
        <c:axId val="22377363"/>
        <c:axId val="69676"/>
      </c:lineChart>
      <c:catAx>
        <c:axId val="22377363"/>
        <c:scaling>
          <c:orientation val="minMax"/>
        </c:scaling>
        <c:axPos val="b"/>
        <c:delete val="0"/>
        <c:numFmt formatCode="General" sourceLinked="0"/>
        <c:majorTickMark val="out"/>
        <c:minorTickMark val="none"/>
        <c:tickLblPos val="nextTo"/>
        <c:spPr>
          <a:ln>
            <a:solidFill>
              <a:srgbClr val="000000"/>
            </a:solidFill>
            <a:prstDash val="solid"/>
          </a:ln>
        </c:spPr>
        <c:crossAx val="69676"/>
        <c:crosses val="autoZero"/>
        <c:auto val="1"/>
        <c:lblOffset val="100"/>
        <c:noMultiLvlLbl val="0"/>
      </c:catAx>
      <c:valAx>
        <c:axId val="6967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377363"/>
        <c:crosses val="autoZero"/>
        <c:crossBetween val="between"/>
        <c:dispUnits/>
      </c:valAx>
    </c:plotArea>
    <c:legend>
      <c:legendPos val="b"/>
      <c:layout/>
      <c:overlay val="0"/>
      <c:spPr>
        <a:noFill/>
        <a:ln>
          <a:noFill/>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xdr:colOff>
      <xdr:row>32</xdr:row>
      <xdr:rowOff>19050</xdr:rowOff>
    </xdr:from>
    <xdr:ext cx="8077200" cy="4514850"/>
    <xdr:graphicFrame macro="">
      <xdr:nvGraphicFramePr>
        <xdr:cNvPr id="4" name="Chart 3"/>
        <xdr:cNvGraphicFramePr/>
      </xdr:nvGraphicFramePr>
      <xdr:xfrm>
        <a:off x="1085850" y="6248400"/>
        <a:ext cx="8077200" cy="451485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76200</xdr:rowOff>
    </xdr:from>
    <xdr:ext cx="8248650" cy="4857750"/>
    <xdr:graphicFrame macro="">
      <xdr:nvGraphicFramePr>
        <xdr:cNvPr id="2" name="Chart 1"/>
        <xdr:cNvGraphicFramePr/>
      </xdr:nvGraphicFramePr>
      <xdr:xfrm>
        <a:off x="1190625" y="5724525"/>
        <a:ext cx="8248650" cy="48577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1295400</xdr:colOff>
      <xdr:row>29</xdr:row>
      <xdr:rowOff>57150</xdr:rowOff>
    </xdr:from>
    <xdr:ext cx="9525000" cy="5724525"/>
    <xdr:graphicFrame macro="">
      <xdr:nvGraphicFramePr>
        <xdr:cNvPr id="6" name="Chart 5"/>
        <xdr:cNvGraphicFramePr/>
      </xdr:nvGraphicFramePr>
      <xdr:xfrm>
        <a:off x="1295400" y="6229350"/>
        <a:ext cx="9525000" cy="572452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26</xdr:row>
      <xdr:rowOff>38100</xdr:rowOff>
    </xdr:from>
    <xdr:ext cx="9525000" cy="4714875"/>
    <xdr:graphicFrame macro="">
      <xdr:nvGraphicFramePr>
        <xdr:cNvPr id="4" name="Chart 3"/>
        <xdr:cNvGraphicFramePr/>
      </xdr:nvGraphicFramePr>
      <xdr:xfrm>
        <a:off x="1019175" y="4800600"/>
        <a:ext cx="9525000" cy="47148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33</xdr:row>
      <xdr:rowOff>47625</xdr:rowOff>
    </xdr:from>
    <xdr:ext cx="10201275" cy="5819775"/>
    <xdr:graphicFrame macro="">
      <xdr:nvGraphicFramePr>
        <xdr:cNvPr id="4" name="Chart 3"/>
        <xdr:cNvGraphicFramePr/>
      </xdr:nvGraphicFramePr>
      <xdr:xfrm>
        <a:off x="1019175" y="5419725"/>
        <a:ext cx="10201275" cy="5819775"/>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21</xdr:row>
      <xdr:rowOff>85725</xdr:rowOff>
    </xdr:from>
    <xdr:ext cx="7620000" cy="4333875"/>
    <xdr:graphicFrame macro="">
      <xdr:nvGraphicFramePr>
        <xdr:cNvPr id="2" name="Chart 1"/>
        <xdr:cNvGraphicFramePr/>
      </xdr:nvGraphicFramePr>
      <xdr:xfrm>
        <a:off x="1057275" y="3895725"/>
        <a:ext cx="7620000" cy="4333875"/>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0224-14-26-27-Workbook\Workbook-158255078759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0224-12-15-41-Workbook\Workbook-158254294523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00224-14-38-12-Workbook\Workbook-158255149296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EU28.T_GRANTED.DATA.2018"/>
    </sheetNames>
    <sheetDataSet>
      <sheetData sheetId="0">
        <row r="10">
          <cell r="K10" t="str">
            <v>1 to 90 days</v>
          </cell>
          <cell r="L10" t="str">
            <v>91 days - 6 months</v>
          </cell>
          <cell r="M10" t="str">
            <v>7 - 9 months</v>
          </cell>
        </row>
        <row r="12">
          <cell r="G12" t="str">
            <v>Agriculture, forestry and fishing</v>
          </cell>
          <cell r="K12">
            <v>0.34180738826858603</v>
          </cell>
          <cell r="L12">
            <v>0.42444095844483404</v>
          </cell>
          <cell r="M12">
            <v>0.23375165328657993</v>
          </cell>
        </row>
        <row r="13">
          <cell r="G13" t="str">
            <v>Accommodation and food service activities</v>
          </cell>
          <cell r="K13">
            <v>0.8376574544087234</v>
          </cell>
          <cell r="L13">
            <v>0.07830419251739049</v>
          </cell>
          <cell r="M13">
            <v>0.08403835307388607</v>
          </cell>
        </row>
        <row r="14">
          <cell r="G14" t="str">
            <v>Manufacturing</v>
          </cell>
          <cell r="K14">
            <v>0.7394393999210422</v>
          </cell>
          <cell r="L14">
            <v>0.08211606790367154</v>
          </cell>
          <cell r="M14">
            <v>0.17844453217528622</v>
          </cell>
        </row>
        <row r="15">
          <cell r="G15" t="str">
            <v>Other</v>
          </cell>
          <cell r="K15">
            <v>0.185212033345415</v>
          </cell>
          <cell r="L15">
            <v>0.40703153316418994</v>
          </cell>
          <cell r="M15">
            <v>0.4077564334903951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28.TOTAL.T_GRANTED.2018.DATA"/>
      <sheetName val="Sheet1"/>
    </sheetNames>
    <sheetDataSet>
      <sheetData sheetId="0" refreshError="1"/>
      <sheetData sheetId="1">
        <row r="23">
          <cell r="D23" t="str">
            <v>UA</v>
          </cell>
          <cell r="E23" t="str">
            <v>MA</v>
          </cell>
          <cell r="F23" t="str">
            <v>IN</v>
          </cell>
          <cell r="G23" t="str">
            <v>RS</v>
          </cell>
          <cell r="H23" t="str">
            <v>AL</v>
          </cell>
          <cell r="I23" t="str">
            <v>MD</v>
          </cell>
          <cell r="J23" t="str">
            <v>BA</v>
          </cell>
          <cell r="K23" t="str">
            <v>CO</v>
          </cell>
          <cell r="L23" t="str">
            <v>BY</v>
          </cell>
          <cell r="M23" t="str">
            <v>MK</v>
          </cell>
          <cell r="N23" t="str">
            <v>Other</v>
          </cell>
        </row>
        <row r="25">
          <cell r="B25" t="str">
            <v>Agriculture, forestry and fishing</v>
          </cell>
          <cell r="D25">
            <v>46161</v>
          </cell>
          <cell r="E25">
            <v>13310</v>
          </cell>
          <cell r="F25">
            <v>1497</v>
          </cell>
          <cell r="G25">
            <v>309</v>
          </cell>
          <cell r="H25">
            <v>781</v>
          </cell>
          <cell r="I25">
            <v>391</v>
          </cell>
          <cell r="J25">
            <v>645</v>
          </cell>
          <cell r="K25">
            <v>940</v>
          </cell>
          <cell r="L25">
            <v>415</v>
          </cell>
          <cell r="M25">
            <v>77</v>
          </cell>
          <cell r="N25">
            <v>496</v>
          </cell>
        </row>
        <row r="26">
          <cell r="B26" t="str">
            <v>Manufacturing</v>
          </cell>
          <cell r="D26">
            <v>1083</v>
          </cell>
          <cell r="E26">
            <v>0</v>
          </cell>
          <cell r="F26">
            <v>1</v>
          </cell>
          <cell r="G26">
            <v>1067</v>
          </cell>
          <cell r="H26">
            <v>0</v>
          </cell>
          <cell r="I26">
            <v>55</v>
          </cell>
          <cell r="J26">
            <v>82</v>
          </cell>
          <cell r="K26">
            <v>20</v>
          </cell>
          <cell r="L26">
            <v>16</v>
          </cell>
          <cell r="M26">
            <v>71</v>
          </cell>
          <cell r="N26">
            <v>138</v>
          </cell>
        </row>
        <row r="27">
          <cell r="B27" t="str">
            <v>Construction</v>
          </cell>
          <cell r="D27">
            <v>314</v>
          </cell>
          <cell r="E27">
            <v>220</v>
          </cell>
          <cell r="F27">
            <v>543</v>
          </cell>
          <cell r="G27">
            <v>90</v>
          </cell>
          <cell r="H27">
            <v>513</v>
          </cell>
          <cell r="I27">
            <v>117</v>
          </cell>
          <cell r="J27">
            <v>25</v>
          </cell>
          <cell r="K27">
            <v>0</v>
          </cell>
          <cell r="L27">
            <v>4</v>
          </cell>
          <cell r="M27">
            <v>108</v>
          </cell>
          <cell r="N27">
            <v>198</v>
          </cell>
        </row>
        <row r="28">
          <cell r="B28" t="str">
            <v>Accommodation and food service activities</v>
          </cell>
          <cell r="D28">
            <v>8144</v>
          </cell>
          <cell r="E28">
            <v>18</v>
          </cell>
          <cell r="F28">
            <v>69</v>
          </cell>
          <cell r="G28">
            <v>324</v>
          </cell>
          <cell r="H28">
            <v>61</v>
          </cell>
          <cell r="I28">
            <v>670</v>
          </cell>
          <cell r="J28">
            <v>314</v>
          </cell>
          <cell r="K28">
            <v>0</v>
          </cell>
          <cell r="L28">
            <v>91</v>
          </cell>
          <cell r="M28">
            <v>258</v>
          </cell>
          <cell r="N28">
            <v>689</v>
          </cell>
        </row>
        <row r="29">
          <cell r="B29" t="str">
            <v>Other</v>
          </cell>
          <cell r="D29">
            <v>290</v>
          </cell>
          <cell r="E29">
            <v>8</v>
          </cell>
          <cell r="F29">
            <v>47</v>
          </cell>
          <cell r="G29">
            <v>26</v>
          </cell>
          <cell r="H29">
            <v>16</v>
          </cell>
          <cell r="I29">
            <v>1</v>
          </cell>
          <cell r="J29">
            <v>30</v>
          </cell>
          <cell r="K29">
            <v>1</v>
          </cell>
          <cell r="L29">
            <v>9</v>
          </cell>
          <cell r="M29">
            <v>6</v>
          </cell>
          <cell r="N29">
            <v>193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EU28.DATA.2018"/>
    </sheetNames>
    <sheetDataSet>
      <sheetData sheetId="0">
        <row r="9">
          <cell r="C9" t="str">
            <v>M</v>
          </cell>
          <cell r="D9" t="str">
            <v>F</v>
          </cell>
          <cell r="E9" t="str">
            <v>UNK</v>
          </cell>
        </row>
        <row r="10">
          <cell r="A10" t="str">
            <v>TOTAL</v>
          </cell>
          <cell r="C10">
            <v>10545</v>
          </cell>
          <cell r="D10">
            <v>16534</v>
          </cell>
          <cell r="E10">
            <v>2</v>
          </cell>
        </row>
        <row r="11">
          <cell r="A11" t="str">
            <v>A</v>
          </cell>
          <cell r="C11">
            <v>5976</v>
          </cell>
          <cell r="D11">
            <v>14434</v>
          </cell>
          <cell r="E11">
            <v>1</v>
          </cell>
        </row>
        <row r="12">
          <cell r="A12" t="str">
            <v>I</v>
          </cell>
          <cell r="C12">
            <v>645</v>
          </cell>
          <cell r="D12">
            <v>683</v>
          </cell>
          <cell r="E12">
            <v>1</v>
          </cell>
        </row>
        <row r="13">
          <cell r="A13" t="str">
            <v>C</v>
          </cell>
          <cell r="C13">
            <v>1649</v>
          </cell>
          <cell r="D13">
            <v>885</v>
          </cell>
          <cell r="E13">
            <v>0</v>
          </cell>
        </row>
        <row r="14">
          <cell r="A14" t="str">
            <v>F</v>
          </cell>
          <cell r="C14">
            <v>1788</v>
          </cell>
          <cell r="D14">
            <v>395</v>
          </cell>
          <cell r="E14">
            <v>0</v>
          </cell>
        </row>
        <row r="15">
          <cell r="A15" t="str">
            <v>Other</v>
          </cell>
          <cell r="C15">
            <v>487</v>
          </cell>
          <cell r="D15">
            <v>137</v>
          </cell>
          <cell r="E15">
            <v>0</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8"/>
  <sheetViews>
    <sheetView showGridLines="0" workbookViewId="0" topLeftCell="A10">
      <selection activeCell="C16" sqref="C16:I23"/>
    </sheetView>
  </sheetViews>
  <sheetFormatPr defaultColWidth="9.140625" defaultRowHeight="15"/>
  <cols>
    <col min="1" max="2" width="7.7109375" style="2" customWidth="1"/>
    <col min="3" max="3" width="31.421875" style="2" customWidth="1"/>
    <col min="4" max="4" width="9.140625" style="2" customWidth="1"/>
    <col min="5" max="5" width="9.421875" style="2" bestFit="1" customWidth="1"/>
    <col min="6" max="7" width="9.140625" style="2" customWidth="1"/>
    <col min="8" max="8" width="9.7109375" style="2" customWidth="1"/>
    <col min="9" max="9" width="10.28125" style="2" customWidth="1"/>
    <col min="10" max="10" width="9.140625" style="2" customWidth="1"/>
    <col min="11" max="11" width="10.421875" style="2" bestFit="1" customWidth="1"/>
    <col min="12" max="16114" width="9.140625" style="2" customWidth="1"/>
    <col min="16115" max="16384" width="9.140625" style="2" customWidth="1"/>
  </cols>
  <sheetData>
    <row r="1" s="27" customFormat="1" ht="12" customHeight="1"/>
    <row r="2" s="27" customFormat="1" ht="12" customHeight="1"/>
    <row r="3" spans="3:9" s="27" customFormat="1" ht="12" customHeight="1">
      <c r="C3" s="26" t="s">
        <v>28</v>
      </c>
      <c r="E3" s="40"/>
      <c r="F3" s="40"/>
      <c r="G3" s="40"/>
      <c r="H3" s="40"/>
      <c r="I3" s="40"/>
    </row>
    <row r="4" spans="3:9" s="27" customFormat="1" ht="12" customHeight="1">
      <c r="C4" s="26" t="s">
        <v>96</v>
      </c>
      <c r="E4" s="40"/>
      <c r="F4" s="40"/>
      <c r="G4" s="40"/>
      <c r="H4" s="40"/>
      <c r="I4" s="40"/>
    </row>
    <row r="5" spans="4:9" s="27" customFormat="1" ht="12" customHeight="1">
      <c r="D5" s="40"/>
      <c r="E5" s="40"/>
      <c r="F5" s="40"/>
      <c r="G5" s="40"/>
      <c r="H5" s="40"/>
      <c r="I5" s="40"/>
    </row>
    <row r="6" spans="3:10" s="89" customFormat="1" ht="15">
      <c r="C6" s="38" t="s">
        <v>130</v>
      </c>
      <c r="D6" s="38"/>
      <c r="E6" s="38"/>
      <c r="F6" s="38"/>
      <c r="G6" s="38"/>
      <c r="H6" s="38"/>
      <c r="I6" s="38"/>
      <c r="J6" s="231">
        <f>AVERAGE(E15:I15)</f>
        <v>1.2796940412101991</v>
      </c>
    </row>
    <row r="7" s="34" customFormat="1" ht="15">
      <c r="C7" s="34" t="s">
        <v>36</v>
      </c>
    </row>
    <row r="8" spans="3:9" ht="15">
      <c r="C8" s="12"/>
      <c r="D8" s="12"/>
      <c r="E8" s="35"/>
      <c r="F8" s="35"/>
      <c r="G8" s="35"/>
      <c r="H8" s="12"/>
      <c r="I8" s="12"/>
    </row>
    <row r="9" spans="3:9" ht="15">
      <c r="C9" s="45"/>
      <c r="D9" s="12"/>
      <c r="E9" s="12"/>
      <c r="F9" s="12"/>
      <c r="G9" s="12"/>
      <c r="H9" s="12"/>
      <c r="I9" s="12"/>
    </row>
    <row r="10" spans="3:16" ht="15">
      <c r="C10" s="13"/>
      <c r="D10" s="61" t="s">
        <v>100</v>
      </c>
      <c r="E10" s="61" t="s">
        <v>101</v>
      </c>
      <c r="F10" s="61" t="s">
        <v>102</v>
      </c>
      <c r="G10" s="61" t="s">
        <v>103</v>
      </c>
      <c r="H10" s="61" t="s">
        <v>104</v>
      </c>
      <c r="I10" s="61" t="s">
        <v>132</v>
      </c>
      <c r="K10" s="61" t="s">
        <v>100</v>
      </c>
      <c r="L10" s="61" t="s">
        <v>101</v>
      </c>
      <c r="M10" s="61" t="s">
        <v>102</v>
      </c>
      <c r="N10" s="61" t="s">
        <v>103</v>
      </c>
      <c r="O10" s="61" t="s">
        <v>104</v>
      </c>
      <c r="P10" s="61" t="s">
        <v>132</v>
      </c>
    </row>
    <row r="11" spans="3:11" ht="15">
      <c r="C11" s="39" t="s">
        <v>60</v>
      </c>
      <c r="D11" s="87">
        <v>1794762</v>
      </c>
      <c r="E11" s="87">
        <v>2153231</v>
      </c>
      <c r="F11" s="87">
        <v>2860562</v>
      </c>
      <c r="G11" s="87">
        <v>2634589</v>
      </c>
      <c r="H11" s="88">
        <v>2635896</v>
      </c>
      <c r="I11" s="88">
        <v>2582842</v>
      </c>
      <c r="K11" s="151">
        <f>I11/1000000</f>
        <v>2.582842</v>
      </c>
    </row>
    <row r="12" spans="3:17" ht="15">
      <c r="C12" s="43" t="s">
        <v>65</v>
      </c>
      <c r="D12" s="87">
        <v>318556</v>
      </c>
      <c r="E12" s="87">
        <v>499194</v>
      </c>
      <c r="F12" s="87">
        <v>718474</v>
      </c>
      <c r="G12" s="87">
        <v>744011</v>
      </c>
      <c r="H12" s="88">
        <v>841028</v>
      </c>
      <c r="I12" s="147">
        <v>1031276</v>
      </c>
      <c r="K12" s="153">
        <f>D12/D11</f>
        <v>0.17749205744271385</v>
      </c>
      <c r="L12" s="153">
        <f aca="true" t="shared" si="0" ref="L12:P12">E12/E11</f>
        <v>0.23183485654813626</v>
      </c>
      <c r="M12" s="153">
        <f t="shared" si="0"/>
        <v>0.2511653304490516</v>
      </c>
      <c r="N12" s="153">
        <f t="shared" si="0"/>
        <v>0.2824011639007071</v>
      </c>
      <c r="O12" s="153">
        <f t="shared" si="0"/>
        <v>0.31906721661249154</v>
      </c>
      <c r="P12" s="153">
        <f>I12/($I$11-84075)</f>
        <v>0.41271395052039667</v>
      </c>
      <c r="Q12" s="232">
        <f>P12-O12</f>
        <v>0.09364673390790512</v>
      </c>
    </row>
    <row r="13" spans="3:16" ht="15">
      <c r="C13" s="43" t="s">
        <v>66</v>
      </c>
      <c r="D13" s="87">
        <v>131162</v>
      </c>
      <c r="E13" s="87">
        <v>110660</v>
      </c>
      <c r="F13" s="87">
        <v>136798</v>
      </c>
      <c r="G13" s="87">
        <v>131486</v>
      </c>
      <c r="H13" s="88">
        <v>115313</v>
      </c>
      <c r="I13" s="147">
        <v>140735</v>
      </c>
      <c r="J13" s="2">
        <f>I13/I11*100</f>
        <v>5.448842786357043</v>
      </c>
      <c r="K13" s="153">
        <f>D13/D11</f>
        <v>0.07308044186360085</v>
      </c>
      <c r="L13" s="153">
        <f aca="true" t="shared" si="1" ref="L13:P13">E13/E11</f>
        <v>0.051392535218004944</v>
      </c>
      <c r="M13" s="153">
        <f t="shared" si="1"/>
        <v>0.04782207132724269</v>
      </c>
      <c r="N13" s="153">
        <f t="shared" si="1"/>
        <v>0.049907594695035924</v>
      </c>
      <c r="O13" s="153">
        <f t="shared" si="1"/>
        <v>0.04374717363659264</v>
      </c>
      <c r="P13" s="153">
        <f aca="true" t="shared" si="2" ref="P13:P14">I13/($I$11-84075)</f>
        <v>0.0563217779008607</v>
      </c>
    </row>
    <row r="14" spans="3:16" ht="15">
      <c r="C14" s="43" t="s">
        <v>67</v>
      </c>
      <c r="D14" s="87">
        <v>930802</v>
      </c>
      <c r="E14" s="87">
        <v>1423351</v>
      </c>
      <c r="F14" s="87">
        <v>1917958</v>
      </c>
      <c r="G14" s="87">
        <v>1672727</v>
      </c>
      <c r="H14" s="88">
        <v>1597509</v>
      </c>
      <c r="I14" s="147">
        <v>1326756</v>
      </c>
      <c r="J14" s="2">
        <f>(I14+I13)/I11*100</f>
        <v>56.81690943542036</v>
      </c>
      <c r="K14" s="153">
        <f>D14/D11</f>
        <v>0.5186214105268554</v>
      </c>
      <c r="L14" s="153">
        <f aca="true" t="shared" si="3" ref="L14:P14">E14/E11</f>
        <v>0.6610303306983784</v>
      </c>
      <c r="M14" s="153">
        <f t="shared" si="3"/>
        <v>0.6704829330739903</v>
      </c>
      <c r="N14" s="153">
        <f t="shared" si="3"/>
        <v>0.6349100372012485</v>
      </c>
      <c r="O14" s="153">
        <f t="shared" si="3"/>
        <v>0.6060591920166805</v>
      </c>
      <c r="P14" s="153">
        <f t="shared" si="2"/>
        <v>0.5309642715787426</v>
      </c>
    </row>
    <row r="15" spans="4:12" ht="15">
      <c r="D15" s="143"/>
      <c r="E15" s="143">
        <f>E12/D12</f>
        <v>1.5670525747435302</v>
      </c>
      <c r="F15" s="143">
        <f aca="true" t="shared" si="4" ref="F15:J15">F12/E12</f>
        <v>1.439268100177486</v>
      </c>
      <c r="G15" s="143">
        <f t="shared" si="4"/>
        <v>1.0355433877913467</v>
      </c>
      <c r="H15" s="143">
        <f t="shared" si="4"/>
        <v>1.1303972656318253</v>
      </c>
      <c r="I15" s="143">
        <f t="shared" si="4"/>
        <v>1.2262088777068065</v>
      </c>
      <c r="J15" s="237">
        <f>I14/1000000</f>
        <v>1.326756</v>
      </c>
      <c r="L15" s="238">
        <f>(I14+I13)/1000000</f>
        <v>1.467491</v>
      </c>
    </row>
    <row r="16" spans="3:9" ht="15">
      <c r="C16" s="2" t="s">
        <v>75</v>
      </c>
      <c r="E16" s="86"/>
      <c r="F16" s="86"/>
      <c r="G16" s="153"/>
      <c r="H16" s="153"/>
      <c r="I16" s="153"/>
    </row>
    <row r="17" spans="3:9" ht="12.75" customHeight="1">
      <c r="C17" s="206" t="s">
        <v>115</v>
      </c>
      <c r="D17" s="206"/>
      <c r="E17" s="206"/>
      <c r="F17" s="206"/>
      <c r="G17" s="206"/>
      <c r="H17" s="206"/>
      <c r="I17" s="206"/>
    </row>
    <row r="18" ht="15">
      <c r="C18" s="2" t="s">
        <v>114</v>
      </c>
    </row>
    <row r="19" spans="3:9" ht="15" customHeight="1">
      <c r="C19" s="207" t="s">
        <v>118</v>
      </c>
      <c r="D19" s="207"/>
      <c r="E19" s="207"/>
      <c r="F19" s="207"/>
      <c r="G19" s="207"/>
      <c r="H19" s="207"/>
      <c r="I19" s="207"/>
    </row>
    <row r="20" spans="3:9" ht="23.25" customHeight="1">
      <c r="C20" s="208" t="s">
        <v>117</v>
      </c>
      <c r="D20" s="208"/>
      <c r="E20" s="208"/>
      <c r="F20" s="208"/>
      <c r="G20" s="208"/>
      <c r="H20" s="208"/>
      <c r="I20" s="208"/>
    </row>
    <row r="21" spans="3:9" ht="24.75" customHeight="1">
      <c r="C21" s="208" t="s">
        <v>116</v>
      </c>
      <c r="D21" s="208"/>
      <c r="E21" s="208"/>
      <c r="F21" s="208"/>
      <c r="G21" s="208"/>
      <c r="H21" s="208"/>
      <c r="I21" s="208"/>
    </row>
    <row r="22" spans="3:9" ht="24.75" customHeight="1">
      <c r="C22" s="91" t="s">
        <v>175</v>
      </c>
      <c r="D22" s="155"/>
      <c r="E22" s="155"/>
      <c r="F22" s="155"/>
      <c r="G22" s="155"/>
      <c r="H22" s="155"/>
      <c r="I22" s="155"/>
    </row>
    <row r="23" ht="15">
      <c r="C23" s="29" t="s">
        <v>32</v>
      </c>
    </row>
    <row r="25" spans="4:11" ht="15">
      <c r="D25" s="12"/>
      <c r="E25" s="12"/>
      <c r="F25" s="12"/>
      <c r="G25" s="12"/>
      <c r="H25" s="12"/>
      <c r="I25" s="12"/>
      <c r="J25" s="12"/>
      <c r="K25" s="12"/>
    </row>
    <row r="26" spans="3:11" ht="15">
      <c r="C26" s="29"/>
      <c r="D26" s="12"/>
      <c r="E26" s="12"/>
      <c r="F26" s="12"/>
      <c r="G26" s="12"/>
      <c r="H26" s="12"/>
      <c r="I26" s="12"/>
      <c r="J26" s="12"/>
      <c r="K26" s="12"/>
    </row>
    <row r="27" spans="1:11" ht="15">
      <c r="A27" s="41" t="s">
        <v>29</v>
      </c>
      <c r="C27" s="11"/>
      <c r="D27" s="12"/>
      <c r="E27" s="12"/>
      <c r="F27" s="12"/>
      <c r="G27" s="12"/>
      <c r="H27" s="12"/>
      <c r="I27" s="12"/>
      <c r="J27" s="12"/>
      <c r="K27" s="12"/>
    </row>
    <row r="28" spans="1:11" ht="15">
      <c r="A28" s="2" t="s">
        <v>80</v>
      </c>
      <c r="D28" s="12"/>
      <c r="E28" s="12"/>
      <c r="F28" s="12"/>
      <c r="G28" s="12"/>
      <c r="H28" s="12"/>
      <c r="I28" s="12"/>
      <c r="J28" s="12"/>
      <c r="K28" s="12"/>
    </row>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97.15" customHeight="1"/>
    <row r="61" ht="40.35" customHeight="1">
      <c r="B61" s="41"/>
    </row>
    <row r="63" ht="15">
      <c r="C63" s="29"/>
    </row>
    <row r="65" ht="15">
      <c r="O65" s="29"/>
    </row>
    <row r="66" ht="15">
      <c r="O66" s="29"/>
    </row>
    <row r="67" ht="15">
      <c r="O67" s="29"/>
    </row>
    <row r="68" spans="6:15" ht="15">
      <c r="F68" s="29"/>
      <c r="G68" s="29"/>
      <c r="H68" s="29"/>
      <c r="I68" s="29"/>
      <c r="J68" s="29"/>
      <c r="K68" s="29"/>
      <c r="L68" s="29"/>
      <c r="M68" s="29"/>
      <c r="N68" s="29"/>
      <c r="O68" s="29"/>
    </row>
  </sheetData>
  <mergeCells count="4">
    <mergeCell ref="C17:I17"/>
    <mergeCell ref="C19:I19"/>
    <mergeCell ref="C20:I20"/>
    <mergeCell ref="C21:I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7"/>
  <sheetViews>
    <sheetView showGridLines="0" workbookViewId="0" topLeftCell="A1">
      <selection activeCell="X37" sqref="X37"/>
    </sheetView>
  </sheetViews>
  <sheetFormatPr defaultColWidth="9.140625" defaultRowHeight="15"/>
  <cols>
    <col min="1" max="2" width="9.140625" style="44" customWidth="1"/>
    <col min="3" max="3" width="14.8515625" style="44" customWidth="1"/>
    <col min="4" max="16384" width="9.140625" style="44" customWidth="1"/>
  </cols>
  <sheetData>
    <row r="3" spans="3:9" ht="15">
      <c r="C3" s="8" t="s">
        <v>28</v>
      </c>
      <c r="D3" s="8"/>
      <c r="E3" s="8"/>
      <c r="F3" s="8"/>
      <c r="G3" s="8"/>
      <c r="H3" s="8"/>
      <c r="I3" s="8"/>
    </row>
    <row r="4" spans="3:9" ht="15">
      <c r="C4" s="8" t="s">
        <v>96</v>
      </c>
      <c r="D4" s="8"/>
      <c r="E4" s="8"/>
      <c r="F4" s="8"/>
      <c r="G4" s="8"/>
      <c r="H4" s="8"/>
      <c r="I4" s="8"/>
    </row>
    <row r="5" spans="3:9" ht="15">
      <c r="C5" s="8"/>
      <c r="D5" s="8"/>
      <c r="E5" s="8"/>
      <c r="F5" s="8"/>
      <c r="G5" s="8"/>
      <c r="H5" s="8"/>
      <c r="I5" s="8"/>
    </row>
    <row r="6" spans="1:14" ht="15">
      <c r="A6" s="25"/>
      <c r="B6" s="25"/>
      <c r="C6" s="144" t="s">
        <v>124</v>
      </c>
      <c r="D6" s="144"/>
      <c r="E6" s="144"/>
      <c r="F6" s="144"/>
      <c r="G6" s="144"/>
      <c r="H6" s="144"/>
      <c r="I6" s="144"/>
      <c r="J6" s="25"/>
      <c r="K6" s="25"/>
      <c r="L6" s="25"/>
      <c r="M6" s="25"/>
      <c r="N6" s="25"/>
    </row>
    <row r="7" spans="1:12" ht="15">
      <c r="A7" s="25"/>
      <c r="B7" s="25"/>
      <c r="C7" s="25" t="s">
        <v>121</v>
      </c>
      <c r="D7" s="25"/>
      <c r="E7" s="25"/>
      <c r="F7" s="25"/>
      <c r="G7" s="25"/>
      <c r="H7" s="25"/>
      <c r="I7" s="25"/>
      <c r="J7" s="25"/>
      <c r="K7" s="25"/>
      <c r="L7" s="25"/>
    </row>
    <row r="8" spans="1:12" ht="15">
      <c r="A8" s="25"/>
      <c r="B8" s="25"/>
      <c r="C8" s="25"/>
      <c r="D8" s="25"/>
      <c r="E8" s="25"/>
      <c r="F8" s="25"/>
      <c r="G8" s="25"/>
      <c r="H8" s="25"/>
      <c r="I8" s="25"/>
      <c r="J8" s="25"/>
      <c r="K8" s="25"/>
      <c r="L8" s="25"/>
    </row>
    <row r="9" spans="4:8" ht="15">
      <c r="D9" s="61" t="s">
        <v>100</v>
      </c>
      <c r="E9" s="61" t="s">
        <v>101</v>
      </c>
      <c r="F9" s="61" t="s">
        <v>102</v>
      </c>
      <c r="G9" s="61" t="s">
        <v>103</v>
      </c>
      <c r="H9" s="61" t="s">
        <v>104</v>
      </c>
    </row>
    <row r="10" spans="3:8" ht="15">
      <c r="C10" s="44" t="s">
        <v>31</v>
      </c>
      <c r="D10" s="44">
        <v>100</v>
      </c>
      <c r="E10" s="145">
        <v>139.6808489683001</v>
      </c>
      <c r="F10" s="145">
        <v>187.67132513246108</v>
      </c>
      <c r="G10" s="145">
        <v>172.444613253982</v>
      </c>
      <c r="H10" s="145">
        <v>172.8253385725438</v>
      </c>
    </row>
    <row r="11" spans="3:8" ht="15">
      <c r="C11" s="44" t="s">
        <v>119</v>
      </c>
      <c r="D11" s="44">
        <v>100</v>
      </c>
      <c r="E11" s="145">
        <v>130.55741980629463</v>
      </c>
      <c r="F11" s="145">
        <v>181.70243915276063</v>
      </c>
      <c r="G11" s="145">
        <v>188.16075941020077</v>
      </c>
      <c r="H11" s="145">
        <v>212.6964079364987</v>
      </c>
    </row>
    <row r="12" spans="3:8" ht="15">
      <c r="C12" s="44" t="s">
        <v>123</v>
      </c>
      <c r="D12" s="44">
        <v>100</v>
      </c>
      <c r="E12" s="145">
        <v>71.14388615320871</v>
      </c>
      <c r="F12" s="145">
        <v>80.8061079587082</v>
      </c>
      <c r="G12" s="145">
        <v>77.6683278341694</v>
      </c>
      <c r="H12" s="145">
        <v>68.11499237593034</v>
      </c>
    </row>
    <row r="13" spans="3:8" ht="15">
      <c r="C13" s="44" t="s">
        <v>120</v>
      </c>
      <c r="D13" s="44">
        <v>100</v>
      </c>
      <c r="E13" s="145">
        <v>152.0034335981229</v>
      </c>
      <c r="F13" s="145">
        <v>204.11483232268827</v>
      </c>
      <c r="G13" s="145">
        <v>178.0166151326741</v>
      </c>
      <c r="H13" s="145">
        <v>170.01169038580895</v>
      </c>
    </row>
    <row r="16" spans="3:9" ht="15">
      <c r="C16" s="2" t="s">
        <v>75</v>
      </c>
      <c r="D16" s="2"/>
      <c r="E16" s="86"/>
      <c r="F16" s="86"/>
      <c r="G16" s="86"/>
      <c r="H16" s="86"/>
      <c r="I16" s="2"/>
    </row>
    <row r="17" spans="3:15" ht="12" customHeight="1">
      <c r="C17" s="206" t="s">
        <v>115</v>
      </c>
      <c r="D17" s="206"/>
      <c r="E17" s="206"/>
      <c r="F17" s="206"/>
      <c r="G17" s="206"/>
      <c r="H17" s="206"/>
      <c r="I17" s="206"/>
      <c r="J17" s="206"/>
      <c r="K17" s="206"/>
      <c r="L17" s="206"/>
      <c r="M17" s="206"/>
      <c r="N17" s="206"/>
      <c r="O17" s="206"/>
    </row>
    <row r="18" spans="3:9" ht="15">
      <c r="C18" s="2" t="s">
        <v>114</v>
      </c>
      <c r="D18" s="2"/>
      <c r="E18" s="2"/>
      <c r="F18" s="2"/>
      <c r="G18" s="2"/>
      <c r="H18" s="2"/>
      <c r="I18" s="2"/>
    </row>
    <row r="19" spans="3:15" ht="36.75" customHeight="1">
      <c r="C19" s="208" t="s">
        <v>128</v>
      </c>
      <c r="D19" s="208"/>
      <c r="E19" s="208"/>
      <c r="F19" s="208"/>
      <c r="G19" s="208"/>
      <c r="H19" s="208"/>
      <c r="I19" s="208"/>
      <c r="J19" s="208"/>
      <c r="K19" s="208"/>
      <c r="L19" s="208"/>
      <c r="M19" s="208"/>
      <c r="N19" s="208"/>
      <c r="O19" s="208"/>
    </row>
    <row r="20" spans="3:15" ht="15" customHeight="1">
      <c r="C20" s="209" t="s">
        <v>127</v>
      </c>
      <c r="D20" s="209"/>
      <c r="E20" s="209"/>
      <c r="F20" s="209"/>
      <c r="G20" s="209"/>
      <c r="H20" s="209"/>
      <c r="I20" s="209"/>
      <c r="J20" s="209"/>
      <c r="K20" s="209"/>
      <c r="L20" s="209"/>
      <c r="M20" s="209"/>
      <c r="N20" s="155"/>
      <c r="O20" s="155"/>
    </row>
    <row r="21" spans="3:15" ht="12" customHeight="1">
      <c r="C21" s="208" t="s">
        <v>125</v>
      </c>
      <c r="D21" s="208"/>
      <c r="E21" s="208"/>
      <c r="F21" s="208"/>
      <c r="G21" s="208"/>
      <c r="H21" s="208"/>
      <c r="I21" s="208"/>
      <c r="J21" s="208"/>
      <c r="K21" s="208"/>
      <c r="L21" s="208"/>
      <c r="M21" s="208"/>
      <c r="N21" s="155"/>
      <c r="O21" s="155"/>
    </row>
    <row r="22" spans="3:15" ht="12" customHeight="1">
      <c r="C22" s="208" t="s">
        <v>126</v>
      </c>
      <c r="D22" s="208"/>
      <c r="E22" s="208"/>
      <c r="F22" s="208"/>
      <c r="G22" s="208"/>
      <c r="H22" s="208"/>
      <c r="I22" s="208"/>
      <c r="J22" s="208"/>
      <c r="K22" s="208"/>
      <c r="L22" s="208"/>
      <c r="M22" s="208"/>
      <c r="N22" s="155"/>
      <c r="O22" s="155"/>
    </row>
    <row r="23" spans="3:9" ht="15">
      <c r="C23" s="29" t="s">
        <v>32</v>
      </c>
      <c r="D23" s="2"/>
      <c r="E23" s="2"/>
      <c r="F23" s="2"/>
      <c r="G23" s="2"/>
      <c r="H23" s="2"/>
      <c r="I23" s="2"/>
    </row>
    <row r="26" ht="15">
      <c r="A26" s="41" t="s">
        <v>29</v>
      </c>
    </row>
    <row r="27" ht="15">
      <c r="A27" s="2" t="s">
        <v>122</v>
      </c>
    </row>
    <row r="30" ht="12"/>
    <row r="31" ht="12"/>
    <row r="32" ht="12"/>
    <row r="33" ht="12"/>
    <row r="34" ht="12"/>
    <row r="35" ht="12"/>
    <row r="36" ht="12"/>
    <row r="37" spans="18:24" ht="384" customHeight="1">
      <c r="R37" s="146"/>
      <c r="S37" s="146"/>
      <c r="T37" s="146"/>
      <c r="U37" s="146"/>
      <c r="V37" s="146"/>
      <c r="W37" s="146"/>
      <c r="X37" s="146"/>
    </row>
    <row r="58" ht="54.2"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0"/>
  <sheetViews>
    <sheetView showGridLines="0" workbookViewId="0" topLeftCell="A10">
      <selection activeCell="B22" sqref="B22:N24"/>
    </sheetView>
  </sheetViews>
  <sheetFormatPr defaultColWidth="9.140625" defaultRowHeight="15"/>
  <cols>
    <col min="1" max="1" width="19.8515625" style="44" customWidth="1"/>
    <col min="2" max="2" width="20.00390625" style="44" customWidth="1"/>
    <col min="3" max="6" width="9.140625" style="44" customWidth="1"/>
    <col min="7" max="7" width="11.7109375" style="44" customWidth="1"/>
    <col min="8" max="8" width="20.7109375" style="44" customWidth="1"/>
    <col min="9" max="12" width="9.140625" style="44" customWidth="1"/>
    <col min="13" max="13" width="6.421875" style="44" customWidth="1"/>
    <col min="14" max="14" width="16.421875" style="44" customWidth="1"/>
    <col min="15" max="16384" width="9.140625" style="44" customWidth="1"/>
  </cols>
  <sheetData>
    <row r="2" spans="3:8" ht="15">
      <c r="C2" s="27"/>
      <c r="D2" s="40"/>
      <c r="E2" s="40"/>
      <c r="F2" s="40"/>
      <c r="G2" s="40"/>
      <c r="H2" s="40"/>
    </row>
    <row r="3" spans="2:8" ht="15">
      <c r="B3" s="26" t="s">
        <v>28</v>
      </c>
      <c r="C3" s="27"/>
      <c r="D3" s="40"/>
      <c r="E3" s="40"/>
      <c r="F3" s="40"/>
      <c r="G3" s="40"/>
      <c r="H3" s="40"/>
    </row>
    <row r="4" spans="2:8" ht="15">
      <c r="B4" s="26" t="s">
        <v>96</v>
      </c>
      <c r="C4" s="27"/>
      <c r="D4" s="40"/>
      <c r="E4" s="40"/>
      <c r="F4" s="40"/>
      <c r="G4" s="40"/>
      <c r="H4" s="40"/>
    </row>
    <row r="6" ht="15">
      <c r="B6" s="44" t="s">
        <v>137</v>
      </c>
    </row>
    <row r="7" s="3" customFormat="1" ht="15">
      <c r="B7" s="42" t="s">
        <v>133</v>
      </c>
    </row>
    <row r="8" s="4" customFormat="1" ht="15">
      <c r="B8" s="4" t="s">
        <v>69</v>
      </c>
    </row>
    <row r="10" spans="2:18" s="58" customFormat="1" ht="36">
      <c r="B10" s="59" t="s">
        <v>55</v>
      </c>
      <c r="C10" s="148" t="s">
        <v>31</v>
      </c>
      <c r="D10" s="148" t="s">
        <v>54</v>
      </c>
      <c r="E10" s="148" t="s">
        <v>57</v>
      </c>
      <c r="F10" s="148" t="s">
        <v>56</v>
      </c>
      <c r="G10" s="60"/>
      <c r="H10" s="59"/>
      <c r="I10" s="59" t="s">
        <v>31</v>
      </c>
      <c r="J10" s="59" t="s">
        <v>54</v>
      </c>
      <c r="K10" s="59" t="s">
        <v>57</v>
      </c>
      <c r="L10" s="59" t="s">
        <v>56</v>
      </c>
      <c r="M10" s="60"/>
      <c r="O10" s="59" t="s">
        <v>54</v>
      </c>
      <c r="P10" s="59" t="s">
        <v>57</v>
      </c>
      <c r="Q10" s="59" t="s">
        <v>56</v>
      </c>
      <c r="R10" s="60"/>
    </row>
    <row r="11" spans="2:18" ht="15">
      <c r="B11" s="39" t="s">
        <v>31</v>
      </c>
      <c r="C11" s="44">
        <v>2582842</v>
      </c>
      <c r="D11" s="44">
        <v>2059611</v>
      </c>
      <c r="E11" s="44">
        <v>471047</v>
      </c>
      <c r="F11" s="44">
        <v>52184</v>
      </c>
      <c r="G11" s="84">
        <f>C11/$C$11</f>
        <v>1</v>
      </c>
      <c r="H11" s="39" t="s">
        <v>31</v>
      </c>
      <c r="I11" s="66">
        <f>C11/$C$11*100</f>
        <v>100</v>
      </c>
      <c r="J11" s="66">
        <f>D11/$C$11*100</f>
        <v>79.74204384162871</v>
      </c>
      <c r="K11" s="66">
        <f>E11/$C$11*100</f>
        <v>18.237546082958232</v>
      </c>
      <c r="L11" s="66">
        <f aca="true" t="shared" si="0" ref="L11:L15">F11/$C$11*100</f>
        <v>2.0204100754130527</v>
      </c>
      <c r="M11" s="57"/>
      <c r="N11" s="59"/>
      <c r="R11" s="57"/>
    </row>
    <row r="12" spans="2:18" ht="15">
      <c r="B12" s="39" t="s">
        <v>58</v>
      </c>
      <c r="C12" s="44">
        <v>907648</v>
      </c>
      <c r="D12" s="44">
        <v>763066</v>
      </c>
      <c r="E12" s="44">
        <v>136581</v>
      </c>
      <c r="F12" s="44">
        <v>8001</v>
      </c>
      <c r="G12" s="84">
        <f aca="true" t="shared" si="1" ref="G12:G15">C12/$C$11</f>
        <v>0.35141444966436197</v>
      </c>
      <c r="H12" s="39" t="s">
        <v>58</v>
      </c>
      <c r="I12" s="66">
        <f aca="true" t="shared" si="2" ref="I12:I15">C12/$C$11*100</f>
        <v>35.1414449664362</v>
      </c>
      <c r="J12" s="66">
        <f aca="true" t="shared" si="3" ref="J12:J15">D12/$C$11*100</f>
        <v>29.54365772277205</v>
      </c>
      <c r="K12" s="66">
        <f>E12/$C$11*100</f>
        <v>5.288012197416644</v>
      </c>
      <c r="L12" s="66">
        <f t="shared" si="0"/>
        <v>0.3097750462475057</v>
      </c>
      <c r="M12" s="57"/>
      <c r="N12" s="39" t="s">
        <v>58</v>
      </c>
      <c r="O12" s="66">
        <f>D12/$C12*100</f>
        <v>84.07069701029474</v>
      </c>
      <c r="P12" s="66">
        <f aca="true" t="shared" si="4" ref="P12:P15">E12/$C12*100</f>
        <v>15.047793858412073</v>
      </c>
      <c r="Q12" s="66">
        <f aca="true" t="shared" si="5" ref="Q12:Q15">F12/$C12*100</f>
        <v>0.8815091312931886</v>
      </c>
      <c r="R12" s="127">
        <f>P12+Q12</f>
        <v>15.929302989705262</v>
      </c>
    </row>
    <row r="13" spans="2:18" ht="15">
      <c r="B13" s="39" t="s">
        <v>59</v>
      </c>
      <c r="C13" s="44">
        <v>318795</v>
      </c>
      <c r="D13" s="44">
        <v>234412</v>
      </c>
      <c r="E13" s="44">
        <v>68117</v>
      </c>
      <c r="F13" s="44">
        <v>16266</v>
      </c>
      <c r="G13" s="84">
        <f t="shared" si="1"/>
        <v>0.12342799133667487</v>
      </c>
      <c r="H13" s="39" t="s">
        <v>59</v>
      </c>
      <c r="I13" s="66">
        <f t="shared" si="2"/>
        <v>12.342799133667487</v>
      </c>
      <c r="J13" s="66">
        <f t="shared" si="3"/>
        <v>9.075739050240008</v>
      </c>
      <c r="K13" s="66">
        <f>E13/$C$11*100</f>
        <v>2.637288692068659</v>
      </c>
      <c r="L13" s="66">
        <f t="shared" si="0"/>
        <v>0.629771391358821</v>
      </c>
      <c r="M13" s="57"/>
      <c r="N13" s="39" t="s">
        <v>59</v>
      </c>
      <c r="O13" s="66">
        <f aca="true" t="shared" si="6" ref="O13:O15">D13/$C13*100</f>
        <v>73.53063881177559</v>
      </c>
      <c r="P13" s="66">
        <f t="shared" si="4"/>
        <v>21.36702269483524</v>
      </c>
      <c r="Q13" s="66">
        <f t="shared" si="5"/>
        <v>5.102338493389168</v>
      </c>
      <c r="R13" s="127">
        <f aca="true" t="shared" si="7" ref="R13:R15">P13+Q13</f>
        <v>26.469361188224408</v>
      </c>
    </row>
    <row r="14" spans="2:18" ht="15">
      <c r="B14" s="39" t="s">
        <v>63</v>
      </c>
      <c r="C14" s="44">
        <v>991967</v>
      </c>
      <c r="D14" s="44">
        <v>721540</v>
      </c>
      <c r="E14" s="44">
        <v>243631</v>
      </c>
      <c r="F14" s="44">
        <v>26796</v>
      </c>
      <c r="G14" s="84">
        <f t="shared" si="1"/>
        <v>0.3840602715923003</v>
      </c>
      <c r="H14" s="39" t="s">
        <v>63</v>
      </c>
      <c r="I14" s="66">
        <f t="shared" si="2"/>
        <v>38.40602715923003</v>
      </c>
      <c r="J14" s="66">
        <f t="shared" si="3"/>
        <v>27.935893871944163</v>
      </c>
      <c r="K14" s="66">
        <f>E14/$C$11*100</f>
        <v>9.43267145260918</v>
      </c>
      <c r="L14" s="66">
        <f t="shared" si="0"/>
        <v>1.0374618346766855</v>
      </c>
      <c r="M14" s="57"/>
      <c r="N14" s="39" t="s">
        <v>63</v>
      </c>
      <c r="O14" s="66">
        <f t="shared" si="6"/>
        <v>72.73830681867442</v>
      </c>
      <c r="P14" s="66">
        <f t="shared" si="4"/>
        <v>24.560393642127206</v>
      </c>
      <c r="Q14" s="66">
        <f t="shared" si="5"/>
        <v>2.7012995391983803</v>
      </c>
      <c r="R14" s="127">
        <f t="shared" si="7"/>
        <v>27.261693181325587</v>
      </c>
    </row>
    <row r="15" spans="2:18" ht="15">
      <c r="B15" s="39" t="s">
        <v>61</v>
      </c>
      <c r="C15" s="44">
        <v>364432</v>
      </c>
      <c r="D15" s="44">
        <v>340593</v>
      </c>
      <c r="E15" s="44">
        <v>22718</v>
      </c>
      <c r="F15" s="44">
        <v>1121</v>
      </c>
      <c r="G15" s="84">
        <f t="shared" si="1"/>
        <v>0.14109728740666289</v>
      </c>
      <c r="H15" s="39" t="s">
        <v>61</v>
      </c>
      <c r="I15" s="66">
        <f t="shared" si="2"/>
        <v>14.109728740666288</v>
      </c>
      <c r="J15" s="66">
        <f t="shared" si="3"/>
        <v>13.186753196672502</v>
      </c>
      <c r="K15" s="66">
        <f>E15/$C$11*100</f>
        <v>0.8795737408637462</v>
      </c>
      <c r="L15" s="66">
        <f t="shared" si="0"/>
        <v>0.043401803130040474</v>
      </c>
      <c r="M15" s="57"/>
      <c r="N15" s="39" t="s">
        <v>61</v>
      </c>
      <c r="O15" s="66">
        <f t="shared" si="6"/>
        <v>93.45858761030864</v>
      </c>
      <c r="P15" s="66">
        <f t="shared" si="4"/>
        <v>6.2338104227949245</v>
      </c>
      <c r="Q15" s="66">
        <f t="shared" si="5"/>
        <v>0.3076019668964306</v>
      </c>
      <c r="R15" s="127">
        <f t="shared" si="7"/>
        <v>6.541412389691355</v>
      </c>
    </row>
    <row r="16" spans="2:18" ht="15">
      <c r="B16" s="39"/>
      <c r="C16" s="39" t="s">
        <v>31</v>
      </c>
      <c r="D16" s="84">
        <f>D11/$C$11</f>
        <v>0.7974204384162872</v>
      </c>
      <c r="E16" s="84">
        <f>E11/$C$11</f>
        <v>0.1823754608295823</v>
      </c>
      <c r="F16" s="84">
        <f aca="true" t="shared" si="8" ref="E16:F16">F11/$C$11</f>
        <v>0.020204100754130528</v>
      </c>
      <c r="G16" s="85"/>
      <c r="H16" s="39"/>
      <c r="I16" s="63"/>
      <c r="J16" s="63"/>
      <c r="K16" s="63"/>
      <c r="L16" s="63"/>
      <c r="M16" s="57"/>
      <c r="N16" s="39"/>
      <c r="O16" s="66"/>
      <c r="P16" s="66"/>
      <c r="Q16" s="66"/>
      <c r="R16" s="57"/>
    </row>
    <row r="17" spans="2:18" ht="15">
      <c r="B17" s="39"/>
      <c r="C17" s="39"/>
      <c r="D17" s="84"/>
      <c r="E17" s="84"/>
      <c r="F17" s="84"/>
      <c r="G17" s="85"/>
      <c r="H17" s="39"/>
      <c r="I17" s="63"/>
      <c r="J17" s="63"/>
      <c r="K17" s="63"/>
      <c r="L17" s="63"/>
      <c r="M17" s="57"/>
      <c r="N17" s="39"/>
      <c r="O17" s="66"/>
      <c r="P17" s="66"/>
      <c r="Q17" s="66"/>
      <c r="R17" s="57"/>
    </row>
    <row r="18" spans="2:18" ht="15">
      <c r="B18" s="39"/>
      <c r="C18" s="39"/>
      <c r="D18" s="84"/>
      <c r="E18" s="84"/>
      <c r="F18" s="84"/>
      <c r="G18" s="85"/>
      <c r="H18" s="39"/>
      <c r="I18" s="63"/>
      <c r="J18" s="63"/>
      <c r="K18" s="63"/>
      <c r="L18" s="63"/>
      <c r="M18" s="57"/>
      <c r="N18" s="39"/>
      <c r="O18" s="66"/>
      <c r="P18" s="66"/>
      <c r="Q18" s="66"/>
      <c r="R18" s="57"/>
    </row>
    <row r="19" spans="2:18" ht="15">
      <c r="B19" s="39"/>
      <c r="C19" s="39"/>
      <c r="D19" s="84"/>
      <c r="E19" s="84"/>
      <c r="F19" s="84"/>
      <c r="G19" s="85"/>
      <c r="H19" s="39"/>
      <c r="I19" s="63"/>
      <c r="J19" s="63"/>
      <c r="K19" s="63"/>
      <c r="L19" s="63"/>
      <c r="M19" s="57"/>
      <c r="N19" s="39"/>
      <c r="O19" s="66"/>
      <c r="P19" s="66"/>
      <c r="Q19" s="66"/>
      <c r="R19" s="57"/>
    </row>
    <row r="20" spans="2:18" ht="15">
      <c r="B20" s="39"/>
      <c r="C20" s="39"/>
      <c r="D20" s="84"/>
      <c r="E20" s="84"/>
      <c r="F20" s="84"/>
      <c r="G20" s="85"/>
      <c r="H20" s="39"/>
      <c r="I20" s="63"/>
      <c r="J20" s="63"/>
      <c r="K20" s="63"/>
      <c r="L20" s="63"/>
      <c r="M20" s="57"/>
      <c r="N20" s="39"/>
      <c r="O20" s="66"/>
      <c r="P20" s="66"/>
      <c r="Q20" s="66"/>
      <c r="R20" s="57"/>
    </row>
    <row r="21" spans="2:18" ht="15">
      <c r="B21" s="39"/>
      <c r="C21" s="84"/>
      <c r="D21" s="84"/>
      <c r="E21" s="84"/>
      <c r="F21" s="84"/>
      <c r="G21" s="85"/>
      <c r="H21" s="39"/>
      <c r="I21" s="63"/>
      <c r="J21" s="63"/>
      <c r="K21" s="63"/>
      <c r="L21" s="63"/>
      <c r="M21" s="57"/>
      <c r="N21" s="39"/>
      <c r="O21" s="66"/>
      <c r="P21" s="66"/>
      <c r="Q21" s="66"/>
      <c r="R21" s="57"/>
    </row>
    <row r="22" spans="2:21" ht="48" customHeight="1">
      <c r="B22" s="210" t="s">
        <v>83</v>
      </c>
      <c r="C22" s="210"/>
      <c r="D22" s="210"/>
      <c r="E22" s="210"/>
      <c r="F22" s="210"/>
      <c r="G22" s="210"/>
      <c r="H22" s="210"/>
      <c r="I22" s="210"/>
      <c r="J22" s="210"/>
      <c r="K22" s="210"/>
      <c r="L22" s="210"/>
      <c r="M22" s="210"/>
      <c r="N22" s="210"/>
      <c r="O22" s="66"/>
      <c r="P22" s="66"/>
      <c r="Q22" s="66"/>
      <c r="R22" s="57"/>
      <c r="S22" s="44">
        <v>2563640</v>
      </c>
      <c r="T22" s="44">
        <v>19293</v>
      </c>
      <c r="U22" s="44">
        <f>T22+S22</f>
        <v>2582933</v>
      </c>
    </row>
    <row r="23" spans="2:18" ht="15" customHeight="1">
      <c r="B23" s="4" t="s">
        <v>134</v>
      </c>
      <c r="C23" s="156"/>
      <c r="D23" s="156"/>
      <c r="E23" s="156"/>
      <c r="F23" s="156"/>
      <c r="G23" s="156"/>
      <c r="H23" s="156"/>
      <c r="I23" s="156"/>
      <c r="J23" s="156"/>
      <c r="K23" s="156"/>
      <c r="L23" s="156"/>
      <c r="M23" s="156"/>
      <c r="N23" s="156"/>
      <c r="O23" s="66"/>
      <c r="P23" s="66"/>
      <c r="Q23" s="66"/>
      <c r="R23" s="57"/>
    </row>
    <row r="24" spans="2:18" ht="15">
      <c r="B24" s="72" t="s">
        <v>89</v>
      </c>
      <c r="O24" s="66"/>
      <c r="P24" s="66"/>
      <c r="Q24" s="66"/>
      <c r="R24" s="57"/>
    </row>
    <row r="26" ht="15">
      <c r="A26" s="41" t="s">
        <v>29</v>
      </c>
    </row>
    <row r="27" ht="15">
      <c r="A27" s="44" t="s">
        <v>98</v>
      </c>
    </row>
    <row r="29" ht="15">
      <c r="A29" s="42"/>
    </row>
    <row r="30" ht="12">
      <c r="A30" s="4"/>
    </row>
    <row r="31" ht="12"/>
    <row r="32" ht="12"/>
    <row r="33" ht="12">
      <c r="B33" s="42"/>
    </row>
    <row r="34" ht="12">
      <c r="B34" s="4"/>
    </row>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68.65" customHeight="1"/>
    <row r="70" spans="2:14" ht="12" customHeight="1">
      <c r="B70" s="210"/>
      <c r="C70" s="210"/>
      <c r="D70" s="210"/>
      <c r="E70" s="210"/>
      <c r="F70" s="210"/>
      <c r="G70" s="210"/>
      <c r="H70" s="210"/>
      <c r="I70" s="210"/>
      <c r="J70" s="210"/>
      <c r="K70" s="210"/>
      <c r="L70" s="210"/>
      <c r="M70" s="210"/>
      <c r="N70" s="210"/>
    </row>
  </sheetData>
  <mergeCells count="2">
    <mergeCell ref="B70:N70"/>
    <mergeCell ref="B22:N2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4"/>
  <sheetViews>
    <sheetView showGridLines="0" workbookViewId="0" topLeftCell="A1">
      <selection activeCell="C7" sqref="C7:O48"/>
    </sheetView>
  </sheetViews>
  <sheetFormatPr defaultColWidth="9.140625" defaultRowHeight="12" customHeight="1"/>
  <cols>
    <col min="1" max="1" width="11.57421875" style="44" customWidth="1"/>
    <col min="2" max="2" width="18.421875" style="44" customWidth="1"/>
    <col min="3" max="3" width="16.00390625" style="44" customWidth="1"/>
    <col min="4" max="14" width="10.7109375" style="44" customWidth="1"/>
    <col min="15" max="15" width="10.57421875" style="44" customWidth="1"/>
    <col min="16" max="16" width="19.28125" style="44" customWidth="1"/>
    <col min="17" max="19" width="13.140625" style="55" customWidth="1"/>
    <col min="20" max="23" width="9.140625" style="55" customWidth="1"/>
    <col min="24" max="16384" width="9.140625" style="44" customWidth="1"/>
  </cols>
  <sheetData>
    <row r="1" spans="1:23" s="25" customFormat="1" ht="12" customHeight="1">
      <c r="A1" s="32"/>
      <c r="G1" s="3"/>
      <c r="Q1" s="32"/>
      <c r="R1" s="32"/>
      <c r="S1" s="32"/>
      <c r="T1" s="32"/>
      <c r="U1" s="32"/>
      <c r="V1" s="32"/>
      <c r="W1" s="32"/>
    </row>
    <row r="2" spans="7:23" s="25" customFormat="1" ht="12" customHeight="1">
      <c r="G2" s="3"/>
      <c r="Q2" s="32"/>
      <c r="R2" s="32"/>
      <c r="S2" s="32"/>
      <c r="T2" s="32"/>
      <c r="U2" s="32"/>
      <c r="V2" s="32"/>
      <c r="W2" s="32"/>
    </row>
    <row r="3" spans="3:23" s="25" customFormat="1" ht="12" customHeight="1">
      <c r="C3" s="26" t="s">
        <v>28</v>
      </c>
      <c r="D3" s="26"/>
      <c r="G3" s="3"/>
      <c r="Q3" s="32"/>
      <c r="R3" s="32"/>
      <c r="S3" s="32"/>
      <c r="T3" s="32"/>
      <c r="U3" s="32"/>
      <c r="V3" s="32"/>
      <c r="W3" s="32"/>
    </row>
    <row r="4" spans="3:23" s="25" customFormat="1" ht="12" customHeight="1">
      <c r="C4" s="26" t="s">
        <v>96</v>
      </c>
      <c r="D4" s="24"/>
      <c r="G4" s="3"/>
      <c r="Q4" s="32"/>
      <c r="R4" s="32"/>
      <c r="S4" s="32"/>
      <c r="T4" s="32"/>
      <c r="U4" s="32"/>
      <c r="V4" s="32"/>
      <c r="W4" s="32"/>
    </row>
    <row r="5" spans="7:23" s="25" customFormat="1" ht="12" customHeight="1">
      <c r="G5" s="3"/>
      <c r="Q5" s="32"/>
      <c r="R5" s="32"/>
      <c r="S5" s="32"/>
      <c r="T5" s="32"/>
      <c r="U5" s="32"/>
      <c r="V5" s="32"/>
      <c r="W5" s="32"/>
    </row>
    <row r="6" spans="4:23" s="3" customFormat="1" ht="12">
      <c r="D6" s="42"/>
      <c r="Q6" s="90"/>
      <c r="R6" s="90"/>
      <c r="S6" s="90"/>
      <c r="T6" s="90"/>
      <c r="U6" s="90"/>
      <c r="V6" s="90"/>
      <c r="W6" s="90"/>
    </row>
    <row r="7" spans="3:23" s="4" customFormat="1" ht="12">
      <c r="C7" s="42" t="s">
        <v>131</v>
      </c>
      <c r="D7" s="91"/>
      <c r="Q7" s="92"/>
      <c r="R7" s="92"/>
      <c r="S7" s="92"/>
      <c r="T7" s="92"/>
      <c r="U7" s="92"/>
      <c r="V7" s="92"/>
      <c r="W7" s="92"/>
    </row>
    <row r="8" spans="3:7" ht="12">
      <c r="C8" s="42"/>
      <c r="D8" s="42"/>
      <c r="G8" s="3"/>
    </row>
    <row r="10" spans="3:23" ht="12" customHeight="1">
      <c r="C10" s="48"/>
      <c r="D10" s="214">
        <v>2016</v>
      </c>
      <c r="E10" s="215"/>
      <c r="F10" s="215"/>
      <c r="G10" s="216"/>
      <c r="H10" s="214">
        <v>2017</v>
      </c>
      <c r="I10" s="215"/>
      <c r="J10" s="215"/>
      <c r="K10" s="216"/>
      <c r="L10" s="214">
        <v>2018</v>
      </c>
      <c r="M10" s="215"/>
      <c r="N10" s="215"/>
      <c r="O10" s="215"/>
      <c r="P10" s="1"/>
      <c r="W10" s="44"/>
    </row>
    <row r="11" spans="3:28" ht="12" customHeight="1">
      <c r="C11" s="49"/>
      <c r="D11" s="217" t="s">
        <v>60</v>
      </c>
      <c r="E11" s="51" t="s">
        <v>30</v>
      </c>
      <c r="F11" s="51"/>
      <c r="G11" s="52"/>
      <c r="H11" s="217" t="s">
        <v>60</v>
      </c>
      <c r="I11" s="51" t="s">
        <v>30</v>
      </c>
      <c r="J11" s="51"/>
      <c r="K11" s="52"/>
      <c r="L11" s="217" t="s">
        <v>60</v>
      </c>
      <c r="M11" s="51" t="s">
        <v>30</v>
      </c>
      <c r="N11" s="51"/>
      <c r="O11" s="51"/>
      <c r="P11" s="1"/>
      <c r="W11" s="57"/>
      <c r="X11" s="57"/>
      <c r="Y11" s="57"/>
      <c r="Z11" s="57"/>
      <c r="AA11" s="57"/>
      <c r="AB11" s="57"/>
    </row>
    <row r="12" spans="3:28" ht="33" customHeight="1">
      <c r="C12" s="50"/>
      <c r="D12" s="217"/>
      <c r="E12" s="159" t="s">
        <v>35</v>
      </c>
      <c r="F12" s="53" t="s">
        <v>64</v>
      </c>
      <c r="G12" s="54" t="s">
        <v>34</v>
      </c>
      <c r="H12" s="217"/>
      <c r="I12" s="159" t="s">
        <v>35</v>
      </c>
      <c r="J12" s="53" t="s">
        <v>64</v>
      </c>
      <c r="K12" s="54" t="s">
        <v>34</v>
      </c>
      <c r="L12" s="217"/>
      <c r="M12" s="159" t="s">
        <v>35</v>
      </c>
      <c r="N12" s="53" t="s">
        <v>64</v>
      </c>
      <c r="O12" s="53" t="s">
        <v>34</v>
      </c>
      <c r="P12" s="1"/>
      <c r="Q12" s="2"/>
      <c r="R12" s="2"/>
      <c r="S12" s="2"/>
      <c r="T12" s="2"/>
      <c r="U12" s="2"/>
      <c r="W12" s="126"/>
      <c r="X12" s="57"/>
      <c r="Y12" s="57"/>
      <c r="Z12" s="57"/>
      <c r="AA12" s="57"/>
      <c r="AB12" s="57"/>
    </row>
    <row r="13" spans="3:28" ht="13.5" customHeight="1">
      <c r="C13" s="50"/>
      <c r="D13" s="157" t="s">
        <v>36</v>
      </c>
      <c r="E13" s="211" t="s">
        <v>97</v>
      </c>
      <c r="F13" s="212"/>
      <c r="G13" s="213"/>
      <c r="H13" s="158" t="s">
        <v>36</v>
      </c>
      <c r="I13" s="211" t="s">
        <v>97</v>
      </c>
      <c r="J13" s="212"/>
      <c r="K13" s="213"/>
      <c r="L13" s="157" t="s">
        <v>36</v>
      </c>
      <c r="M13" s="211" t="s">
        <v>97</v>
      </c>
      <c r="N13" s="212"/>
      <c r="O13" s="212"/>
      <c r="P13" s="1"/>
      <c r="Q13" s="83"/>
      <c r="R13" s="83"/>
      <c r="S13" s="83"/>
      <c r="U13" s="44"/>
      <c r="V13" s="44"/>
      <c r="W13" s="126"/>
      <c r="X13" s="57"/>
      <c r="Y13" s="57"/>
      <c r="Z13" s="57"/>
      <c r="AA13" s="57"/>
      <c r="AB13" s="57"/>
    </row>
    <row r="14" spans="3:28" ht="12" customHeight="1">
      <c r="C14" s="46" t="s">
        <v>99</v>
      </c>
      <c r="D14" s="121">
        <v>2634589</v>
      </c>
      <c r="E14" s="133">
        <v>28.240116390070707</v>
      </c>
      <c r="F14" s="134">
        <v>4.990759469503592</v>
      </c>
      <c r="G14" s="134">
        <v>63.49100372012485</v>
      </c>
      <c r="H14" s="125">
        <v>2635896</v>
      </c>
      <c r="I14" s="133">
        <v>31.906721661249154</v>
      </c>
      <c r="J14" s="134">
        <v>4.374717363659264</v>
      </c>
      <c r="K14" s="134">
        <v>60.605919201668044</v>
      </c>
      <c r="L14" s="125">
        <v>2582842</v>
      </c>
      <c r="M14" s="133">
        <v>39.9279553298266</v>
      </c>
      <c r="N14" s="134">
        <v>5.448842786357043</v>
      </c>
      <c r="O14" s="134">
        <v>51.368066649063316</v>
      </c>
      <c r="P14" s="1">
        <f>M14*L14/100</f>
        <v>1031276</v>
      </c>
      <c r="Q14" s="46" t="s">
        <v>99</v>
      </c>
      <c r="R14" s="125">
        <v>2582842</v>
      </c>
      <c r="S14" s="81"/>
      <c r="T14" s="56"/>
      <c r="U14" s="233" t="s">
        <v>1</v>
      </c>
      <c r="V14" s="235" t="s">
        <v>0</v>
      </c>
      <c r="W14" s="126"/>
      <c r="X14" s="57"/>
      <c r="Y14" s="127"/>
      <c r="Z14" s="127"/>
      <c r="AA14" s="127"/>
      <c r="AB14" s="57"/>
    </row>
    <row r="15" spans="3:28" ht="12" customHeight="1">
      <c r="C15" s="6" t="s">
        <v>1</v>
      </c>
      <c r="D15" s="122" t="s">
        <v>0</v>
      </c>
      <c r="E15" s="70" t="s">
        <v>0</v>
      </c>
      <c r="F15" s="71" t="s">
        <v>0</v>
      </c>
      <c r="G15" s="71" t="s">
        <v>0</v>
      </c>
      <c r="H15" s="122" t="s">
        <v>0</v>
      </c>
      <c r="I15" s="70" t="s">
        <v>0</v>
      </c>
      <c r="J15" s="71" t="s">
        <v>0</v>
      </c>
      <c r="K15" s="71" t="s">
        <v>0</v>
      </c>
      <c r="L15" s="122" t="s">
        <v>0</v>
      </c>
      <c r="M15" s="70" t="s">
        <v>0</v>
      </c>
      <c r="N15" s="71" t="s">
        <v>0</v>
      </c>
      <c r="O15" s="71" t="s">
        <v>0</v>
      </c>
      <c r="P15" s="1"/>
      <c r="Q15" s="6" t="s">
        <v>9</v>
      </c>
      <c r="R15" s="122">
        <v>741469</v>
      </c>
      <c r="S15" s="230">
        <f>R15/$R$14</f>
        <v>0.2870748578503834</v>
      </c>
      <c r="T15" s="81"/>
      <c r="U15" s="6" t="s">
        <v>3</v>
      </c>
      <c r="V15" s="70" t="s">
        <v>0</v>
      </c>
      <c r="W15" s="126"/>
      <c r="X15" s="57"/>
      <c r="Y15" s="127"/>
      <c r="Z15" s="127"/>
      <c r="AA15" s="127"/>
      <c r="AB15" s="57"/>
    </row>
    <row r="16" spans="3:28" ht="12" customHeight="1">
      <c r="C16" s="5" t="s">
        <v>2</v>
      </c>
      <c r="D16" s="123">
        <v>267</v>
      </c>
      <c r="E16" s="68">
        <v>52.05992509363296</v>
      </c>
      <c r="F16" s="67">
        <v>45.69288389513109</v>
      </c>
      <c r="G16" s="69">
        <v>2.247191011235955</v>
      </c>
      <c r="H16" s="123">
        <v>307</v>
      </c>
      <c r="I16" s="68">
        <v>47.23127035830619</v>
      </c>
      <c r="J16" s="67">
        <v>51.79153094462541</v>
      </c>
      <c r="K16" s="69">
        <v>0.9771986970684038</v>
      </c>
      <c r="L16" s="123">
        <v>450</v>
      </c>
      <c r="M16" s="68">
        <v>61.55555555555555</v>
      </c>
      <c r="N16" s="67">
        <v>37.55555555555555</v>
      </c>
      <c r="O16" s="69">
        <v>0.8888888888888888</v>
      </c>
      <c r="P16" s="1"/>
      <c r="Q16" s="5" t="s">
        <v>11</v>
      </c>
      <c r="R16" s="123">
        <v>523478</v>
      </c>
      <c r="S16" s="230">
        <f>R16/$R$14</f>
        <v>0.20267519267535528</v>
      </c>
      <c r="U16" s="5" t="s">
        <v>6</v>
      </c>
      <c r="V16" s="123" t="s">
        <v>0</v>
      </c>
      <c r="W16" s="126"/>
      <c r="X16" s="57"/>
      <c r="Y16" s="127"/>
      <c r="Z16" s="127"/>
      <c r="AA16" s="127"/>
      <c r="AB16" s="57"/>
    </row>
    <row r="17" spans="3:28" ht="12" customHeight="1">
      <c r="C17" s="5" t="s">
        <v>135</v>
      </c>
      <c r="D17" s="123">
        <v>10923</v>
      </c>
      <c r="E17" s="68">
        <v>51.55177149134853</v>
      </c>
      <c r="F17" s="69">
        <v>0</v>
      </c>
      <c r="G17" s="69">
        <v>48.44822850865147</v>
      </c>
      <c r="H17" s="123">
        <v>19293</v>
      </c>
      <c r="I17" s="68">
        <v>63.24573679572902</v>
      </c>
      <c r="J17" s="67">
        <v>6.75892810864044</v>
      </c>
      <c r="K17" s="69">
        <v>29.995335095630537</v>
      </c>
      <c r="L17" s="123">
        <v>19293</v>
      </c>
      <c r="M17" s="68">
        <v>63.24573679572902</v>
      </c>
      <c r="N17" s="67">
        <v>6.75892810864044</v>
      </c>
      <c r="O17" s="69">
        <v>29.995335095630537</v>
      </c>
      <c r="P17" s="1"/>
      <c r="Q17" s="5" t="s">
        <v>4</v>
      </c>
      <c r="R17" s="123">
        <v>292859</v>
      </c>
      <c r="S17" s="230">
        <f>R17/$R$14</f>
        <v>0.11338633954380485</v>
      </c>
      <c r="U17" s="5" t="s">
        <v>7</v>
      </c>
      <c r="V17" s="129" t="s">
        <v>0</v>
      </c>
      <c r="W17" s="126"/>
      <c r="X17" s="57"/>
      <c r="Y17" s="127"/>
      <c r="Z17" s="127"/>
      <c r="AA17" s="127"/>
      <c r="AB17" s="57"/>
    </row>
    <row r="18" spans="3:28" ht="12" customHeight="1">
      <c r="C18" s="5" t="s">
        <v>3</v>
      </c>
      <c r="D18" s="123" t="s">
        <v>0</v>
      </c>
      <c r="E18" s="128" t="s">
        <v>0</v>
      </c>
      <c r="F18" s="67" t="s">
        <v>0</v>
      </c>
      <c r="G18" s="67" t="s">
        <v>0</v>
      </c>
      <c r="H18" s="123" t="s">
        <v>0</v>
      </c>
      <c r="I18" s="70" t="s">
        <v>0</v>
      </c>
      <c r="J18" s="71" t="s">
        <v>0</v>
      </c>
      <c r="K18" s="71" t="s">
        <v>0</v>
      </c>
      <c r="L18" s="123" t="s">
        <v>0</v>
      </c>
      <c r="M18" s="70" t="s">
        <v>0</v>
      </c>
      <c r="N18" s="71" t="s">
        <v>0</v>
      </c>
      <c r="O18" s="71" t="s">
        <v>0</v>
      </c>
      <c r="P18" s="1"/>
      <c r="Q18" s="5" t="s">
        <v>8</v>
      </c>
      <c r="R18" s="123">
        <v>267873</v>
      </c>
      <c r="S18" s="230">
        <f>R18/$R$14</f>
        <v>0.10371249964186736</v>
      </c>
      <c r="U18" s="5" t="s">
        <v>27</v>
      </c>
      <c r="V18" s="70" t="s">
        <v>0</v>
      </c>
      <c r="W18" s="126"/>
      <c r="X18" s="57"/>
      <c r="Y18" s="127"/>
      <c r="Z18" s="127"/>
      <c r="AA18" s="127"/>
      <c r="AB18" s="57"/>
    </row>
    <row r="19" spans="3:28" ht="12" customHeight="1">
      <c r="C19" s="5" t="s">
        <v>4</v>
      </c>
      <c r="D19" s="123">
        <v>179726</v>
      </c>
      <c r="E19" s="68">
        <v>83.4653861989918</v>
      </c>
      <c r="F19" s="69">
        <v>16.534613801008202</v>
      </c>
      <c r="G19" s="69">
        <v>0</v>
      </c>
      <c r="H19" s="123">
        <v>235504</v>
      </c>
      <c r="I19" s="68">
        <v>89.04137509341668</v>
      </c>
      <c r="J19" s="67">
        <v>10.958624906583328</v>
      </c>
      <c r="K19" s="69">
        <v>0</v>
      </c>
      <c r="L19" s="123">
        <v>292859</v>
      </c>
      <c r="M19" s="68">
        <v>89.18762954186144</v>
      </c>
      <c r="N19" s="67">
        <v>10.812370458138558</v>
      </c>
      <c r="O19" s="69">
        <v>0</v>
      </c>
      <c r="P19" s="1"/>
      <c r="Q19" s="5" t="s">
        <v>26</v>
      </c>
      <c r="R19" s="123">
        <v>130994</v>
      </c>
      <c r="S19" s="230">
        <f>R19/$R$14</f>
        <v>0.05071700088507156</v>
      </c>
      <c r="U19" s="5" t="s">
        <v>4</v>
      </c>
      <c r="V19" s="68">
        <v>89.18762954186144</v>
      </c>
      <c r="W19" s="126"/>
      <c r="X19" s="57"/>
      <c r="Y19" s="127"/>
      <c r="Z19" s="127"/>
      <c r="AA19" s="127"/>
      <c r="AB19" s="57"/>
    </row>
    <row r="20" spans="3:27" ht="12" customHeight="1">
      <c r="C20" s="5" t="s">
        <v>5</v>
      </c>
      <c r="D20" s="123">
        <v>11009</v>
      </c>
      <c r="E20" s="68">
        <v>39.13161958397674</v>
      </c>
      <c r="F20" s="69">
        <v>7.512035607230448</v>
      </c>
      <c r="G20" s="69">
        <v>53.35634480879281</v>
      </c>
      <c r="H20" s="123">
        <v>11431</v>
      </c>
      <c r="I20" s="68">
        <v>36.82967369433995</v>
      </c>
      <c r="J20" s="67">
        <v>9.806666083457264</v>
      </c>
      <c r="K20" s="69">
        <v>53.36366022220278</v>
      </c>
      <c r="L20" s="123">
        <v>10505</v>
      </c>
      <c r="M20" s="68">
        <v>48.96715849595431</v>
      </c>
      <c r="N20" s="67">
        <v>10.404569252736792</v>
      </c>
      <c r="O20" s="69">
        <v>40.6282722513089</v>
      </c>
      <c r="P20" s="1"/>
      <c r="Q20" s="5" t="s">
        <v>21</v>
      </c>
      <c r="R20" s="123">
        <v>99780</v>
      </c>
      <c r="S20" s="230">
        <f>R20/$R$14</f>
        <v>0.03863186366026261</v>
      </c>
      <c r="U20" s="5" t="s">
        <v>16</v>
      </c>
      <c r="V20" s="68">
        <v>75.19142419601837</v>
      </c>
      <c r="W20" s="154" t="e">
        <f>V20/$V$14</f>
        <v>#VALUE!</v>
      </c>
      <c r="Y20" s="18"/>
      <c r="Z20" s="18"/>
      <c r="AA20" s="18"/>
    </row>
    <row r="21" spans="3:27" ht="12" customHeight="1">
      <c r="C21" s="5" t="s">
        <v>6</v>
      </c>
      <c r="D21" s="123" t="s">
        <v>0</v>
      </c>
      <c r="E21" s="128" t="s">
        <v>0</v>
      </c>
      <c r="F21" s="67" t="s">
        <v>0</v>
      </c>
      <c r="G21" s="67" t="s">
        <v>0</v>
      </c>
      <c r="H21" s="123" t="s">
        <v>0</v>
      </c>
      <c r="I21" s="70" t="s">
        <v>0</v>
      </c>
      <c r="J21" s="71" t="s">
        <v>0</v>
      </c>
      <c r="K21" s="71" t="s">
        <v>0</v>
      </c>
      <c r="L21" s="123" t="s">
        <v>0</v>
      </c>
      <c r="M21" s="122" t="s">
        <v>0</v>
      </c>
      <c r="N21" s="132" t="s">
        <v>0</v>
      </c>
      <c r="O21" s="132" t="s">
        <v>0</v>
      </c>
      <c r="P21" s="1"/>
      <c r="Q21" s="5" t="s">
        <v>20</v>
      </c>
      <c r="R21" s="123">
        <v>93872</v>
      </c>
      <c r="S21" s="230">
        <f>R21/$R$14</f>
        <v>0.036344460869073676</v>
      </c>
      <c r="U21" s="5" t="s">
        <v>10</v>
      </c>
      <c r="V21" s="128">
        <v>72.28786546493735</v>
      </c>
      <c r="W21" s="154" t="e">
        <f aca="true" t="shared" si="0" ref="W21:W42">V21/$V$14</f>
        <v>#VALUE!</v>
      </c>
      <c r="Y21" s="18"/>
      <c r="Z21" s="18"/>
      <c r="AA21" s="18"/>
    </row>
    <row r="22" spans="3:27" ht="12" customHeight="1">
      <c r="C22" s="5" t="s">
        <v>7</v>
      </c>
      <c r="D22" s="129">
        <v>0</v>
      </c>
      <c r="E22" s="128" t="s">
        <v>0</v>
      </c>
      <c r="F22" s="67" t="s">
        <v>0</v>
      </c>
      <c r="G22" s="67" t="s">
        <v>0</v>
      </c>
      <c r="H22" s="129">
        <v>0</v>
      </c>
      <c r="I22" s="70" t="s">
        <v>0</v>
      </c>
      <c r="J22" s="71" t="s">
        <v>0</v>
      </c>
      <c r="K22" s="71" t="s">
        <v>0</v>
      </c>
      <c r="L22" s="129">
        <v>0</v>
      </c>
      <c r="M22" s="130" t="s">
        <v>0</v>
      </c>
      <c r="N22" s="131" t="s">
        <v>0</v>
      </c>
      <c r="O22" s="131" t="s">
        <v>0</v>
      </c>
      <c r="P22" s="1"/>
      <c r="Q22" s="5" t="s">
        <v>19</v>
      </c>
      <c r="R22" s="123">
        <v>84075</v>
      </c>
      <c r="S22" s="230">
        <f>R22/$R$14</f>
        <v>0.03255135234753036</v>
      </c>
      <c r="U22" s="5" t="s">
        <v>18</v>
      </c>
      <c r="V22" s="128">
        <v>71.57776948899665</v>
      </c>
      <c r="W22" s="154" t="e">
        <f t="shared" si="0"/>
        <v>#VALUE!</v>
      </c>
      <c r="Y22" s="18"/>
      <c r="Z22" s="18"/>
      <c r="AA22" s="18"/>
    </row>
    <row r="23" spans="3:27" ht="12" customHeight="1">
      <c r="C23" s="5" t="s">
        <v>8</v>
      </c>
      <c r="D23" s="123">
        <v>276477</v>
      </c>
      <c r="E23" s="68">
        <v>35.467688089786854</v>
      </c>
      <c r="F23" s="69">
        <v>25.632150233111616</v>
      </c>
      <c r="G23" s="69">
        <v>38.90016167710153</v>
      </c>
      <c r="H23" s="123">
        <v>259306</v>
      </c>
      <c r="I23" s="68">
        <v>38.646232636344706</v>
      </c>
      <c r="J23" s="67">
        <v>22.43681210616029</v>
      </c>
      <c r="K23" s="69">
        <v>38.916955257495005</v>
      </c>
      <c r="L23" s="123">
        <v>267873</v>
      </c>
      <c r="M23" s="68">
        <v>42.12182638787784</v>
      </c>
      <c r="N23" s="67">
        <v>19.574574518521835</v>
      </c>
      <c r="O23" s="69">
        <v>38.303599093600326</v>
      </c>
      <c r="P23" s="1"/>
      <c r="Q23" s="5" t="s">
        <v>25</v>
      </c>
      <c r="R23" s="123">
        <v>43387</v>
      </c>
      <c r="S23" s="230">
        <f>R23/$R$14</f>
        <v>0.016798162644095147</v>
      </c>
      <c r="U23" s="5" t="s">
        <v>20</v>
      </c>
      <c r="V23" s="68">
        <v>70.69413669677859</v>
      </c>
      <c r="W23" s="154" t="e">
        <f t="shared" si="0"/>
        <v>#VALUE!</v>
      </c>
      <c r="Y23" s="18"/>
      <c r="Z23" s="18"/>
      <c r="AA23" s="18"/>
    </row>
    <row r="24" spans="3:27" ht="12" customHeight="1">
      <c r="C24" s="5" t="s">
        <v>9</v>
      </c>
      <c r="D24" s="123">
        <v>987995</v>
      </c>
      <c r="E24" s="68">
        <v>20.303847691536898</v>
      </c>
      <c r="F24" s="69">
        <v>0</v>
      </c>
      <c r="G24" s="69">
        <v>79.6961523084631</v>
      </c>
      <c r="H24" s="123">
        <v>915031</v>
      </c>
      <c r="I24" s="68">
        <v>22.275857320680938</v>
      </c>
      <c r="J24" s="67">
        <v>0</v>
      </c>
      <c r="K24" s="69">
        <v>77.72414267931906</v>
      </c>
      <c r="L24" s="123">
        <v>741469</v>
      </c>
      <c r="M24" s="68">
        <v>29.518833558786678</v>
      </c>
      <c r="N24" s="67">
        <v>0</v>
      </c>
      <c r="O24" s="69">
        <v>70.48116644121332</v>
      </c>
      <c r="P24" s="1"/>
      <c r="Q24" s="5" t="s">
        <v>16</v>
      </c>
      <c r="R24" s="123">
        <v>41792</v>
      </c>
      <c r="S24" s="230">
        <f>R24/$R$14</f>
        <v>0.01618062583773998</v>
      </c>
      <c r="U24" s="5" t="s">
        <v>24</v>
      </c>
      <c r="V24" s="68">
        <v>65.87811063559994</v>
      </c>
      <c r="W24" s="154" t="e">
        <f t="shared" si="0"/>
        <v>#VALUE!</v>
      </c>
      <c r="Y24" s="18"/>
      <c r="Z24" s="18"/>
      <c r="AA24" s="18"/>
    </row>
    <row r="25" spans="3:27" ht="12" customHeight="1">
      <c r="C25" s="5" t="s">
        <v>10</v>
      </c>
      <c r="D25" s="123">
        <v>6842</v>
      </c>
      <c r="E25" s="68">
        <v>64.45483776673487</v>
      </c>
      <c r="F25" s="69">
        <v>4.150833089739843</v>
      </c>
      <c r="G25" s="69">
        <v>31.394329143525283</v>
      </c>
      <c r="H25" s="123">
        <v>12326</v>
      </c>
      <c r="I25" s="68">
        <v>69.22764887230245</v>
      </c>
      <c r="J25" s="67">
        <v>2.596138244361512</v>
      </c>
      <c r="K25" s="69">
        <v>28.17621288333604</v>
      </c>
      <c r="L25" s="123">
        <v>36392</v>
      </c>
      <c r="M25" s="68">
        <v>72.28786546493735</v>
      </c>
      <c r="N25" s="67">
        <v>1.0441855352824798</v>
      </c>
      <c r="O25" s="69">
        <v>26.667948999780172</v>
      </c>
      <c r="P25" s="1"/>
      <c r="Q25" s="5" t="s">
        <v>23</v>
      </c>
      <c r="R25" s="123">
        <v>39657</v>
      </c>
      <c r="S25" s="230">
        <f>R25/$R$14</f>
        <v>0.015354017009170518</v>
      </c>
      <c r="U25" s="5" t="s">
        <v>26</v>
      </c>
      <c r="V25" s="68">
        <v>65.8686657404156</v>
      </c>
      <c r="W25" s="154" t="e">
        <f t="shared" si="0"/>
        <v>#VALUE!</v>
      </c>
      <c r="Y25" s="18"/>
      <c r="Z25" s="18"/>
      <c r="AA25" s="18"/>
    </row>
    <row r="26" spans="3:27" ht="12" customHeight="1">
      <c r="C26" s="5" t="s">
        <v>11</v>
      </c>
      <c r="D26" s="123">
        <v>574355</v>
      </c>
      <c r="E26" s="68">
        <v>7.754437586510085</v>
      </c>
      <c r="F26" s="69">
        <v>0.2437516866746176</v>
      </c>
      <c r="G26" s="69">
        <v>92.0018107268153</v>
      </c>
      <c r="H26" s="123">
        <v>550521</v>
      </c>
      <c r="I26" s="68">
        <v>8.606211207201905</v>
      </c>
      <c r="J26" s="67">
        <v>0.31243131506336724</v>
      </c>
      <c r="K26" s="69">
        <v>91.08135747773473</v>
      </c>
      <c r="L26" s="123">
        <v>523478</v>
      </c>
      <c r="M26" s="68">
        <v>12.172813375156167</v>
      </c>
      <c r="N26" s="67">
        <v>5.083881271037178</v>
      </c>
      <c r="O26" s="69">
        <v>82.74330535380665</v>
      </c>
      <c r="P26" s="1"/>
      <c r="Q26" s="5" t="s">
        <v>13</v>
      </c>
      <c r="R26" s="123">
        <v>37751</v>
      </c>
      <c r="S26" s="230">
        <f>R26/$R$14</f>
        <v>0.014616070204836377</v>
      </c>
      <c r="U26" s="5" t="s">
        <v>135</v>
      </c>
      <c r="V26" s="68">
        <v>63.24573679572902</v>
      </c>
      <c r="W26" s="154" t="e">
        <f t="shared" si="0"/>
        <v>#VALUE!</v>
      </c>
      <c r="Y26" s="18"/>
      <c r="Z26" s="18"/>
      <c r="AA26" s="18"/>
    </row>
    <row r="27" spans="3:27" ht="12" customHeight="1">
      <c r="C27" s="5" t="s">
        <v>12</v>
      </c>
      <c r="D27" s="123">
        <v>30009</v>
      </c>
      <c r="E27" s="68">
        <v>35.65596987570396</v>
      </c>
      <c r="F27" s="69">
        <v>0</v>
      </c>
      <c r="G27" s="69">
        <v>64.34403012429605</v>
      </c>
      <c r="H27" s="123">
        <v>29273</v>
      </c>
      <c r="I27" s="68">
        <v>45.06200252792676</v>
      </c>
      <c r="J27" s="67">
        <v>0</v>
      </c>
      <c r="K27" s="69">
        <v>54.93799747207324</v>
      </c>
      <c r="L27" s="123">
        <v>33010</v>
      </c>
      <c r="M27" s="68">
        <v>40.13026355649803</v>
      </c>
      <c r="N27" s="67">
        <v>0</v>
      </c>
      <c r="O27" s="69">
        <v>59.869736443501964</v>
      </c>
      <c r="P27" s="1"/>
      <c r="Q27" s="5" t="s">
        <v>10</v>
      </c>
      <c r="R27" s="123">
        <v>36392</v>
      </c>
      <c r="S27" s="230">
        <f>R27/$R$14</f>
        <v>0.014089905615597082</v>
      </c>
      <c r="U27" s="5" t="s">
        <v>2</v>
      </c>
      <c r="V27" s="68">
        <v>61.55555555555555</v>
      </c>
      <c r="W27" s="154" t="e">
        <f t="shared" si="0"/>
        <v>#VALUE!</v>
      </c>
      <c r="Y27" s="18"/>
      <c r="Z27" s="18"/>
      <c r="AA27" s="18"/>
    </row>
    <row r="28" spans="3:27" ht="12" customHeight="1">
      <c r="C28" s="5" t="s">
        <v>13</v>
      </c>
      <c r="D28" s="123">
        <v>27397</v>
      </c>
      <c r="E28" s="68">
        <v>19.66638683067489</v>
      </c>
      <c r="F28" s="69">
        <v>1.7520166441581195</v>
      </c>
      <c r="G28" s="69">
        <v>78.58159652516699</v>
      </c>
      <c r="H28" s="123">
        <v>33160</v>
      </c>
      <c r="I28" s="68">
        <v>17.738238841978287</v>
      </c>
      <c r="J28" s="67">
        <v>3.238841978287093</v>
      </c>
      <c r="K28" s="69">
        <v>79.02291917973461</v>
      </c>
      <c r="L28" s="123">
        <v>37751</v>
      </c>
      <c r="M28" s="68">
        <v>21.546449100686075</v>
      </c>
      <c r="N28" s="67">
        <v>1.7218086938094357</v>
      </c>
      <c r="O28" s="69">
        <v>76.73174220550449</v>
      </c>
      <c r="P28" s="1"/>
      <c r="Q28" s="5" t="s">
        <v>12</v>
      </c>
      <c r="R28" s="123">
        <v>33010</v>
      </c>
      <c r="S28" s="230">
        <f>R28/$R$14</f>
        <v>0.012780495283877218</v>
      </c>
      <c r="U28" s="5" t="s">
        <v>14</v>
      </c>
      <c r="V28" s="68">
        <v>59.82212921789171</v>
      </c>
      <c r="W28" s="154" t="e">
        <f t="shared" si="0"/>
        <v>#VALUE!</v>
      </c>
      <c r="Y28" s="18"/>
      <c r="Z28" s="18"/>
      <c r="AA28" s="18"/>
    </row>
    <row r="29" spans="3:27" ht="12" customHeight="1">
      <c r="C29" s="5" t="s">
        <v>14</v>
      </c>
      <c r="D29" s="123">
        <v>6017</v>
      </c>
      <c r="E29" s="128">
        <v>49.85873358816686</v>
      </c>
      <c r="F29" s="67">
        <v>0</v>
      </c>
      <c r="G29" s="67">
        <v>50.14126641183314</v>
      </c>
      <c r="H29" s="123">
        <v>10145</v>
      </c>
      <c r="I29" s="68">
        <v>69.95564317397734</v>
      </c>
      <c r="J29" s="67">
        <v>0</v>
      </c>
      <c r="K29" s="69">
        <v>30.04435682602267</v>
      </c>
      <c r="L29" s="123">
        <v>15292</v>
      </c>
      <c r="M29" s="68">
        <v>59.82212921789171</v>
      </c>
      <c r="N29" s="67">
        <v>0</v>
      </c>
      <c r="O29" s="69">
        <v>40.17787078210829</v>
      </c>
      <c r="P29" s="1"/>
      <c r="Q29" s="5" t="s">
        <v>24</v>
      </c>
      <c r="R29" s="123">
        <v>25236</v>
      </c>
      <c r="S29" s="230">
        <f>R29/$R$14</f>
        <v>0.009770632504814464</v>
      </c>
      <c r="U29" s="5" t="s">
        <v>23</v>
      </c>
      <c r="V29" s="68">
        <v>53.79126005497138</v>
      </c>
      <c r="W29" s="154" t="e">
        <f t="shared" si="0"/>
        <v>#VALUE!</v>
      </c>
      <c r="Y29" s="18"/>
      <c r="Z29" s="18"/>
      <c r="AA29" s="18"/>
    </row>
    <row r="30" spans="3:27" ht="12" customHeight="1">
      <c r="C30" s="5" t="s">
        <v>15</v>
      </c>
      <c r="D30" s="123">
        <v>1968</v>
      </c>
      <c r="E30" s="68">
        <v>33.02845528455284</v>
      </c>
      <c r="F30" s="69">
        <v>6.859756097560976</v>
      </c>
      <c r="G30" s="69">
        <v>60.11178861788618</v>
      </c>
      <c r="H30" s="123">
        <v>2996</v>
      </c>
      <c r="I30" s="68">
        <v>38.81842456608812</v>
      </c>
      <c r="J30" s="67">
        <v>3.0373831775700935</v>
      </c>
      <c r="K30" s="69">
        <v>58.14419225634179</v>
      </c>
      <c r="L30" s="123">
        <v>3032</v>
      </c>
      <c r="M30" s="68">
        <v>42.77704485488127</v>
      </c>
      <c r="N30" s="67">
        <v>3.364116094986808</v>
      </c>
      <c r="O30" s="69">
        <v>53.85883905013193</v>
      </c>
      <c r="P30" s="1"/>
      <c r="Q30" s="5" t="s">
        <v>22</v>
      </c>
      <c r="R30" s="123">
        <v>20300</v>
      </c>
      <c r="S30" s="230">
        <f>R30/$R$14</f>
        <v>0.007859559353611255</v>
      </c>
      <c r="U30" s="5" t="s">
        <v>22</v>
      </c>
      <c r="V30" s="68">
        <v>50.56157635467981</v>
      </c>
      <c r="W30" s="154" t="e">
        <f t="shared" si="0"/>
        <v>#VALUE!</v>
      </c>
      <c r="Y30" s="18"/>
      <c r="Z30" s="18"/>
      <c r="AA30" s="18"/>
    </row>
    <row r="31" spans="3:27" ht="12" customHeight="1">
      <c r="C31" s="5" t="s">
        <v>16</v>
      </c>
      <c r="D31" s="123">
        <v>10395</v>
      </c>
      <c r="E31" s="68">
        <v>55.23809523809524</v>
      </c>
      <c r="F31" s="69">
        <v>24.03078403078403</v>
      </c>
      <c r="G31" s="69">
        <v>20.73112073112073</v>
      </c>
      <c r="H31" s="123">
        <v>20535</v>
      </c>
      <c r="I31" s="68">
        <v>69.75894813732651</v>
      </c>
      <c r="J31" s="67">
        <v>18.363769174579986</v>
      </c>
      <c r="K31" s="69">
        <v>11.8772826880935</v>
      </c>
      <c r="L31" s="123">
        <v>41792</v>
      </c>
      <c r="M31" s="68">
        <v>75.19142419601837</v>
      </c>
      <c r="N31" s="67">
        <v>5.197166921898928</v>
      </c>
      <c r="O31" s="69">
        <v>19.611408882082696</v>
      </c>
      <c r="P31" s="1"/>
      <c r="Q31" s="5" t="s">
        <v>17</v>
      </c>
      <c r="R31" s="123">
        <v>19664</v>
      </c>
      <c r="S31" s="230">
        <f>R31/$R$14</f>
        <v>0.007613318971892202</v>
      </c>
      <c r="U31" s="5" t="s">
        <v>17</v>
      </c>
      <c r="V31" s="68">
        <v>50.40683482506102</v>
      </c>
      <c r="W31" s="154" t="e">
        <f t="shared" si="0"/>
        <v>#VALUE!</v>
      </c>
      <c r="Y31" s="18"/>
      <c r="Z31" s="18"/>
      <c r="AA31" s="18"/>
    </row>
    <row r="32" spans="3:27" ht="12" customHeight="1">
      <c r="C32" s="5" t="s">
        <v>17</v>
      </c>
      <c r="D32" s="123">
        <v>7660</v>
      </c>
      <c r="E32" s="68">
        <v>39.5822454308094</v>
      </c>
      <c r="F32" s="69">
        <v>2.741514360313316</v>
      </c>
      <c r="G32" s="69">
        <v>57.67624020887728</v>
      </c>
      <c r="H32" s="123">
        <v>10949</v>
      </c>
      <c r="I32" s="68">
        <v>49.76710201844917</v>
      </c>
      <c r="J32" s="67">
        <v>2.0732486985112795</v>
      </c>
      <c r="K32" s="69">
        <v>48.15964928303955</v>
      </c>
      <c r="L32" s="123">
        <v>19664</v>
      </c>
      <c r="M32" s="68">
        <v>50.40683482506102</v>
      </c>
      <c r="N32" s="67">
        <v>1.3934092758340113</v>
      </c>
      <c r="O32" s="69">
        <v>48.199755899104964</v>
      </c>
      <c r="P32" s="1"/>
      <c r="Q32" s="5" t="s">
        <v>135</v>
      </c>
      <c r="R32" s="123">
        <v>19293</v>
      </c>
      <c r="S32" s="230">
        <f>R32/$R$14</f>
        <v>0.0074696787492227554</v>
      </c>
      <c r="U32" s="5" t="s">
        <v>5</v>
      </c>
      <c r="V32" s="68">
        <v>48.96715849595431</v>
      </c>
      <c r="W32" s="154" t="e">
        <f t="shared" si="0"/>
        <v>#VALUE!</v>
      </c>
      <c r="Y32" s="18"/>
      <c r="Z32" s="18"/>
      <c r="AA32" s="18"/>
    </row>
    <row r="33" spans="3:27" ht="12" customHeight="1">
      <c r="C33" s="5" t="s">
        <v>18</v>
      </c>
      <c r="D33" s="123">
        <v>2362</v>
      </c>
      <c r="E33" s="68">
        <v>39.5004233700254</v>
      </c>
      <c r="F33" s="69">
        <v>1.4817950889077054</v>
      </c>
      <c r="G33" s="69">
        <v>59.017781541066896</v>
      </c>
      <c r="H33" s="123">
        <v>2967</v>
      </c>
      <c r="I33" s="68">
        <v>55.88136164475902</v>
      </c>
      <c r="J33" s="67">
        <v>0.977418267610381</v>
      </c>
      <c r="K33" s="69">
        <v>43.14122008763061</v>
      </c>
      <c r="L33" s="123">
        <v>2681</v>
      </c>
      <c r="M33" s="68">
        <v>71.57776948899665</v>
      </c>
      <c r="N33" s="67">
        <v>1.0070869078701976</v>
      </c>
      <c r="O33" s="69">
        <v>27.415143603133156</v>
      </c>
      <c r="P33" s="1"/>
      <c r="Q33" s="5" t="s">
        <v>14</v>
      </c>
      <c r="R33" s="123">
        <v>15292</v>
      </c>
      <c r="S33" s="230">
        <f>R33/$R$14</f>
        <v>0.005920609932779473</v>
      </c>
      <c r="U33" s="5" t="s">
        <v>15</v>
      </c>
      <c r="V33" s="68">
        <v>42.77704485488127</v>
      </c>
      <c r="W33" s="154" t="e">
        <f t="shared" si="0"/>
        <v>#VALUE!</v>
      </c>
      <c r="Y33" s="18"/>
      <c r="Z33" s="18"/>
      <c r="AA33" s="18"/>
    </row>
    <row r="34" spans="3:27" ht="12" customHeight="1">
      <c r="C34" s="5" t="s">
        <v>19</v>
      </c>
      <c r="D34" s="123">
        <v>86365</v>
      </c>
      <c r="E34" s="128">
        <v>0</v>
      </c>
      <c r="F34" s="67">
        <v>0</v>
      </c>
      <c r="G34" s="67">
        <v>0</v>
      </c>
      <c r="H34" s="123">
        <v>82046</v>
      </c>
      <c r="I34" s="70">
        <v>0</v>
      </c>
      <c r="J34" s="71">
        <v>0</v>
      </c>
      <c r="K34" s="71">
        <v>0</v>
      </c>
      <c r="L34" s="123">
        <v>84075</v>
      </c>
      <c r="M34" s="70">
        <v>0</v>
      </c>
      <c r="N34" s="71">
        <v>0</v>
      </c>
      <c r="O34" s="71">
        <v>0</v>
      </c>
      <c r="P34" s="1"/>
      <c r="Q34" s="5" t="s">
        <v>5</v>
      </c>
      <c r="R34" s="123">
        <v>10505</v>
      </c>
      <c r="S34" s="230">
        <f>R34/$R$14</f>
        <v>0.004067225172890947</v>
      </c>
      <c r="U34" s="5" t="s">
        <v>8</v>
      </c>
      <c r="V34" s="128">
        <v>42.12182638787784</v>
      </c>
      <c r="W34" s="154" t="e">
        <f t="shared" si="0"/>
        <v>#VALUE!</v>
      </c>
      <c r="Y34" s="18"/>
      <c r="Z34" s="18"/>
      <c r="AA34" s="18"/>
    </row>
    <row r="35" spans="3:27" ht="12" customHeight="1">
      <c r="C35" s="5" t="s">
        <v>20</v>
      </c>
      <c r="D35" s="123">
        <v>76674</v>
      </c>
      <c r="E35" s="68">
        <v>53.17839163210476</v>
      </c>
      <c r="F35" s="69">
        <v>26.40138769335107</v>
      </c>
      <c r="G35" s="69">
        <v>20.420220674544172</v>
      </c>
      <c r="H35" s="123">
        <v>86707</v>
      </c>
      <c r="I35" s="68">
        <v>57.355230834880686</v>
      </c>
      <c r="J35" s="67">
        <v>19.312166261086187</v>
      </c>
      <c r="K35" s="69">
        <v>23.332602904033124</v>
      </c>
      <c r="L35" s="123">
        <v>93872</v>
      </c>
      <c r="M35" s="68">
        <v>70.69413669677859</v>
      </c>
      <c r="N35" s="67">
        <v>18.559314811658428</v>
      </c>
      <c r="O35" s="69">
        <v>10.74654849156298</v>
      </c>
      <c r="P35" s="1"/>
      <c r="Q35" s="5" t="s">
        <v>15</v>
      </c>
      <c r="R35" s="123">
        <v>3032</v>
      </c>
      <c r="S35" s="230">
        <f>R35/$R$14</f>
        <v>0.001173900687692085</v>
      </c>
      <c r="U35" s="5" t="s">
        <v>12</v>
      </c>
      <c r="V35" s="68">
        <v>40.13026355649803</v>
      </c>
      <c r="W35" s="154" t="e">
        <f t="shared" si="0"/>
        <v>#VALUE!</v>
      </c>
      <c r="Y35" s="18"/>
      <c r="Z35" s="18"/>
      <c r="AA35" s="18"/>
    </row>
    <row r="36" spans="3:27" ht="12" customHeight="1">
      <c r="C36" s="5" t="s">
        <v>21</v>
      </c>
      <c r="D36" s="123">
        <v>107149</v>
      </c>
      <c r="E36" s="68">
        <v>9.206805476486014</v>
      </c>
      <c r="F36" s="69">
        <v>1.1274020289503401</v>
      </c>
      <c r="G36" s="69">
        <v>89.66579249456365</v>
      </c>
      <c r="H36" s="123">
        <v>109572</v>
      </c>
      <c r="I36" s="68">
        <v>12.557952761654438</v>
      </c>
      <c r="J36" s="67">
        <v>1.284087175555799</v>
      </c>
      <c r="K36" s="69">
        <v>86.15796006278977</v>
      </c>
      <c r="L36" s="123">
        <v>99780</v>
      </c>
      <c r="M36" s="68">
        <v>38.30126277811184</v>
      </c>
      <c r="N36" s="67">
        <v>1.959310483062738</v>
      </c>
      <c r="O36" s="69">
        <v>59.739426738825415</v>
      </c>
      <c r="P36" s="1"/>
      <c r="Q36" s="5" t="s">
        <v>18</v>
      </c>
      <c r="R36" s="123">
        <v>2681</v>
      </c>
      <c r="S36" s="230">
        <f>R36/$R$14</f>
        <v>0.0010380038732527967</v>
      </c>
      <c r="U36" s="234" t="s">
        <v>99</v>
      </c>
      <c r="V36" s="236">
        <v>39.9279553298266</v>
      </c>
      <c r="W36" s="154" t="e">
        <f t="shared" si="0"/>
        <v>#VALUE!</v>
      </c>
      <c r="Y36" s="18"/>
      <c r="Z36" s="18"/>
      <c r="AA36" s="18"/>
    </row>
    <row r="37" spans="3:27" ht="12" customHeight="1">
      <c r="C37" s="5" t="s">
        <v>22</v>
      </c>
      <c r="D37" s="123">
        <v>13967</v>
      </c>
      <c r="E37" s="68">
        <v>53.927113911362504</v>
      </c>
      <c r="F37" s="69">
        <v>0.572778692632634</v>
      </c>
      <c r="G37" s="69">
        <v>45.50010739600487</v>
      </c>
      <c r="H37" s="123">
        <v>18301</v>
      </c>
      <c r="I37" s="68">
        <v>45.74066990874815</v>
      </c>
      <c r="J37" s="67">
        <v>1.9452488935030872</v>
      </c>
      <c r="K37" s="69">
        <v>52.31408119774875</v>
      </c>
      <c r="L37" s="123">
        <v>20300</v>
      </c>
      <c r="M37" s="68">
        <v>50.56157635467981</v>
      </c>
      <c r="N37" s="67">
        <v>0.8817733990147782</v>
      </c>
      <c r="O37" s="69">
        <v>48.556650246305416</v>
      </c>
      <c r="P37" s="1"/>
      <c r="Q37" s="5" t="s">
        <v>2</v>
      </c>
      <c r="R37" s="123">
        <v>450</v>
      </c>
      <c r="S37" s="230">
        <f>R37/$R$14</f>
        <v>0.0001742266851785746</v>
      </c>
      <c r="U37" s="5" t="s">
        <v>21</v>
      </c>
      <c r="V37" s="68">
        <v>38.30126277811184</v>
      </c>
      <c r="W37" s="154" t="e">
        <f t="shared" si="0"/>
        <v>#VALUE!</v>
      </c>
      <c r="Y37" s="18"/>
      <c r="Z37" s="18"/>
      <c r="AA37" s="18"/>
    </row>
    <row r="38" spans="3:27" ht="12" customHeight="1">
      <c r="C38" s="5" t="s">
        <v>23</v>
      </c>
      <c r="D38" s="123">
        <v>12805</v>
      </c>
      <c r="E38" s="128">
        <v>54.705193283873484</v>
      </c>
      <c r="F38" s="67">
        <v>1.4681764935572041</v>
      </c>
      <c r="G38" s="67">
        <v>43.82663022256931</v>
      </c>
      <c r="H38" s="123">
        <v>24267</v>
      </c>
      <c r="I38" s="68">
        <v>51.230065521078004</v>
      </c>
      <c r="J38" s="67">
        <v>1.0920179667861705</v>
      </c>
      <c r="K38" s="69">
        <v>47.67791651213582</v>
      </c>
      <c r="L38" s="123">
        <v>39657</v>
      </c>
      <c r="M38" s="68">
        <v>53.79126005497138</v>
      </c>
      <c r="N38" s="67">
        <v>1.0288221499356986</v>
      </c>
      <c r="O38" s="69">
        <v>45.17991779509292</v>
      </c>
      <c r="P38" s="1"/>
      <c r="Q38" s="5" t="s">
        <v>7</v>
      </c>
      <c r="R38" s="129">
        <v>0</v>
      </c>
      <c r="S38" s="82">
        <f>R38/$R$14</f>
        <v>0</v>
      </c>
      <c r="U38" s="5" t="s">
        <v>25</v>
      </c>
      <c r="V38" s="68">
        <v>38.165810035264016</v>
      </c>
      <c r="W38" s="154" t="e">
        <f t="shared" si="0"/>
        <v>#VALUE!</v>
      </c>
      <c r="Y38" s="18"/>
      <c r="Z38" s="18"/>
      <c r="AA38" s="18"/>
    </row>
    <row r="39" spans="3:27" ht="12" customHeight="1">
      <c r="C39" s="5" t="s">
        <v>24</v>
      </c>
      <c r="D39" s="123">
        <v>12794</v>
      </c>
      <c r="E39" s="68">
        <v>49.515397842738786</v>
      </c>
      <c r="F39" s="69">
        <v>3.9158980772236984</v>
      </c>
      <c r="G39" s="69">
        <v>46.56870408003751</v>
      </c>
      <c r="H39" s="123">
        <v>17713</v>
      </c>
      <c r="I39" s="68">
        <v>57.50014113927624</v>
      </c>
      <c r="J39" s="67">
        <v>3.7768870321232995</v>
      </c>
      <c r="K39" s="69">
        <v>38.722971828600464</v>
      </c>
      <c r="L39" s="123">
        <v>25236</v>
      </c>
      <c r="M39" s="68">
        <v>65.87811063559994</v>
      </c>
      <c r="N39" s="67">
        <v>2.714376287842764</v>
      </c>
      <c r="O39" s="69">
        <v>31.407513076557297</v>
      </c>
      <c r="P39" s="1"/>
      <c r="Q39" s="5" t="s">
        <v>1</v>
      </c>
      <c r="R39" s="123"/>
      <c r="S39" s="82">
        <f>R39/$R$14</f>
        <v>0</v>
      </c>
      <c r="U39" s="5" t="s">
        <v>9</v>
      </c>
      <c r="V39" s="68">
        <v>29.518833558786678</v>
      </c>
      <c r="W39" s="154" t="e">
        <f t="shared" si="0"/>
        <v>#VALUE!</v>
      </c>
      <c r="Y39" s="18"/>
      <c r="Z39" s="18"/>
      <c r="AA39" s="18"/>
    </row>
    <row r="40" spans="3:27" ht="12" customHeight="1">
      <c r="C40" s="9" t="s">
        <v>25</v>
      </c>
      <c r="D40" s="124">
        <v>42110</v>
      </c>
      <c r="E40" s="162">
        <v>39.80527190691047</v>
      </c>
      <c r="F40" s="163">
        <v>0</v>
      </c>
      <c r="G40" s="163">
        <v>60.19472809308952</v>
      </c>
      <c r="H40" s="124">
        <v>45410</v>
      </c>
      <c r="I40" s="162">
        <v>35.80709094913015</v>
      </c>
      <c r="J40" s="164">
        <v>0</v>
      </c>
      <c r="K40" s="163">
        <v>64.19290905086984</v>
      </c>
      <c r="L40" s="124">
        <v>43387</v>
      </c>
      <c r="M40" s="162">
        <v>38.165810035264016</v>
      </c>
      <c r="N40" s="164">
        <v>0</v>
      </c>
      <c r="O40" s="163">
        <v>61.834189964735984</v>
      </c>
      <c r="P40" s="1"/>
      <c r="Q40" s="9" t="s">
        <v>3</v>
      </c>
      <c r="R40" s="124"/>
      <c r="S40" s="82">
        <f>R40/$R$14</f>
        <v>0</v>
      </c>
      <c r="U40" s="9" t="s">
        <v>13</v>
      </c>
      <c r="V40" s="162">
        <v>21.546449100686075</v>
      </c>
      <c r="W40" s="154" t="e">
        <f t="shared" si="0"/>
        <v>#VALUE!</v>
      </c>
      <c r="Y40" s="18"/>
      <c r="Z40" s="18"/>
      <c r="AA40" s="18"/>
    </row>
    <row r="41" spans="3:27" ht="12" customHeight="1">
      <c r="C41" s="7" t="s">
        <v>26</v>
      </c>
      <c r="D41" s="167">
        <v>149323</v>
      </c>
      <c r="E41" s="168">
        <v>79.4231297254944</v>
      </c>
      <c r="F41" s="169">
        <v>1.8021336297824182</v>
      </c>
      <c r="G41" s="169">
        <v>18.774736644723184</v>
      </c>
      <c r="H41" s="167">
        <v>138136</v>
      </c>
      <c r="I41" s="168">
        <v>69.0015636763769</v>
      </c>
      <c r="J41" s="169">
        <v>1.4963514217872242</v>
      </c>
      <c r="K41" s="169">
        <v>29.50208490183587</v>
      </c>
      <c r="L41" s="167">
        <v>130994</v>
      </c>
      <c r="M41" s="168">
        <v>65.8686657404156</v>
      </c>
      <c r="N41" s="169">
        <v>2.444386765806067</v>
      </c>
      <c r="O41" s="169">
        <v>31.68694749377834</v>
      </c>
      <c r="P41" s="1"/>
      <c r="Q41" s="7" t="s">
        <v>6</v>
      </c>
      <c r="R41" s="167"/>
      <c r="S41" s="82">
        <f>R41/$R$14</f>
        <v>0</v>
      </c>
      <c r="U41" s="7" t="s">
        <v>11</v>
      </c>
      <c r="V41" s="168">
        <v>12.172813375156167</v>
      </c>
      <c r="W41" s="154" t="e">
        <f t="shared" si="0"/>
        <v>#VALUE!</v>
      </c>
      <c r="Y41" s="18"/>
      <c r="Z41" s="18"/>
      <c r="AA41" s="18"/>
    </row>
    <row r="42" spans="3:23" ht="12" customHeight="1">
      <c r="C42" s="165" t="s">
        <v>27</v>
      </c>
      <c r="D42" s="166" t="s">
        <v>0</v>
      </c>
      <c r="E42" s="70" t="s">
        <v>0</v>
      </c>
      <c r="F42" s="71" t="s">
        <v>0</v>
      </c>
      <c r="G42" s="71" t="s">
        <v>0</v>
      </c>
      <c r="H42" s="166" t="s">
        <v>0</v>
      </c>
      <c r="I42" s="70" t="s">
        <v>0</v>
      </c>
      <c r="J42" s="71" t="s">
        <v>0</v>
      </c>
      <c r="K42" s="71" t="s">
        <v>0</v>
      </c>
      <c r="L42" s="166" t="s">
        <v>0</v>
      </c>
      <c r="M42" s="70" t="s">
        <v>0</v>
      </c>
      <c r="N42" s="71" t="s">
        <v>0</v>
      </c>
      <c r="O42" s="71" t="s">
        <v>0</v>
      </c>
      <c r="P42" s="1"/>
      <c r="Q42" s="7" t="s">
        <v>7</v>
      </c>
      <c r="R42" s="152">
        <v>0</v>
      </c>
      <c r="S42" s="82">
        <f aca="true" t="shared" si="1" ref="S16:S42">R42/$R$14</f>
        <v>0</v>
      </c>
      <c r="U42" s="165" t="s">
        <v>19</v>
      </c>
      <c r="V42" s="70">
        <v>0</v>
      </c>
      <c r="W42" s="154" t="e">
        <f t="shared" si="0"/>
        <v>#VALUE!</v>
      </c>
    </row>
    <row r="43" spans="4:15" ht="8.25" customHeight="1">
      <c r="D43" s="20"/>
      <c r="E43" s="20"/>
      <c r="F43" s="20"/>
      <c r="G43" s="20"/>
      <c r="H43" s="20"/>
      <c r="I43" s="20"/>
      <c r="J43" s="20"/>
      <c r="K43" s="20"/>
      <c r="L43" s="20"/>
      <c r="M43" s="20"/>
      <c r="N43" s="20"/>
      <c r="O43" s="20"/>
    </row>
    <row r="44" ht="12" customHeight="1">
      <c r="C44" s="44" t="s">
        <v>105</v>
      </c>
    </row>
    <row r="45" spans="2:3" ht="12" customHeight="1">
      <c r="B45" s="8"/>
      <c r="C45" s="44" t="s">
        <v>76</v>
      </c>
    </row>
    <row r="46" spans="2:3" ht="15" customHeight="1">
      <c r="B46" s="8"/>
      <c r="C46" s="25" t="s">
        <v>138</v>
      </c>
    </row>
    <row r="47" spans="2:3" ht="12" customHeight="1">
      <c r="B47" s="8"/>
      <c r="C47" s="149" t="s">
        <v>136</v>
      </c>
    </row>
    <row r="48" spans="2:3" ht="12" customHeight="1">
      <c r="B48" s="2"/>
      <c r="C48" s="72" t="s">
        <v>89</v>
      </c>
    </row>
    <row r="49" spans="5:7" ht="12" customHeight="1">
      <c r="E49" s="28"/>
      <c r="F49" s="28"/>
      <c r="G49" s="28"/>
    </row>
    <row r="50" spans="5:15" ht="12" customHeight="1">
      <c r="E50" s="28"/>
      <c r="F50" s="28"/>
      <c r="G50" s="28"/>
      <c r="I50" s="28"/>
      <c r="J50" s="28"/>
      <c r="K50" s="28"/>
      <c r="L50" s="28"/>
      <c r="M50" s="28"/>
      <c r="N50" s="28"/>
      <c r="O50" s="28"/>
    </row>
    <row r="51" ht="12" customHeight="1">
      <c r="A51" s="8" t="s">
        <v>29</v>
      </c>
    </row>
    <row r="52" ht="12" customHeight="1">
      <c r="A52" s="44" t="s">
        <v>81</v>
      </c>
    </row>
    <row r="57" ht="12" customHeight="1">
      <c r="C57" s="39"/>
    </row>
    <row r="58" spans="3:23" ht="12" customHeight="1">
      <c r="C58" s="55"/>
      <c r="D58" s="55"/>
      <c r="E58" s="55"/>
      <c r="F58" s="55"/>
      <c r="G58" s="55"/>
      <c r="H58" s="55"/>
      <c r="I58" s="55"/>
      <c r="Q58" s="44"/>
      <c r="R58" s="44"/>
      <c r="S58" s="44"/>
      <c r="T58" s="44"/>
      <c r="U58" s="44"/>
      <c r="V58" s="44"/>
      <c r="W58" s="44"/>
    </row>
    <row r="59" spans="3:23" ht="12" customHeight="1">
      <c r="C59" s="55"/>
      <c r="D59" s="55"/>
      <c r="E59" s="55"/>
      <c r="F59" s="55"/>
      <c r="G59" s="55"/>
      <c r="H59" s="55"/>
      <c r="I59" s="55"/>
      <c r="Q59" s="44"/>
      <c r="R59" s="44"/>
      <c r="S59" s="44"/>
      <c r="T59" s="44"/>
      <c r="U59" s="44"/>
      <c r="V59" s="44"/>
      <c r="W59" s="44"/>
    </row>
    <row r="60" spans="3:23" ht="12" customHeight="1">
      <c r="C60" s="55"/>
      <c r="D60" s="55"/>
      <c r="E60" s="55"/>
      <c r="F60" s="55"/>
      <c r="G60" s="55"/>
      <c r="H60" s="55"/>
      <c r="I60" s="55"/>
      <c r="Q60" s="44"/>
      <c r="R60" s="44"/>
      <c r="S60" s="44"/>
      <c r="T60" s="44"/>
      <c r="U60" s="44"/>
      <c r="V60" s="44"/>
      <c r="W60" s="44"/>
    </row>
    <row r="61" spans="17:23" ht="12" customHeight="1">
      <c r="Q61" s="44"/>
      <c r="R61" s="44"/>
      <c r="S61" s="44"/>
      <c r="T61" s="44"/>
      <c r="U61" s="44"/>
      <c r="V61" s="44"/>
      <c r="W61" s="44"/>
    </row>
    <row r="62" spans="17:23" ht="12" customHeight="1">
      <c r="Q62" s="44"/>
      <c r="R62" s="44"/>
      <c r="S62" s="44"/>
      <c r="T62" s="44"/>
      <c r="U62" s="44"/>
      <c r="V62" s="44"/>
      <c r="W62" s="44"/>
    </row>
    <row r="63" spans="17:23" ht="12" customHeight="1">
      <c r="Q63" s="44"/>
      <c r="R63" s="44"/>
      <c r="S63" s="44"/>
      <c r="T63" s="44"/>
      <c r="U63" s="44"/>
      <c r="V63" s="44"/>
      <c r="W63" s="44"/>
    </row>
    <row r="64" spans="17:23" ht="12" customHeight="1">
      <c r="Q64" s="44"/>
      <c r="R64" s="44"/>
      <c r="S64" s="44"/>
      <c r="T64" s="44"/>
      <c r="U64" s="44"/>
      <c r="V64" s="44"/>
      <c r="W64" s="44"/>
    </row>
    <row r="65" spans="17:23" ht="12" customHeight="1">
      <c r="Q65" s="44"/>
      <c r="R65" s="44"/>
      <c r="S65" s="44"/>
      <c r="T65" s="44"/>
      <c r="U65" s="44"/>
      <c r="V65" s="44"/>
      <c r="W65" s="44"/>
    </row>
    <row r="66" spans="17:23" ht="12" customHeight="1">
      <c r="Q66" s="44"/>
      <c r="R66" s="44"/>
      <c r="S66" s="44"/>
      <c r="T66" s="44"/>
      <c r="U66" s="44"/>
      <c r="V66" s="44"/>
      <c r="W66" s="44"/>
    </row>
    <row r="67" spans="17:23" ht="12" customHeight="1">
      <c r="Q67" s="44"/>
      <c r="R67" s="44"/>
      <c r="S67" s="44"/>
      <c r="T67" s="44"/>
      <c r="U67" s="44"/>
      <c r="V67" s="44"/>
      <c r="W67" s="44"/>
    </row>
    <row r="68" spans="17:23" ht="12" customHeight="1">
      <c r="Q68" s="44"/>
      <c r="R68" s="44"/>
      <c r="S68" s="44"/>
      <c r="T68" s="44"/>
      <c r="U68" s="44"/>
      <c r="V68" s="44"/>
      <c r="W68" s="44"/>
    </row>
    <row r="69" spans="17:23" ht="12" customHeight="1">
      <c r="Q69" s="44"/>
      <c r="R69" s="44"/>
      <c r="S69" s="44"/>
      <c r="T69" s="44"/>
      <c r="U69" s="44"/>
      <c r="V69" s="44"/>
      <c r="W69" s="44"/>
    </row>
    <row r="70" spans="17:23" ht="12" customHeight="1">
      <c r="Q70" s="44"/>
      <c r="R70" s="44"/>
      <c r="S70" s="44"/>
      <c r="T70" s="44"/>
      <c r="U70" s="44"/>
      <c r="V70" s="44"/>
      <c r="W70" s="44"/>
    </row>
    <row r="71" spans="17:23" ht="12" customHeight="1">
      <c r="Q71" s="44"/>
      <c r="R71" s="44"/>
      <c r="S71" s="44"/>
      <c r="T71" s="44"/>
      <c r="U71" s="44"/>
      <c r="V71" s="44"/>
      <c r="W71" s="44"/>
    </row>
    <row r="72" spans="17:23" ht="12" customHeight="1">
      <c r="Q72" s="44"/>
      <c r="R72" s="44"/>
      <c r="S72" s="44"/>
      <c r="T72" s="44"/>
      <c r="U72" s="44"/>
      <c r="V72" s="44"/>
      <c r="W72" s="44"/>
    </row>
    <row r="73" spans="17:23" ht="12" customHeight="1">
      <c r="Q73" s="44"/>
      <c r="R73" s="44"/>
      <c r="S73" s="44"/>
      <c r="T73" s="44"/>
      <c r="U73" s="44"/>
      <c r="V73" s="44"/>
      <c r="W73" s="44"/>
    </row>
    <row r="74" spans="17:23" ht="12" customHeight="1">
      <c r="Q74" s="44"/>
      <c r="R74" s="44"/>
      <c r="S74" s="44"/>
      <c r="T74" s="44"/>
      <c r="U74" s="44"/>
      <c r="V74" s="44"/>
      <c r="W74" s="44"/>
    </row>
    <row r="75" spans="17:23" ht="12" customHeight="1">
      <c r="Q75" s="44"/>
      <c r="R75" s="44"/>
      <c r="S75" s="44"/>
      <c r="T75" s="44"/>
      <c r="U75" s="44"/>
      <c r="V75" s="44"/>
      <c r="W75" s="44"/>
    </row>
    <row r="76" spans="17:23" ht="12" customHeight="1">
      <c r="Q76" s="44"/>
      <c r="R76" s="44"/>
      <c r="S76" s="44"/>
      <c r="T76" s="44"/>
      <c r="U76" s="44"/>
      <c r="V76" s="44"/>
      <c r="W76" s="44"/>
    </row>
    <row r="77" spans="17:23" ht="12" customHeight="1">
      <c r="Q77" s="44"/>
      <c r="R77" s="44"/>
      <c r="S77" s="44"/>
      <c r="T77" s="44"/>
      <c r="U77" s="44"/>
      <c r="V77" s="44"/>
      <c r="W77" s="44"/>
    </row>
    <row r="78" spans="17:23" ht="12" customHeight="1">
      <c r="Q78" s="44"/>
      <c r="R78" s="44"/>
      <c r="S78" s="44"/>
      <c r="T78" s="44"/>
      <c r="U78" s="44"/>
      <c r="V78" s="44"/>
      <c r="W78" s="44"/>
    </row>
    <row r="79" spans="17:23" ht="12" customHeight="1">
      <c r="Q79" s="44"/>
      <c r="R79" s="44"/>
      <c r="S79" s="44"/>
      <c r="T79" s="44"/>
      <c r="U79" s="44"/>
      <c r="V79" s="44"/>
      <c r="W79" s="44"/>
    </row>
    <row r="80" spans="17:23" ht="12" customHeight="1">
      <c r="Q80" s="44"/>
      <c r="R80" s="44"/>
      <c r="S80" s="44"/>
      <c r="T80" s="44"/>
      <c r="U80" s="44"/>
      <c r="V80" s="44"/>
      <c r="W80" s="44"/>
    </row>
    <row r="81" spans="17:23" ht="12" customHeight="1">
      <c r="Q81" s="44"/>
      <c r="R81" s="44"/>
      <c r="S81" s="44"/>
      <c r="T81" s="44"/>
      <c r="U81" s="44"/>
      <c r="V81" s="44"/>
      <c r="W81" s="44"/>
    </row>
    <row r="82" spans="17:23" ht="12" customHeight="1">
      <c r="Q82" s="44"/>
      <c r="R82" s="44"/>
      <c r="S82" s="44"/>
      <c r="T82" s="44"/>
      <c r="U82" s="44"/>
      <c r="V82" s="44"/>
      <c r="W82" s="44"/>
    </row>
    <row r="83" spans="17:23" ht="12" customHeight="1">
      <c r="Q83" s="44"/>
      <c r="R83" s="44"/>
      <c r="S83" s="44"/>
      <c r="T83" s="44"/>
      <c r="U83" s="44"/>
      <c r="V83" s="44"/>
      <c r="W83" s="44"/>
    </row>
    <row r="84" spans="17:23" ht="12" customHeight="1">
      <c r="Q84" s="44"/>
      <c r="R84" s="44"/>
      <c r="S84" s="44"/>
      <c r="T84" s="44"/>
      <c r="U84" s="44"/>
      <c r="V84" s="44"/>
      <c r="W84" s="44"/>
    </row>
    <row r="85" spans="17:23" ht="12" customHeight="1">
      <c r="Q85" s="44"/>
      <c r="R85" s="44"/>
      <c r="S85" s="44"/>
      <c r="T85" s="44"/>
      <c r="U85" s="44"/>
      <c r="V85" s="44"/>
      <c r="W85" s="44"/>
    </row>
    <row r="86" spans="17:23" ht="12" customHeight="1">
      <c r="Q86" s="44"/>
      <c r="R86" s="44"/>
      <c r="S86" s="44"/>
      <c r="T86" s="44"/>
      <c r="U86" s="44"/>
      <c r="V86" s="44"/>
      <c r="W86" s="44"/>
    </row>
    <row r="87" spans="17:23" ht="12" customHeight="1">
      <c r="Q87" s="44"/>
      <c r="R87" s="44"/>
      <c r="S87" s="44"/>
      <c r="T87" s="44"/>
      <c r="U87" s="44"/>
      <c r="V87" s="44"/>
      <c r="W87" s="44"/>
    </row>
    <row r="88" spans="17:23" ht="12" customHeight="1">
      <c r="Q88" s="44"/>
      <c r="R88" s="44"/>
      <c r="S88" s="44"/>
      <c r="T88" s="44"/>
      <c r="U88" s="44"/>
      <c r="V88" s="44"/>
      <c r="W88" s="44"/>
    </row>
    <row r="89" spans="17:23" ht="12" customHeight="1">
      <c r="Q89" s="44"/>
      <c r="R89" s="44"/>
      <c r="S89" s="44"/>
      <c r="T89" s="44"/>
      <c r="U89" s="44"/>
      <c r="V89" s="44"/>
      <c r="W89" s="44"/>
    </row>
    <row r="90" spans="17:23" ht="12" customHeight="1">
      <c r="Q90" s="44"/>
      <c r="R90" s="44"/>
      <c r="S90" s="44"/>
      <c r="T90" s="44"/>
      <c r="U90" s="44"/>
      <c r="V90" s="44"/>
      <c r="W90" s="44"/>
    </row>
    <row r="91" spans="17:23" ht="12" customHeight="1">
      <c r="Q91" s="44"/>
      <c r="R91" s="44"/>
      <c r="S91" s="44"/>
      <c r="T91" s="44"/>
      <c r="U91" s="44"/>
      <c r="V91" s="44"/>
      <c r="W91" s="44"/>
    </row>
    <row r="92" spans="17:23" ht="12" customHeight="1">
      <c r="Q92" s="44"/>
      <c r="R92" s="44"/>
      <c r="S92" s="44"/>
      <c r="T92" s="44"/>
      <c r="U92" s="44"/>
      <c r="V92" s="44"/>
      <c r="W92" s="44"/>
    </row>
    <row r="93" spans="17:23" ht="12" customHeight="1">
      <c r="Q93" s="44"/>
      <c r="R93" s="44"/>
      <c r="S93" s="44"/>
      <c r="T93" s="44"/>
      <c r="U93" s="44"/>
      <c r="V93" s="44"/>
      <c r="W93" s="44"/>
    </row>
    <row r="94" spans="17:23" ht="12" customHeight="1">
      <c r="Q94" s="44"/>
      <c r="R94" s="44"/>
      <c r="S94" s="44"/>
      <c r="T94" s="44"/>
      <c r="U94" s="44"/>
      <c r="V94" s="44"/>
      <c r="W94" s="44"/>
    </row>
    <row r="95" spans="17:23" ht="12" customHeight="1">
      <c r="Q95" s="44"/>
      <c r="R95" s="44"/>
      <c r="S95" s="44"/>
      <c r="T95" s="44"/>
      <c r="U95" s="44"/>
      <c r="V95" s="44"/>
      <c r="W95" s="44"/>
    </row>
    <row r="96" spans="17:23" ht="12" customHeight="1">
      <c r="Q96" s="44"/>
      <c r="R96" s="44"/>
      <c r="S96" s="44"/>
      <c r="T96" s="44"/>
      <c r="U96" s="44"/>
      <c r="V96" s="44"/>
      <c r="W96" s="44"/>
    </row>
    <row r="97" spans="17:23" ht="12" customHeight="1">
      <c r="Q97" s="44"/>
      <c r="R97" s="44"/>
      <c r="S97" s="44"/>
      <c r="T97" s="44"/>
      <c r="U97" s="44"/>
      <c r="V97" s="44"/>
      <c r="W97" s="44"/>
    </row>
    <row r="98" spans="17:23" ht="12" customHeight="1">
      <c r="Q98" s="44"/>
      <c r="R98" s="44"/>
      <c r="S98" s="44"/>
      <c r="T98" s="44"/>
      <c r="U98" s="44"/>
      <c r="V98" s="44"/>
      <c r="W98" s="44"/>
    </row>
    <row r="99" spans="17:23" ht="12" customHeight="1">
      <c r="Q99" s="44"/>
      <c r="R99" s="44"/>
      <c r="S99" s="44"/>
      <c r="T99" s="44"/>
      <c r="U99" s="44"/>
      <c r="V99" s="44"/>
      <c r="W99" s="44"/>
    </row>
    <row r="100" spans="17:23" ht="12" customHeight="1">
      <c r="Q100" s="44"/>
      <c r="R100" s="44"/>
      <c r="S100" s="44"/>
      <c r="T100" s="44"/>
      <c r="U100" s="44"/>
      <c r="V100" s="44"/>
      <c r="W100" s="44"/>
    </row>
    <row r="101" spans="17:23" ht="12" customHeight="1">
      <c r="Q101" s="44"/>
      <c r="R101" s="44"/>
      <c r="S101" s="44"/>
      <c r="T101" s="44"/>
      <c r="U101" s="44"/>
      <c r="V101" s="44"/>
      <c r="W101" s="44"/>
    </row>
    <row r="102" spans="17:23" ht="12" customHeight="1">
      <c r="Q102" s="44"/>
      <c r="R102" s="44"/>
      <c r="S102" s="44"/>
      <c r="T102" s="44"/>
      <c r="U102" s="44"/>
      <c r="V102" s="44"/>
      <c r="W102" s="44"/>
    </row>
    <row r="103" spans="17:23" ht="12" customHeight="1">
      <c r="Q103" s="44"/>
      <c r="R103" s="44"/>
      <c r="S103" s="44"/>
      <c r="T103" s="44"/>
      <c r="U103" s="44"/>
      <c r="V103" s="44"/>
      <c r="W103" s="44"/>
    </row>
    <row r="104" spans="17:23" ht="12" customHeight="1">
      <c r="Q104" s="44"/>
      <c r="R104" s="44"/>
      <c r="S104" s="44"/>
      <c r="T104" s="44"/>
      <c r="U104" s="44"/>
      <c r="V104" s="44"/>
      <c r="W104" s="44"/>
    </row>
    <row r="105" spans="17:23" ht="12" customHeight="1">
      <c r="Q105" s="44"/>
      <c r="R105" s="44"/>
      <c r="S105" s="44"/>
      <c r="T105" s="44"/>
      <c r="U105" s="44"/>
      <c r="V105" s="44"/>
      <c r="W105" s="44"/>
    </row>
    <row r="106" spans="17:23" ht="12" customHeight="1">
      <c r="Q106" s="44"/>
      <c r="R106" s="44"/>
      <c r="S106" s="44"/>
      <c r="T106" s="44"/>
      <c r="U106" s="44"/>
      <c r="V106" s="44"/>
      <c r="W106" s="44"/>
    </row>
    <row r="107" spans="17:23" ht="12" customHeight="1">
      <c r="Q107" s="44"/>
      <c r="R107" s="44"/>
      <c r="S107" s="44"/>
      <c r="T107" s="44"/>
      <c r="U107" s="44"/>
      <c r="V107" s="44"/>
      <c r="W107" s="44"/>
    </row>
    <row r="108" spans="17:23" ht="12" customHeight="1">
      <c r="Q108" s="44"/>
      <c r="R108" s="44"/>
      <c r="S108" s="44"/>
      <c r="T108" s="44"/>
      <c r="U108" s="44"/>
      <c r="V108" s="44"/>
      <c r="W108" s="44"/>
    </row>
    <row r="109" spans="17:23" ht="12" customHeight="1">
      <c r="Q109" s="44"/>
      <c r="R109" s="44"/>
      <c r="S109" s="44"/>
      <c r="T109" s="44"/>
      <c r="U109" s="44"/>
      <c r="V109" s="44"/>
      <c r="W109" s="44"/>
    </row>
    <row r="110" spans="17:23" ht="12" customHeight="1">
      <c r="Q110" s="44"/>
      <c r="R110" s="44"/>
      <c r="S110" s="44"/>
      <c r="T110" s="44"/>
      <c r="U110" s="44"/>
      <c r="V110" s="44"/>
      <c r="W110" s="44"/>
    </row>
    <row r="111" spans="17:23" ht="12" customHeight="1">
      <c r="Q111" s="44"/>
      <c r="R111" s="44"/>
      <c r="S111" s="44"/>
      <c r="T111" s="44"/>
      <c r="U111" s="44"/>
      <c r="V111" s="44"/>
      <c r="W111" s="44"/>
    </row>
    <row r="112" spans="17:23" ht="12" customHeight="1">
      <c r="Q112" s="44"/>
      <c r="R112" s="44"/>
      <c r="S112" s="44"/>
      <c r="T112" s="44"/>
      <c r="U112" s="44"/>
      <c r="V112" s="44"/>
      <c r="W112" s="44"/>
    </row>
    <row r="113" spans="17:23" ht="12" customHeight="1">
      <c r="Q113" s="44"/>
      <c r="R113" s="44"/>
      <c r="S113" s="44"/>
      <c r="T113" s="44"/>
      <c r="U113" s="44"/>
      <c r="V113" s="44"/>
      <c r="W113" s="44"/>
    </row>
    <row r="114" spans="17:23" ht="12" customHeight="1">
      <c r="Q114" s="44"/>
      <c r="R114" s="44"/>
      <c r="S114" s="44"/>
      <c r="T114" s="44"/>
      <c r="U114" s="44"/>
      <c r="V114" s="44"/>
      <c r="W114" s="44"/>
    </row>
    <row r="115" spans="17:23" ht="12" customHeight="1">
      <c r="Q115" s="44"/>
      <c r="R115" s="44"/>
      <c r="S115" s="44"/>
      <c r="T115" s="44"/>
      <c r="U115" s="44"/>
      <c r="V115" s="44"/>
      <c r="W115" s="44"/>
    </row>
    <row r="116" spans="17:23" ht="12" customHeight="1">
      <c r="Q116" s="44"/>
      <c r="R116" s="44"/>
      <c r="S116" s="44"/>
      <c r="T116" s="44"/>
      <c r="U116" s="44"/>
      <c r="V116" s="44"/>
      <c r="W116" s="44"/>
    </row>
    <row r="117" spans="17:23" ht="12" customHeight="1">
      <c r="Q117" s="44"/>
      <c r="R117" s="44"/>
      <c r="S117" s="44"/>
      <c r="T117" s="44"/>
      <c r="U117" s="44"/>
      <c r="V117" s="44"/>
      <c r="W117" s="44"/>
    </row>
    <row r="118" spans="17:23" ht="12" customHeight="1">
      <c r="Q118" s="44"/>
      <c r="R118" s="44"/>
      <c r="S118" s="44"/>
      <c r="T118" s="44"/>
      <c r="U118" s="44"/>
      <c r="V118" s="44"/>
      <c r="W118" s="44"/>
    </row>
    <row r="119" spans="17:23" ht="12" customHeight="1">
      <c r="Q119" s="44"/>
      <c r="R119" s="44"/>
      <c r="S119" s="44"/>
      <c r="T119" s="44"/>
      <c r="U119" s="44"/>
      <c r="V119" s="44"/>
      <c r="W119" s="44"/>
    </row>
    <row r="120" spans="17:23" ht="12" customHeight="1">
      <c r="Q120" s="44"/>
      <c r="R120" s="44"/>
      <c r="S120" s="44"/>
      <c r="T120" s="44"/>
      <c r="U120" s="44"/>
      <c r="V120" s="44"/>
      <c r="W120" s="44"/>
    </row>
    <row r="121" spans="17:23" ht="12" customHeight="1">
      <c r="Q121" s="44"/>
      <c r="R121" s="44"/>
      <c r="S121" s="44"/>
      <c r="T121" s="44"/>
      <c r="U121" s="44"/>
      <c r="V121" s="44"/>
      <c r="W121" s="44"/>
    </row>
    <row r="122" spans="17:23" ht="12" customHeight="1">
      <c r="Q122" s="44"/>
      <c r="R122" s="44"/>
      <c r="S122" s="44"/>
      <c r="T122" s="44"/>
      <c r="U122" s="44"/>
      <c r="V122" s="44"/>
      <c r="W122" s="44"/>
    </row>
    <row r="123" spans="17:23" ht="12" customHeight="1">
      <c r="Q123" s="44"/>
      <c r="R123" s="44"/>
      <c r="S123" s="44"/>
      <c r="T123" s="44"/>
      <c r="U123" s="44"/>
      <c r="V123" s="44"/>
      <c r="W123" s="44"/>
    </row>
    <row r="124" spans="17:23" ht="12" customHeight="1">
      <c r="Q124" s="44"/>
      <c r="R124" s="44"/>
      <c r="S124" s="44"/>
      <c r="T124" s="44"/>
      <c r="U124" s="44"/>
      <c r="V124" s="44"/>
      <c r="W124" s="44"/>
    </row>
    <row r="125" spans="17:23" ht="12" customHeight="1">
      <c r="Q125" s="44"/>
      <c r="R125" s="44"/>
      <c r="S125" s="44"/>
      <c r="T125" s="44"/>
      <c r="U125" s="44"/>
      <c r="V125" s="44"/>
      <c r="W125" s="44"/>
    </row>
    <row r="126" spans="17:23" ht="12" customHeight="1">
      <c r="Q126" s="44"/>
      <c r="R126" s="44"/>
      <c r="S126" s="44"/>
      <c r="T126" s="44"/>
      <c r="U126" s="44"/>
      <c r="V126" s="44"/>
      <c r="W126" s="44"/>
    </row>
    <row r="127" spans="17:23" ht="12" customHeight="1">
      <c r="Q127" s="44"/>
      <c r="R127" s="44"/>
      <c r="S127" s="44"/>
      <c r="T127" s="44"/>
      <c r="U127" s="44"/>
      <c r="V127" s="44"/>
      <c r="W127" s="44"/>
    </row>
    <row r="128" spans="17:23" ht="12" customHeight="1">
      <c r="Q128" s="44"/>
      <c r="R128" s="44"/>
      <c r="S128" s="44"/>
      <c r="T128" s="44"/>
      <c r="U128" s="44"/>
      <c r="V128" s="44"/>
      <c r="W128" s="44"/>
    </row>
    <row r="129" spans="17:23" ht="12" customHeight="1">
      <c r="Q129" s="44"/>
      <c r="R129" s="44"/>
      <c r="S129" s="44"/>
      <c r="T129" s="44"/>
      <c r="U129" s="44"/>
      <c r="V129" s="44"/>
      <c r="W129" s="44"/>
    </row>
    <row r="130" spans="17:23" ht="12" customHeight="1">
      <c r="Q130" s="44"/>
      <c r="R130" s="44"/>
      <c r="S130" s="44"/>
      <c r="T130" s="44"/>
      <c r="U130" s="44"/>
      <c r="V130" s="44"/>
      <c r="W130" s="44"/>
    </row>
    <row r="131" spans="17:23" ht="12" customHeight="1">
      <c r="Q131" s="44"/>
      <c r="R131" s="44"/>
      <c r="S131" s="44"/>
      <c r="T131" s="44"/>
      <c r="U131" s="44"/>
      <c r="V131" s="44"/>
      <c r="W131" s="44"/>
    </row>
    <row r="132" spans="17:23" ht="12" customHeight="1">
      <c r="Q132" s="44"/>
      <c r="R132" s="44"/>
      <c r="S132" s="44"/>
      <c r="T132" s="44"/>
      <c r="U132" s="44"/>
      <c r="V132" s="44"/>
      <c r="W132" s="44"/>
    </row>
    <row r="133" spans="17:23" ht="12" customHeight="1">
      <c r="Q133" s="44"/>
      <c r="R133" s="44"/>
      <c r="S133" s="44"/>
      <c r="T133" s="44"/>
      <c r="U133" s="44"/>
      <c r="V133" s="44"/>
      <c r="W133" s="44"/>
    </row>
    <row r="134" spans="17:23" ht="12" customHeight="1">
      <c r="Q134" s="44"/>
      <c r="R134" s="44"/>
      <c r="S134" s="44"/>
      <c r="T134" s="44"/>
      <c r="U134" s="44"/>
      <c r="V134" s="44"/>
      <c r="W134" s="44"/>
    </row>
    <row r="135" spans="17:23" ht="12" customHeight="1">
      <c r="Q135" s="44"/>
      <c r="R135" s="44"/>
      <c r="S135" s="44"/>
      <c r="T135" s="44"/>
      <c r="U135" s="44"/>
      <c r="V135" s="44"/>
      <c r="W135" s="44"/>
    </row>
    <row r="136" spans="17:23" ht="12" customHeight="1">
      <c r="Q136" s="44"/>
      <c r="R136" s="44"/>
      <c r="S136" s="44"/>
      <c r="T136" s="44"/>
      <c r="U136" s="44"/>
      <c r="V136" s="44"/>
      <c r="W136" s="44"/>
    </row>
    <row r="137" spans="17:23" ht="12" customHeight="1">
      <c r="Q137" s="44"/>
      <c r="R137" s="44"/>
      <c r="S137" s="44"/>
      <c r="T137" s="44"/>
      <c r="U137" s="44"/>
      <c r="V137" s="44"/>
      <c r="W137" s="44"/>
    </row>
    <row r="138" spans="17:23" ht="12" customHeight="1">
      <c r="Q138" s="44"/>
      <c r="R138" s="44"/>
      <c r="S138" s="44"/>
      <c r="T138" s="44"/>
      <c r="U138" s="44"/>
      <c r="V138" s="44"/>
      <c r="W138" s="44"/>
    </row>
    <row r="139" spans="17:23" ht="12" customHeight="1">
      <c r="Q139" s="44"/>
      <c r="R139" s="44"/>
      <c r="S139" s="44"/>
      <c r="T139" s="44"/>
      <c r="U139" s="44"/>
      <c r="V139" s="44"/>
      <c r="W139" s="44"/>
    </row>
    <row r="140" spans="17:23" ht="12" customHeight="1">
      <c r="Q140" s="44"/>
      <c r="R140" s="44"/>
      <c r="S140" s="44"/>
      <c r="T140" s="44"/>
      <c r="U140" s="44"/>
      <c r="V140" s="44"/>
      <c r="W140" s="44"/>
    </row>
    <row r="141" spans="17:23" ht="12" customHeight="1">
      <c r="Q141" s="44"/>
      <c r="R141" s="44"/>
      <c r="S141" s="44"/>
      <c r="T141" s="44"/>
      <c r="U141" s="44"/>
      <c r="V141" s="44"/>
      <c r="W141" s="44"/>
    </row>
    <row r="142" spans="17:23" ht="12" customHeight="1">
      <c r="Q142" s="44"/>
      <c r="R142" s="44"/>
      <c r="S142" s="44"/>
      <c r="T142" s="44"/>
      <c r="U142" s="44"/>
      <c r="V142" s="44"/>
      <c r="W142" s="44"/>
    </row>
    <row r="143" spans="17:23" ht="12" customHeight="1">
      <c r="Q143" s="44"/>
      <c r="R143" s="44"/>
      <c r="S143" s="44"/>
      <c r="T143" s="44"/>
      <c r="U143" s="44"/>
      <c r="V143" s="44"/>
      <c r="W143" s="44"/>
    </row>
    <row r="144" spans="17:23" ht="12" customHeight="1">
      <c r="Q144" s="44"/>
      <c r="R144" s="44"/>
      <c r="S144" s="44"/>
      <c r="T144" s="44"/>
      <c r="U144" s="44"/>
      <c r="V144" s="44"/>
      <c r="W144" s="44"/>
    </row>
    <row r="145" spans="17:23" ht="12" customHeight="1">
      <c r="Q145" s="44"/>
      <c r="R145" s="44"/>
      <c r="S145" s="44"/>
      <c r="T145" s="44"/>
      <c r="U145" s="44"/>
      <c r="V145" s="44"/>
      <c r="W145" s="44"/>
    </row>
    <row r="146" spans="17:23" ht="12" customHeight="1">
      <c r="Q146" s="44"/>
      <c r="R146" s="44"/>
      <c r="S146" s="44"/>
      <c r="T146" s="44"/>
      <c r="U146" s="44"/>
      <c r="V146" s="44"/>
      <c r="W146" s="44"/>
    </row>
    <row r="147" spans="17:23" ht="12" customHeight="1">
      <c r="Q147" s="44"/>
      <c r="R147" s="44"/>
      <c r="S147" s="44"/>
      <c r="T147" s="44"/>
      <c r="U147" s="44"/>
      <c r="V147" s="44"/>
      <c r="W147" s="44"/>
    </row>
    <row r="148" spans="17:23" ht="12" customHeight="1">
      <c r="Q148" s="44"/>
      <c r="R148" s="44"/>
      <c r="S148" s="44"/>
      <c r="T148" s="44"/>
      <c r="U148" s="44"/>
      <c r="V148" s="44"/>
      <c r="W148" s="44"/>
    </row>
    <row r="149" spans="17:23" ht="12" customHeight="1">
      <c r="Q149" s="44"/>
      <c r="R149" s="44"/>
      <c r="S149" s="44"/>
      <c r="T149" s="44"/>
      <c r="U149" s="44"/>
      <c r="V149" s="44"/>
      <c r="W149" s="44"/>
    </row>
    <row r="150" spans="17:23" ht="12" customHeight="1">
      <c r="Q150" s="44"/>
      <c r="R150" s="44"/>
      <c r="S150" s="44"/>
      <c r="T150" s="44"/>
      <c r="U150" s="44"/>
      <c r="V150" s="44"/>
      <c r="W150" s="44"/>
    </row>
    <row r="151" spans="17:23" ht="12" customHeight="1">
      <c r="Q151" s="44"/>
      <c r="R151" s="44"/>
      <c r="S151" s="44"/>
      <c r="T151" s="44"/>
      <c r="U151" s="44"/>
      <c r="V151" s="44"/>
      <c r="W151" s="44"/>
    </row>
    <row r="152" spans="17:23" ht="12" customHeight="1">
      <c r="Q152" s="44"/>
      <c r="R152" s="44"/>
      <c r="S152" s="44"/>
      <c r="T152" s="44"/>
      <c r="U152" s="44"/>
      <c r="V152" s="44"/>
      <c r="W152" s="44"/>
    </row>
    <row r="153" spans="17:23" ht="12" customHeight="1">
      <c r="Q153" s="44"/>
      <c r="R153" s="44"/>
      <c r="S153" s="44"/>
      <c r="T153" s="44"/>
      <c r="U153" s="44"/>
      <c r="V153" s="44"/>
      <c r="W153" s="44"/>
    </row>
    <row r="154" spans="17:23" ht="12" customHeight="1">
      <c r="Q154" s="44"/>
      <c r="R154" s="44"/>
      <c r="S154" s="44"/>
      <c r="T154" s="44"/>
      <c r="U154" s="44"/>
      <c r="V154" s="44"/>
      <c r="W154" s="44"/>
    </row>
    <row r="155" spans="17:23" ht="12" customHeight="1">
      <c r="Q155" s="44"/>
      <c r="R155" s="44"/>
      <c r="S155" s="44"/>
      <c r="T155" s="44"/>
      <c r="U155" s="44"/>
      <c r="V155" s="44"/>
      <c r="W155" s="44"/>
    </row>
    <row r="156" spans="17:23" ht="12" customHeight="1">
      <c r="Q156" s="44"/>
      <c r="R156" s="44"/>
      <c r="S156" s="44"/>
      <c r="T156" s="44"/>
      <c r="U156" s="44"/>
      <c r="V156" s="44"/>
      <c r="W156" s="44"/>
    </row>
    <row r="157" spans="17:23" ht="12" customHeight="1">
      <c r="Q157" s="44"/>
      <c r="R157" s="44"/>
      <c r="S157" s="44"/>
      <c r="T157" s="44"/>
      <c r="U157" s="44"/>
      <c r="V157" s="44"/>
      <c r="W157" s="44"/>
    </row>
    <row r="158" spans="17:23" ht="12" customHeight="1">
      <c r="Q158" s="44"/>
      <c r="R158" s="44"/>
      <c r="S158" s="44"/>
      <c r="T158" s="44"/>
      <c r="U158" s="44"/>
      <c r="V158" s="44"/>
      <c r="W158" s="44"/>
    </row>
    <row r="159" spans="17:23" ht="12" customHeight="1">
      <c r="Q159" s="44"/>
      <c r="R159" s="44"/>
      <c r="S159" s="44"/>
      <c r="T159" s="44"/>
      <c r="U159" s="44"/>
      <c r="V159" s="44"/>
      <c r="W159" s="44"/>
    </row>
    <row r="160" spans="17:23" ht="12" customHeight="1">
      <c r="Q160" s="44"/>
      <c r="R160" s="44"/>
      <c r="S160" s="44"/>
      <c r="T160" s="44"/>
      <c r="U160" s="44"/>
      <c r="V160" s="44"/>
      <c r="W160" s="44"/>
    </row>
    <row r="161" spans="17:23" ht="12" customHeight="1">
      <c r="Q161" s="44"/>
      <c r="R161" s="44"/>
      <c r="S161" s="44"/>
      <c r="T161" s="44"/>
      <c r="U161" s="44"/>
      <c r="V161" s="44"/>
      <c r="W161" s="44"/>
    </row>
    <row r="162" spans="17:23" ht="12" customHeight="1">
      <c r="Q162" s="44"/>
      <c r="R162" s="44"/>
      <c r="S162" s="44"/>
      <c r="T162" s="44"/>
      <c r="U162" s="44"/>
      <c r="V162" s="44"/>
      <c r="W162" s="44"/>
    </row>
    <row r="163" spans="17:23" ht="12" customHeight="1">
      <c r="Q163" s="44"/>
      <c r="R163" s="44"/>
      <c r="S163" s="44"/>
      <c r="T163" s="44"/>
      <c r="U163" s="44"/>
      <c r="V163" s="44"/>
      <c r="W163" s="44"/>
    </row>
    <row r="164" spans="17:23" ht="12" customHeight="1">
      <c r="Q164" s="44"/>
      <c r="R164" s="44"/>
      <c r="S164" s="44"/>
      <c r="T164" s="44"/>
      <c r="U164" s="44"/>
      <c r="V164" s="44"/>
      <c r="W164" s="44"/>
    </row>
    <row r="165" spans="17:23" ht="12" customHeight="1">
      <c r="Q165" s="44"/>
      <c r="R165" s="44"/>
      <c r="S165" s="44"/>
      <c r="T165" s="44"/>
      <c r="U165" s="44"/>
      <c r="V165" s="44"/>
      <c r="W165" s="44"/>
    </row>
    <row r="166" spans="17:23" ht="12" customHeight="1">
      <c r="Q166" s="44"/>
      <c r="R166" s="44"/>
      <c r="S166" s="44"/>
      <c r="T166" s="44"/>
      <c r="U166" s="44"/>
      <c r="V166" s="44"/>
      <c r="W166" s="44"/>
    </row>
    <row r="167" spans="17:23" ht="12" customHeight="1">
      <c r="Q167" s="44"/>
      <c r="R167" s="44"/>
      <c r="S167" s="44"/>
      <c r="T167" s="44"/>
      <c r="U167" s="44"/>
      <c r="V167" s="44"/>
      <c r="W167" s="44"/>
    </row>
    <row r="168" spans="17:23" ht="12" customHeight="1">
      <c r="Q168" s="44"/>
      <c r="R168" s="44"/>
      <c r="S168" s="44"/>
      <c r="T168" s="44"/>
      <c r="U168" s="44"/>
      <c r="V168" s="44"/>
      <c r="W168" s="44"/>
    </row>
    <row r="169" spans="17:23" ht="12" customHeight="1">
      <c r="Q169" s="44"/>
      <c r="R169" s="44"/>
      <c r="S169" s="44"/>
      <c r="T169" s="44"/>
      <c r="U169" s="44"/>
      <c r="V169" s="44"/>
      <c r="W169" s="44"/>
    </row>
    <row r="170" spans="17:23" ht="12" customHeight="1">
      <c r="Q170" s="44"/>
      <c r="R170" s="44"/>
      <c r="S170" s="44"/>
      <c r="T170" s="44"/>
      <c r="U170" s="44"/>
      <c r="V170" s="44"/>
      <c r="W170" s="44"/>
    </row>
    <row r="171" spans="17:23" ht="12" customHeight="1">
      <c r="Q171" s="44"/>
      <c r="R171" s="44"/>
      <c r="S171" s="44"/>
      <c r="T171" s="44"/>
      <c r="U171" s="44"/>
      <c r="V171" s="44"/>
      <c r="W171" s="44"/>
    </row>
    <row r="172" spans="17:23" ht="12" customHeight="1">
      <c r="Q172" s="44"/>
      <c r="R172" s="44"/>
      <c r="S172" s="44"/>
      <c r="T172" s="44"/>
      <c r="U172" s="44"/>
      <c r="V172" s="44"/>
      <c r="W172" s="44"/>
    </row>
    <row r="173" spans="17:23" ht="12" customHeight="1">
      <c r="Q173" s="44"/>
      <c r="R173" s="44"/>
      <c r="S173" s="44"/>
      <c r="T173" s="44"/>
      <c r="U173" s="44"/>
      <c r="V173" s="44"/>
      <c r="W173" s="44"/>
    </row>
    <row r="174" spans="17:23" ht="12" customHeight="1">
      <c r="Q174" s="44"/>
      <c r="R174" s="44"/>
      <c r="S174" s="44"/>
      <c r="T174" s="44"/>
      <c r="U174" s="44"/>
      <c r="V174" s="44"/>
      <c r="W174" s="44"/>
    </row>
    <row r="175" spans="17:23" ht="12" customHeight="1">
      <c r="Q175" s="44"/>
      <c r="R175" s="44"/>
      <c r="S175" s="44"/>
      <c r="T175" s="44"/>
      <c r="U175" s="44"/>
      <c r="V175" s="44"/>
      <c r="W175" s="44"/>
    </row>
    <row r="176" spans="17:23" ht="12" customHeight="1">
      <c r="Q176" s="44"/>
      <c r="R176" s="44"/>
      <c r="S176" s="44"/>
      <c r="T176" s="44"/>
      <c r="U176" s="44"/>
      <c r="V176" s="44"/>
      <c r="W176" s="44"/>
    </row>
    <row r="177" spans="17:23" ht="12" customHeight="1">
      <c r="Q177" s="44"/>
      <c r="R177" s="44"/>
      <c r="S177" s="44"/>
      <c r="T177" s="44"/>
      <c r="U177" s="44"/>
      <c r="V177" s="44"/>
      <c r="W177" s="44"/>
    </row>
    <row r="178" spans="17:23" ht="12" customHeight="1">
      <c r="Q178" s="44"/>
      <c r="R178" s="44"/>
      <c r="S178" s="44"/>
      <c r="T178" s="44"/>
      <c r="U178" s="44"/>
      <c r="V178" s="44"/>
      <c r="W178" s="44"/>
    </row>
    <row r="179" spans="17:23" ht="12" customHeight="1">
      <c r="Q179" s="44"/>
      <c r="R179" s="44"/>
      <c r="S179" s="44"/>
      <c r="T179" s="44"/>
      <c r="U179" s="44"/>
      <c r="V179" s="44"/>
      <c r="W179" s="44"/>
    </row>
    <row r="180" spans="17:23" ht="12" customHeight="1">
      <c r="Q180" s="44"/>
      <c r="R180" s="44"/>
      <c r="S180" s="44"/>
      <c r="T180" s="44"/>
      <c r="U180" s="44"/>
      <c r="V180" s="44"/>
      <c r="W180" s="44"/>
    </row>
    <row r="181" spans="17:23" ht="12" customHeight="1">
      <c r="Q181" s="44"/>
      <c r="R181" s="44"/>
      <c r="S181" s="44"/>
      <c r="T181" s="44"/>
      <c r="U181" s="44"/>
      <c r="V181" s="44"/>
      <c r="W181" s="44"/>
    </row>
    <row r="182" spans="17:23" ht="12" customHeight="1">
      <c r="Q182" s="44"/>
      <c r="R182" s="44"/>
      <c r="S182" s="44"/>
      <c r="T182" s="44"/>
      <c r="U182" s="44"/>
      <c r="V182" s="44"/>
      <c r="W182" s="44"/>
    </row>
    <row r="183" spans="17:23" ht="12" customHeight="1">
      <c r="Q183" s="44"/>
      <c r="R183" s="44"/>
      <c r="S183" s="44"/>
      <c r="T183" s="44"/>
      <c r="U183" s="44"/>
      <c r="V183" s="44"/>
      <c r="W183" s="44"/>
    </row>
    <row r="184" spans="17:23" ht="12" customHeight="1">
      <c r="Q184" s="44"/>
      <c r="R184" s="44"/>
      <c r="S184" s="44"/>
      <c r="T184" s="44"/>
      <c r="U184" s="44"/>
      <c r="V184" s="44"/>
      <c r="W184" s="44"/>
    </row>
    <row r="185" spans="17:23" ht="12" customHeight="1">
      <c r="Q185" s="44"/>
      <c r="R185" s="44"/>
      <c r="S185" s="44"/>
      <c r="T185" s="44"/>
      <c r="U185" s="44"/>
      <c r="V185" s="44"/>
      <c r="W185" s="44"/>
    </row>
    <row r="186" spans="17:23" ht="12" customHeight="1">
      <c r="Q186" s="44"/>
      <c r="R186" s="44"/>
      <c r="S186" s="44"/>
      <c r="T186" s="44"/>
      <c r="U186" s="44"/>
      <c r="V186" s="44"/>
      <c r="W186" s="44"/>
    </row>
    <row r="187" spans="17:23" ht="12" customHeight="1">
      <c r="Q187" s="44"/>
      <c r="R187" s="44"/>
      <c r="S187" s="44"/>
      <c r="T187" s="44"/>
      <c r="U187" s="44"/>
      <c r="V187" s="44"/>
      <c r="W187" s="44"/>
    </row>
    <row r="188" spans="17:23" ht="12" customHeight="1">
      <c r="Q188" s="44"/>
      <c r="R188" s="44"/>
      <c r="S188" s="44"/>
      <c r="T188" s="44"/>
      <c r="U188" s="44"/>
      <c r="V188" s="44"/>
      <c r="W188" s="44"/>
    </row>
    <row r="189" spans="17:23" ht="12" customHeight="1">
      <c r="Q189" s="44"/>
      <c r="R189" s="44"/>
      <c r="S189" s="44"/>
      <c r="T189" s="44"/>
      <c r="U189" s="44"/>
      <c r="V189" s="44"/>
      <c r="W189" s="44"/>
    </row>
    <row r="190" spans="17:23" ht="12" customHeight="1">
      <c r="Q190" s="44"/>
      <c r="R190" s="44"/>
      <c r="S190" s="44"/>
      <c r="T190" s="44"/>
      <c r="U190" s="44"/>
      <c r="V190" s="44"/>
      <c r="W190" s="44"/>
    </row>
    <row r="191" spans="17:23" ht="12" customHeight="1">
      <c r="Q191" s="44"/>
      <c r="R191" s="44"/>
      <c r="S191" s="44"/>
      <c r="T191" s="44"/>
      <c r="U191" s="44"/>
      <c r="V191" s="44"/>
      <c r="W191" s="44"/>
    </row>
    <row r="192" spans="17:23" ht="12" customHeight="1">
      <c r="Q192" s="44"/>
      <c r="R192" s="44"/>
      <c r="S192" s="44"/>
      <c r="T192" s="44"/>
      <c r="U192" s="44"/>
      <c r="V192" s="44"/>
      <c r="W192" s="44"/>
    </row>
    <row r="193" spans="17:23" ht="12" customHeight="1">
      <c r="Q193" s="44"/>
      <c r="R193" s="44"/>
      <c r="S193" s="44"/>
      <c r="T193" s="44"/>
      <c r="U193" s="44"/>
      <c r="V193" s="44"/>
      <c r="W193" s="44"/>
    </row>
    <row r="194" spans="17:23" ht="12" customHeight="1">
      <c r="Q194" s="44"/>
      <c r="R194" s="44"/>
      <c r="S194" s="44"/>
      <c r="T194" s="44"/>
      <c r="U194" s="44"/>
      <c r="V194" s="44"/>
      <c r="W194" s="44"/>
    </row>
  </sheetData>
  <mergeCells count="9">
    <mergeCell ref="E13:G13"/>
    <mergeCell ref="I13:K13"/>
    <mergeCell ref="M13:O13"/>
    <mergeCell ref="D10:G10"/>
    <mergeCell ref="H10:K10"/>
    <mergeCell ref="L10:O10"/>
    <mergeCell ref="D11:D12"/>
    <mergeCell ref="H11:H12"/>
    <mergeCell ref="L11:L12"/>
  </mergeCells>
  <printOptions/>
  <pageMargins left="0.7" right="0.7" top="0.75" bottom="0.75" header="0.3" footer="0.3"/>
  <pageSetup fitToWidth="0" fitToHeight="1" horizontalDpi="600" verticalDpi="600" orientation="landscape"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showGridLines="0" workbookViewId="0" topLeftCell="A4">
      <selection activeCell="C17" sqref="C17"/>
    </sheetView>
  </sheetViews>
  <sheetFormatPr defaultColWidth="9.140625" defaultRowHeight="15"/>
  <cols>
    <col min="1" max="2" width="7.7109375" style="44" customWidth="1"/>
    <col min="3" max="3" width="19.57421875" style="44" customWidth="1"/>
    <col min="4" max="8" width="12.00390625" style="44" customWidth="1"/>
    <col min="9" max="9" width="12.421875" style="44" customWidth="1"/>
    <col min="10" max="10" width="14.28125" style="44" customWidth="1"/>
    <col min="11" max="13" width="9.140625" style="44" customWidth="1"/>
    <col min="14" max="15" width="14.28125" style="44" customWidth="1"/>
    <col min="16" max="257" width="9.140625" style="44" customWidth="1"/>
    <col min="258" max="259" width="14.28125" style="44" customWidth="1"/>
    <col min="260" max="260" width="2.00390625" style="44" customWidth="1"/>
    <col min="261" max="261" width="14.28125" style="44" customWidth="1"/>
    <col min="262" max="262" width="2.00390625" style="44" customWidth="1"/>
    <col min="263" max="263" width="9.140625" style="44" customWidth="1"/>
    <col min="264" max="266" width="14.28125" style="44" customWidth="1"/>
    <col min="267" max="513" width="9.140625" style="44" customWidth="1"/>
    <col min="514" max="515" width="14.28125" style="44" customWidth="1"/>
    <col min="516" max="516" width="2.00390625" style="44" customWidth="1"/>
    <col min="517" max="517" width="14.28125" style="44" customWidth="1"/>
    <col min="518" max="518" width="2.00390625" style="44" customWidth="1"/>
    <col min="519" max="519" width="9.140625" style="44" customWidth="1"/>
    <col min="520" max="522" width="14.28125" style="44" customWidth="1"/>
    <col min="523" max="769" width="9.140625" style="44" customWidth="1"/>
    <col min="770" max="771" width="14.28125" style="44" customWidth="1"/>
    <col min="772" max="772" width="2.00390625" style="44" customWidth="1"/>
    <col min="773" max="773" width="14.28125" style="44" customWidth="1"/>
    <col min="774" max="774" width="2.00390625" style="44" customWidth="1"/>
    <col min="775" max="775" width="9.140625" style="44" customWidth="1"/>
    <col min="776" max="778" width="14.28125" style="44" customWidth="1"/>
    <col min="779" max="1025" width="9.140625" style="44" customWidth="1"/>
    <col min="1026" max="1027" width="14.28125" style="44" customWidth="1"/>
    <col min="1028" max="1028" width="2.00390625" style="44" customWidth="1"/>
    <col min="1029" max="1029" width="14.28125" style="44" customWidth="1"/>
    <col min="1030" max="1030" width="2.00390625" style="44" customWidth="1"/>
    <col min="1031" max="1031" width="9.140625" style="44" customWidth="1"/>
    <col min="1032" max="1034" width="14.28125" style="44" customWidth="1"/>
    <col min="1035" max="1281" width="9.140625" style="44" customWidth="1"/>
    <col min="1282" max="1283" width="14.28125" style="44" customWidth="1"/>
    <col min="1284" max="1284" width="2.00390625" style="44" customWidth="1"/>
    <col min="1285" max="1285" width="14.28125" style="44" customWidth="1"/>
    <col min="1286" max="1286" width="2.00390625" style="44" customWidth="1"/>
    <col min="1287" max="1287" width="9.140625" style="44" customWidth="1"/>
    <col min="1288" max="1290" width="14.28125" style="44" customWidth="1"/>
    <col min="1291" max="1537" width="9.140625" style="44" customWidth="1"/>
    <col min="1538" max="1539" width="14.28125" style="44" customWidth="1"/>
    <col min="1540" max="1540" width="2.00390625" style="44" customWidth="1"/>
    <col min="1541" max="1541" width="14.28125" style="44" customWidth="1"/>
    <col min="1542" max="1542" width="2.00390625" style="44" customWidth="1"/>
    <col min="1543" max="1543" width="9.140625" style="44" customWidth="1"/>
    <col min="1544" max="1546" width="14.28125" style="44" customWidth="1"/>
    <col min="1547" max="1793" width="9.140625" style="44" customWidth="1"/>
    <col min="1794" max="1795" width="14.28125" style="44" customWidth="1"/>
    <col min="1796" max="1796" width="2.00390625" style="44" customWidth="1"/>
    <col min="1797" max="1797" width="14.28125" style="44" customWidth="1"/>
    <col min="1798" max="1798" width="2.00390625" style="44" customWidth="1"/>
    <col min="1799" max="1799" width="9.140625" style="44" customWidth="1"/>
    <col min="1800" max="1802" width="14.28125" style="44" customWidth="1"/>
    <col min="1803" max="2049" width="9.140625" style="44" customWidth="1"/>
    <col min="2050" max="2051" width="14.28125" style="44" customWidth="1"/>
    <col min="2052" max="2052" width="2.00390625" style="44" customWidth="1"/>
    <col min="2053" max="2053" width="14.28125" style="44" customWidth="1"/>
    <col min="2054" max="2054" width="2.00390625" style="44" customWidth="1"/>
    <col min="2055" max="2055" width="9.140625" style="44" customWidth="1"/>
    <col min="2056" max="2058" width="14.28125" style="44" customWidth="1"/>
    <col min="2059" max="2305" width="9.140625" style="44" customWidth="1"/>
    <col min="2306" max="2307" width="14.28125" style="44" customWidth="1"/>
    <col min="2308" max="2308" width="2.00390625" style="44" customWidth="1"/>
    <col min="2309" max="2309" width="14.28125" style="44" customWidth="1"/>
    <col min="2310" max="2310" width="2.00390625" style="44" customWidth="1"/>
    <col min="2311" max="2311" width="9.140625" style="44" customWidth="1"/>
    <col min="2312" max="2314" width="14.28125" style="44" customWidth="1"/>
    <col min="2315" max="2561" width="9.140625" style="44" customWidth="1"/>
    <col min="2562" max="2563" width="14.28125" style="44" customWidth="1"/>
    <col min="2564" max="2564" width="2.00390625" style="44" customWidth="1"/>
    <col min="2565" max="2565" width="14.28125" style="44" customWidth="1"/>
    <col min="2566" max="2566" width="2.00390625" style="44" customWidth="1"/>
    <col min="2567" max="2567" width="9.140625" style="44" customWidth="1"/>
    <col min="2568" max="2570" width="14.28125" style="44" customWidth="1"/>
    <col min="2571" max="2817" width="9.140625" style="44" customWidth="1"/>
    <col min="2818" max="2819" width="14.28125" style="44" customWidth="1"/>
    <col min="2820" max="2820" width="2.00390625" style="44" customWidth="1"/>
    <col min="2821" max="2821" width="14.28125" style="44" customWidth="1"/>
    <col min="2822" max="2822" width="2.00390625" style="44" customWidth="1"/>
    <col min="2823" max="2823" width="9.140625" style="44" customWidth="1"/>
    <col min="2824" max="2826" width="14.28125" style="44" customWidth="1"/>
    <col min="2827" max="3073" width="9.140625" style="44" customWidth="1"/>
    <col min="3074" max="3075" width="14.28125" style="44" customWidth="1"/>
    <col min="3076" max="3076" width="2.00390625" style="44" customWidth="1"/>
    <col min="3077" max="3077" width="14.28125" style="44" customWidth="1"/>
    <col min="3078" max="3078" width="2.00390625" style="44" customWidth="1"/>
    <col min="3079" max="3079" width="9.140625" style="44" customWidth="1"/>
    <col min="3080" max="3082" width="14.28125" style="44" customWidth="1"/>
    <col min="3083" max="3329" width="9.140625" style="44" customWidth="1"/>
    <col min="3330" max="3331" width="14.28125" style="44" customWidth="1"/>
    <col min="3332" max="3332" width="2.00390625" style="44" customWidth="1"/>
    <col min="3333" max="3333" width="14.28125" style="44" customWidth="1"/>
    <col min="3334" max="3334" width="2.00390625" style="44" customWidth="1"/>
    <col min="3335" max="3335" width="9.140625" style="44" customWidth="1"/>
    <col min="3336" max="3338" width="14.28125" style="44" customWidth="1"/>
    <col min="3339" max="3585" width="9.140625" style="44" customWidth="1"/>
    <col min="3586" max="3587" width="14.28125" style="44" customWidth="1"/>
    <col min="3588" max="3588" width="2.00390625" style="44" customWidth="1"/>
    <col min="3589" max="3589" width="14.28125" style="44" customWidth="1"/>
    <col min="3590" max="3590" width="2.00390625" style="44" customWidth="1"/>
    <col min="3591" max="3591" width="9.140625" style="44" customWidth="1"/>
    <col min="3592" max="3594" width="14.28125" style="44" customWidth="1"/>
    <col min="3595" max="3841" width="9.140625" style="44" customWidth="1"/>
    <col min="3842" max="3843" width="14.28125" style="44" customWidth="1"/>
    <col min="3844" max="3844" width="2.00390625" style="44" customWidth="1"/>
    <col min="3845" max="3845" width="14.28125" style="44" customWidth="1"/>
    <col min="3846" max="3846" width="2.00390625" style="44" customWidth="1"/>
    <col min="3847" max="3847" width="9.140625" style="44" customWidth="1"/>
    <col min="3848" max="3850" width="14.28125" style="44" customWidth="1"/>
    <col min="3851" max="4097" width="9.140625" style="44" customWidth="1"/>
    <col min="4098" max="4099" width="14.28125" style="44" customWidth="1"/>
    <col min="4100" max="4100" width="2.00390625" style="44" customWidth="1"/>
    <col min="4101" max="4101" width="14.28125" style="44" customWidth="1"/>
    <col min="4102" max="4102" width="2.00390625" style="44" customWidth="1"/>
    <col min="4103" max="4103" width="9.140625" style="44" customWidth="1"/>
    <col min="4104" max="4106" width="14.28125" style="44" customWidth="1"/>
    <col min="4107" max="4353" width="9.140625" style="44" customWidth="1"/>
    <col min="4354" max="4355" width="14.28125" style="44" customWidth="1"/>
    <col min="4356" max="4356" width="2.00390625" style="44" customWidth="1"/>
    <col min="4357" max="4357" width="14.28125" style="44" customWidth="1"/>
    <col min="4358" max="4358" width="2.00390625" style="44" customWidth="1"/>
    <col min="4359" max="4359" width="9.140625" style="44" customWidth="1"/>
    <col min="4360" max="4362" width="14.28125" style="44" customWidth="1"/>
    <col min="4363" max="4609" width="9.140625" style="44" customWidth="1"/>
    <col min="4610" max="4611" width="14.28125" style="44" customWidth="1"/>
    <col min="4612" max="4612" width="2.00390625" style="44" customWidth="1"/>
    <col min="4613" max="4613" width="14.28125" style="44" customWidth="1"/>
    <col min="4614" max="4614" width="2.00390625" style="44" customWidth="1"/>
    <col min="4615" max="4615" width="9.140625" style="44" customWidth="1"/>
    <col min="4616" max="4618" width="14.28125" style="44" customWidth="1"/>
    <col min="4619" max="4865" width="9.140625" style="44" customWidth="1"/>
    <col min="4866" max="4867" width="14.28125" style="44" customWidth="1"/>
    <col min="4868" max="4868" width="2.00390625" style="44" customWidth="1"/>
    <col min="4869" max="4869" width="14.28125" style="44" customWidth="1"/>
    <col min="4870" max="4870" width="2.00390625" style="44" customWidth="1"/>
    <col min="4871" max="4871" width="9.140625" style="44" customWidth="1"/>
    <col min="4872" max="4874" width="14.28125" style="44" customWidth="1"/>
    <col min="4875" max="5121" width="9.140625" style="44" customWidth="1"/>
    <col min="5122" max="5123" width="14.28125" style="44" customWidth="1"/>
    <col min="5124" max="5124" width="2.00390625" style="44" customWidth="1"/>
    <col min="5125" max="5125" width="14.28125" style="44" customWidth="1"/>
    <col min="5126" max="5126" width="2.00390625" style="44" customWidth="1"/>
    <col min="5127" max="5127" width="9.140625" style="44" customWidth="1"/>
    <col min="5128" max="5130" width="14.28125" style="44" customWidth="1"/>
    <col min="5131" max="5377" width="9.140625" style="44" customWidth="1"/>
    <col min="5378" max="5379" width="14.28125" style="44" customWidth="1"/>
    <col min="5380" max="5380" width="2.00390625" style="44" customWidth="1"/>
    <col min="5381" max="5381" width="14.28125" style="44" customWidth="1"/>
    <col min="5382" max="5382" width="2.00390625" style="44" customWidth="1"/>
    <col min="5383" max="5383" width="9.140625" style="44" customWidth="1"/>
    <col min="5384" max="5386" width="14.28125" style="44" customWidth="1"/>
    <col min="5387" max="5633" width="9.140625" style="44" customWidth="1"/>
    <col min="5634" max="5635" width="14.28125" style="44" customWidth="1"/>
    <col min="5636" max="5636" width="2.00390625" style="44" customWidth="1"/>
    <col min="5637" max="5637" width="14.28125" style="44" customWidth="1"/>
    <col min="5638" max="5638" width="2.00390625" style="44" customWidth="1"/>
    <col min="5639" max="5639" width="9.140625" style="44" customWidth="1"/>
    <col min="5640" max="5642" width="14.28125" style="44" customWidth="1"/>
    <col min="5643" max="5889" width="9.140625" style="44" customWidth="1"/>
    <col min="5890" max="5891" width="14.28125" style="44" customWidth="1"/>
    <col min="5892" max="5892" width="2.00390625" style="44" customWidth="1"/>
    <col min="5893" max="5893" width="14.28125" style="44" customWidth="1"/>
    <col min="5894" max="5894" width="2.00390625" style="44" customWidth="1"/>
    <col min="5895" max="5895" width="9.140625" style="44" customWidth="1"/>
    <col min="5896" max="5898" width="14.28125" style="44" customWidth="1"/>
    <col min="5899" max="6145" width="9.140625" style="44" customWidth="1"/>
    <col min="6146" max="6147" width="14.28125" style="44" customWidth="1"/>
    <col min="6148" max="6148" width="2.00390625" style="44" customWidth="1"/>
    <col min="6149" max="6149" width="14.28125" style="44" customWidth="1"/>
    <col min="6150" max="6150" width="2.00390625" style="44" customWidth="1"/>
    <col min="6151" max="6151" width="9.140625" style="44" customWidth="1"/>
    <col min="6152" max="6154" width="14.28125" style="44" customWidth="1"/>
    <col min="6155" max="6401" width="9.140625" style="44" customWidth="1"/>
    <col min="6402" max="6403" width="14.28125" style="44" customWidth="1"/>
    <col min="6404" max="6404" width="2.00390625" style="44" customWidth="1"/>
    <col min="6405" max="6405" width="14.28125" style="44" customWidth="1"/>
    <col min="6406" max="6406" width="2.00390625" style="44" customWidth="1"/>
    <col min="6407" max="6407" width="9.140625" style="44" customWidth="1"/>
    <col min="6408" max="6410" width="14.28125" style="44" customWidth="1"/>
    <col min="6411" max="6657" width="9.140625" style="44" customWidth="1"/>
    <col min="6658" max="6659" width="14.28125" style="44" customWidth="1"/>
    <col min="6660" max="6660" width="2.00390625" style="44" customWidth="1"/>
    <col min="6661" max="6661" width="14.28125" style="44" customWidth="1"/>
    <col min="6662" max="6662" width="2.00390625" style="44" customWidth="1"/>
    <col min="6663" max="6663" width="9.140625" style="44" customWidth="1"/>
    <col min="6664" max="6666" width="14.28125" style="44" customWidth="1"/>
    <col min="6667" max="6913" width="9.140625" style="44" customWidth="1"/>
    <col min="6914" max="6915" width="14.28125" style="44" customWidth="1"/>
    <col min="6916" max="6916" width="2.00390625" style="44" customWidth="1"/>
    <col min="6917" max="6917" width="14.28125" style="44" customWidth="1"/>
    <col min="6918" max="6918" width="2.00390625" style="44" customWidth="1"/>
    <col min="6919" max="6919" width="9.140625" style="44" customWidth="1"/>
    <col min="6920" max="6922" width="14.28125" style="44" customWidth="1"/>
    <col min="6923" max="7169" width="9.140625" style="44" customWidth="1"/>
    <col min="7170" max="7171" width="14.28125" style="44" customWidth="1"/>
    <col min="7172" max="7172" width="2.00390625" style="44" customWidth="1"/>
    <col min="7173" max="7173" width="14.28125" style="44" customWidth="1"/>
    <col min="7174" max="7174" width="2.00390625" style="44" customWidth="1"/>
    <col min="7175" max="7175" width="9.140625" style="44" customWidth="1"/>
    <col min="7176" max="7178" width="14.28125" style="44" customWidth="1"/>
    <col min="7179" max="7425" width="9.140625" style="44" customWidth="1"/>
    <col min="7426" max="7427" width="14.28125" style="44" customWidth="1"/>
    <col min="7428" max="7428" width="2.00390625" style="44" customWidth="1"/>
    <col min="7429" max="7429" width="14.28125" style="44" customWidth="1"/>
    <col min="7430" max="7430" width="2.00390625" style="44" customWidth="1"/>
    <col min="7431" max="7431" width="9.140625" style="44" customWidth="1"/>
    <col min="7432" max="7434" width="14.28125" style="44" customWidth="1"/>
    <col min="7435" max="7681" width="9.140625" style="44" customWidth="1"/>
    <col min="7682" max="7683" width="14.28125" style="44" customWidth="1"/>
    <col min="7684" max="7684" width="2.00390625" style="44" customWidth="1"/>
    <col min="7685" max="7685" width="14.28125" style="44" customWidth="1"/>
    <col min="7686" max="7686" width="2.00390625" style="44" customWidth="1"/>
    <col min="7687" max="7687" width="9.140625" style="44" customWidth="1"/>
    <col min="7688" max="7690" width="14.28125" style="44" customWidth="1"/>
    <col min="7691" max="7937" width="9.140625" style="44" customWidth="1"/>
    <col min="7938" max="7939" width="14.28125" style="44" customWidth="1"/>
    <col min="7940" max="7940" width="2.00390625" style="44" customWidth="1"/>
    <col min="7941" max="7941" width="14.28125" style="44" customWidth="1"/>
    <col min="7942" max="7942" width="2.00390625" style="44" customWidth="1"/>
    <col min="7943" max="7943" width="9.140625" style="44" customWidth="1"/>
    <col min="7944" max="7946" width="14.28125" style="44" customWidth="1"/>
    <col min="7947" max="8193" width="9.140625" style="44" customWidth="1"/>
    <col min="8194" max="8195" width="14.28125" style="44" customWidth="1"/>
    <col min="8196" max="8196" width="2.00390625" style="44" customWidth="1"/>
    <col min="8197" max="8197" width="14.28125" style="44" customWidth="1"/>
    <col min="8198" max="8198" width="2.00390625" style="44" customWidth="1"/>
    <col min="8199" max="8199" width="9.140625" style="44" customWidth="1"/>
    <col min="8200" max="8202" width="14.28125" style="44" customWidth="1"/>
    <col min="8203" max="8449" width="9.140625" style="44" customWidth="1"/>
    <col min="8450" max="8451" width="14.28125" style="44" customWidth="1"/>
    <col min="8452" max="8452" width="2.00390625" style="44" customWidth="1"/>
    <col min="8453" max="8453" width="14.28125" style="44" customWidth="1"/>
    <col min="8454" max="8454" width="2.00390625" style="44" customWidth="1"/>
    <col min="8455" max="8455" width="9.140625" style="44" customWidth="1"/>
    <col min="8456" max="8458" width="14.28125" style="44" customWidth="1"/>
    <col min="8459" max="8705" width="9.140625" style="44" customWidth="1"/>
    <col min="8706" max="8707" width="14.28125" style="44" customWidth="1"/>
    <col min="8708" max="8708" width="2.00390625" style="44" customWidth="1"/>
    <col min="8709" max="8709" width="14.28125" style="44" customWidth="1"/>
    <col min="8710" max="8710" width="2.00390625" style="44" customWidth="1"/>
    <col min="8711" max="8711" width="9.140625" style="44" customWidth="1"/>
    <col min="8712" max="8714" width="14.28125" style="44" customWidth="1"/>
    <col min="8715" max="8961" width="9.140625" style="44" customWidth="1"/>
    <col min="8962" max="8963" width="14.28125" style="44" customWidth="1"/>
    <col min="8964" max="8964" width="2.00390625" style="44" customWidth="1"/>
    <col min="8965" max="8965" width="14.28125" style="44" customWidth="1"/>
    <col min="8966" max="8966" width="2.00390625" style="44" customWidth="1"/>
    <col min="8967" max="8967" width="9.140625" style="44" customWidth="1"/>
    <col min="8968" max="8970" width="14.28125" style="44" customWidth="1"/>
    <col min="8971" max="9217" width="9.140625" style="44" customWidth="1"/>
    <col min="9218" max="9219" width="14.28125" style="44" customWidth="1"/>
    <col min="9220" max="9220" width="2.00390625" style="44" customWidth="1"/>
    <col min="9221" max="9221" width="14.28125" style="44" customWidth="1"/>
    <col min="9222" max="9222" width="2.00390625" style="44" customWidth="1"/>
    <col min="9223" max="9223" width="9.140625" style="44" customWidth="1"/>
    <col min="9224" max="9226" width="14.28125" style="44" customWidth="1"/>
    <col min="9227" max="9473" width="9.140625" style="44" customWidth="1"/>
    <col min="9474" max="9475" width="14.28125" style="44" customWidth="1"/>
    <col min="9476" max="9476" width="2.00390625" style="44" customWidth="1"/>
    <col min="9477" max="9477" width="14.28125" style="44" customWidth="1"/>
    <col min="9478" max="9478" width="2.00390625" style="44" customWidth="1"/>
    <col min="9479" max="9479" width="9.140625" style="44" customWidth="1"/>
    <col min="9480" max="9482" width="14.28125" style="44" customWidth="1"/>
    <col min="9483" max="9729" width="9.140625" style="44" customWidth="1"/>
    <col min="9730" max="9731" width="14.28125" style="44" customWidth="1"/>
    <col min="9732" max="9732" width="2.00390625" style="44" customWidth="1"/>
    <col min="9733" max="9733" width="14.28125" style="44" customWidth="1"/>
    <col min="9734" max="9734" width="2.00390625" style="44" customWidth="1"/>
    <col min="9735" max="9735" width="9.140625" style="44" customWidth="1"/>
    <col min="9736" max="9738" width="14.28125" style="44" customWidth="1"/>
    <col min="9739" max="9985" width="9.140625" style="44" customWidth="1"/>
    <col min="9986" max="9987" width="14.28125" style="44" customWidth="1"/>
    <col min="9988" max="9988" width="2.00390625" style="44" customWidth="1"/>
    <col min="9989" max="9989" width="14.28125" style="44" customWidth="1"/>
    <col min="9990" max="9990" width="2.00390625" style="44" customWidth="1"/>
    <col min="9991" max="9991" width="9.140625" style="44" customWidth="1"/>
    <col min="9992" max="9994" width="14.28125" style="44" customWidth="1"/>
    <col min="9995" max="10241" width="9.140625" style="44" customWidth="1"/>
    <col min="10242" max="10243" width="14.28125" style="44" customWidth="1"/>
    <col min="10244" max="10244" width="2.00390625" style="44" customWidth="1"/>
    <col min="10245" max="10245" width="14.28125" style="44" customWidth="1"/>
    <col min="10246" max="10246" width="2.00390625" style="44" customWidth="1"/>
    <col min="10247" max="10247" width="9.140625" style="44" customWidth="1"/>
    <col min="10248" max="10250" width="14.28125" style="44" customWidth="1"/>
    <col min="10251" max="10497" width="9.140625" style="44" customWidth="1"/>
    <col min="10498" max="10499" width="14.28125" style="44" customWidth="1"/>
    <col min="10500" max="10500" width="2.00390625" style="44" customWidth="1"/>
    <col min="10501" max="10501" width="14.28125" style="44" customWidth="1"/>
    <col min="10502" max="10502" width="2.00390625" style="44" customWidth="1"/>
    <col min="10503" max="10503" width="9.140625" style="44" customWidth="1"/>
    <col min="10504" max="10506" width="14.28125" style="44" customWidth="1"/>
    <col min="10507" max="10753" width="9.140625" style="44" customWidth="1"/>
    <col min="10754" max="10755" width="14.28125" style="44" customWidth="1"/>
    <col min="10756" max="10756" width="2.00390625" style="44" customWidth="1"/>
    <col min="10757" max="10757" width="14.28125" style="44" customWidth="1"/>
    <col min="10758" max="10758" width="2.00390625" style="44" customWidth="1"/>
    <col min="10759" max="10759" width="9.140625" style="44" customWidth="1"/>
    <col min="10760" max="10762" width="14.28125" style="44" customWidth="1"/>
    <col min="10763" max="11009" width="9.140625" style="44" customWidth="1"/>
    <col min="11010" max="11011" width="14.28125" style="44" customWidth="1"/>
    <col min="11012" max="11012" width="2.00390625" style="44" customWidth="1"/>
    <col min="11013" max="11013" width="14.28125" style="44" customWidth="1"/>
    <col min="11014" max="11014" width="2.00390625" style="44" customWidth="1"/>
    <col min="11015" max="11015" width="9.140625" style="44" customWidth="1"/>
    <col min="11016" max="11018" width="14.28125" style="44" customWidth="1"/>
    <col min="11019" max="11265" width="9.140625" style="44" customWidth="1"/>
    <col min="11266" max="11267" width="14.28125" style="44" customWidth="1"/>
    <col min="11268" max="11268" width="2.00390625" style="44" customWidth="1"/>
    <col min="11269" max="11269" width="14.28125" style="44" customWidth="1"/>
    <col min="11270" max="11270" width="2.00390625" style="44" customWidth="1"/>
    <col min="11271" max="11271" width="9.140625" style="44" customWidth="1"/>
    <col min="11272" max="11274" width="14.28125" style="44" customWidth="1"/>
    <col min="11275" max="11521" width="9.140625" style="44" customWidth="1"/>
    <col min="11522" max="11523" width="14.28125" style="44" customWidth="1"/>
    <col min="11524" max="11524" width="2.00390625" style="44" customWidth="1"/>
    <col min="11525" max="11525" width="14.28125" style="44" customWidth="1"/>
    <col min="11526" max="11526" width="2.00390625" style="44" customWidth="1"/>
    <col min="11527" max="11527" width="9.140625" style="44" customWidth="1"/>
    <col min="11528" max="11530" width="14.28125" style="44" customWidth="1"/>
    <col min="11531" max="11777" width="9.140625" style="44" customWidth="1"/>
    <col min="11778" max="11779" width="14.28125" style="44" customWidth="1"/>
    <col min="11780" max="11780" width="2.00390625" style="44" customWidth="1"/>
    <col min="11781" max="11781" width="14.28125" style="44" customWidth="1"/>
    <col min="11782" max="11782" width="2.00390625" style="44" customWidth="1"/>
    <col min="11783" max="11783" width="9.140625" style="44" customWidth="1"/>
    <col min="11784" max="11786" width="14.28125" style="44" customWidth="1"/>
    <col min="11787" max="12033" width="9.140625" style="44" customWidth="1"/>
    <col min="12034" max="12035" width="14.28125" style="44" customWidth="1"/>
    <col min="12036" max="12036" width="2.00390625" style="44" customWidth="1"/>
    <col min="12037" max="12037" width="14.28125" style="44" customWidth="1"/>
    <col min="12038" max="12038" width="2.00390625" style="44" customWidth="1"/>
    <col min="12039" max="12039" width="9.140625" style="44" customWidth="1"/>
    <col min="12040" max="12042" width="14.28125" style="44" customWidth="1"/>
    <col min="12043" max="12289" width="9.140625" style="44" customWidth="1"/>
    <col min="12290" max="12291" width="14.28125" style="44" customWidth="1"/>
    <col min="12292" max="12292" width="2.00390625" style="44" customWidth="1"/>
    <col min="12293" max="12293" width="14.28125" style="44" customWidth="1"/>
    <col min="12294" max="12294" width="2.00390625" style="44" customWidth="1"/>
    <col min="12295" max="12295" width="9.140625" style="44" customWidth="1"/>
    <col min="12296" max="12298" width="14.28125" style="44" customWidth="1"/>
    <col min="12299" max="12545" width="9.140625" style="44" customWidth="1"/>
    <col min="12546" max="12547" width="14.28125" style="44" customWidth="1"/>
    <col min="12548" max="12548" width="2.00390625" style="44" customWidth="1"/>
    <col min="12549" max="12549" width="14.28125" style="44" customWidth="1"/>
    <col min="12550" max="12550" width="2.00390625" style="44" customWidth="1"/>
    <col min="12551" max="12551" width="9.140625" style="44" customWidth="1"/>
    <col min="12552" max="12554" width="14.28125" style="44" customWidth="1"/>
    <col min="12555" max="12801" width="9.140625" style="44" customWidth="1"/>
    <col min="12802" max="12803" width="14.28125" style="44" customWidth="1"/>
    <col min="12804" max="12804" width="2.00390625" style="44" customWidth="1"/>
    <col min="12805" max="12805" width="14.28125" style="44" customWidth="1"/>
    <col min="12806" max="12806" width="2.00390625" style="44" customWidth="1"/>
    <col min="12807" max="12807" width="9.140625" style="44" customWidth="1"/>
    <col min="12808" max="12810" width="14.28125" style="44" customWidth="1"/>
    <col min="12811" max="13057" width="9.140625" style="44" customWidth="1"/>
    <col min="13058" max="13059" width="14.28125" style="44" customWidth="1"/>
    <col min="13060" max="13060" width="2.00390625" style="44" customWidth="1"/>
    <col min="13061" max="13061" width="14.28125" style="44" customWidth="1"/>
    <col min="13062" max="13062" width="2.00390625" style="44" customWidth="1"/>
    <col min="13063" max="13063" width="9.140625" style="44" customWidth="1"/>
    <col min="13064" max="13066" width="14.28125" style="44" customWidth="1"/>
    <col min="13067" max="13313" width="9.140625" style="44" customWidth="1"/>
    <col min="13314" max="13315" width="14.28125" style="44" customWidth="1"/>
    <col min="13316" max="13316" width="2.00390625" style="44" customWidth="1"/>
    <col min="13317" max="13317" width="14.28125" style="44" customWidth="1"/>
    <col min="13318" max="13318" width="2.00390625" style="44" customWidth="1"/>
    <col min="13319" max="13319" width="9.140625" style="44" customWidth="1"/>
    <col min="13320" max="13322" width="14.28125" style="44" customWidth="1"/>
    <col min="13323" max="13569" width="9.140625" style="44" customWidth="1"/>
    <col min="13570" max="13571" width="14.28125" style="44" customWidth="1"/>
    <col min="13572" max="13572" width="2.00390625" style="44" customWidth="1"/>
    <col min="13573" max="13573" width="14.28125" style="44" customWidth="1"/>
    <col min="13574" max="13574" width="2.00390625" style="44" customWidth="1"/>
    <col min="13575" max="13575" width="9.140625" style="44" customWidth="1"/>
    <col min="13576" max="13578" width="14.28125" style="44" customWidth="1"/>
    <col min="13579" max="13825" width="9.140625" style="44" customWidth="1"/>
    <col min="13826" max="13827" width="14.28125" style="44" customWidth="1"/>
    <col min="13828" max="13828" width="2.00390625" style="44" customWidth="1"/>
    <col min="13829" max="13829" width="14.28125" style="44" customWidth="1"/>
    <col min="13830" max="13830" width="2.00390625" style="44" customWidth="1"/>
    <col min="13831" max="13831" width="9.140625" style="44" customWidth="1"/>
    <col min="13832" max="13834" width="14.28125" style="44" customWidth="1"/>
    <col min="13835" max="14081" width="9.140625" style="44" customWidth="1"/>
    <col min="14082" max="14083" width="14.28125" style="44" customWidth="1"/>
    <col min="14084" max="14084" width="2.00390625" style="44" customWidth="1"/>
    <col min="14085" max="14085" width="14.28125" style="44" customWidth="1"/>
    <col min="14086" max="14086" width="2.00390625" style="44" customWidth="1"/>
    <col min="14087" max="14087" width="9.140625" style="44" customWidth="1"/>
    <col min="14088" max="14090" width="14.28125" style="44" customWidth="1"/>
    <col min="14091" max="14337" width="9.140625" style="44" customWidth="1"/>
    <col min="14338" max="14339" width="14.28125" style="44" customWidth="1"/>
    <col min="14340" max="14340" width="2.00390625" style="44" customWidth="1"/>
    <col min="14341" max="14341" width="14.28125" style="44" customWidth="1"/>
    <col min="14342" max="14342" width="2.00390625" style="44" customWidth="1"/>
    <col min="14343" max="14343" width="9.140625" style="44" customWidth="1"/>
    <col min="14344" max="14346" width="14.28125" style="44" customWidth="1"/>
    <col min="14347" max="14593" width="9.140625" style="44" customWidth="1"/>
    <col min="14594" max="14595" width="14.28125" style="44" customWidth="1"/>
    <col min="14596" max="14596" width="2.00390625" style="44" customWidth="1"/>
    <col min="14597" max="14597" width="14.28125" style="44" customWidth="1"/>
    <col min="14598" max="14598" width="2.00390625" style="44" customWidth="1"/>
    <col min="14599" max="14599" width="9.140625" style="44" customWidth="1"/>
    <col min="14600" max="14602" width="14.28125" style="44" customWidth="1"/>
    <col min="14603" max="14849" width="9.140625" style="44" customWidth="1"/>
    <col min="14850" max="14851" width="14.28125" style="44" customWidth="1"/>
    <col min="14852" max="14852" width="2.00390625" style="44" customWidth="1"/>
    <col min="14853" max="14853" width="14.28125" style="44" customWidth="1"/>
    <col min="14854" max="14854" width="2.00390625" style="44" customWidth="1"/>
    <col min="14855" max="14855" width="9.140625" style="44" customWidth="1"/>
    <col min="14856" max="14858" width="14.28125" style="44" customWidth="1"/>
    <col min="14859" max="15105" width="9.140625" style="44" customWidth="1"/>
    <col min="15106" max="15107" width="14.28125" style="44" customWidth="1"/>
    <col min="15108" max="15108" width="2.00390625" style="44" customWidth="1"/>
    <col min="15109" max="15109" width="14.28125" style="44" customWidth="1"/>
    <col min="15110" max="15110" width="2.00390625" style="44" customWidth="1"/>
    <col min="15111" max="15111" width="9.140625" style="44" customWidth="1"/>
    <col min="15112" max="15114" width="14.28125" style="44" customWidth="1"/>
    <col min="15115" max="15361" width="9.140625" style="44" customWidth="1"/>
    <col min="15362" max="15363" width="14.28125" style="44" customWidth="1"/>
    <col min="15364" max="15364" width="2.00390625" style="44" customWidth="1"/>
    <col min="15365" max="15365" width="14.28125" style="44" customWidth="1"/>
    <col min="15366" max="15366" width="2.00390625" style="44" customWidth="1"/>
    <col min="15367" max="15367" width="9.140625" style="44" customWidth="1"/>
    <col min="15368" max="15370" width="14.28125" style="44" customWidth="1"/>
    <col min="15371" max="15617" width="9.140625" style="44" customWidth="1"/>
    <col min="15618" max="15619" width="14.28125" style="44" customWidth="1"/>
    <col min="15620" max="15620" width="2.00390625" style="44" customWidth="1"/>
    <col min="15621" max="15621" width="14.28125" style="44" customWidth="1"/>
    <col min="15622" max="15622" width="2.00390625" style="44" customWidth="1"/>
    <col min="15623" max="15623" width="9.140625" style="44" customWidth="1"/>
    <col min="15624" max="15626" width="14.28125" style="44" customWidth="1"/>
    <col min="15627" max="15873" width="9.140625" style="44" customWidth="1"/>
    <col min="15874" max="15875" width="14.28125" style="44" customWidth="1"/>
    <col min="15876" max="15876" width="2.00390625" style="44" customWidth="1"/>
    <col min="15877" max="15877" width="14.28125" style="44" customWidth="1"/>
    <col min="15878" max="15878" width="2.00390625" style="44" customWidth="1"/>
    <col min="15879" max="15879" width="9.140625" style="44" customWidth="1"/>
    <col min="15880" max="15882" width="14.28125" style="44" customWidth="1"/>
    <col min="15883" max="16129" width="9.140625" style="44" customWidth="1"/>
    <col min="16130" max="16131" width="14.28125" style="44" customWidth="1"/>
    <col min="16132" max="16132" width="2.00390625" style="44" customWidth="1"/>
    <col min="16133" max="16133" width="14.28125" style="44" customWidth="1"/>
    <col min="16134" max="16134" width="2.00390625" style="44" customWidth="1"/>
    <col min="16135" max="16135" width="9.140625" style="44" customWidth="1"/>
    <col min="16136" max="16138" width="14.28125" style="44" customWidth="1"/>
    <col min="16139" max="16384" width="9.140625" style="44" customWidth="1"/>
  </cols>
  <sheetData>
    <row r="1" s="25" customFormat="1" ht="12" customHeight="1"/>
    <row r="2" spans="4:12" s="25" customFormat="1" ht="12" customHeight="1">
      <c r="D2" s="3"/>
      <c r="E2" s="3"/>
      <c r="F2" s="3"/>
      <c r="G2" s="3"/>
      <c r="H2" s="3"/>
      <c r="I2" s="3"/>
      <c r="J2" s="3"/>
      <c r="K2" s="3"/>
      <c r="L2" s="3"/>
    </row>
    <row r="3" s="25" customFormat="1" ht="12" customHeight="1">
      <c r="C3" s="26" t="s">
        <v>28</v>
      </c>
    </row>
    <row r="4" s="25" customFormat="1" ht="12" customHeight="1">
      <c r="C4" s="26" t="s">
        <v>96</v>
      </c>
    </row>
    <row r="5" s="25" customFormat="1" ht="12" customHeight="1"/>
    <row r="6" s="3" customFormat="1" ht="15">
      <c r="C6" s="38" t="s">
        <v>139</v>
      </c>
    </row>
    <row r="7" spans="3:7" s="4" customFormat="1" ht="15">
      <c r="C7" s="34" t="s">
        <v>36</v>
      </c>
      <c r="D7" s="34"/>
      <c r="E7" s="34"/>
      <c r="F7" s="34"/>
      <c r="G7" s="34"/>
    </row>
    <row r="8" spans="3:8" ht="15">
      <c r="C8" s="12"/>
      <c r="D8" s="12"/>
      <c r="E8" s="12"/>
      <c r="F8" s="12"/>
      <c r="G8" s="12"/>
      <c r="H8" s="12"/>
    </row>
    <row r="9" spans="2:8" ht="15">
      <c r="B9" s="16"/>
      <c r="C9" s="12"/>
      <c r="D9" s="12"/>
      <c r="E9" s="12"/>
      <c r="F9" s="12"/>
      <c r="G9" s="12"/>
      <c r="H9" s="12"/>
    </row>
    <row r="10" spans="2:10" ht="15">
      <c r="B10" s="16"/>
      <c r="C10" s="13"/>
      <c r="D10" s="14"/>
      <c r="E10" s="14">
        <v>2013</v>
      </c>
      <c r="F10" s="14">
        <v>2014</v>
      </c>
      <c r="G10" s="14">
        <v>2015</v>
      </c>
      <c r="H10" s="14">
        <v>2016</v>
      </c>
      <c r="I10" s="44">
        <v>2017</v>
      </c>
      <c r="J10" s="44">
        <v>2018</v>
      </c>
    </row>
    <row r="11" spans="2:12" ht="15">
      <c r="B11" s="16"/>
      <c r="C11" s="10" t="s">
        <v>77</v>
      </c>
      <c r="D11" s="31"/>
      <c r="E11" s="31">
        <v>12964</v>
      </c>
      <c r="F11" s="31">
        <v>13869</v>
      </c>
      <c r="G11" s="31">
        <v>17104</v>
      </c>
      <c r="H11" s="31">
        <v>20979</v>
      </c>
      <c r="I11" s="44">
        <v>24310</v>
      </c>
      <c r="J11" s="44">
        <v>32678</v>
      </c>
      <c r="L11" s="44">
        <v>33</v>
      </c>
    </row>
    <row r="12" spans="2:10" ht="15">
      <c r="B12" s="16"/>
      <c r="C12" s="11" t="s">
        <v>78</v>
      </c>
      <c r="E12" s="44">
        <v>3821</v>
      </c>
      <c r="F12" s="44">
        <v>5905</v>
      </c>
      <c r="G12" s="44">
        <v>9698</v>
      </c>
      <c r="H12" s="44">
        <v>13945</v>
      </c>
      <c r="I12" s="44">
        <v>15894</v>
      </c>
      <c r="J12" s="44">
        <v>20095</v>
      </c>
    </row>
    <row r="13" spans="2:3" ht="15">
      <c r="B13" s="16"/>
      <c r="C13" s="11"/>
    </row>
    <row r="14" spans="2:8" ht="15">
      <c r="B14" s="16"/>
      <c r="C14" s="44" t="s">
        <v>62</v>
      </c>
      <c r="D14" s="31"/>
      <c r="E14" s="31"/>
      <c r="F14" s="31"/>
      <c r="G14" s="31"/>
      <c r="H14" s="31"/>
    </row>
    <row r="15" spans="2:8" ht="15" customHeight="1">
      <c r="B15" s="16"/>
      <c r="C15" s="25"/>
      <c r="D15" s="31"/>
      <c r="E15" s="31"/>
      <c r="F15" s="31"/>
      <c r="G15" s="31"/>
      <c r="H15" s="31"/>
    </row>
    <row r="16" spans="2:8" ht="15">
      <c r="B16" s="16"/>
      <c r="D16" s="31"/>
      <c r="E16" s="31"/>
      <c r="F16" s="31"/>
      <c r="G16" s="31"/>
      <c r="H16" s="31"/>
    </row>
    <row r="17" spans="2:9" ht="15">
      <c r="B17" s="16"/>
      <c r="C17" s="72" t="s">
        <v>90</v>
      </c>
      <c r="D17" s="18"/>
      <c r="E17" s="18"/>
      <c r="F17" s="18"/>
      <c r="G17" s="18"/>
      <c r="H17" s="18"/>
      <c r="I17" s="18"/>
    </row>
    <row r="19" ht="15">
      <c r="A19" s="8" t="s">
        <v>33</v>
      </c>
    </row>
    <row r="20" ht="15">
      <c r="A20" s="2" t="s">
        <v>38</v>
      </c>
    </row>
    <row r="21" ht="15">
      <c r="A21" s="44" t="s">
        <v>39</v>
      </c>
    </row>
    <row r="22" ht="15">
      <c r="B22" s="8"/>
    </row>
    <row r="23" ht="15">
      <c r="B23" s="2"/>
    </row>
    <row r="24" ht="15">
      <c r="C24" s="38"/>
    </row>
    <row r="25" spans="3:7" ht="15">
      <c r="C25" s="34"/>
      <c r="D25" s="2"/>
      <c r="E25" s="2"/>
      <c r="F25" s="2"/>
      <c r="G25" s="2"/>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75" customHeight="1"/>
    <row r="53" ht="12"/>
    <row r="54" ht="12"/>
    <row r="55" ht="40.35" customHeight="1"/>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topLeftCell="A1">
      <selection activeCell="C6" sqref="C6:O45"/>
    </sheetView>
  </sheetViews>
  <sheetFormatPr defaultColWidth="9.140625" defaultRowHeight="12" customHeight="1"/>
  <cols>
    <col min="1" max="2" width="7.7109375" style="44" customWidth="1"/>
    <col min="3" max="3" width="15.7109375" style="44" customWidth="1"/>
    <col min="4" max="14" width="10.57421875" style="44" customWidth="1"/>
    <col min="15" max="15" width="10.8515625" style="44" customWidth="1"/>
    <col min="16" max="16" width="10.7109375" style="44" customWidth="1"/>
    <col min="17" max="18" width="17.140625" style="0" customWidth="1"/>
    <col min="23" max="23" width="9.57421875" style="44" bestFit="1" customWidth="1"/>
    <col min="24" max="28" width="9.140625" style="44" customWidth="1"/>
    <col min="29" max="29" width="9.421875" style="44" bestFit="1" customWidth="1"/>
    <col min="30" max="16384" width="9.140625" style="44" customWidth="1"/>
  </cols>
  <sheetData>
    <row r="1" spans="1:29" s="25" customFormat="1" ht="12" customHeight="1">
      <c r="A1" s="32"/>
      <c r="K1" s="3"/>
      <c r="L1" s="3"/>
      <c r="M1" s="3"/>
      <c r="N1" s="3"/>
      <c r="O1" s="3"/>
      <c r="P1" s="3"/>
      <c r="Q1"/>
      <c r="R1"/>
      <c r="S1"/>
      <c r="T1"/>
      <c r="U1"/>
      <c r="V1"/>
      <c r="X1"/>
      <c r="Y1"/>
      <c r="Z1"/>
      <c r="AA1"/>
      <c r="AB1"/>
      <c r="AC1"/>
    </row>
    <row r="2" spans="11:29" s="25" customFormat="1" ht="12" customHeight="1">
      <c r="K2" s="3"/>
      <c r="L2" s="3"/>
      <c r="M2" s="3"/>
      <c r="N2" s="3"/>
      <c r="O2" s="3"/>
      <c r="P2" s="3"/>
      <c r="Q2" s="3"/>
      <c r="R2" s="3"/>
      <c r="S2" s="3"/>
      <c r="T2" s="3"/>
      <c r="U2" s="3"/>
      <c r="V2" s="3"/>
      <c r="W2" s="3"/>
      <c r="X2" s="3"/>
      <c r="Y2" s="3"/>
      <c r="Z2" s="3"/>
      <c r="AA2" s="3"/>
      <c r="AB2" s="3"/>
      <c r="AC2"/>
    </row>
    <row r="3" spans="3:29" s="25" customFormat="1" ht="12" customHeight="1">
      <c r="C3" s="26" t="s">
        <v>28</v>
      </c>
      <c r="D3" s="26"/>
      <c r="E3" s="26"/>
      <c r="F3" s="26"/>
      <c r="G3" s="26"/>
      <c r="H3" s="26"/>
      <c r="K3" s="3"/>
      <c r="L3" s="3"/>
      <c r="M3" s="3"/>
      <c r="N3" s="3"/>
      <c r="O3" s="3"/>
      <c r="P3" s="3"/>
      <c r="Q3" s="3"/>
      <c r="R3" s="3"/>
      <c r="S3" s="3"/>
      <c r="T3" s="3"/>
      <c r="U3" s="3"/>
      <c r="V3" s="3"/>
      <c r="W3" s="3"/>
      <c r="X3" s="3"/>
      <c r="Y3" s="3"/>
      <c r="Z3" s="3"/>
      <c r="AA3" s="3"/>
      <c r="AB3" s="3"/>
      <c r="AC3"/>
    </row>
    <row r="4" spans="3:29" s="25" customFormat="1" ht="12" customHeight="1">
      <c r="C4" s="26" t="s">
        <v>96</v>
      </c>
      <c r="D4" s="24"/>
      <c r="E4" s="24"/>
      <c r="F4" s="24"/>
      <c r="G4" s="24"/>
      <c r="H4" s="24"/>
      <c r="K4" s="3"/>
      <c r="L4" s="3"/>
      <c r="M4" s="3"/>
      <c r="N4" s="3"/>
      <c r="O4" s="3"/>
      <c r="P4" s="3"/>
      <c r="Q4" s="3"/>
      <c r="R4" s="3"/>
      <c r="S4" s="3"/>
      <c r="T4" s="3"/>
      <c r="U4" s="3"/>
      <c r="V4" s="3"/>
      <c r="W4" s="3"/>
      <c r="X4" s="3"/>
      <c r="Y4" s="3"/>
      <c r="Z4" s="3"/>
      <c r="AA4" s="3"/>
      <c r="AB4" s="3"/>
      <c r="AC4"/>
    </row>
    <row r="5" spans="11:29" s="25" customFormat="1" ht="12" customHeight="1">
      <c r="K5" s="3"/>
      <c r="L5" s="3"/>
      <c r="M5" s="3"/>
      <c r="N5" s="3"/>
      <c r="O5" s="3"/>
      <c r="P5" s="3"/>
      <c r="Q5" s="3"/>
      <c r="R5" s="3"/>
      <c r="S5" s="3"/>
      <c r="T5" s="3"/>
      <c r="U5" s="3"/>
      <c r="V5" s="3"/>
      <c r="W5" s="3"/>
      <c r="X5" s="3"/>
      <c r="Y5" s="3"/>
      <c r="Z5" s="3"/>
      <c r="AA5" s="3"/>
      <c r="AB5" s="3"/>
      <c r="AC5"/>
    </row>
    <row r="6" spans="3:29" s="3" customFormat="1" ht="15">
      <c r="C6" s="38" t="s">
        <v>140</v>
      </c>
      <c r="D6" s="42"/>
      <c r="E6" s="42"/>
      <c r="F6" s="42"/>
      <c r="G6" s="42"/>
      <c r="H6" s="42"/>
      <c r="AC6"/>
    </row>
    <row r="7" spans="3:29" s="4" customFormat="1" ht="15">
      <c r="C7" s="93"/>
      <c r="D7" s="91"/>
      <c r="E7" s="91"/>
      <c r="F7" s="91"/>
      <c r="G7" s="91"/>
      <c r="H7" s="91"/>
      <c r="Q7" s="3"/>
      <c r="R7" s="3"/>
      <c r="S7" s="3"/>
      <c r="T7" s="3"/>
      <c r="U7" s="3"/>
      <c r="V7" s="3"/>
      <c r="W7" s="3"/>
      <c r="X7" s="3"/>
      <c r="Y7" s="3"/>
      <c r="Z7" s="3"/>
      <c r="AA7" s="3"/>
      <c r="AB7" s="3"/>
      <c r="AC7"/>
    </row>
    <row r="8" spans="3:28" ht="12">
      <c r="C8" s="38"/>
      <c r="D8" s="42"/>
      <c r="E8" s="42"/>
      <c r="F8" s="42"/>
      <c r="G8" s="42"/>
      <c r="H8" s="42"/>
      <c r="I8" s="145"/>
      <c r="K8" s="3"/>
      <c r="L8" s="3"/>
      <c r="M8" s="3"/>
      <c r="N8" s="3"/>
      <c r="O8" s="3"/>
      <c r="P8" s="3"/>
      <c r="Q8" s="3"/>
      <c r="R8" s="3"/>
      <c r="S8" s="3"/>
      <c r="T8" s="3"/>
      <c r="U8" s="3"/>
      <c r="V8" s="3"/>
      <c r="W8" s="3"/>
      <c r="X8" s="3"/>
      <c r="Y8" s="3"/>
      <c r="Z8" s="3"/>
      <c r="AA8" s="3"/>
      <c r="AB8" s="3"/>
    </row>
    <row r="9" spans="3:8" ht="15">
      <c r="C9" s="34"/>
      <c r="D9" s="4"/>
      <c r="E9" s="4"/>
      <c r="F9" s="4"/>
      <c r="G9" s="4"/>
      <c r="H9" s="4"/>
    </row>
    <row r="10" spans="3:15" ht="15">
      <c r="C10" s="48"/>
      <c r="D10" s="221" t="s">
        <v>70</v>
      </c>
      <c r="E10" s="222"/>
      <c r="F10" s="222"/>
      <c r="G10" s="222"/>
      <c r="H10" s="222"/>
      <c r="I10" s="223"/>
      <c r="J10" s="222" t="s">
        <v>71</v>
      </c>
      <c r="K10" s="222"/>
      <c r="L10" s="222"/>
      <c r="M10" s="222"/>
      <c r="N10" s="222"/>
      <c r="O10" s="222"/>
    </row>
    <row r="11" spans="3:29" ht="12" customHeight="1">
      <c r="C11" s="49"/>
      <c r="D11" s="218">
        <v>2016</v>
      </c>
      <c r="E11" s="220"/>
      <c r="F11" s="218">
        <v>2017</v>
      </c>
      <c r="G11" s="220"/>
      <c r="H11" s="218">
        <v>2018</v>
      </c>
      <c r="I11" s="219"/>
      <c r="J11" s="218">
        <v>2016</v>
      </c>
      <c r="K11" s="220"/>
      <c r="L11" s="218">
        <v>2017</v>
      </c>
      <c r="M11" s="220"/>
      <c r="N11" s="218">
        <v>2018</v>
      </c>
      <c r="O11" s="219"/>
      <c r="Q11" s="181"/>
      <c r="R11" s="181"/>
      <c r="S11" s="181"/>
      <c r="T11" s="181"/>
      <c r="U11" s="181"/>
      <c r="V11" s="181"/>
      <c r="W11" s="1"/>
      <c r="X11" s="1"/>
      <c r="Y11" s="1"/>
      <c r="Z11" s="1"/>
      <c r="AA11" s="1"/>
      <c r="AB11" s="1"/>
      <c r="AC11" s="1"/>
    </row>
    <row r="12" spans="3:29" ht="15">
      <c r="C12" s="47"/>
      <c r="D12" s="36" t="s">
        <v>36</v>
      </c>
      <c r="E12" s="33" t="s">
        <v>107</v>
      </c>
      <c r="F12" s="36" t="s">
        <v>36</v>
      </c>
      <c r="G12" s="33" t="s">
        <v>107</v>
      </c>
      <c r="H12" s="36" t="s">
        <v>36</v>
      </c>
      <c r="I12" s="64" t="s">
        <v>107</v>
      </c>
      <c r="J12" s="37" t="s">
        <v>36</v>
      </c>
      <c r="K12" s="33" t="s">
        <v>107</v>
      </c>
      <c r="L12" s="36" t="s">
        <v>36</v>
      </c>
      <c r="M12" s="33" t="s">
        <v>107</v>
      </c>
      <c r="N12" s="36" t="s">
        <v>36</v>
      </c>
      <c r="O12" s="33" t="s">
        <v>107</v>
      </c>
      <c r="Q12" s="179"/>
      <c r="R12" s="180" t="s">
        <v>141</v>
      </c>
      <c r="S12" s="180"/>
      <c r="T12" s="180" t="s">
        <v>142</v>
      </c>
      <c r="U12" s="180"/>
      <c r="V12" s="180" t="s">
        <v>143</v>
      </c>
      <c r="W12" s="179"/>
      <c r="X12" s="180" t="s">
        <v>141</v>
      </c>
      <c r="Y12" s="180"/>
      <c r="Z12" s="180" t="s">
        <v>142</v>
      </c>
      <c r="AA12" s="180"/>
      <c r="AB12" s="180" t="s">
        <v>143</v>
      </c>
      <c r="AC12" s="1"/>
    </row>
    <row r="13" spans="3:29" ht="12" customHeight="1">
      <c r="C13" s="94" t="s">
        <v>106</v>
      </c>
      <c r="D13" s="135">
        <f>R13</f>
        <v>20979</v>
      </c>
      <c r="E13" s="95">
        <f>S13</f>
        <v>100</v>
      </c>
      <c r="F13" s="135">
        <f aca="true" t="shared" si="0" ref="F13:F16">T13</f>
        <v>24310</v>
      </c>
      <c r="G13" s="96">
        <f aca="true" t="shared" si="1" ref="G13:G16">U13</f>
        <v>100</v>
      </c>
      <c r="H13" s="135">
        <f aca="true" t="shared" si="2" ref="H13:H16">V13</f>
        <v>32678</v>
      </c>
      <c r="I13" s="95">
        <f aca="true" t="shared" si="3" ref="I13:I16">W13</f>
        <v>100</v>
      </c>
      <c r="J13" s="135">
        <f aca="true" t="shared" si="4" ref="J13:J16">X13</f>
        <v>13945</v>
      </c>
      <c r="K13" s="95">
        <f aca="true" t="shared" si="5" ref="K13:K16">Y13</f>
        <v>100</v>
      </c>
      <c r="L13" s="135">
        <f aca="true" t="shared" si="6" ref="L13:L16">Z13</f>
        <v>15894</v>
      </c>
      <c r="M13" s="96">
        <f aca="true" t="shared" si="7" ref="M13:M16">AA13</f>
        <v>100</v>
      </c>
      <c r="N13" s="135">
        <f aca="true" t="shared" si="8" ref="N13:N16">AB13</f>
        <v>20095</v>
      </c>
      <c r="O13" s="95">
        <f aca="true" t="shared" si="9" ref="O13:O16">AC13</f>
        <v>100</v>
      </c>
      <c r="Q13" s="180" t="s">
        <v>144</v>
      </c>
      <c r="R13" s="182">
        <v>20979</v>
      </c>
      <c r="S13" s="183">
        <f>R13/$R$13*100</f>
        <v>100</v>
      </c>
      <c r="T13" s="182">
        <v>24310</v>
      </c>
      <c r="U13" s="183">
        <f>T13/$T$13*100</f>
        <v>100</v>
      </c>
      <c r="V13" s="182">
        <v>32678</v>
      </c>
      <c r="W13" s="184">
        <f>V13/$V$13*100</f>
        <v>100</v>
      </c>
      <c r="X13" s="182">
        <v>13945</v>
      </c>
      <c r="Y13" s="183">
        <f>X13/$X$13*100</f>
        <v>100</v>
      </c>
      <c r="Z13" s="183">
        <v>15894</v>
      </c>
      <c r="AA13" s="183">
        <f>Z13/$Z$13*100</f>
        <v>100</v>
      </c>
      <c r="AB13" s="183">
        <v>20095</v>
      </c>
      <c r="AC13" s="185">
        <f>AB13/$AB$13*100</f>
        <v>100</v>
      </c>
    </row>
    <row r="14" spans="3:29" ht="12" customHeight="1">
      <c r="C14" s="97" t="s">
        <v>1</v>
      </c>
      <c r="D14" s="136">
        <f aca="true" t="shared" si="10" ref="D14:D16">R14</f>
        <v>31</v>
      </c>
      <c r="E14" s="98">
        <f aca="true" t="shared" si="11" ref="E14:E16">S14</f>
        <v>0.14776681443348108</v>
      </c>
      <c r="F14" s="136">
        <f t="shared" si="0"/>
        <v>37</v>
      </c>
      <c r="G14" s="98">
        <f t="shared" si="1"/>
        <v>0.15220074043603454</v>
      </c>
      <c r="H14" s="136">
        <f t="shared" si="2"/>
        <v>43</v>
      </c>
      <c r="I14" s="98">
        <f t="shared" si="3"/>
        <v>0.1315870004284228</v>
      </c>
      <c r="J14" s="136">
        <f t="shared" si="4"/>
        <v>22</v>
      </c>
      <c r="K14" s="98">
        <f t="shared" si="5"/>
        <v>0.1577626389386877</v>
      </c>
      <c r="L14" s="136">
        <f t="shared" si="6"/>
        <v>19</v>
      </c>
      <c r="M14" s="99">
        <f t="shared" si="7"/>
        <v>0.11954196552158046</v>
      </c>
      <c r="N14" s="136">
        <f t="shared" si="8"/>
        <v>33</v>
      </c>
      <c r="O14" s="99">
        <f t="shared" si="9"/>
        <v>0.1642199552127395</v>
      </c>
      <c r="Q14" s="180" t="s">
        <v>146</v>
      </c>
      <c r="R14" s="182">
        <v>31</v>
      </c>
      <c r="S14" s="183">
        <f>R14/$R$13*100</f>
        <v>0.14776681443348108</v>
      </c>
      <c r="T14" s="182">
        <v>37</v>
      </c>
      <c r="U14" s="183">
        <f aca="true" t="shared" si="12" ref="U14:U40">T14/$T$13*100</f>
        <v>0.15220074043603454</v>
      </c>
      <c r="V14" s="182">
        <v>43</v>
      </c>
      <c r="W14" s="186">
        <f>V14/$V$13*100</f>
        <v>0.1315870004284228</v>
      </c>
      <c r="X14" s="182">
        <v>22</v>
      </c>
      <c r="Y14" s="183">
        <f aca="true" t="shared" si="13" ref="Y14:Y40">X14/$X$13*100</f>
        <v>0.1577626389386877</v>
      </c>
      <c r="Z14" s="183">
        <v>19</v>
      </c>
      <c r="AA14" s="183">
        <f aca="true" t="shared" si="14" ref="AA14:AA40">Z14/$Z$13*100</f>
        <v>0.11954196552158046</v>
      </c>
      <c r="AB14" s="183">
        <v>33</v>
      </c>
      <c r="AC14" s="185">
        <f aca="true" t="shared" si="15" ref="AC14:AC40">AB14/$AB$13*100</f>
        <v>0.1642199552127395</v>
      </c>
    </row>
    <row r="15" spans="2:29" ht="12" customHeight="1">
      <c r="B15" s="21"/>
      <c r="C15" s="5" t="s">
        <v>2</v>
      </c>
      <c r="D15" s="123">
        <f t="shared" si="10"/>
        <v>115</v>
      </c>
      <c r="E15" s="69">
        <f t="shared" si="11"/>
        <v>0.5481672148338815</v>
      </c>
      <c r="F15" s="123">
        <f t="shared" si="0"/>
        <v>121</v>
      </c>
      <c r="G15" s="69">
        <f t="shared" si="1"/>
        <v>0.4977375565610859</v>
      </c>
      <c r="H15" s="123">
        <f t="shared" si="2"/>
        <v>126</v>
      </c>
      <c r="I15" s="69">
        <f t="shared" si="3"/>
        <v>0.3855805128832854</v>
      </c>
      <c r="J15" s="123">
        <f t="shared" si="4"/>
        <v>7</v>
      </c>
      <c r="K15" s="69">
        <f t="shared" si="5"/>
        <v>0.05019720329867336</v>
      </c>
      <c r="L15" s="123">
        <f t="shared" si="6"/>
        <v>5</v>
      </c>
      <c r="M15" s="100">
        <f t="shared" si="7"/>
        <v>0.031458411979363284</v>
      </c>
      <c r="N15" s="123">
        <f t="shared" si="8"/>
        <v>72</v>
      </c>
      <c r="O15" s="100">
        <f t="shared" si="9"/>
        <v>0.3582980841005225</v>
      </c>
      <c r="Q15" s="180" t="s">
        <v>147</v>
      </c>
      <c r="R15" s="182">
        <v>115</v>
      </c>
      <c r="S15" s="183">
        <f aca="true" t="shared" si="16" ref="S14:S40">R15/$R$13*100</f>
        <v>0.5481672148338815</v>
      </c>
      <c r="T15" s="182">
        <v>121</v>
      </c>
      <c r="U15" s="183">
        <f t="shared" si="12"/>
        <v>0.4977375565610859</v>
      </c>
      <c r="V15" s="182">
        <v>126</v>
      </c>
      <c r="W15" s="186">
        <f aca="true" t="shared" si="17" ref="W15:W40">V15/$V$13*100</f>
        <v>0.3855805128832854</v>
      </c>
      <c r="X15" s="182">
        <v>7</v>
      </c>
      <c r="Y15" s="183">
        <f t="shared" si="13"/>
        <v>0.05019720329867336</v>
      </c>
      <c r="Z15" s="183">
        <v>5</v>
      </c>
      <c r="AA15" s="183">
        <f t="shared" si="14"/>
        <v>0.031458411979363284</v>
      </c>
      <c r="AB15" s="183">
        <v>72</v>
      </c>
      <c r="AC15" s="185">
        <f t="shared" si="15"/>
        <v>0.3582980841005225</v>
      </c>
    </row>
    <row r="16" spans="2:29" ht="12" customHeight="1">
      <c r="B16" s="21"/>
      <c r="C16" s="5" t="s">
        <v>94</v>
      </c>
      <c r="D16" s="123">
        <f t="shared" si="10"/>
        <v>194</v>
      </c>
      <c r="E16" s="69">
        <f t="shared" si="11"/>
        <v>0.9247342580675914</v>
      </c>
      <c r="F16" s="123">
        <f t="shared" si="0"/>
        <v>204</v>
      </c>
      <c r="G16" s="69">
        <f t="shared" si="1"/>
        <v>0.8391608391608392</v>
      </c>
      <c r="H16" s="123">
        <f t="shared" si="2"/>
        <v>240</v>
      </c>
      <c r="I16" s="69">
        <f t="shared" si="3"/>
        <v>0.7344390721586388</v>
      </c>
      <c r="J16" s="123">
        <f t="shared" si="4"/>
        <v>101</v>
      </c>
      <c r="K16" s="69">
        <f t="shared" si="5"/>
        <v>0.7242739333094299</v>
      </c>
      <c r="L16" s="123">
        <f t="shared" si="6"/>
        <v>87</v>
      </c>
      <c r="M16" s="100">
        <f t="shared" si="7"/>
        <v>0.5473763684409211</v>
      </c>
      <c r="N16" s="123">
        <f t="shared" si="8"/>
        <v>146</v>
      </c>
      <c r="O16" s="100">
        <f t="shared" si="9"/>
        <v>0.7265488927593929</v>
      </c>
      <c r="Q16" s="180" t="s">
        <v>148</v>
      </c>
      <c r="R16" s="182">
        <v>194</v>
      </c>
      <c r="S16" s="183">
        <f t="shared" si="16"/>
        <v>0.9247342580675914</v>
      </c>
      <c r="T16" s="182">
        <v>204</v>
      </c>
      <c r="U16" s="183">
        <f t="shared" si="12"/>
        <v>0.8391608391608392</v>
      </c>
      <c r="V16" s="182">
        <v>240</v>
      </c>
      <c r="W16" s="186">
        <f t="shared" si="17"/>
        <v>0.7344390721586388</v>
      </c>
      <c r="X16" s="182">
        <v>101</v>
      </c>
      <c r="Y16" s="183">
        <f t="shared" si="13"/>
        <v>0.7242739333094299</v>
      </c>
      <c r="Z16" s="183">
        <v>87</v>
      </c>
      <c r="AA16" s="183">
        <f t="shared" si="14"/>
        <v>0.5473763684409211</v>
      </c>
      <c r="AB16" s="183">
        <v>146</v>
      </c>
      <c r="AC16" s="185">
        <f t="shared" si="15"/>
        <v>0.7265488927593929</v>
      </c>
    </row>
    <row r="17" spans="2:29" ht="12" customHeight="1">
      <c r="B17" s="21"/>
      <c r="C17" s="5" t="s">
        <v>3</v>
      </c>
      <c r="D17" s="123" t="s">
        <v>0</v>
      </c>
      <c r="E17" s="101" t="s">
        <v>0</v>
      </c>
      <c r="F17" s="123" t="s">
        <v>0</v>
      </c>
      <c r="G17" s="101" t="s">
        <v>0</v>
      </c>
      <c r="H17" s="123" t="s">
        <v>0</v>
      </c>
      <c r="I17" s="101" t="s">
        <v>0</v>
      </c>
      <c r="J17" s="123" t="s">
        <v>0</v>
      </c>
      <c r="K17" s="101" t="s">
        <v>0</v>
      </c>
      <c r="L17" s="123" t="s">
        <v>0</v>
      </c>
      <c r="M17" s="100" t="s">
        <v>0</v>
      </c>
      <c r="N17" s="123" t="s">
        <v>0</v>
      </c>
      <c r="O17" s="100" t="s">
        <v>0</v>
      </c>
      <c r="Q17" s="180" t="s">
        <v>149</v>
      </c>
      <c r="R17" s="182"/>
      <c r="S17" s="183">
        <f t="shared" si="16"/>
        <v>0</v>
      </c>
      <c r="T17" s="182"/>
      <c r="U17" s="183">
        <f t="shared" si="12"/>
        <v>0</v>
      </c>
      <c r="V17" s="182"/>
      <c r="W17" s="186">
        <f t="shared" si="17"/>
        <v>0</v>
      </c>
      <c r="X17" s="182"/>
      <c r="Y17" s="183">
        <f t="shared" si="13"/>
        <v>0</v>
      </c>
      <c r="Z17" s="187"/>
      <c r="AA17" s="183">
        <f t="shared" si="14"/>
        <v>0</v>
      </c>
      <c r="AB17" s="187"/>
      <c r="AC17" s="185">
        <f t="shared" si="15"/>
        <v>0</v>
      </c>
    </row>
    <row r="18" spans="2:29" ht="12" customHeight="1">
      <c r="B18" s="21"/>
      <c r="C18" s="5" t="s">
        <v>4</v>
      </c>
      <c r="D18" s="123">
        <f>R18</f>
        <v>17630</v>
      </c>
      <c r="E18" s="69">
        <f aca="true" t="shared" si="18" ref="E18:E19">S18</f>
        <v>84.03641736975071</v>
      </c>
      <c r="F18" s="123">
        <f aca="true" t="shared" si="19" ref="F18:F19">T18</f>
        <v>20541</v>
      </c>
      <c r="G18" s="69">
        <f aca="true" t="shared" si="20" ref="G18:G19">U18</f>
        <v>84.49609214315097</v>
      </c>
      <c r="H18" s="123">
        <f aca="true" t="shared" si="21" ref="H18:H19">V18</f>
        <v>26995</v>
      </c>
      <c r="I18" s="69">
        <f aca="true" t="shared" si="22" ref="I18:I19">W18</f>
        <v>82.60909480384356</v>
      </c>
      <c r="J18" s="123">
        <f aca="true" t="shared" si="23" ref="J18:J19">X18</f>
        <v>11544</v>
      </c>
      <c r="K18" s="69">
        <f aca="true" t="shared" si="24" ref="K18:K19">Y18</f>
        <v>82.78235926855504</v>
      </c>
      <c r="L18" s="123">
        <f aca="true" t="shared" si="25" ref="L18:L19">Z18</f>
        <v>13795</v>
      </c>
      <c r="M18" s="100">
        <f aca="true" t="shared" si="26" ref="M18:M19">AA18</f>
        <v>86.79375865106329</v>
      </c>
      <c r="N18" s="123">
        <f aca="true" t="shared" si="27" ref="N18:N19">AB18</f>
        <v>15814</v>
      </c>
      <c r="O18" s="100">
        <f aca="true" t="shared" si="28" ref="O18:O19">AC18</f>
        <v>78.69619308285644</v>
      </c>
      <c r="Q18" s="180" t="s">
        <v>150</v>
      </c>
      <c r="R18" s="182">
        <v>17630</v>
      </c>
      <c r="S18" s="183">
        <f t="shared" si="16"/>
        <v>84.03641736975071</v>
      </c>
      <c r="T18" s="182">
        <v>20541</v>
      </c>
      <c r="U18" s="183">
        <f t="shared" si="12"/>
        <v>84.49609214315097</v>
      </c>
      <c r="V18" s="182">
        <v>26995</v>
      </c>
      <c r="W18" s="186">
        <f t="shared" si="17"/>
        <v>82.60909480384356</v>
      </c>
      <c r="X18" s="182">
        <v>11544</v>
      </c>
      <c r="Y18" s="183">
        <f t="shared" si="13"/>
        <v>82.78235926855504</v>
      </c>
      <c r="Z18" s="183">
        <v>13795</v>
      </c>
      <c r="AA18" s="183">
        <f t="shared" si="14"/>
        <v>86.79375865106329</v>
      </c>
      <c r="AB18" s="183">
        <v>15814</v>
      </c>
      <c r="AC18" s="185">
        <f t="shared" si="15"/>
        <v>78.69619308285644</v>
      </c>
    </row>
    <row r="19" spans="2:29" ht="12" customHeight="1">
      <c r="B19" s="21"/>
      <c r="C19" s="5" t="s">
        <v>5</v>
      </c>
      <c r="D19" s="123">
        <f aca="true" t="shared" si="29" ref="D18:D19">R19</f>
        <v>22</v>
      </c>
      <c r="E19" s="69">
        <f t="shared" si="18"/>
        <v>0.10486677153343821</v>
      </c>
      <c r="F19" s="123">
        <f t="shared" si="19"/>
        <v>14</v>
      </c>
      <c r="G19" s="69">
        <f t="shared" si="20"/>
        <v>0.057589469354175235</v>
      </c>
      <c r="H19" s="123">
        <f t="shared" si="21"/>
        <v>28</v>
      </c>
      <c r="I19" s="69">
        <f t="shared" si="22"/>
        <v>0.08568455841850786</v>
      </c>
      <c r="J19" s="123">
        <f t="shared" si="23"/>
        <v>14</v>
      </c>
      <c r="K19" s="69">
        <f t="shared" si="24"/>
        <v>0.10039440659734672</v>
      </c>
      <c r="L19" s="123">
        <f t="shared" si="25"/>
        <v>6</v>
      </c>
      <c r="M19" s="100">
        <f t="shared" si="26"/>
        <v>0.03775009437523594</v>
      </c>
      <c r="N19" s="123">
        <f t="shared" si="27"/>
        <v>18</v>
      </c>
      <c r="O19" s="100">
        <f t="shared" si="28"/>
        <v>0.08957452102513062</v>
      </c>
      <c r="Q19" s="180" t="s">
        <v>151</v>
      </c>
      <c r="R19" s="182">
        <v>22</v>
      </c>
      <c r="S19" s="183">
        <f t="shared" si="16"/>
        <v>0.10486677153343821</v>
      </c>
      <c r="T19" s="182">
        <v>14</v>
      </c>
      <c r="U19" s="183">
        <f t="shared" si="12"/>
        <v>0.057589469354175235</v>
      </c>
      <c r="V19" s="182">
        <v>28</v>
      </c>
      <c r="W19" s="186">
        <f t="shared" si="17"/>
        <v>0.08568455841850786</v>
      </c>
      <c r="X19" s="182">
        <v>14</v>
      </c>
      <c r="Y19" s="183">
        <f t="shared" si="13"/>
        <v>0.10039440659734672</v>
      </c>
      <c r="Z19" s="183">
        <v>6</v>
      </c>
      <c r="AA19" s="183">
        <f t="shared" si="14"/>
        <v>0.03775009437523594</v>
      </c>
      <c r="AB19" s="183">
        <v>18</v>
      </c>
      <c r="AC19" s="185">
        <f t="shared" si="15"/>
        <v>0.08957452102513062</v>
      </c>
    </row>
    <row r="20" spans="2:29" ht="12" customHeight="1">
      <c r="B20" s="21"/>
      <c r="C20" s="5" t="s">
        <v>6</v>
      </c>
      <c r="D20" s="123" t="s">
        <v>0</v>
      </c>
      <c r="E20" s="101" t="s">
        <v>0</v>
      </c>
      <c r="F20" s="123" t="s">
        <v>0</v>
      </c>
      <c r="G20" s="101" t="s">
        <v>0</v>
      </c>
      <c r="H20" s="123" t="s">
        <v>0</v>
      </c>
      <c r="I20" s="101" t="s">
        <v>0</v>
      </c>
      <c r="J20" s="123" t="s">
        <v>0</v>
      </c>
      <c r="K20" s="101" t="s">
        <v>0</v>
      </c>
      <c r="L20" s="123" t="s">
        <v>0</v>
      </c>
      <c r="M20" s="100" t="s">
        <v>95</v>
      </c>
      <c r="N20" s="123" t="s">
        <v>0</v>
      </c>
      <c r="O20" s="100" t="s">
        <v>0</v>
      </c>
      <c r="Q20" s="180" t="s">
        <v>152</v>
      </c>
      <c r="R20" s="182"/>
      <c r="S20" s="183">
        <f t="shared" si="16"/>
        <v>0</v>
      </c>
      <c r="T20" s="182"/>
      <c r="U20" s="183">
        <f t="shared" si="12"/>
        <v>0</v>
      </c>
      <c r="V20" s="182"/>
      <c r="W20" s="186">
        <f t="shared" si="17"/>
        <v>0</v>
      </c>
      <c r="X20" s="182"/>
      <c r="Y20" s="183">
        <f t="shared" si="13"/>
        <v>0</v>
      </c>
      <c r="Z20" s="187"/>
      <c r="AA20" s="183">
        <f t="shared" si="14"/>
        <v>0</v>
      </c>
      <c r="AB20" s="187"/>
      <c r="AC20" s="185">
        <f t="shared" si="15"/>
        <v>0</v>
      </c>
    </row>
    <row r="21" spans="2:29" ht="12" customHeight="1">
      <c r="B21" s="21"/>
      <c r="C21" s="5" t="s">
        <v>7</v>
      </c>
      <c r="D21" s="138">
        <f aca="true" t="shared" si="30" ref="D21:D40">R21</f>
        <v>0</v>
      </c>
      <c r="E21" s="69">
        <f aca="true" t="shared" si="31" ref="E21:E40">S21</f>
        <v>0</v>
      </c>
      <c r="F21" s="138">
        <f aca="true" t="shared" si="32" ref="F21:F40">T21</f>
        <v>0</v>
      </c>
      <c r="G21" s="69">
        <f aca="true" t="shared" si="33" ref="G21:G40">U21</f>
        <v>0</v>
      </c>
      <c r="H21" s="138">
        <f aca="true" t="shared" si="34" ref="H21:H40">V21</f>
        <v>0</v>
      </c>
      <c r="I21" s="69">
        <f aca="true" t="shared" si="35" ref="I21:I40">W21</f>
        <v>0</v>
      </c>
      <c r="J21" s="138">
        <f aca="true" t="shared" si="36" ref="J21:J40">X21</f>
        <v>0</v>
      </c>
      <c r="K21" s="100">
        <f aca="true" t="shared" si="37" ref="K21:K40">Y21</f>
        <v>0</v>
      </c>
      <c r="L21" s="138">
        <f aca="true" t="shared" si="38" ref="L21:L40">Z21</f>
        <v>0</v>
      </c>
      <c r="M21" s="100">
        <f aca="true" t="shared" si="39" ref="M21:M40">AA21</f>
        <v>0</v>
      </c>
      <c r="N21" s="138">
        <f aca="true" t="shared" si="40" ref="N21:N40">AB21</f>
        <v>0</v>
      </c>
      <c r="O21" s="100">
        <f aca="true" t="shared" si="41" ref="O21:O40">AC21</f>
        <v>0</v>
      </c>
      <c r="Q21" s="180" t="s">
        <v>153</v>
      </c>
      <c r="R21" s="182">
        <v>0</v>
      </c>
      <c r="S21" s="183">
        <f t="shared" si="16"/>
        <v>0</v>
      </c>
      <c r="T21" s="182">
        <v>0</v>
      </c>
      <c r="U21" s="183">
        <f t="shared" si="12"/>
        <v>0</v>
      </c>
      <c r="V21" s="182">
        <v>0</v>
      </c>
      <c r="W21" s="186">
        <f t="shared" si="17"/>
        <v>0</v>
      </c>
      <c r="X21" s="182">
        <v>0</v>
      </c>
      <c r="Y21" s="183">
        <f t="shared" si="13"/>
        <v>0</v>
      </c>
      <c r="Z21" s="183">
        <v>0</v>
      </c>
      <c r="AA21" s="183">
        <f t="shared" si="14"/>
        <v>0</v>
      </c>
      <c r="AB21" s="183">
        <v>0</v>
      </c>
      <c r="AC21" s="185">
        <f t="shared" si="15"/>
        <v>0</v>
      </c>
    </row>
    <row r="22" spans="2:29" ht="12" customHeight="1">
      <c r="B22" s="21"/>
      <c r="C22" s="5" t="s">
        <v>8</v>
      </c>
      <c r="D22" s="123">
        <f t="shared" si="30"/>
        <v>21</v>
      </c>
      <c r="E22" s="69">
        <f t="shared" si="31"/>
        <v>0.10010010010010009</v>
      </c>
      <c r="F22" s="123">
        <f t="shared" si="32"/>
        <v>28</v>
      </c>
      <c r="G22" s="69">
        <f t="shared" si="33"/>
        <v>0.11517893870835047</v>
      </c>
      <c r="H22" s="123">
        <f t="shared" si="34"/>
        <v>26</v>
      </c>
      <c r="I22" s="69">
        <f t="shared" si="35"/>
        <v>0.07956423281718587</v>
      </c>
      <c r="J22" s="123">
        <f t="shared" si="36"/>
        <v>16</v>
      </c>
      <c r="K22" s="100">
        <f t="shared" si="37"/>
        <v>0.11473646468268196</v>
      </c>
      <c r="L22" s="123">
        <f t="shared" si="38"/>
        <v>10</v>
      </c>
      <c r="M22" s="100">
        <f t="shared" si="39"/>
        <v>0.06291682395872657</v>
      </c>
      <c r="N22" s="123">
        <f t="shared" si="40"/>
        <v>11</v>
      </c>
      <c r="O22" s="100">
        <f t="shared" si="41"/>
        <v>0.05473998507091317</v>
      </c>
      <c r="Q22" s="180" t="s">
        <v>154</v>
      </c>
      <c r="R22" s="182">
        <v>21</v>
      </c>
      <c r="S22" s="183">
        <f t="shared" si="16"/>
        <v>0.10010010010010009</v>
      </c>
      <c r="T22" s="182">
        <v>28</v>
      </c>
      <c r="U22" s="183">
        <f t="shared" si="12"/>
        <v>0.11517893870835047</v>
      </c>
      <c r="V22" s="182">
        <v>26</v>
      </c>
      <c r="W22" s="186">
        <f t="shared" si="17"/>
        <v>0.07956423281718587</v>
      </c>
      <c r="X22" s="182">
        <v>16</v>
      </c>
      <c r="Y22" s="183">
        <f t="shared" si="13"/>
        <v>0.11473646468268196</v>
      </c>
      <c r="Z22" s="183">
        <v>10</v>
      </c>
      <c r="AA22" s="183">
        <f t="shared" si="14"/>
        <v>0.06291682395872657</v>
      </c>
      <c r="AB22" s="183">
        <v>11</v>
      </c>
      <c r="AC22" s="185">
        <f t="shared" si="15"/>
        <v>0.05473998507091317</v>
      </c>
    </row>
    <row r="23" spans="2:29" ht="12" customHeight="1">
      <c r="B23" s="21"/>
      <c r="C23" s="5" t="s">
        <v>9</v>
      </c>
      <c r="D23" s="123">
        <f t="shared" si="30"/>
        <v>750</v>
      </c>
      <c r="E23" s="69">
        <f t="shared" si="31"/>
        <v>3.5750035750035747</v>
      </c>
      <c r="F23" s="123">
        <f t="shared" si="32"/>
        <v>1037</v>
      </c>
      <c r="G23" s="69">
        <f t="shared" si="33"/>
        <v>4.265734265734266</v>
      </c>
      <c r="H23" s="123">
        <f t="shared" si="34"/>
        <v>1523</v>
      </c>
      <c r="I23" s="69">
        <f t="shared" si="35"/>
        <v>4.660627945406696</v>
      </c>
      <c r="J23" s="123">
        <f t="shared" si="36"/>
        <v>368</v>
      </c>
      <c r="K23" s="100">
        <f t="shared" si="37"/>
        <v>2.6389386877016854</v>
      </c>
      <c r="L23" s="123">
        <f t="shared" si="38"/>
        <v>534</v>
      </c>
      <c r="M23" s="100">
        <f t="shared" si="39"/>
        <v>3.3597583993959983</v>
      </c>
      <c r="N23" s="123">
        <f t="shared" si="40"/>
        <v>891</v>
      </c>
      <c r="O23" s="100">
        <f t="shared" si="41"/>
        <v>4.433938790743966</v>
      </c>
      <c r="Q23" s="180" t="s">
        <v>155</v>
      </c>
      <c r="R23" s="182">
        <v>750</v>
      </c>
      <c r="S23" s="183">
        <f t="shared" si="16"/>
        <v>3.5750035750035747</v>
      </c>
      <c r="T23" s="182">
        <v>1037</v>
      </c>
      <c r="U23" s="183">
        <f t="shared" si="12"/>
        <v>4.265734265734266</v>
      </c>
      <c r="V23" s="182">
        <v>1523</v>
      </c>
      <c r="W23" s="186">
        <f t="shared" si="17"/>
        <v>4.660627945406696</v>
      </c>
      <c r="X23" s="182">
        <v>368</v>
      </c>
      <c r="Y23" s="183">
        <f t="shared" si="13"/>
        <v>2.6389386877016854</v>
      </c>
      <c r="Z23" s="183">
        <v>534</v>
      </c>
      <c r="AA23" s="183">
        <f t="shared" si="14"/>
        <v>3.3597583993959983</v>
      </c>
      <c r="AB23" s="183">
        <v>891</v>
      </c>
      <c r="AC23" s="185">
        <f t="shared" si="15"/>
        <v>4.433938790743966</v>
      </c>
    </row>
    <row r="24" spans="2:29" ht="12" customHeight="1">
      <c r="B24" s="21"/>
      <c r="C24" s="5" t="s">
        <v>10</v>
      </c>
      <c r="D24" s="123">
        <f t="shared" si="30"/>
        <v>32</v>
      </c>
      <c r="E24" s="69">
        <f t="shared" si="31"/>
        <v>0.1525334858668192</v>
      </c>
      <c r="F24" s="123">
        <f t="shared" si="32"/>
        <v>29</v>
      </c>
      <c r="G24" s="69">
        <f t="shared" si="33"/>
        <v>0.1192924722336487</v>
      </c>
      <c r="H24" s="123">
        <f t="shared" si="34"/>
        <v>78</v>
      </c>
      <c r="I24" s="69">
        <f t="shared" si="35"/>
        <v>0.23869269845155763</v>
      </c>
      <c r="J24" s="123">
        <f t="shared" si="36"/>
        <v>9</v>
      </c>
      <c r="K24" s="100">
        <f t="shared" si="37"/>
        <v>0.0645392613840086</v>
      </c>
      <c r="L24" s="123">
        <f t="shared" si="38"/>
        <v>7</v>
      </c>
      <c r="M24" s="100">
        <f t="shared" si="39"/>
        <v>0.0440417767711086</v>
      </c>
      <c r="N24" s="123">
        <f t="shared" si="40"/>
        <v>8</v>
      </c>
      <c r="O24" s="100">
        <f t="shared" si="41"/>
        <v>0.039810898233391394</v>
      </c>
      <c r="Q24" s="180" t="s">
        <v>145</v>
      </c>
      <c r="R24" s="182">
        <v>32</v>
      </c>
      <c r="S24" s="183">
        <f t="shared" si="16"/>
        <v>0.1525334858668192</v>
      </c>
      <c r="T24" s="182">
        <v>29</v>
      </c>
      <c r="U24" s="183">
        <f t="shared" si="12"/>
        <v>0.1192924722336487</v>
      </c>
      <c r="V24" s="182">
        <v>78</v>
      </c>
      <c r="W24" s="186">
        <f t="shared" si="17"/>
        <v>0.23869269845155763</v>
      </c>
      <c r="X24" s="182">
        <v>9</v>
      </c>
      <c r="Y24" s="183">
        <f t="shared" si="13"/>
        <v>0.0645392613840086</v>
      </c>
      <c r="Z24" s="183">
        <v>7</v>
      </c>
      <c r="AA24" s="183">
        <f t="shared" si="14"/>
        <v>0.0440417767711086</v>
      </c>
      <c r="AB24" s="183">
        <v>8</v>
      </c>
      <c r="AC24" s="185">
        <f t="shared" si="15"/>
        <v>0.039810898233391394</v>
      </c>
    </row>
    <row r="25" spans="2:29" ht="12" customHeight="1">
      <c r="B25" s="21"/>
      <c r="C25" s="5" t="s">
        <v>11</v>
      </c>
      <c r="D25" s="123">
        <f t="shared" si="30"/>
        <v>254</v>
      </c>
      <c r="E25" s="69">
        <f t="shared" si="31"/>
        <v>1.2107345440678774</v>
      </c>
      <c r="F25" s="123">
        <f t="shared" si="32"/>
        <v>301</v>
      </c>
      <c r="G25" s="69">
        <f t="shared" si="33"/>
        <v>1.2381735911147675</v>
      </c>
      <c r="H25" s="123">
        <f t="shared" si="34"/>
        <v>462</v>
      </c>
      <c r="I25" s="69">
        <f t="shared" si="35"/>
        <v>1.4137952139053798</v>
      </c>
      <c r="J25" s="123">
        <f t="shared" si="36"/>
        <v>1</v>
      </c>
      <c r="K25" s="100">
        <f t="shared" si="37"/>
        <v>0.007171029042667623</v>
      </c>
      <c r="L25" s="123">
        <f t="shared" si="38"/>
        <v>2</v>
      </c>
      <c r="M25" s="100">
        <f t="shared" si="39"/>
        <v>0.012583364791745311</v>
      </c>
      <c r="N25" s="123">
        <f t="shared" si="40"/>
        <v>2</v>
      </c>
      <c r="O25" s="100">
        <f t="shared" si="41"/>
        <v>0.009952724558347848</v>
      </c>
      <c r="Q25" s="180" t="s">
        <v>156</v>
      </c>
      <c r="R25" s="182">
        <v>254</v>
      </c>
      <c r="S25" s="183">
        <f t="shared" si="16"/>
        <v>1.2107345440678774</v>
      </c>
      <c r="T25" s="182">
        <v>301</v>
      </c>
      <c r="U25" s="183">
        <f t="shared" si="12"/>
        <v>1.2381735911147675</v>
      </c>
      <c r="V25" s="182">
        <v>462</v>
      </c>
      <c r="W25" s="186">
        <f t="shared" si="17"/>
        <v>1.4137952139053798</v>
      </c>
      <c r="X25" s="182">
        <v>1</v>
      </c>
      <c r="Y25" s="183">
        <f t="shared" si="13"/>
        <v>0.007171029042667623</v>
      </c>
      <c r="Z25" s="183">
        <v>2</v>
      </c>
      <c r="AA25" s="183">
        <f t="shared" si="14"/>
        <v>0.012583364791745311</v>
      </c>
      <c r="AB25" s="183">
        <v>2</v>
      </c>
      <c r="AC25" s="185">
        <f t="shared" si="15"/>
        <v>0.009952724558347848</v>
      </c>
    </row>
    <row r="26" spans="2:29" ht="12" customHeight="1">
      <c r="B26" s="21"/>
      <c r="C26" s="5" t="s">
        <v>12</v>
      </c>
      <c r="D26" s="138">
        <f t="shared" si="30"/>
        <v>0</v>
      </c>
      <c r="E26" s="69">
        <f t="shared" si="31"/>
        <v>0</v>
      </c>
      <c r="F26" s="138">
        <f t="shared" si="32"/>
        <v>0</v>
      </c>
      <c r="G26" s="69">
        <f t="shared" si="33"/>
        <v>0</v>
      </c>
      <c r="H26" s="138">
        <f t="shared" si="34"/>
        <v>0</v>
      </c>
      <c r="I26" s="69">
        <f t="shared" si="35"/>
        <v>0</v>
      </c>
      <c r="J26" s="138">
        <f t="shared" si="36"/>
        <v>0</v>
      </c>
      <c r="K26" s="100">
        <f t="shared" si="37"/>
        <v>0</v>
      </c>
      <c r="L26" s="138">
        <f t="shared" si="38"/>
        <v>0</v>
      </c>
      <c r="M26" s="100">
        <f t="shared" si="39"/>
        <v>0</v>
      </c>
      <c r="N26" s="138">
        <f t="shared" si="40"/>
        <v>0</v>
      </c>
      <c r="O26" s="100">
        <f t="shared" si="41"/>
        <v>0</v>
      </c>
      <c r="Q26" s="180" t="s">
        <v>157</v>
      </c>
      <c r="R26" s="182">
        <v>0</v>
      </c>
      <c r="S26" s="183">
        <f t="shared" si="16"/>
        <v>0</v>
      </c>
      <c r="T26" s="182">
        <v>0</v>
      </c>
      <c r="U26" s="183">
        <f t="shared" si="12"/>
        <v>0</v>
      </c>
      <c r="V26" s="182">
        <v>0</v>
      </c>
      <c r="W26" s="186">
        <f t="shared" si="17"/>
        <v>0</v>
      </c>
      <c r="X26" s="182">
        <v>0</v>
      </c>
      <c r="Y26" s="183">
        <f t="shared" si="13"/>
        <v>0</v>
      </c>
      <c r="Z26" s="183">
        <v>0</v>
      </c>
      <c r="AA26" s="183">
        <f t="shared" si="14"/>
        <v>0</v>
      </c>
      <c r="AB26" s="183">
        <v>0</v>
      </c>
      <c r="AC26" s="185">
        <f t="shared" si="15"/>
        <v>0</v>
      </c>
    </row>
    <row r="27" spans="2:29" ht="12" customHeight="1">
      <c r="B27" s="21"/>
      <c r="C27" s="5" t="s">
        <v>13</v>
      </c>
      <c r="D27" s="123">
        <f t="shared" si="30"/>
        <v>112</v>
      </c>
      <c r="E27" s="69">
        <f t="shared" si="31"/>
        <v>0.5338672005338673</v>
      </c>
      <c r="F27" s="123">
        <f t="shared" si="32"/>
        <v>201</v>
      </c>
      <c r="G27" s="69">
        <f t="shared" si="33"/>
        <v>0.8268202385849445</v>
      </c>
      <c r="H27" s="123">
        <f t="shared" si="34"/>
        <v>213</v>
      </c>
      <c r="I27" s="69">
        <f t="shared" si="35"/>
        <v>0.651814676540792</v>
      </c>
      <c r="J27" s="123">
        <f t="shared" si="36"/>
        <v>88</v>
      </c>
      <c r="K27" s="100">
        <f t="shared" si="37"/>
        <v>0.6310505557547508</v>
      </c>
      <c r="L27" s="123">
        <f t="shared" si="38"/>
        <v>184</v>
      </c>
      <c r="M27" s="100">
        <f t="shared" si="39"/>
        <v>1.157669560840569</v>
      </c>
      <c r="N27" s="123">
        <f t="shared" si="40"/>
        <v>188</v>
      </c>
      <c r="O27" s="100">
        <f t="shared" si="41"/>
        <v>0.9355561084846977</v>
      </c>
      <c r="Q27" s="180" t="s">
        <v>158</v>
      </c>
      <c r="R27" s="182">
        <v>112</v>
      </c>
      <c r="S27" s="183">
        <f t="shared" si="16"/>
        <v>0.5338672005338673</v>
      </c>
      <c r="T27" s="182">
        <v>201</v>
      </c>
      <c r="U27" s="183">
        <f t="shared" si="12"/>
        <v>0.8268202385849445</v>
      </c>
      <c r="V27" s="182">
        <v>213</v>
      </c>
      <c r="W27" s="186">
        <f t="shared" si="17"/>
        <v>0.651814676540792</v>
      </c>
      <c r="X27" s="182">
        <v>88</v>
      </c>
      <c r="Y27" s="183">
        <f t="shared" si="13"/>
        <v>0.6310505557547508</v>
      </c>
      <c r="Z27" s="183">
        <v>184</v>
      </c>
      <c r="AA27" s="183">
        <f t="shared" si="14"/>
        <v>1.157669560840569</v>
      </c>
      <c r="AB27" s="183">
        <v>188</v>
      </c>
      <c r="AC27" s="185">
        <f t="shared" si="15"/>
        <v>0.9355561084846977</v>
      </c>
    </row>
    <row r="28" spans="2:29" ht="12" customHeight="1">
      <c r="B28" s="21"/>
      <c r="C28" s="5" t="s">
        <v>14</v>
      </c>
      <c r="D28" s="123">
        <f t="shared" si="30"/>
        <v>127</v>
      </c>
      <c r="E28" s="69">
        <f t="shared" si="31"/>
        <v>0.6053672720339387</v>
      </c>
      <c r="F28" s="123">
        <f t="shared" si="32"/>
        <v>144</v>
      </c>
      <c r="G28" s="69">
        <f t="shared" si="33"/>
        <v>0.5923488276429454</v>
      </c>
      <c r="H28" s="123">
        <f t="shared" si="34"/>
        <v>158</v>
      </c>
      <c r="I28" s="69">
        <f t="shared" si="35"/>
        <v>0.48350572250443724</v>
      </c>
      <c r="J28" s="138">
        <f t="shared" si="36"/>
        <v>86</v>
      </c>
      <c r="K28" s="100">
        <f t="shared" si="37"/>
        <v>0.6167084976694156</v>
      </c>
      <c r="L28" s="123">
        <f t="shared" si="38"/>
        <v>129</v>
      </c>
      <c r="M28" s="100">
        <f t="shared" si="39"/>
        <v>0.8116270290675727</v>
      </c>
      <c r="N28" s="123">
        <f t="shared" si="40"/>
        <v>261</v>
      </c>
      <c r="O28" s="100">
        <f t="shared" si="41"/>
        <v>1.2988305548643941</v>
      </c>
      <c r="Q28" s="180" t="s">
        <v>159</v>
      </c>
      <c r="R28" s="182">
        <v>127</v>
      </c>
      <c r="S28" s="183">
        <f t="shared" si="16"/>
        <v>0.6053672720339387</v>
      </c>
      <c r="T28" s="182">
        <v>144</v>
      </c>
      <c r="U28" s="183">
        <f t="shared" si="12"/>
        <v>0.5923488276429454</v>
      </c>
      <c r="V28" s="182">
        <v>158</v>
      </c>
      <c r="W28" s="186">
        <f t="shared" si="17"/>
        <v>0.48350572250443724</v>
      </c>
      <c r="X28" s="182">
        <v>86</v>
      </c>
      <c r="Y28" s="183">
        <f t="shared" si="13"/>
        <v>0.6167084976694156</v>
      </c>
      <c r="Z28" s="183">
        <v>129</v>
      </c>
      <c r="AA28" s="183">
        <f t="shared" si="14"/>
        <v>0.8116270290675727</v>
      </c>
      <c r="AB28" s="183">
        <v>261</v>
      </c>
      <c r="AC28" s="185">
        <f t="shared" si="15"/>
        <v>1.2988305548643941</v>
      </c>
    </row>
    <row r="29" spans="2:29" ht="12" customHeight="1">
      <c r="B29" s="21"/>
      <c r="C29" s="5" t="s">
        <v>15</v>
      </c>
      <c r="D29" s="123">
        <f t="shared" si="30"/>
        <v>636</v>
      </c>
      <c r="E29" s="69">
        <f t="shared" si="31"/>
        <v>3.031603031603032</v>
      </c>
      <c r="F29" s="123">
        <f t="shared" si="32"/>
        <v>671</v>
      </c>
      <c r="G29" s="69">
        <f t="shared" si="33"/>
        <v>2.760180995475113</v>
      </c>
      <c r="H29" s="123">
        <f t="shared" si="34"/>
        <v>533</v>
      </c>
      <c r="I29" s="69">
        <f t="shared" si="35"/>
        <v>1.6310667727523105</v>
      </c>
      <c r="J29" s="123">
        <f t="shared" si="36"/>
        <v>355</v>
      </c>
      <c r="K29" s="100">
        <f t="shared" si="37"/>
        <v>2.5457153101470062</v>
      </c>
      <c r="L29" s="123">
        <f t="shared" si="38"/>
        <v>51</v>
      </c>
      <c r="M29" s="100">
        <f t="shared" si="39"/>
        <v>0.32087580218950545</v>
      </c>
      <c r="N29" s="123">
        <f t="shared" si="40"/>
        <v>563</v>
      </c>
      <c r="O29" s="100">
        <f t="shared" si="41"/>
        <v>2.8016919631749193</v>
      </c>
      <c r="Q29" s="180" t="s">
        <v>160</v>
      </c>
      <c r="R29" s="182">
        <v>636</v>
      </c>
      <c r="S29" s="183">
        <f t="shared" si="16"/>
        <v>3.031603031603032</v>
      </c>
      <c r="T29" s="182">
        <v>671</v>
      </c>
      <c r="U29" s="183">
        <f t="shared" si="12"/>
        <v>2.760180995475113</v>
      </c>
      <c r="V29" s="182">
        <v>533</v>
      </c>
      <c r="W29" s="186">
        <f t="shared" si="17"/>
        <v>1.6310667727523105</v>
      </c>
      <c r="X29" s="182">
        <v>355</v>
      </c>
      <c r="Y29" s="183">
        <f t="shared" si="13"/>
        <v>2.5457153101470062</v>
      </c>
      <c r="Z29" s="183">
        <v>51</v>
      </c>
      <c r="AA29" s="183">
        <f t="shared" si="14"/>
        <v>0.32087580218950545</v>
      </c>
      <c r="AB29" s="183">
        <v>563</v>
      </c>
      <c r="AC29" s="185">
        <f t="shared" si="15"/>
        <v>2.8016919631749193</v>
      </c>
    </row>
    <row r="30" spans="2:29" ht="12" customHeight="1">
      <c r="B30" s="21"/>
      <c r="C30" s="5" t="s">
        <v>16</v>
      </c>
      <c r="D30" s="123">
        <f t="shared" si="30"/>
        <v>5</v>
      </c>
      <c r="E30" s="69">
        <f t="shared" si="31"/>
        <v>0.0238333571666905</v>
      </c>
      <c r="F30" s="123">
        <f t="shared" si="32"/>
        <v>9</v>
      </c>
      <c r="G30" s="69">
        <f t="shared" si="33"/>
        <v>0.03702180172768409</v>
      </c>
      <c r="H30" s="123">
        <f t="shared" si="34"/>
        <v>2</v>
      </c>
      <c r="I30" s="69">
        <f t="shared" si="35"/>
        <v>0.006120325601321991</v>
      </c>
      <c r="J30" s="123">
        <f t="shared" si="36"/>
        <v>3</v>
      </c>
      <c r="K30" s="100">
        <f t="shared" si="37"/>
        <v>0.02151308712800287</v>
      </c>
      <c r="L30" s="123">
        <f t="shared" si="38"/>
        <v>1</v>
      </c>
      <c r="M30" s="100">
        <f t="shared" si="39"/>
        <v>0.006291682395872656</v>
      </c>
      <c r="N30" s="123">
        <f t="shared" si="40"/>
        <v>0</v>
      </c>
      <c r="O30" s="100">
        <f t="shared" si="41"/>
        <v>0</v>
      </c>
      <c r="Q30" s="180" t="s">
        <v>161</v>
      </c>
      <c r="R30" s="182">
        <v>5</v>
      </c>
      <c r="S30" s="183">
        <f t="shared" si="16"/>
        <v>0.0238333571666905</v>
      </c>
      <c r="T30" s="182">
        <v>9</v>
      </c>
      <c r="U30" s="183">
        <f t="shared" si="12"/>
        <v>0.03702180172768409</v>
      </c>
      <c r="V30" s="182">
        <v>2</v>
      </c>
      <c r="W30" s="186">
        <f t="shared" si="17"/>
        <v>0.006120325601321991</v>
      </c>
      <c r="X30" s="182">
        <v>3</v>
      </c>
      <c r="Y30" s="183">
        <f t="shared" si="13"/>
        <v>0.02151308712800287</v>
      </c>
      <c r="Z30" s="183">
        <v>1</v>
      </c>
      <c r="AA30" s="183">
        <f t="shared" si="14"/>
        <v>0.006291682395872656</v>
      </c>
      <c r="AB30" s="183">
        <v>0</v>
      </c>
      <c r="AC30" s="185">
        <f t="shared" si="15"/>
        <v>0</v>
      </c>
    </row>
    <row r="31" spans="2:29" ht="12" customHeight="1">
      <c r="B31" s="21"/>
      <c r="C31" s="5" t="s">
        <v>17</v>
      </c>
      <c r="D31" s="138">
        <f t="shared" si="30"/>
        <v>12</v>
      </c>
      <c r="E31" s="69">
        <f t="shared" si="31"/>
        <v>0.057200057200057206</v>
      </c>
      <c r="F31" s="123">
        <f t="shared" si="32"/>
        <v>11</v>
      </c>
      <c r="G31" s="69">
        <f t="shared" si="33"/>
        <v>0.04524886877828054</v>
      </c>
      <c r="H31" s="123">
        <f t="shared" si="34"/>
        <v>15</v>
      </c>
      <c r="I31" s="69">
        <f t="shared" si="35"/>
        <v>0.045902442009914925</v>
      </c>
      <c r="J31" s="139">
        <f t="shared" si="36"/>
        <v>10</v>
      </c>
      <c r="K31" s="100">
        <f t="shared" si="37"/>
        <v>0.07171029042667623</v>
      </c>
      <c r="L31" s="123">
        <f t="shared" si="38"/>
        <v>7</v>
      </c>
      <c r="M31" s="100">
        <f t="shared" si="39"/>
        <v>0.0440417767711086</v>
      </c>
      <c r="N31" s="123">
        <f t="shared" si="40"/>
        <v>9</v>
      </c>
      <c r="O31" s="100">
        <f t="shared" si="41"/>
        <v>0.04478726051256531</v>
      </c>
      <c r="Q31" s="180" t="s">
        <v>162</v>
      </c>
      <c r="R31" s="182">
        <v>12</v>
      </c>
      <c r="S31" s="183">
        <f t="shared" si="16"/>
        <v>0.057200057200057206</v>
      </c>
      <c r="T31" s="182">
        <v>11</v>
      </c>
      <c r="U31" s="183">
        <f t="shared" si="12"/>
        <v>0.04524886877828054</v>
      </c>
      <c r="V31" s="182">
        <v>15</v>
      </c>
      <c r="W31" s="186">
        <f t="shared" si="17"/>
        <v>0.045902442009914925</v>
      </c>
      <c r="X31" s="182">
        <v>10</v>
      </c>
      <c r="Y31" s="183">
        <f t="shared" si="13"/>
        <v>0.07171029042667623</v>
      </c>
      <c r="Z31" s="183">
        <v>7</v>
      </c>
      <c r="AA31" s="183">
        <f t="shared" si="14"/>
        <v>0.0440417767711086</v>
      </c>
      <c r="AB31" s="183">
        <v>9</v>
      </c>
      <c r="AC31" s="185">
        <f t="shared" si="15"/>
        <v>0.04478726051256531</v>
      </c>
    </row>
    <row r="32" spans="2:29" ht="12" customHeight="1">
      <c r="B32" s="21"/>
      <c r="C32" s="5" t="s">
        <v>18</v>
      </c>
      <c r="D32" s="123">
        <f t="shared" si="30"/>
        <v>42</v>
      </c>
      <c r="E32" s="69">
        <f t="shared" si="31"/>
        <v>0.20020020020020018</v>
      </c>
      <c r="F32" s="123">
        <f t="shared" si="32"/>
        <v>58</v>
      </c>
      <c r="G32" s="69">
        <f t="shared" si="33"/>
        <v>0.2385849444672974</v>
      </c>
      <c r="H32" s="123">
        <f t="shared" si="34"/>
        <v>119</v>
      </c>
      <c r="I32" s="69">
        <f t="shared" si="35"/>
        <v>0.36415937327865844</v>
      </c>
      <c r="J32" s="139">
        <f t="shared" si="36"/>
        <v>36</v>
      </c>
      <c r="K32" s="100">
        <f t="shared" si="37"/>
        <v>0.2581570455360344</v>
      </c>
      <c r="L32" s="123">
        <f t="shared" si="38"/>
        <v>0</v>
      </c>
      <c r="M32" s="100">
        <f t="shared" si="39"/>
        <v>0</v>
      </c>
      <c r="N32" s="138">
        <f t="shared" si="40"/>
        <v>0</v>
      </c>
      <c r="O32" s="100">
        <f t="shared" si="41"/>
        <v>0</v>
      </c>
      <c r="Q32" s="180" t="s">
        <v>163</v>
      </c>
      <c r="R32" s="182">
        <v>42</v>
      </c>
      <c r="S32" s="183">
        <f t="shared" si="16"/>
        <v>0.20020020020020018</v>
      </c>
      <c r="T32" s="182">
        <v>58</v>
      </c>
      <c r="U32" s="183">
        <f t="shared" si="12"/>
        <v>0.2385849444672974</v>
      </c>
      <c r="V32" s="182">
        <v>119</v>
      </c>
      <c r="W32" s="186">
        <f t="shared" si="17"/>
        <v>0.36415937327865844</v>
      </c>
      <c r="X32" s="182">
        <v>36</v>
      </c>
      <c r="Y32" s="183">
        <f t="shared" si="13"/>
        <v>0.2581570455360344</v>
      </c>
      <c r="Z32" s="183">
        <v>0</v>
      </c>
      <c r="AA32" s="183">
        <f t="shared" si="14"/>
        <v>0</v>
      </c>
      <c r="AB32" s="183">
        <v>0</v>
      </c>
      <c r="AC32" s="185">
        <f t="shared" si="15"/>
        <v>0</v>
      </c>
    </row>
    <row r="33" spans="2:29" ht="12" customHeight="1">
      <c r="B33" s="21"/>
      <c r="C33" s="5" t="s">
        <v>19</v>
      </c>
      <c r="D33" s="123">
        <f t="shared" si="30"/>
        <v>163</v>
      </c>
      <c r="E33" s="69">
        <f t="shared" si="31"/>
        <v>0.7769674436341103</v>
      </c>
      <c r="F33" s="123">
        <f t="shared" si="32"/>
        <v>177</v>
      </c>
      <c r="G33" s="69">
        <f t="shared" si="33"/>
        <v>0.7280954339777869</v>
      </c>
      <c r="H33" s="123">
        <f t="shared" si="34"/>
        <v>280</v>
      </c>
      <c r="I33" s="69">
        <f t="shared" si="35"/>
        <v>0.8568455841850786</v>
      </c>
      <c r="J33" s="137">
        <f t="shared" si="36"/>
        <v>197</v>
      </c>
      <c r="K33" s="100">
        <f t="shared" si="37"/>
        <v>1.4126927214055218</v>
      </c>
      <c r="L33" s="123">
        <f t="shared" si="38"/>
        <v>208</v>
      </c>
      <c r="M33" s="100">
        <f t="shared" si="39"/>
        <v>1.3086699383415124</v>
      </c>
      <c r="N33" s="123">
        <f t="shared" si="40"/>
        <v>330</v>
      </c>
      <c r="O33" s="100">
        <f t="shared" si="41"/>
        <v>1.6421995521273949</v>
      </c>
      <c r="Q33" s="180" t="s">
        <v>164</v>
      </c>
      <c r="R33" s="182">
        <v>163</v>
      </c>
      <c r="S33" s="183">
        <f t="shared" si="16"/>
        <v>0.7769674436341103</v>
      </c>
      <c r="T33" s="182">
        <v>177</v>
      </c>
      <c r="U33" s="183">
        <f t="shared" si="12"/>
        <v>0.7280954339777869</v>
      </c>
      <c r="V33" s="182">
        <v>280</v>
      </c>
      <c r="W33" s="186">
        <f t="shared" si="17"/>
        <v>0.8568455841850786</v>
      </c>
      <c r="X33" s="182">
        <v>197</v>
      </c>
      <c r="Y33" s="183">
        <f t="shared" si="13"/>
        <v>1.4126927214055218</v>
      </c>
      <c r="Z33" s="183">
        <v>208</v>
      </c>
      <c r="AA33" s="183">
        <f t="shared" si="14"/>
        <v>1.3086699383415124</v>
      </c>
      <c r="AB33" s="183">
        <v>330</v>
      </c>
      <c r="AC33" s="185">
        <f t="shared" si="15"/>
        <v>1.6421995521273949</v>
      </c>
    </row>
    <row r="34" spans="2:29" ht="12" customHeight="1">
      <c r="B34" s="21"/>
      <c r="C34" s="5" t="s">
        <v>20</v>
      </c>
      <c r="D34" s="123">
        <f t="shared" si="30"/>
        <v>673</v>
      </c>
      <c r="E34" s="69">
        <f t="shared" si="31"/>
        <v>3.2079698746365413</v>
      </c>
      <c r="F34" s="123">
        <f t="shared" si="32"/>
        <v>471</v>
      </c>
      <c r="G34" s="69">
        <f t="shared" si="33"/>
        <v>1.9374742904154667</v>
      </c>
      <c r="H34" s="123">
        <f t="shared" si="34"/>
        <v>1576</v>
      </c>
      <c r="I34" s="69">
        <f t="shared" si="35"/>
        <v>4.822816573841728</v>
      </c>
      <c r="J34" s="137">
        <f t="shared" si="36"/>
        <v>883</v>
      </c>
      <c r="K34" s="100">
        <f t="shared" si="37"/>
        <v>6.332018644675511</v>
      </c>
      <c r="L34" s="123">
        <f t="shared" si="38"/>
        <v>608</v>
      </c>
      <c r="M34" s="100">
        <f t="shared" si="39"/>
        <v>3.8253428966905747</v>
      </c>
      <c r="N34" s="123">
        <f t="shared" si="40"/>
        <v>1495</v>
      </c>
      <c r="O34" s="100">
        <f t="shared" si="41"/>
        <v>7.439661607365017</v>
      </c>
      <c r="Q34" s="180" t="s">
        <v>165</v>
      </c>
      <c r="R34" s="182">
        <v>673</v>
      </c>
      <c r="S34" s="183">
        <f t="shared" si="16"/>
        <v>3.2079698746365413</v>
      </c>
      <c r="T34" s="182">
        <v>471</v>
      </c>
      <c r="U34" s="183">
        <f t="shared" si="12"/>
        <v>1.9374742904154667</v>
      </c>
      <c r="V34" s="182">
        <v>1576</v>
      </c>
      <c r="W34" s="186">
        <f t="shared" si="17"/>
        <v>4.822816573841728</v>
      </c>
      <c r="X34" s="182">
        <v>883</v>
      </c>
      <c r="Y34" s="183">
        <f t="shared" si="13"/>
        <v>6.332018644675511</v>
      </c>
      <c r="Z34" s="183">
        <v>608</v>
      </c>
      <c r="AA34" s="183">
        <f t="shared" si="14"/>
        <v>3.8253428966905747</v>
      </c>
      <c r="AB34" s="183">
        <v>1495</v>
      </c>
      <c r="AC34" s="185">
        <f t="shared" si="15"/>
        <v>7.439661607365017</v>
      </c>
    </row>
    <row r="35" spans="2:29" ht="12" customHeight="1">
      <c r="B35" s="21"/>
      <c r="C35" s="5" t="s">
        <v>21</v>
      </c>
      <c r="D35" s="138">
        <f t="shared" si="30"/>
        <v>1</v>
      </c>
      <c r="E35" s="69">
        <f t="shared" si="31"/>
        <v>0.0047666714333381</v>
      </c>
      <c r="F35" s="123">
        <f t="shared" si="32"/>
        <v>3</v>
      </c>
      <c r="G35" s="69">
        <f t="shared" si="33"/>
        <v>0.012340600575894693</v>
      </c>
      <c r="H35" s="123">
        <f t="shared" si="34"/>
        <v>4</v>
      </c>
      <c r="I35" s="69">
        <f t="shared" si="35"/>
        <v>0.012240651202643981</v>
      </c>
      <c r="J35" s="139">
        <f t="shared" si="36"/>
        <v>0</v>
      </c>
      <c r="K35" s="102">
        <f t="shared" si="37"/>
        <v>0</v>
      </c>
      <c r="L35" s="138">
        <f t="shared" si="38"/>
        <v>3</v>
      </c>
      <c r="M35" s="100">
        <f t="shared" si="39"/>
        <v>0.01887504718761797</v>
      </c>
      <c r="N35" s="123">
        <f t="shared" si="40"/>
        <v>0</v>
      </c>
      <c r="O35" s="100">
        <f t="shared" si="41"/>
        <v>0</v>
      </c>
      <c r="Q35" s="180" t="s">
        <v>166</v>
      </c>
      <c r="R35" s="182">
        <v>1</v>
      </c>
      <c r="S35" s="183">
        <f t="shared" si="16"/>
        <v>0.0047666714333381</v>
      </c>
      <c r="T35" s="182">
        <v>3</v>
      </c>
      <c r="U35" s="183">
        <f t="shared" si="12"/>
        <v>0.012340600575894693</v>
      </c>
      <c r="V35" s="182">
        <v>4</v>
      </c>
      <c r="W35" s="186">
        <f t="shared" si="17"/>
        <v>0.012240651202643981</v>
      </c>
      <c r="X35" s="182">
        <v>0</v>
      </c>
      <c r="Y35" s="183">
        <f t="shared" si="13"/>
        <v>0</v>
      </c>
      <c r="Z35" s="183">
        <v>3</v>
      </c>
      <c r="AA35" s="183">
        <f t="shared" si="14"/>
        <v>0.01887504718761797</v>
      </c>
      <c r="AB35" s="183">
        <v>0</v>
      </c>
      <c r="AC35" s="185">
        <f t="shared" si="15"/>
        <v>0</v>
      </c>
    </row>
    <row r="36" spans="2:29" ht="12" customHeight="1">
      <c r="B36" s="21"/>
      <c r="C36" s="5" t="s">
        <v>22</v>
      </c>
      <c r="D36" s="123">
        <f t="shared" si="30"/>
        <v>92</v>
      </c>
      <c r="E36" s="69">
        <f t="shared" si="31"/>
        <v>0.4385337718671052</v>
      </c>
      <c r="F36" s="123">
        <f t="shared" si="32"/>
        <v>118</v>
      </c>
      <c r="G36" s="69">
        <f t="shared" si="33"/>
        <v>0.4853969559851913</v>
      </c>
      <c r="H36" s="123">
        <f t="shared" si="34"/>
        <v>98</v>
      </c>
      <c r="I36" s="69">
        <f t="shared" si="35"/>
        <v>0.2998959544647775</v>
      </c>
      <c r="J36" s="137">
        <f t="shared" si="36"/>
        <v>145</v>
      </c>
      <c r="K36" s="102">
        <f t="shared" si="37"/>
        <v>1.0397992111868053</v>
      </c>
      <c r="L36" s="123">
        <f t="shared" si="38"/>
        <v>111</v>
      </c>
      <c r="M36" s="100">
        <f t="shared" si="39"/>
        <v>0.6983767459418648</v>
      </c>
      <c r="N36" s="123">
        <f t="shared" si="40"/>
        <v>156</v>
      </c>
      <c r="O36" s="100">
        <f t="shared" si="41"/>
        <v>0.7763125155511321</v>
      </c>
      <c r="Q36" s="180" t="s">
        <v>167</v>
      </c>
      <c r="R36" s="182">
        <v>92</v>
      </c>
      <c r="S36" s="183">
        <f t="shared" si="16"/>
        <v>0.4385337718671052</v>
      </c>
      <c r="T36" s="182">
        <v>118</v>
      </c>
      <c r="U36" s="183">
        <f t="shared" si="12"/>
        <v>0.4853969559851913</v>
      </c>
      <c r="V36" s="182">
        <v>98</v>
      </c>
      <c r="W36" s="186">
        <f t="shared" si="17"/>
        <v>0.2998959544647775</v>
      </c>
      <c r="X36" s="182">
        <v>145</v>
      </c>
      <c r="Y36" s="183">
        <f t="shared" si="13"/>
        <v>1.0397992111868053</v>
      </c>
      <c r="Z36" s="183">
        <v>111</v>
      </c>
      <c r="AA36" s="183">
        <f t="shared" si="14"/>
        <v>0.6983767459418648</v>
      </c>
      <c r="AB36" s="183">
        <v>156</v>
      </c>
      <c r="AC36" s="185">
        <f t="shared" si="15"/>
        <v>0.7763125155511321</v>
      </c>
    </row>
    <row r="37" spans="2:29" ht="12" customHeight="1">
      <c r="B37" s="21"/>
      <c r="C37" s="5" t="s">
        <v>23</v>
      </c>
      <c r="D37" s="123">
        <f t="shared" si="30"/>
        <v>19</v>
      </c>
      <c r="E37" s="69">
        <f t="shared" si="31"/>
        <v>0.0905667572334239</v>
      </c>
      <c r="F37" s="123">
        <f t="shared" si="32"/>
        <v>22</v>
      </c>
      <c r="G37" s="69">
        <f t="shared" si="33"/>
        <v>0.09049773755656108</v>
      </c>
      <c r="H37" s="123">
        <f t="shared" si="34"/>
        <v>37</v>
      </c>
      <c r="I37" s="69">
        <f t="shared" si="35"/>
        <v>0.11322602362445681</v>
      </c>
      <c r="J37" s="137">
        <f t="shared" si="36"/>
        <v>30</v>
      </c>
      <c r="K37" s="102">
        <f t="shared" si="37"/>
        <v>0.2151308712800287</v>
      </c>
      <c r="L37" s="123">
        <f t="shared" si="38"/>
        <v>33</v>
      </c>
      <c r="M37" s="100">
        <f t="shared" si="39"/>
        <v>0.20762551906379767</v>
      </c>
      <c r="N37" s="123">
        <f t="shared" si="40"/>
        <v>42</v>
      </c>
      <c r="O37" s="100">
        <f t="shared" si="41"/>
        <v>0.20900721572530478</v>
      </c>
      <c r="Q37" s="180" t="s">
        <v>168</v>
      </c>
      <c r="R37" s="182">
        <v>19</v>
      </c>
      <c r="S37" s="183">
        <f t="shared" si="16"/>
        <v>0.0905667572334239</v>
      </c>
      <c r="T37" s="182">
        <v>22</v>
      </c>
      <c r="U37" s="183">
        <f t="shared" si="12"/>
        <v>0.09049773755656108</v>
      </c>
      <c r="V37" s="182">
        <v>37</v>
      </c>
      <c r="W37" s="186">
        <f t="shared" si="17"/>
        <v>0.11322602362445681</v>
      </c>
      <c r="X37" s="182">
        <v>30</v>
      </c>
      <c r="Y37" s="183">
        <f t="shared" si="13"/>
        <v>0.2151308712800287</v>
      </c>
      <c r="Z37" s="183">
        <v>33</v>
      </c>
      <c r="AA37" s="183">
        <f t="shared" si="14"/>
        <v>0.20762551906379767</v>
      </c>
      <c r="AB37" s="183">
        <v>42</v>
      </c>
      <c r="AC37" s="185">
        <f t="shared" si="15"/>
        <v>0.20900721572530478</v>
      </c>
    </row>
    <row r="38" spans="2:29" ht="12" customHeight="1">
      <c r="B38" s="21"/>
      <c r="C38" s="5" t="s">
        <v>24</v>
      </c>
      <c r="D38" s="123">
        <f t="shared" si="30"/>
        <v>4</v>
      </c>
      <c r="E38" s="69">
        <f t="shared" si="31"/>
        <v>0.0190666857333524</v>
      </c>
      <c r="F38" s="123">
        <f t="shared" si="32"/>
        <v>8</v>
      </c>
      <c r="G38" s="69">
        <f t="shared" si="33"/>
        <v>0.03290826820238585</v>
      </c>
      <c r="H38" s="123">
        <f t="shared" si="34"/>
        <v>16</v>
      </c>
      <c r="I38" s="69">
        <f t="shared" si="35"/>
        <v>0.048962604810575926</v>
      </c>
      <c r="J38" s="137">
        <f t="shared" si="36"/>
        <v>5</v>
      </c>
      <c r="K38" s="102">
        <f t="shared" si="37"/>
        <v>0.035855145213338116</v>
      </c>
      <c r="L38" s="123">
        <f t="shared" si="38"/>
        <v>4</v>
      </c>
      <c r="M38" s="100">
        <f t="shared" si="39"/>
        <v>0.025166729583490623</v>
      </c>
      <c r="N38" s="123">
        <f t="shared" si="40"/>
        <v>3</v>
      </c>
      <c r="O38" s="100">
        <f t="shared" si="41"/>
        <v>0.014929086837521772</v>
      </c>
      <c r="Q38" s="180" t="s">
        <v>169</v>
      </c>
      <c r="R38" s="182">
        <v>4</v>
      </c>
      <c r="S38" s="183">
        <f t="shared" si="16"/>
        <v>0.0190666857333524</v>
      </c>
      <c r="T38" s="182">
        <v>8</v>
      </c>
      <c r="U38" s="183">
        <f t="shared" si="12"/>
        <v>0.03290826820238585</v>
      </c>
      <c r="V38" s="182">
        <v>16</v>
      </c>
      <c r="W38" s="186">
        <f t="shared" si="17"/>
        <v>0.048962604810575926</v>
      </c>
      <c r="X38" s="182">
        <v>5</v>
      </c>
      <c r="Y38" s="183">
        <f t="shared" si="13"/>
        <v>0.035855145213338116</v>
      </c>
      <c r="Z38" s="183">
        <v>4</v>
      </c>
      <c r="AA38" s="183">
        <f t="shared" si="14"/>
        <v>0.025166729583490623</v>
      </c>
      <c r="AB38" s="183">
        <v>3</v>
      </c>
      <c r="AC38" s="185">
        <f t="shared" si="15"/>
        <v>0.014929086837521772</v>
      </c>
    </row>
    <row r="39" spans="2:29" ht="12" customHeight="1">
      <c r="B39" s="21"/>
      <c r="C39" s="9" t="s">
        <v>25</v>
      </c>
      <c r="D39" s="124">
        <f t="shared" si="30"/>
        <v>33</v>
      </c>
      <c r="E39" s="163">
        <f t="shared" si="31"/>
        <v>0.15730015730015728</v>
      </c>
      <c r="F39" s="124">
        <f t="shared" si="32"/>
        <v>74</v>
      </c>
      <c r="G39" s="163">
        <f t="shared" si="33"/>
        <v>0.3044014808720691</v>
      </c>
      <c r="H39" s="124">
        <f t="shared" si="34"/>
        <v>80</v>
      </c>
      <c r="I39" s="163">
        <f t="shared" si="35"/>
        <v>0.24481302405287964</v>
      </c>
      <c r="J39" s="170">
        <f t="shared" si="36"/>
        <v>19</v>
      </c>
      <c r="K39" s="171">
        <f t="shared" si="37"/>
        <v>0.13624955181068482</v>
      </c>
      <c r="L39" s="124">
        <f t="shared" si="38"/>
        <v>73</v>
      </c>
      <c r="M39" s="172">
        <f t="shared" si="39"/>
        <v>0.45929281489870394</v>
      </c>
      <c r="N39" s="124">
        <f t="shared" si="40"/>
        <v>0</v>
      </c>
      <c r="O39" s="172">
        <f t="shared" si="41"/>
        <v>0</v>
      </c>
      <c r="Q39" s="180" t="s">
        <v>170</v>
      </c>
      <c r="R39" s="182">
        <v>33</v>
      </c>
      <c r="S39" s="183">
        <f t="shared" si="16"/>
        <v>0.15730015730015728</v>
      </c>
      <c r="T39" s="182">
        <v>74</v>
      </c>
      <c r="U39" s="183">
        <f t="shared" si="12"/>
        <v>0.3044014808720691</v>
      </c>
      <c r="V39" s="182">
        <v>80</v>
      </c>
      <c r="W39" s="186">
        <f t="shared" si="17"/>
        <v>0.24481302405287964</v>
      </c>
      <c r="X39" s="182">
        <v>19</v>
      </c>
      <c r="Y39" s="183">
        <f t="shared" si="13"/>
        <v>0.13624955181068482</v>
      </c>
      <c r="Z39" s="183">
        <v>73</v>
      </c>
      <c r="AA39" s="183">
        <f t="shared" si="14"/>
        <v>0.45929281489870394</v>
      </c>
      <c r="AB39" s="183">
        <v>0</v>
      </c>
      <c r="AC39" s="185">
        <f t="shared" si="15"/>
        <v>0</v>
      </c>
    </row>
    <row r="40" spans="2:29" ht="12" customHeight="1">
      <c r="B40" s="21"/>
      <c r="C40" s="7" t="s">
        <v>26</v>
      </c>
      <c r="D40" s="167">
        <f t="shared" si="30"/>
        <v>11</v>
      </c>
      <c r="E40" s="169">
        <f t="shared" si="31"/>
        <v>0.052433385766719104</v>
      </c>
      <c r="F40" s="167">
        <f t="shared" si="32"/>
        <v>31</v>
      </c>
      <c r="G40" s="169">
        <f t="shared" si="33"/>
        <v>0.12751953928424517</v>
      </c>
      <c r="H40" s="167">
        <f t="shared" si="34"/>
        <v>26</v>
      </c>
      <c r="I40" s="169">
        <f t="shared" si="35"/>
        <v>0.07956423281718587</v>
      </c>
      <c r="J40" s="176">
        <f t="shared" si="36"/>
        <v>6</v>
      </c>
      <c r="K40" s="177">
        <f t="shared" si="37"/>
        <v>0.04302617425600574</v>
      </c>
      <c r="L40" s="167">
        <f t="shared" si="38"/>
        <v>17</v>
      </c>
      <c r="M40" s="178">
        <f t="shared" si="39"/>
        <v>0.10695860072983515</v>
      </c>
      <c r="N40" s="167">
        <f t="shared" si="40"/>
        <v>53</v>
      </c>
      <c r="O40" s="178">
        <f t="shared" si="41"/>
        <v>0.26374720079621794</v>
      </c>
      <c r="Q40" s="180" t="s">
        <v>171</v>
      </c>
      <c r="R40" s="182">
        <v>11</v>
      </c>
      <c r="S40" s="183">
        <f t="shared" si="16"/>
        <v>0.052433385766719104</v>
      </c>
      <c r="T40" s="182">
        <v>31</v>
      </c>
      <c r="U40" s="183">
        <f t="shared" si="12"/>
        <v>0.12751953928424517</v>
      </c>
      <c r="V40" s="182">
        <v>26</v>
      </c>
      <c r="W40" s="186">
        <f t="shared" si="17"/>
        <v>0.07956423281718587</v>
      </c>
      <c r="X40" s="182">
        <v>6</v>
      </c>
      <c r="Y40" s="183">
        <f t="shared" si="13"/>
        <v>0.04302617425600574</v>
      </c>
      <c r="Z40" s="183">
        <v>17</v>
      </c>
      <c r="AA40" s="183">
        <f t="shared" si="14"/>
        <v>0.10695860072983515</v>
      </c>
      <c r="AB40" s="183">
        <v>53</v>
      </c>
      <c r="AC40" s="185">
        <f t="shared" si="15"/>
        <v>0.26374720079621794</v>
      </c>
    </row>
    <row r="41" spans="2:22" ht="12" customHeight="1">
      <c r="B41" s="21"/>
      <c r="C41" s="173" t="s">
        <v>27</v>
      </c>
      <c r="D41" s="174" t="s">
        <v>0</v>
      </c>
      <c r="E41" s="175" t="s">
        <v>0</v>
      </c>
      <c r="F41" s="174" t="s">
        <v>0</v>
      </c>
      <c r="G41" s="175" t="s">
        <v>0</v>
      </c>
      <c r="H41" s="174" t="s">
        <v>0</v>
      </c>
      <c r="I41" s="175" t="s">
        <v>0</v>
      </c>
      <c r="J41" s="174" t="s">
        <v>0</v>
      </c>
      <c r="K41" s="175" t="s">
        <v>0</v>
      </c>
      <c r="L41" s="174" t="s">
        <v>0</v>
      </c>
      <c r="M41" s="175" t="s">
        <v>0</v>
      </c>
      <c r="N41" s="174" t="s">
        <v>0</v>
      </c>
      <c r="O41" s="175" t="s">
        <v>0</v>
      </c>
      <c r="Q41" s="44"/>
      <c r="R41" s="44"/>
      <c r="S41" s="44"/>
      <c r="T41" s="44"/>
      <c r="U41" s="44"/>
      <c r="V41" s="44"/>
    </row>
    <row r="42" spans="2:22" ht="12" customHeight="1">
      <c r="B42" s="21"/>
      <c r="Q42" s="44"/>
      <c r="R42" s="44"/>
      <c r="S42" s="44"/>
      <c r="T42" s="44"/>
      <c r="U42" s="44"/>
      <c r="V42" s="44"/>
    </row>
    <row r="43" spans="3:22" ht="12" customHeight="1">
      <c r="C43" s="44" t="s">
        <v>84</v>
      </c>
      <c r="Q43" s="44"/>
      <c r="R43" s="44"/>
      <c r="S43" s="44"/>
      <c r="T43" s="44"/>
      <c r="U43" s="44"/>
      <c r="V43" s="44"/>
    </row>
    <row r="44" spans="3:22" ht="12" customHeight="1">
      <c r="C44" s="44" t="s">
        <v>62</v>
      </c>
      <c r="D44" s="22"/>
      <c r="E44" s="22"/>
      <c r="F44" s="22"/>
      <c r="G44" s="22"/>
      <c r="H44" s="22"/>
      <c r="I44" s="22"/>
      <c r="J44" s="22"/>
      <c r="K44" s="23"/>
      <c r="L44" s="23"/>
      <c r="M44" s="23"/>
      <c r="N44" s="23"/>
      <c r="O44" s="23"/>
      <c r="P44" s="23"/>
      <c r="Q44" s="44"/>
      <c r="R44" s="44"/>
      <c r="S44" s="44"/>
      <c r="T44" s="44"/>
      <c r="U44" s="44"/>
      <c r="V44" s="44"/>
    </row>
    <row r="45" spans="3:22" ht="12" customHeight="1">
      <c r="C45" s="72" t="s">
        <v>91</v>
      </c>
      <c r="Q45" s="44"/>
      <c r="R45" s="44"/>
      <c r="S45" s="44"/>
      <c r="T45" s="44"/>
      <c r="U45" s="44"/>
      <c r="V45" s="44"/>
    </row>
    <row r="46" spans="17:22" ht="12" customHeight="1">
      <c r="Q46" s="44"/>
      <c r="R46" s="44"/>
      <c r="S46" s="44"/>
      <c r="T46" s="44"/>
      <c r="U46" s="44"/>
      <c r="V46" s="44"/>
    </row>
    <row r="47" ht="12" customHeight="1">
      <c r="A47" s="8" t="s">
        <v>29</v>
      </c>
    </row>
    <row r="48" ht="12" customHeight="1">
      <c r="A48" s="44" t="s">
        <v>108</v>
      </c>
    </row>
    <row r="49" ht="12" customHeight="1">
      <c r="A49" s="44" t="s">
        <v>68</v>
      </c>
    </row>
    <row r="54" ht="12" customHeight="1">
      <c r="C54" s="94" t="s">
        <v>106</v>
      </c>
    </row>
    <row r="55" spans="3:5" ht="12" customHeight="1">
      <c r="C55" s="94" t="s">
        <v>106</v>
      </c>
      <c r="D55" s="166">
        <v>20095</v>
      </c>
      <c r="E55" s="18">
        <v>100</v>
      </c>
    </row>
    <row r="56" spans="3:5" ht="12" customHeight="1">
      <c r="C56" s="97" t="s">
        <v>3</v>
      </c>
      <c r="D56" s="136" t="s">
        <v>0</v>
      </c>
      <c r="E56" s="18" t="s">
        <v>0</v>
      </c>
    </row>
    <row r="57" spans="3:5" ht="12" customHeight="1">
      <c r="C57" s="5" t="s">
        <v>6</v>
      </c>
      <c r="D57" s="123" t="s">
        <v>0</v>
      </c>
      <c r="E57" s="18" t="s">
        <v>0</v>
      </c>
    </row>
    <row r="58" spans="3:5" ht="12" customHeight="1">
      <c r="C58" s="5" t="s">
        <v>4</v>
      </c>
      <c r="D58" s="123">
        <v>15814</v>
      </c>
      <c r="E58" s="18">
        <v>78.69619308285644</v>
      </c>
    </row>
    <row r="59" spans="3:5" ht="12" customHeight="1">
      <c r="C59" s="5" t="s">
        <v>20</v>
      </c>
      <c r="D59" s="123">
        <v>1495</v>
      </c>
      <c r="E59" s="18">
        <v>7.439661607365017</v>
      </c>
    </row>
    <row r="60" spans="3:5" ht="12" customHeight="1">
      <c r="C60" s="5" t="s">
        <v>9</v>
      </c>
      <c r="D60" s="123">
        <v>891</v>
      </c>
      <c r="E60" s="18">
        <v>4.433938790743966</v>
      </c>
    </row>
    <row r="61" spans="3:5" ht="12" customHeight="1">
      <c r="C61" s="5" t="s">
        <v>15</v>
      </c>
      <c r="D61" s="123">
        <v>563</v>
      </c>
      <c r="E61" s="18">
        <v>2.8016919631749193</v>
      </c>
    </row>
    <row r="62" spans="3:5" ht="12" customHeight="1">
      <c r="C62" s="5" t="s">
        <v>19</v>
      </c>
      <c r="D62" s="123">
        <v>330</v>
      </c>
      <c r="E62" s="18">
        <v>1.6421995521273949</v>
      </c>
    </row>
    <row r="63" spans="3:5" ht="12" customHeight="1">
      <c r="C63" s="5" t="s">
        <v>14</v>
      </c>
      <c r="D63" s="138">
        <v>261</v>
      </c>
      <c r="E63" s="18">
        <v>1.2988305548643941</v>
      </c>
    </row>
    <row r="64" spans="3:5" ht="12" customHeight="1">
      <c r="C64" s="5" t="s">
        <v>13</v>
      </c>
      <c r="D64" s="138">
        <v>188</v>
      </c>
      <c r="E64" s="18">
        <v>0.9355561084846977</v>
      </c>
    </row>
    <row r="65" spans="3:5" ht="12" customHeight="1">
      <c r="C65" s="5" t="s">
        <v>22</v>
      </c>
      <c r="D65" s="123">
        <v>156</v>
      </c>
      <c r="E65" s="18">
        <v>0.7763125155511321</v>
      </c>
    </row>
    <row r="66" spans="3:5" ht="12" customHeight="1">
      <c r="C66" s="5" t="s">
        <v>94</v>
      </c>
      <c r="D66" s="123">
        <v>146</v>
      </c>
      <c r="E66" s="18">
        <v>0.7265488927593929</v>
      </c>
    </row>
    <row r="67" spans="3:5" ht="12" customHeight="1">
      <c r="C67" s="5" t="s">
        <v>2</v>
      </c>
      <c r="D67" s="123">
        <v>72</v>
      </c>
      <c r="E67" s="18">
        <v>0.3582980841005225</v>
      </c>
    </row>
    <row r="68" spans="3:5" ht="12" customHeight="1">
      <c r="C68" s="5" t="s">
        <v>26</v>
      </c>
      <c r="D68" s="123">
        <v>53</v>
      </c>
      <c r="E68" s="18">
        <v>0.26374720079621794</v>
      </c>
    </row>
    <row r="69" spans="3:5" ht="12" customHeight="1">
      <c r="C69" s="5" t="s">
        <v>23</v>
      </c>
      <c r="D69" s="123">
        <v>42</v>
      </c>
      <c r="E69" s="18">
        <v>0.20900721572530478</v>
      </c>
    </row>
    <row r="70" spans="3:5" ht="12" customHeight="1">
      <c r="C70" s="5" t="s">
        <v>1</v>
      </c>
      <c r="D70" s="123">
        <v>33</v>
      </c>
      <c r="E70" s="18">
        <v>0.1642199552127395</v>
      </c>
    </row>
    <row r="71" spans="3:5" ht="12" customHeight="1">
      <c r="C71" s="5" t="s">
        <v>5</v>
      </c>
      <c r="D71" s="123">
        <v>18</v>
      </c>
      <c r="E71" s="18">
        <v>0.08957452102513062</v>
      </c>
    </row>
    <row r="72" spans="3:5" ht="12" customHeight="1">
      <c r="C72" s="5" t="s">
        <v>8</v>
      </c>
      <c r="D72" s="239">
        <v>11</v>
      </c>
      <c r="E72" s="18">
        <v>0.05473998507091317</v>
      </c>
    </row>
    <row r="73" spans="3:5" ht="12" customHeight="1">
      <c r="C73" s="5" t="s">
        <v>17</v>
      </c>
      <c r="D73" s="138">
        <v>9</v>
      </c>
      <c r="E73" s="18">
        <v>0.04478726051256531</v>
      </c>
    </row>
    <row r="74" spans="3:5" ht="12" customHeight="1">
      <c r="C74" s="5" t="s">
        <v>10</v>
      </c>
      <c r="D74" s="123">
        <v>8</v>
      </c>
      <c r="E74" s="18">
        <v>0.039810898233391394</v>
      </c>
    </row>
    <row r="75" spans="3:5" ht="12" customHeight="1">
      <c r="C75" s="5" t="s">
        <v>24</v>
      </c>
      <c r="D75" s="123">
        <v>3</v>
      </c>
      <c r="E75" s="18">
        <v>0.014929086837521772</v>
      </c>
    </row>
    <row r="76" spans="3:5" ht="12" customHeight="1">
      <c r="C76" s="5" t="s">
        <v>11</v>
      </c>
      <c r="D76" s="123">
        <v>2</v>
      </c>
      <c r="E76" s="18">
        <v>0.009952724558347848</v>
      </c>
    </row>
    <row r="77" spans="3:5" ht="12" customHeight="1">
      <c r="C77" s="5" t="s">
        <v>7</v>
      </c>
      <c r="D77" s="123">
        <v>0</v>
      </c>
      <c r="E77" s="18">
        <v>0</v>
      </c>
    </row>
    <row r="78" spans="3:5" ht="12" customHeight="1">
      <c r="C78" s="5" t="s">
        <v>12</v>
      </c>
      <c r="D78" s="123">
        <v>0</v>
      </c>
      <c r="E78" s="18">
        <v>0</v>
      </c>
    </row>
    <row r="79" spans="3:5" ht="12" customHeight="1">
      <c r="C79" s="5" t="s">
        <v>16</v>
      </c>
      <c r="D79" s="123">
        <v>0</v>
      </c>
      <c r="E79" s="18">
        <v>0</v>
      </c>
    </row>
    <row r="80" spans="3:5" ht="12" customHeight="1">
      <c r="C80" s="5" t="s">
        <v>18</v>
      </c>
      <c r="D80" s="123">
        <v>0</v>
      </c>
      <c r="E80" s="18">
        <v>0</v>
      </c>
    </row>
    <row r="81" spans="3:5" ht="12" customHeight="1">
      <c r="C81" s="9" t="s">
        <v>21</v>
      </c>
      <c r="D81" s="124">
        <v>0</v>
      </c>
      <c r="E81" s="18">
        <v>0</v>
      </c>
    </row>
    <row r="82" spans="3:5" ht="12" customHeight="1">
      <c r="C82" s="7" t="s">
        <v>25</v>
      </c>
      <c r="D82" s="167">
        <v>0</v>
      </c>
      <c r="E82" s="18">
        <v>0</v>
      </c>
    </row>
    <row r="83" spans="3:4" ht="12" customHeight="1">
      <c r="C83" s="173" t="s">
        <v>27</v>
      </c>
      <c r="D83" s="174">
        <v>0</v>
      </c>
    </row>
  </sheetData>
  <mergeCells count="8">
    <mergeCell ref="H11:I11"/>
    <mergeCell ref="F11:G11"/>
    <mergeCell ref="D11:E11"/>
    <mergeCell ref="D10:I10"/>
    <mergeCell ref="J10:O10"/>
    <mergeCell ref="J11:K11"/>
    <mergeCell ref="L11:M11"/>
    <mergeCell ref="N11:O1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workbookViewId="0" topLeftCell="A1">
      <selection activeCell="C6" sqref="C6:O26"/>
    </sheetView>
  </sheetViews>
  <sheetFormatPr defaultColWidth="9.140625" defaultRowHeight="12" customHeight="1"/>
  <cols>
    <col min="1" max="2" width="7.7109375" style="44" customWidth="1"/>
    <col min="3" max="3" width="21.421875" style="44" customWidth="1"/>
    <col min="4" max="4" width="12.421875" style="44" customWidth="1"/>
    <col min="5" max="5" width="11.8515625" style="44" customWidth="1"/>
    <col min="6" max="6" width="7.8515625" style="44" customWidth="1"/>
    <col min="7" max="7" width="8.421875" style="44" customWidth="1"/>
    <col min="8" max="8" width="11.8515625" style="44" customWidth="1"/>
    <col min="9" max="9" width="7.8515625" style="44" customWidth="1"/>
    <col min="10" max="10" width="8.421875" style="44" customWidth="1"/>
    <col min="11" max="11" width="11.8515625" style="44" customWidth="1"/>
    <col min="12" max="12" width="7.8515625" style="44" customWidth="1"/>
    <col min="13" max="14" width="8.421875" style="44" customWidth="1"/>
    <col min="15" max="15" width="8.28125" style="44" customWidth="1"/>
    <col min="16" max="16384" width="9.140625" style="44" customWidth="1"/>
  </cols>
  <sheetData>
    <row r="1" spans="7:11" s="25" customFormat="1" ht="12" customHeight="1">
      <c r="G1" s="3"/>
      <c r="H1" s="3"/>
      <c r="I1" s="3"/>
      <c r="J1" s="3"/>
      <c r="K1" s="3"/>
    </row>
    <row r="2" spans="7:11" s="25" customFormat="1" ht="12" customHeight="1">
      <c r="G2" s="3"/>
      <c r="H2" s="3"/>
      <c r="I2" s="3"/>
      <c r="J2" s="3"/>
      <c r="K2" s="3"/>
    </row>
    <row r="3" spans="3:11" s="25" customFormat="1" ht="12" customHeight="1">
      <c r="C3" s="26" t="s">
        <v>28</v>
      </c>
      <c r="D3" s="26"/>
      <c r="E3" s="26"/>
      <c r="G3" s="3"/>
      <c r="H3" s="3"/>
      <c r="I3" s="3"/>
      <c r="J3" s="3"/>
      <c r="K3" s="3"/>
    </row>
    <row r="4" spans="3:11" s="25" customFormat="1" ht="12" customHeight="1">
      <c r="C4" s="26" t="s">
        <v>96</v>
      </c>
      <c r="D4" s="24"/>
      <c r="E4" s="24"/>
      <c r="G4" s="3"/>
      <c r="H4" s="3"/>
      <c r="I4" s="3"/>
      <c r="J4" s="3"/>
      <c r="K4" s="3"/>
    </row>
    <row r="5" spans="7:11" s="25" customFormat="1" ht="12" customHeight="1">
      <c r="G5" s="3"/>
      <c r="H5" s="3"/>
      <c r="I5" s="3"/>
      <c r="J5" s="3"/>
      <c r="K5" s="3"/>
    </row>
    <row r="6" spans="3:5" s="3" customFormat="1" ht="12">
      <c r="C6" s="103" t="s">
        <v>173</v>
      </c>
      <c r="D6" s="42"/>
      <c r="E6" s="42"/>
    </row>
    <row r="7" spans="4:11" ht="12">
      <c r="D7" s="42"/>
      <c r="E7" s="42"/>
      <c r="G7" s="3"/>
      <c r="H7" s="3"/>
      <c r="I7" s="3"/>
      <c r="J7" s="3"/>
      <c r="K7" s="3"/>
    </row>
    <row r="9" spans="3:16" ht="36" customHeight="1">
      <c r="C9" s="224" t="s">
        <v>72</v>
      </c>
      <c r="D9" s="65" t="s">
        <v>110</v>
      </c>
      <c r="E9" s="226" t="s">
        <v>73</v>
      </c>
      <c r="F9" s="222"/>
      <c r="G9" s="222"/>
      <c r="H9" s="226"/>
      <c r="I9" s="222"/>
      <c r="J9" s="222"/>
      <c r="K9" s="222"/>
      <c r="L9" s="222"/>
      <c r="M9" s="222"/>
      <c r="N9" s="227" t="s">
        <v>74</v>
      </c>
      <c r="O9" s="228"/>
      <c r="P9" s="1"/>
    </row>
    <row r="10" spans="3:15" ht="36" customHeight="1">
      <c r="C10" s="225"/>
      <c r="D10" s="193" t="s">
        <v>36</v>
      </c>
      <c r="E10" s="194" t="s">
        <v>49</v>
      </c>
      <c r="F10" s="195" t="s">
        <v>36</v>
      </c>
      <c r="G10" s="158" t="s">
        <v>112</v>
      </c>
      <c r="H10" s="142" t="s">
        <v>50</v>
      </c>
      <c r="I10" s="195" t="s">
        <v>36</v>
      </c>
      <c r="J10" s="161" t="s">
        <v>112</v>
      </c>
      <c r="K10" s="142" t="s">
        <v>51</v>
      </c>
      <c r="L10" s="195" t="s">
        <v>36</v>
      </c>
      <c r="M10" s="160" t="s">
        <v>112</v>
      </c>
      <c r="N10" s="196" t="s">
        <v>36</v>
      </c>
      <c r="O10" s="160" t="s">
        <v>112</v>
      </c>
    </row>
    <row r="11" spans="3:17" ht="12">
      <c r="C11" s="199" t="s">
        <v>106</v>
      </c>
      <c r="D11" s="203">
        <v>32678</v>
      </c>
      <c r="E11" s="200" t="s">
        <v>4</v>
      </c>
      <c r="F11" s="204">
        <v>26995</v>
      </c>
      <c r="G11" s="202">
        <f>F11/$D11*100</f>
        <v>82.60909480384356</v>
      </c>
      <c r="H11" s="201" t="s">
        <v>20</v>
      </c>
      <c r="I11" s="204">
        <v>1576</v>
      </c>
      <c r="J11" s="202">
        <f>I11/$D11*100</f>
        <v>4.822816573841728</v>
      </c>
      <c r="K11" s="201" t="s">
        <v>9</v>
      </c>
      <c r="L11" s="204">
        <v>1523</v>
      </c>
      <c r="M11" s="202">
        <f>L11/$D11*100</f>
        <v>4.660627945406696</v>
      </c>
      <c r="N11" s="205">
        <f>D11-F11-I11-L11</f>
        <v>2584</v>
      </c>
      <c r="O11" s="202">
        <f aca="true" t="shared" si="0" ref="O11:O12">N11/$D11*100</f>
        <v>7.907460676908011</v>
      </c>
      <c r="Q11" s="18"/>
    </row>
    <row r="12" spans="3:17" ht="12" customHeight="1">
      <c r="C12" s="6" t="s">
        <v>40</v>
      </c>
      <c r="D12" s="104">
        <v>8167</v>
      </c>
      <c r="E12" s="197" t="s">
        <v>4</v>
      </c>
      <c r="F12" s="198">
        <v>7347</v>
      </c>
      <c r="G12" s="189">
        <f>F12/$D12*100</f>
        <v>89.95959348598016</v>
      </c>
      <c r="H12" s="79" t="s">
        <v>20</v>
      </c>
      <c r="I12" s="198">
        <v>193</v>
      </c>
      <c r="J12" s="189">
        <f>I12/$D12*100</f>
        <v>2.36316885025101</v>
      </c>
      <c r="K12" s="79" t="s">
        <v>9</v>
      </c>
      <c r="L12" s="198">
        <v>187</v>
      </c>
      <c r="M12" s="189">
        <f>L12/$D12*100</f>
        <v>2.289702461124036</v>
      </c>
      <c r="N12" s="198">
        <f>D12-F12-I12-L12</f>
        <v>440</v>
      </c>
      <c r="O12" s="189">
        <f t="shared" si="0"/>
        <v>5.3875352026447905</v>
      </c>
      <c r="Q12" s="18"/>
    </row>
    <row r="13" spans="3:17" ht="12" customHeight="1">
      <c r="C13" s="5" t="s">
        <v>41</v>
      </c>
      <c r="D13" s="105">
        <v>2488</v>
      </c>
      <c r="E13" s="75" t="s">
        <v>4</v>
      </c>
      <c r="F13" s="106">
        <v>1770</v>
      </c>
      <c r="G13" s="189">
        <f>F13/$D13*100</f>
        <v>71.14147909967846</v>
      </c>
      <c r="H13" s="78" t="s">
        <v>20</v>
      </c>
      <c r="I13" s="106">
        <v>221</v>
      </c>
      <c r="J13" s="190">
        <f>I13/$D13*100</f>
        <v>8.882636655948554</v>
      </c>
      <c r="K13" s="78" t="s">
        <v>9</v>
      </c>
      <c r="L13" s="106">
        <v>83</v>
      </c>
      <c r="M13" s="190">
        <f aca="true" t="shared" si="1" ref="M13:M20">L13/$D13*100</f>
        <v>3.3360128617363345</v>
      </c>
      <c r="N13" s="106">
        <f aca="true" t="shared" si="2" ref="N13:N20">D13-F13-I13-L13</f>
        <v>414</v>
      </c>
      <c r="O13" s="189">
        <f aca="true" t="shared" si="3" ref="O13">N13/$D13*100</f>
        <v>16.639871382636656</v>
      </c>
      <c r="P13" s="140"/>
      <c r="Q13" s="240">
        <f>D13/D11</f>
        <v>0.07613685048044556</v>
      </c>
    </row>
    <row r="14" spans="3:17" ht="12" customHeight="1">
      <c r="C14" s="5" t="s">
        <v>42</v>
      </c>
      <c r="D14" s="105">
        <v>2371</v>
      </c>
      <c r="E14" s="75" t="s">
        <v>4</v>
      </c>
      <c r="F14" s="106">
        <v>2146</v>
      </c>
      <c r="G14" s="190">
        <f>F14/$D14*100</f>
        <v>90.51033319274568</v>
      </c>
      <c r="H14" s="78" t="s">
        <v>15</v>
      </c>
      <c r="I14" s="106">
        <v>57</v>
      </c>
      <c r="J14" s="190">
        <f>I14/$D14*100</f>
        <v>2.4040489245044285</v>
      </c>
      <c r="K14" s="78" t="s">
        <v>9</v>
      </c>
      <c r="L14" s="106">
        <v>51</v>
      </c>
      <c r="M14" s="190">
        <f>L14/$D14*100</f>
        <v>2.1509911429776465</v>
      </c>
      <c r="N14" s="106">
        <f t="shared" si="2"/>
        <v>117</v>
      </c>
      <c r="O14" s="189">
        <f aca="true" t="shared" si="4" ref="O14">N14/$D14*100</f>
        <v>4.934626739772248</v>
      </c>
      <c r="Q14" s="18"/>
    </row>
    <row r="15" spans="3:17" ht="12" customHeight="1">
      <c r="C15" s="5" t="s">
        <v>44</v>
      </c>
      <c r="D15" s="105">
        <v>2027</v>
      </c>
      <c r="E15" s="75" t="s">
        <v>4</v>
      </c>
      <c r="F15" s="106">
        <v>1002</v>
      </c>
      <c r="G15" s="190">
        <f aca="true" t="shared" si="5" ref="G15:G20">F15/$D15*100</f>
        <v>49.43265910212136</v>
      </c>
      <c r="H15" s="78" t="s">
        <v>20</v>
      </c>
      <c r="I15" s="106">
        <v>785</v>
      </c>
      <c r="J15" s="190">
        <f aca="true" t="shared" si="6" ref="J15:J20">I15/$D15*100</f>
        <v>38.72718302910705</v>
      </c>
      <c r="K15" s="78" t="s">
        <v>94</v>
      </c>
      <c r="L15" s="106">
        <v>76</v>
      </c>
      <c r="M15" s="190">
        <f t="shared" si="1"/>
        <v>3.749383325111001</v>
      </c>
      <c r="N15" s="106">
        <f t="shared" si="2"/>
        <v>164</v>
      </c>
      <c r="O15" s="189">
        <f aca="true" t="shared" si="7" ref="O15">N15/$D15*100</f>
        <v>8.090774543660583</v>
      </c>
      <c r="Q15" s="18"/>
    </row>
    <row r="16" spans="3:17" ht="12" customHeight="1">
      <c r="C16" s="5" t="s">
        <v>37</v>
      </c>
      <c r="D16" s="105">
        <v>1518</v>
      </c>
      <c r="E16" s="75" t="s">
        <v>4</v>
      </c>
      <c r="F16" s="106">
        <v>1265</v>
      </c>
      <c r="G16" s="190">
        <f t="shared" si="5"/>
        <v>83.33333333333334</v>
      </c>
      <c r="H16" s="78" t="s">
        <v>20</v>
      </c>
      <c r="I16" s="106">
        <v>45</v>
      </c>
      <c r="J16" s="190">
        <f t="shared" si="6"/>
        <v>2.9644268774703555</v>
      </c>
      <c r="K16" s="78" t="s">
        <v>9</v>
      </c>
      <c r="L16" s="106">
        <v>43</v>
      </c>
      <c r="M16" s="190">
        <f t="shared" si="1"/>
        <v>2.8326745718050064</v>
      </c>
      <c r="N16" s="106">
        <f t="shared" si="2"/>
        <v>165</v>
      </c>
      <c r="O16" s="189">
        <f aca="true" t="shared" si="8" ref="O16">N16/$D16*100</f>
        <v>10.869565217391305</v>
      </c>
      <c r="Q16" s="18"/>
    </row>
    <row r="17" spans="3:17" ht="12" customHeight="1">
      <c r="C17" s="5" t="s">
        <v>45</v>
      </c>
      <c r="D17" s="105">
        <v>1291</v>
      </c>
      <c r="E17" s="75" t="s">
        <v>4</v>
      </c>
      <c r="F17" s="106">
        <v>931</v>
      </c>
      <c r="G17" s="190">
        <f t="shared" si="5"/>
        <v>72.1146398140976</v>
      </c>
      <c r="H17" s="78" t="s">
        <v>9</v>
      </c>
      <c r="I17" s="106">
        <v>172</v>
      </c>
      <c r="J17" s="190">
        <f t="shared" si="6"/>
        <v>13.32300542215337</v>
      </c>
      <c r="K17" s="78" t="s">
        <v>15</v>
      </c>
      <c r="L17" s="106">
        <v>65</v>
      </c>
      <c r="M17" s="190">
        <f t="shared" si="1"/>
        <v>5.034856700232377</v>
      </c>
      <c r="N17" s="106">
        <f t="shared" si="2"/>
        <v>123</v>
      </c>
      <c r="O17" s="189">
        <f aca="true" t="shared" si="9" ref="O17">N17/$D17*100</f>
        <v>9.527498063516655</v>
      </c>
      <c r="Q17" s="18"/>
    </row>
    <row r="18" spans="3:17" ht="12" customHeight="1">
      <c r="C18" s="5" t="s">
        <v>48</v>
      </c>
      <c r="D18" s="105">
        <v>1269</v>
      </c>
      <c r="E18" s="75" t="s">
        <v>4</v>
      </c>
      <c r="F18" s="106">
        <v>985</v>
      </c>
      <c r="G18" s="190">
        <f t="shared" si="5"/>
        <v>77.62017336485421</v>
      </c>
      <c r="H18" s="78" t="s">
        <v>9</v>
      </c>
      <c r="I18" s="106">
        <v>110</v>
      </c>
      <c r="J18" s="190">
        <f t="shared" si="6"/>
        <v>8.668242710795901</v>
      </c>
      <c r="K18" s="78" t="s">
        <v>20</v>
      </c>
      <c r="L18" s="106">
        <v>65</v>
      </c>
      <c r="M18" s="190">
        <f t="shared" si="1"/>
        <v>5.12214342001576</v>
      </c>
      <c r="N18" s="106">
        <f t="shared" si="2"/>
        <v>109</v>
      </c>
      <c r="O18" s="189">
        <f aca="true" t="shared" si="10" ref="O18:O20">N18/$D18*100</f>
        <v>8.58944050433412</v>
      </c>
      <c r="Q18" s="18"/>
    </row>
    <row r="19" spans="3:17" ht="12" customHeight="1">
      <c r="C19" s="5" t="s">
        <v>47</v>
      </c>
      <c r="D19" s="105">
        <v>1049</v>
      </c>
      <c r="E19" s="75" t="s">
        <v>4</v>
      </c>
      <c r="F19" s="106">
        <v>1017</v>
      </c>
      <c r="G19" s="190">
        <f>F19/$D19*100</f>
        <v>96.94947569113441</v>
      </c>
      <c r="H19" s="78" t="s">
        <v>9</v>
      </c>
      <c r="I19" s="106">
        <v>8</v>
      </c>
      <c r="J19" s="190">
        <f>I19/$D19*100</f>
        <v>0.7626310772163966</v>
      </c>
      <c r="K19" s="78" t="s">
        <v>20</v>
      </c>
      <c r="L19" s="106">
        <v>6</v>
      </c>
      <c r="M19" s="190">
        <f>L19/$D19*100</f>
        <v>0.5719733079122974</v>
      </c>
      <c r="N19" s="106">
        <f>D19-F19-I19-L19</f>
        <v>18</v>
      </c>
      <c r="O19" s="189">
        <f>N19/$D19*100</f>
        <v>1.7159199237368923</v>
      </c>
      <c r="Q19" s="18"/>
    </row>
    <row r="20" spans="3:17" ht="12" customHeight="1">
      <c r="C20" s="9" t="s">
        <v>46</v>
      </c>
      <c r="D20" s="105">
        <v>1039</v>
      </c>
      <c r="E20" s="76" t="s">
        <v>4</v>
      </c>
      <c r="F20" s="106">
        <v>969</v>
      </c>
      <c r="G20" s="191">
        <f t="shared" si="5"/>
        <v>93.26275264677575</v>
      </c>
      <c r="H20" s="78" t="s">
        <v>9</v>
      </c>
      <c r="I20" s="106">
        <v>12</v>
      </c>
      <c r="J20" s="190">
        <f t="shared" si="6"/>
        <v>1.1549566891241578</v>
      </c>
      <c r="K20" s="80" t="s">
        <v>15</v>
      </c>
      <c r="L20" s="106">
        <v>11</v>
      </c>
      <c r="M20" s="190">
        <f t="shared" si="1"/>
        <v>1.0587102983638113</v>
      </c>
      <c r="N20" s="107">
        <f t="shared" si="2"/>
        <v>47</v>
      </c>
      <c r="O20" s="189">
        <f t="shared" si="10"/>
        <v>4.523580365736285</v>
      </c>
      <c r="Q20" s="18"/>
    </row>
    <row r="21" spans="3:17" ht="12" customHeight="1">
      <c r="C21" s="62" t="s">
        <v>172</v>
      </c>
      <c r="D21" s="108">
        <v>818</v>
      </c>
      <c r="E21" s="77" t="s">
        <v>4</v>
      </c>
      <c r="F21" s="109">
        <v>528</v>
      </c>
      <c r="G21" s="192">
        <f>F21/$D21*100</f>
        <v>64.54767726161369</v>
      </c>
      <c r="H21" s="188" t="s">
        <v>9</v>
      </c>
      <c r="I21" s="109">
        <v>266</v>
      </c>
      <c r="J21" s="192">
        <f>I21/$D21*100</f>
        <v>32.51833740831296</v>
      </c>
      <c r="K21" s="188" t="s">
        <v>15</v>
      </c>
      <c r="L21" s="109">
        <v>11</v>
      </c>
      <c r="M21" s="192">
        <f>L21/$D21*100</f>
        <v>1.3447432762836184</v>
      </c>
      <c r="N21" s="109">
        <f>D21-F21-I21-L21</f>
        <v>13</v>
      </c>
      <c r="O21" s="192">
        <f>N21/$D21*100</f>
        <v>1.5892420537897312</v>
      </c>
      <c r="Q21" s="18"/>
    </row>
    <row r="22" spans="3:15" ht="12" customHeight="1">
      <c r="C22" s="1"/>
      <c r="D22" s="1"/>
      <c r="E22" s="1"/>
      <c r="F22" s="1"/>
      <c r="G22" s="1"/>
      <c r="H22" s="1"/>
      <c r="I22" s="1"/>
      <c r="J22" s="1"/>
      <c r="K22" s="1"/>
      <c r="L22" s="1"/>
      <c r="M22" s="1"/>
      <c r="N22" s="1"/>
      <c r="O22" s="1"/>
    </row>
    <row r="23" spans="3:14" ht="36" customHeight="1">
      <c r="C23" s="210" t="s">
        <v>109</v>
      </c>
      <c r="D23" s="210"/>
      <c r="E23" s="210"/>
      <c r="F23" s="210"/>
      <c r="G23" s="210"/>
      <c r="H23" s="210"/>
      <c r="I23" s="210"/>
      <c r="J23" s="210"/>
      <c r="K23" s="210"/>
      <c r="L23" s="210"/>
      <c r="M23" s="210"/>
      <c r="N23" s="210"/>
    </row>
    <row r="24" spans="3:4" ht="15" customHeight="1">
      <c r="C24" s="150" t="s">
        <v>43</v>
      </c>
      <c r="D24" s="22"/>
    </row>
    <row r="25" spans="2:3" ht="12" customHeight="1">
      <c r="B25" s="8"/>
      <c r="C25" s="44" t="s">
        <v>113</v>
      </c>
    </row>
    <row r="26" spans="2:3" ht="12" customHeight="1">
      <c r="B26" s="2"/>
      <c r="C26" s="73" t="s">
        <v>92</v>
      </c>
    </row>
    <row r="27" spans="10:11" ht="12" customHeight="1">
      <c r="J27" s="18"/>
      <c r="K27" s="18"/>
    </row>
    <row r="28" spans="1:11" ht="12" customHeight="1">
      <c r="A28" s="8" t="s">
        <v>29</v>
      </c>
      <c r="J28" s="18"/>
      <c r="K28" s="18"/>
    </row>
    <row r="29" spans="1:11" ht="12" customHeight="1">
      <c r="A29" s="44" t="s">
        <v>82</v>
      </c>
      <c r="J29" s="18"/>
      <c r="K29" s="18"/>
    </row>
    <row r="44" ht="12" customHeight="1">
      <c r="A44" s="8"/>
    </row>
  </sheetData>
  <mergeCells count="4">
    <mergeCell ref="C9:C10"/>
    <mergeCell ref="E9:M9"/>
    <mergeCell ref="N9:O9"/>
    <mergeCell ref="C23:N23"/>
  </mergeCells>
  <printOptions/>
  <pageMargins left="0.7" right="0.7" top="0.75" bottom="0.75" header="0.3" footer="0.3"/>
  <pageSetup fitToHeight="0" fitToWidth="1" horizontalDpi="600" verticalDpi="600" orientation="landscape" scale="2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showGridLines="0" workbookViewId="0" topLeftCell="A19">
      <selection activeCell="C22" sqref="C22:M22"/>
    </sheetView>
  </sheetViews>
  <sheetFormatPr defaultColWidth="9.421875" defaultRowHeight="12" customHeight="1"/>
  <cols>
    <col min="1" max="2" width="7.7109375" style="114" customWidth="1"/>
    <col min="3" max="3" width="14.140625" style="2" customWidth="1"/>
    <col min="4" max="5" width="16.7109375" style="2" customWidth="1"/>
    <col min="6" max="6" width="15.8515625" style="2" customWidth="1"/>
    <col min="7" max="7" width="17.421875" style="2" customWidth="1"/>
    <col min="8" max="8" width="8.421875" style="2" bestFit="1" customWidth="1"/>
    <col min="9" max="11" width="9.421875" style="2" customWidth="1"/>
    <col min="12" max="12" width="20.8515625" style="2" bestFit="1" customWidth="1"/>
    <col min="13" max="13" width="9.421875" style="2" customWidth="1"/>
    <col min="14" max="14" width="14.140625" style="2" customWidth="1"/>
    <col min="15" max="15" width="9.421875" style="2" customWidth="1"/>
    <col min="16" max="16" width="2.00390625" style="2" customWidth="1"/>
    <col min="17" max="17" width="9.421875" style="2" customWidth="1"/>
    <col min="18" max="18" width="2.00390625" style="2" customWidth="1"/>
    <col min="19" max="19" width="9.421875" style="2" customWidth="1"/>
    <col min="20" max="20" width="2.00390625" style="2" customWidth="1"/>
    <col min="21" max="16127" width="9.421875" style="2" customWidth="1"/>
    <col min="16128" max="16384" width="9.421875" style="2" customWidth="1"/>
  </cols>
  <sheetData>
    <row r="1" spans="1:2" s="27" customFormat="1" ht="12" customHeight="1">
      <c r="A1" s="112"/>
      <c r="B1" s="113"/>
    </row>
    <row r="2" spans="1:4" s="27" customFormat="1" ht="12" customHeight="1">
      <c r="A2" s="113"/>
      <c r="B2" s="113"/>
      <c r="D2" s="89"/>
    </row>
    <row r="3" spans="1:3" s="27" customFormat="1" ht="12" customHeight="1">
      <c r="A3" s="113"/>
      <c r="B3" s="113"/>
      <c r="C3" s="26" t="s">
        <v>28</v>
      </c>
    </row>
    <row r="4" spans="1:3" s="27" customFormat="1" ht="12" customHeight="1">
      <c r="A4" s="113"/>
      <c r="B4" s="113"/>
      <c r="C4" s="26" t="s">
        <v>96</v>
      </c>
    </row>
    <row r="5" spans="1:2" s="27" customFormat="1" ht="12" customHeight="1">
      <c r="A5" s="113"/>
      <c r="B5" s="113"/>
    </row>
    <row r="6" spans="1:3" s="89" customFormat="1" ht="12">
      <c r="A6" s="110"/>
      <c r="B6" s="110"/>
      <c r="C6" s="42" t="s">
        <v>129</v>
      </c>
    </row>
    <row r="7" spans="1:3" s="34" customFormat="1" ht="12">
      <c r="A7" s="111"/>
      <c r="B7" s="111"/>
      <c r="C7" s="34" t="s">
        <v>36</v>
      </c>
    </row>
    <row r="8" spans="4:6" ht="12" customHeight="1">
      <c r="D8" s="86"/>
      <c r="E8" s="86"/>
      <c r="F8" s="86"/>
    </row>
    <row r="9" spans="3:7" ht="12" customHeight="1">
      <c r="C9" s="42"/>
      <c r="D9" s="12"/>
      <c r="E9" s="12"/>
      <c r="F9" s="12"/>
      <c r="G9" s="12"/>
    </row>
    <row r="10" spans="3:12" ht="12">
      <c r="C10" s="13"/>
      <c r="D10" s="115">
        <v>2015</v>
      </c>
      <c r="E10" s="115">
        <v>2016</v>
      </c>
      <c r="F10" s="115">
        <v>2017</v>
      </c>
      <c r="G10" s="115">
        <v>2018</v>
      </c>
      <c r="L10" s="2">
        <f>G12/D12</f>
        <v>1.641160949868074</v>
      </c>
    </row>
    <row r="11" spans="2:12" ht="12" customHeight="1">
      <c r="B11" s="116"/>
      <c r="C11" s="6" t="s">
        <v>40</v>
      </c>
      <c r="D11" s="88">
        <v>3244</v>
      </c>
      <c r="E11" s="88">
        <v>4346</v>
      </c>
      <c r="F11" s="88">
        <v>5411</v>
      </c>
      <c r="G11" s="119">
        <v>8167</v>
      </c>
      <c r="H11" s="241">
        <f>E11/D11-1</f>
        <v>0.33970406905055484</v>
      </c>
      <c r="I11" s="241">
        <f aca="true" t="shared" si="0" ref="I11:L11">F11/E11-1</f>
        <v>0.24505292222733543</v>
      </c>
      <c r="J11" s="241">
        <f>G11/F11-1</f>
        <v>0.5093328405100721</v>
      </c>
      <c r="K11" s="241"/>
      <c r="L11" s="242"/>
    </row>
    <row r="12" spans="3:10" ht="12" customHeight="1">
      <c r="C12" s="5" t="s">
        <v>41</v>
      </c>
      <c r="D12" s="88">
        <v>1516</v>
      </c>
      <c r="E12" s="88">
        <v>1878</v>
      </c>
      <c r="F12" s="88">
        <v>1888</v>
      </c>
      <c r="G12" s="119">
        <v>2488</v>
      </c>
      <c r="H12" s="241">
        <f aca="true" t="shared" si="1" ref="H12:H20">E12/D12-1</f>
        <v>0.2387862796833773</v>
      </c>
      <c r="I12" s="241">
        <f aca="true" t="shared" si="2" ref="I12:I20">F12/E12-1</f>
        <v>0.005324813631522929</v>
      </c>
      <c r="J12" s="241">
        <f aca="true" t="shared" si="3" ref="J12:J20">G12/F12-1</f>
        <v>0.31779661016949157</v>
      </c>
    </row>
    <row r="13" spans="2:10" ht="12" customHeight="1">
      <c r="B13" s="116"/>
      <c r="C13" s="5" t="s">
        <v>42</v>
      </c>
      <c r="D13" s="88">
        <v>1322</v>
      </c>
      <c r="E13" s="88">
        <v>1725</v>
      </c>
      <c r="F13" s="88">
        <v>2210</v>
      </c>
      <c r="G13" s="119">
        <v>2371</v>
      </c>
      <c r="H13" s="241">
        <f t="shared" si="1"/>
        <v>0.3048411497730712</v>
      </c>
      <c r="I13" s="241">
        <f t="shared" si="2"/>
        <v>0.2811594202898551</v>
      </c>
      <c r="J13" s="241">
        <f t="shared" si="3"/>
        <v>0.07285067873303164</v>
      </c>
    </row>
    <row r="14" spans="2:10" ht="12" customHeight="1">
      <c r="B14" s="116"/>
      <c r="C14" s="5" t="s">
        <v>44</v>
      </c>
      <c r="D14" s="88">
        <v>1427</v>
      </c>
      <c r="E14" s="88">
        <v>1541</v>
      </c>
      <c r="F14" s="88">
        <v>1253</v>
      </c>
      <c r="G14" s="119">
        <v>2027</v>
      </c>
      <c r="H14" s="241">
        <f t="shared" si="1"/>
        <v>0.07988787666433073</v>
      </c>
      <c r="I14" s="241">
        <f t="shared" si="2"/>
        <v>-0.18689162881245946</v>
      </c>
      <c r="J14" s="241">
        <f t="shared" si="3"/>
        <v>0.6177174780526735</v>
      </c>
    </row>
    <row r="15" spans="2:10" ht="12">
      <c r="B15" s="116"/>
      <c r="C15" s="5" t="s">
        <v>37</v>
      </c>
      <c r="D15" s="141">
        <v>559</v>
      </c>
      <c r="E15" s="141">
        <v>715</v>
      </c>
      <c r="F15" s="141">
        <v>1138</v>
      </c>
      <c r="G15" s="119">
        <v>1518</v>
      </c>
      <c r="H15" s="241">
        <f t="shared" si="1"/>
        <v>0.2790697674418605</v>
      </c>
      <c r="I15" s="241">
        <f t="shared" si="2"/>
        <v>0.5916083916083916</v>
      </c>
      <c r="J15" s="241">
        <f t="shared" si="3"/>
        <v>0.3339191564147628</v>
      </c>
    </row>
    <row r="16" spans="2:10" ht="12" customHeight="1">
      <c r="B16" s="116"/>
      <c r="C16" s="5" t="s">
        <v>45</v>
      </c>
      <c r="D16" s="88">
        <v>821</v>
      </c>
      <c r="E16" s="88">
        <v>955</v>
      </c>
      <c r="F16" s="88">
        <v>1099</v>
      </c>
      <c r="G16" s="119">
        <v>1291</v>
      </c>
      <c r="H16" s="241">
        <f t="shared" si="1"/>
        <v>0.1632155907429964</v>
      </c>
      <c r="I16" s="241">
        <f t="shared" si="2"/>
        <v>0.15078534031413615</v>
      </c>
      <c r="J16" s="241">
        <f t="shared" si="3"/>
        <v>0.17470427661510457</v>
      </c>
    </row>
    <row r="17" spans="2:10" ht="12" customHeight="1">
      <c r="B17" s="116"/>
      <c r="C17" s="5" t="s">
        <v>48</v>
      </c>
      <c r="D17" s="88">
        <v>441</v>
      </c>
      <c r="E17" s="88">
        <v>636</v>
      </c>
      <c r="F17" s="88">
        <v>932</v>
      </c>
      <c r="G17" s="119">
        <v>1269</v>
      </c>
      <c r="H17" s="241">
        <f t="shared" si="1"/>
        <v>0.44217687074829937</v>
      </c>
      <c r="I17" s="241">
        <f t="shared" si="2"/>
        <v>0.46540880503144644</v>
      </c>
      <c r="J17" s="241">
        <f t="shared" si="3"/>
        <v>0.36158798283261806</v>
      </c>
    </row>
    <row r="18" spans="2:10" ht="12" customHeight="1">
      <c r="B18" s="116"/>
      <c r="C18" s="5" t="s">
        <v>47</v>
      </c>
      <c r="D18" s="88">
        <v>537</v>
      </c>
      <c r="E18" s="88">
        <v>641</v>
      </c>
      <c r="F18" s="88">
        <v>694</v>
      </c>
      <c r="G18" s="119">
        <v>1049</v>
      </c>
      <c r="H18" s="241">
        <f t="shared" si="1"/>
        <v>0.1936685288640596</v>
      </c>
      <c r="I18" s="241">
        <f t="shared" si="2"/>
        <v>0.08268330733229323</v>
      </c>
      <c r="J18" s="241">
        <f t="shared" si="3"/>
        <v>0.5115273775216138</v>
      </c>
    </row>
    <row r="19" spans="2:10" ht="12" customHeight="1">
      <c r="B19" s="116"/>
      <c r="C19" s="9" t="s">
        <v>46</v>
      </c>
      <c r="D19" s="88">
        <v>548</v>
      </c>
      <c r="E19" s="88">
        <v>645</v>
      </c>
      <c r="F19" s="88">
        <v>717</v>
      </c>
      <c r="G19" s="119">
        <v>1039</v>
      </c>
      <c r="H19" s="241">
        <f t="shared" si="1"/>
        <v>0.17700729927007308</v>
      </c>
      <c r="I19" s="241">
        <f t="shared" si="2"/>
        <v>0.1116279069767443</v>
      </c>
      <c r="J19" s="241">
        <f t="shared" si="3"/>
        <v>0.44909344490934444</v>
      </c>
    </row>
    <row r="20" spans="2:10" ht="12" customHeight="1">
      <c r="B20" s="116"/>
      <c r="C20" s="62" t="s">
        <v>172</v>
      </c>
      <c r="D20" s="88">
        <v>300</v>
      </c>
      <c r="E20" s="88">
        <v>435</v>
      </c>
      <c r="F20" s="88">
        <v>491</v>
      </c>
      <c r="G20" s="119">
        <v>818</v>
      </c>
      <c r="H20" s="241">
        <f t="shared" si="1"/>
        <v>0.44999999999999996</v>
      </c>
      <c r="I20" s="241">
        <f t="shared" si="2"/>
        <v>0.12873563218390816</v>
      </c>
      <c r="J20" s="241">
        <f t="shared" si="3"/>
        <v>0.6659877800407332</v>
      </c>
    </row>
    <row r="21" spans="3:8" ht="12" customHeight="1">
      <c r="C21" s="12"/>
      <c r="D21" s="118"/>
      <c r="E21" s="118"/>
      <c r="F21" s="118"/>
      <c r="G21" s="117"/>
      <c r="H21" s="12"/>
    </row>
    <row r="22" spans="3:13" ht="36" customHeight="1">
      <c r="C22" s="210" t="s">
        <v>111</v>
      </c>
      <c r="D22" s="229"/>
      <c r="E22" s="229"/>
      <c r="F22" s="229"/>
      <c r="G22" s="229"/>
      <c r="H22" s="229"/>
      <c r="I22" s="229"/>
      <c r="J22" s="229"/>
      <c r="K22" s="229"/>
      <c r="L22" s="229"/>
      <c r="M22" s="229"/>
    </row>
    <row r="23" ht="15" customHeight="1">
      <c r="C23" s="27" t="s">
        <v>43</v>
      </c>
    </row>
    <row r="24" ht="12" customHeight="1">
      <c r="C24" s="72" t="s">
        <v>92</v>
      </c>
    </row>
    <row r="25" spans="4:8" ht="12" customHeight="1">
      <c r="D25" s="119"/>
      <c r="E25" s="119"/>
      <c r="F25" s="119"/>
      <c r="G25" s="117"/>
      <c r="H25" s="12"/>
    </row>
    <row r="26" spans="3:8" ht="12" customHeight="1">
      <c r="C26" s="44"/>
      <c r="D26" s="119"/>
      <c r="E26" s="119"/>
      <c r="F26" s="119"/>
      <c r="G26" s="117"/>
      <c r="H26" s="12"/>
    </row>
    <row r="27" spans="1:8" ht="12" customHeight="1">
      <c r="A27" s="120" t="s">
        <v>29</v>
      </c>
      <c r="D27" s="119"/>
      <c r="E27" s="119"/>
      <c r="F27" s="119"/>
      <c r="G27" s="117"/>
      <c r="H27" s="12"/>
    </row>
    <row r="28" spans="1:7" ht="12" customHeight="1">
      <c r="A28" s="2" t="s">
        <v>53</v>
      </c>
      <c r="C28" s="114"/>
      <c r="D28" s="119"/>
      <c r="E28" s="119"/>
      <c r="F28" s="119"/>
      <c r="G28" s="117"/>
    </row>
    <row r="29" spans="4:8" ht="12" customHeight="1">
      <c r="D29" s="119"/>
      <c r="E29" s="119"/>
      <c r="F29" s="119"/>
      <c r="G29" s="117"/>
      <c r="H29" s="12"/>
    </row>
    <row r="30" ht="12" customHeight="1">
      <c r="C30" s="42"/>
    </row>
    <row r="31" ht="12" customHeight="1">
      <c r="C31" s="34"/>
    </row>
    <row r="32" spans="1:8" ht="12" customHeight="1">
      <c r="A32" s="2"/>
      <c r="H32" s="12"/>
    </row>
    <row r="33" spans="1:8" ht="12" customHeight="1">
      <c r="A33" s="2"/>
      <c r="D33" s="12"/>
      <c r="E33" s="12"/>
      <c r="F33" s="12"/>
      <c r="G33" s="12"/>
      <c r="H33" s="12"/>
    </row>
    <row r="34" spans="1:8" ht="12" customHeight="1">
      <c r="A34" s="2"/>
      <c r="B34" s="2"/>
      <c r="D34" s="12"/>
      <c r="E34" s="12"/>
      <c r="F34" s="12"/>
      <c r="G34" s="12"/>
      <c r="H34" s="12"/>
    </row>
    <row r="35" spans="1:8" ht="12" customHeight="1">
      <c r="A35" s="2"/>
      <c r="D35" s="12"/>
      <c r="E35" s="12"/>
      <c r="F35" s="12"/>
      <c r="G35" s="12"/>
      <c r="H35" s="12"/>
    </row>
    <row r="36" spans="1:8" ht="12" customHeight="1">
      <c r="A36" s="2"/>
      <c r="B36" s="2"/>
      <c r="D36" s="12"/>
      <c r="E36" s="12"/>
      <c r="F36" s="12"/>
      <c r="G36" s="12"/>
      <c r="H36" s="12"/>
    </row>
    <row r="37" spans="1:8" ht="12" customHeight="1">
      <c r="A37" s="2"/>
      <c r="D37" s="12"/>
      <c r="E37" s="12"/>
      <c r="F37" s="12"/>
      <c r="G37" s="12"/>
      <c r="H37" s="12"/>
    </row>
    <row r="38" spans="1:8" ht="12" customHeight="1">
      <c r="A38" s="2"/>
      <c r="D38" s="12"/>
      <c r="E38" s="12"/>
      <c r="F38" s="12"/>
      <c r="G38" s="12"/>
      <c r="H38" s="12"/>
    </row>
    <row r="39" spans="4:8" ht="12" customHeight="1">
      <c r="D39" s="12"/>
      <c r="E39" s="12"/>
      <c r="F39" s="12"/>
      <c r="G39" s="12"/>
      <c r="H39" s="12"/>
    </row>
    <row r="40" spans="4:8" ht="12" customHeight="1">
      <c r="D40" s="12"/>
      <c r="E40" s="12"/>
      <c r="F40" s="12"/>
      <c r="G40" s="12"/>
      <c r="H40" s="12"/>
    </row>
    <row r="41" spans="4:8" ht="12" customHeight="1">
      <c r="D41" s="12"/>
      <c r="E41" s="12"/>
      <c r="F41" s="12"/>
      <c r="G41" s="12"/>
      <c r="H41" s="12"/>
    </row>
    <row r="42" spans="2:8" ht="12" customHeight="1">
      <c r="B42" s="120"/>
      <c r="D42" s="12"/>
      <c r="E42" s="12"/>
      <c r="F42" s="12"/>
      <c r="G42" s="12"/>
      <c r="H42" s="12"/>
    </row>
    <row r="43" spans="4:8" ht="12" customHeight="1">
      <c r="D43" s="12"/>
      <c r="E43" s="12"/>
      <c r="F43" s="12"/>
      <c r="G43" s="12"/>
      <c r="H43" s="12"/>
    </row>
    <row r="44" spans="4:8" ht="12" customHeight="1">
      <c r="D44" s="12"/>
      <c r="E44" s="12"/>
      <c r="F44" s="12"/>
      <c r="G44" s="12"/>
      <c r="H44" s="12"/>
    </row>
    <row r="45" spans="4:8" ht="12" customHeight="1">
      <c r="D45" s="12"/>
      <c r="E45" s="12"/>
      <c r="F45" s="12"/>
      <c r="G45" s="12"/>
      <c r="H45" s="12"/>
    </row>
    <row r="46" spans="4:8" ht="12" customHeight="1">
      <c r="D46" s="12"/>
      <c r="E46" s="12"/>
      <c r="F46" s="12"/>
      <c r="G46" s="12"/>
      <c r="H46" s="12"/>
    </row>
    <row r="47" spans="4:8" ht="12" customHeight="1">
      <c r="D47" s="12"/>
      <c r="E47" s="12"/>
      <c r="F47" s="12"/>
      <c r="G47" s="12"/>
      <c r="H47" s="12"/>
    </row>
    <row r="48" spans="4:8" ht="12" customHeight="1">
      <c r="D48" s="12"/>
      <c r="E48" s="12"/>
      <c r="F48" s="12"/>
      <c r="G48" s="12"/>
      <c r="H48" s="12"/>
    </row>
    <row r="49" spans="4:8" ht="12" customHeight="1">
      <c r="D49" s="12"/>
      <c r="E49" s="12"/>
      <c r="F49" s="12"/>
      <c r="G49" s="12"/>
      <c r="H49" s="12"/>
    </row>
    <row r="50" spans="4:8" ht="12" customHeight="1">
      <c r="D50" s="12"/>
      <c r="E50" s="12"/>
      <c r="F50" s="12"/>
      <c r="G50" s="12"/>
      <c r="H50" s="12"/>
    </row>
    <row r="51" spans="4:8" ht="12" customHeight="1">
      <c r="D51" s="12"/>
      <c r="E51" s="12"/>
      <c r="F51" s="12"/>
      <c r="G51" s="12"/>
      <c r="H51" s="12"/>
    </row>
    <row r="52" spans="4:8" ht="12" customHeight="1">
      <c r="D52" s="12"/>
      <c r="E52" s="12"/>
      <c r="F52" s="12"/>
      <c r="G52" s="12"/>
      <c r="H52" s="12"/>
    </row>
    <row r="53" spans="4:8" ht="12" customHeight="1">
      <c r="D53" s="12"/>
      <c r="E53" s="12"/>
      <c r="F53" s="12"/>
      <c r="G53" s="12"/>
      <c r="H53" s="12"/>
    </row>
    <row r="54" spans="4:8" ht="12" customHeight="1">
      <c r="D54" s="12"/>
      <c r="E54" s="12"/>
      <c r="F54" s="12"/>
      <c r="G54" s="12"/>
      <c r="H54" s="12"/>
    </row>
    <row r="55" spans="4:8" ht="12" customHeight="1">
      <c r="D55" s="12"/>
      <c r="E55" s="12"/>
      <c r="F55" s="12"/>
      <c r="G55" s="12"/>
      <c r="H55" s="12"/>
    </row>
    <row r="56" spans="4:8" ht="12" customHeight="1">
      <c r="D56" s="12"/>
      <c r="E56" s="12"/>
      <c r="F56" s="12"/>
      <c r="G56" s="12"/>
      <c r="H56" s="12"/>
    </row>
    <row r="57" spans="4:8" ht="12" customHeight="1">
      <c r="D57" s="12"/>
      <c r="E57" s="12"/>
      <c r="F57" s="12"/>
      <c r="G57" s="12"/>
      <c r="H57" s="12"/>
    </row>
    <row r="58" spans="4:8" ht="12" customHeight="1">
      <c r="D58" s="12"/>
      <c r="E58" s="12"/>
      <c r="F58" s="12"/>
      <c r="G58" s="12"/>
      <c r="H58" s="12"/>
    </row>
    <row r="59" spans="4:8" ht="12" customHeight="1">
      <c r="D59" s="12"/>
      <c r="E59" s="12"/>
      <c r="F59" s="12"/>
      <c r="G59" s="12"/>
      <c r="H59" s="12"/>
    </row>
    <row r="60" spans="4:8" ht="12" customHeight="1">
      <c r="D60" s="12"/>
      <c r="E60" s="12"/>
      <c r="F60" s="12"/>
      <c r="G60" s="12"/>
      <c r="H60" s="12"/>
    </row>
    <row r="61" spans="4:8" ht="40.35" customHeight="1">
      <c r="D61" s="12"/>
      <c r="E61" s="12"/>
      <c r="F61" s="12"/>
      <c r="G61" s="12"/>
      <c r="H61" s="12"/>
    </row>
    <row r="62" spans="3:8" ht="12" customHeight="1">
      <c r="C62" s="44"/>
      <c r="D62" s="119"/>
      <c r="E62" s="119"/>
      <c r="F62" s="119"/>
      <c r="G62" s="117"/>
      <c r="H62" s="12"/>
    </row>
    <row r="63" spans="4:8" ht="40.35" customHeight="1">
      <c r="D63" s="119"/>
      <c r="E63" s="119"/>
      <c r="F63" s="119"/>
      <c r="G63" s="117"/>
      <c r="H63" s="12"/>
    </row>
    <row r="64" spans="3:8" ht="12" customHeight="1">
      <c r="C64" s="44"/>
      <c r="D64" s="119"/>
      <c r="E64" s="119"/>
      <c r="F64" s="119"/>
      <c r="G64" s="117"/>
      <c r="H64" s="12"/>
    </row>
    <row r="67" ht="40.35" customHeight="1">
      <c r="B67" s="2"/>
    </row>
    <row r="68" spans="1:13" ht="36" customHeight="1">
      <c r="A68" s="8"/>
      <c r="B68" s="2"/>
      <c r="C68" s="210"/>
      <c r="D68" s="229"/>
      <c r="E68" s="229"/>
      <c r="F68" s="229"/>
      <c r="G68" s="229"/>
      <c r="H68" s="229"/>
      <c r="I68" s="229"/>
      <c r="J68" s="229"/>
      <c r="K68" s="229"/>
      <c r="L68" s="229"/>
      <c r="M68" s="229"/>
    </row>
    <row r="69" ht="12" customHeight="1">
      <c r="B69" s="2"/>
    </row>
    <row r="70" ht="12" customHeight="1">
      <c r="B70" s="2"/>
    </row>
    <row r="71" ht="12" customHeight="1">
      <c r="B71" s="2"/>
    </row>
    <row r="72" ht="12" customHeight="1">
      <c r="B72" s="2"/>
    </row>
    <row r="73" ht="12" customHeight="1">
      <c r="B73" s="2"/>
    </row>
    <row r="74" ht="12" customHeight="1">
      <c r="B74" s="2"/>
    </row>
    <row r="75" ht="12" customHeight="1">
      <c r="B75" s="2"/>
    </row>
    <row r="76" ht="12" customHeight="1">
      <c r="B76" s="2"/>
    </row>
    <row r="77" ht="12" customHeight="1">
      <c r="B77" s="2"/>
    </row>
    <row r="78" ht="12" customHeight="1">
      <c r="B78" s="2"/>
    </row>
    <row r="79" ht="12" customHeight="1">
      <c r="B79" s="2"/>
    </row>
    <row r="80" ht="12" customHeight="1">
      <c r="B80" s="2"/>
    </row>
    <row r="81" ht="12" customHeight="1">
      <c r="B81" s="2"/>
    </row>
    <row r="82" ht="12" customHeight="1">
      <c r="B82" s="2"/>
    </row>
    <row r="83" ht="12" customHeight="1">
      <c r="B83" s="2"/>
    </row>
    <row r="84" ht="12" customHeight="1">
      <c r="B84" s="2"/>
    </row>
    <row r="85" ht="12" customHeight="1">
      <c r="B85" s="2"/>
    </row>
    <row r="86" ht="12" customHeight="1">
      <c r="B86" s="2"/>
    </row>
    <row r="87" ht="12" customHeight="1">
      <c r="B87" s="2"/>
    </row>
    <row r="88" ht="12" customHeight="1">
      <c r="B88" s="2"/>
    </row>
    <row r="89" ht="12" customHeight="1">
      <c r="B89" s="2"/>
    </row>
    <row r="90" ht="12" customHeight="1">
      <c r="B90" s="2"/>
    </row>
    <row r="91" ht="12" customHeight="1">
      <c r="B91" s="2"/>
    </row>
    <row r="92" ht="12" customHeight="1">
      <c r="B92" s="2"/>
    </row>
    <row r="93" ht="12" customHeight="1">
      <c r="B93" s="2"/>
    </row>
    <row r="94" ht="12" customHeight="1">
      <c r="B94" s="2"/>
    </row>
    <row r="95" ht="12" customHeight="1">
      <c r="B95" s="2"/>
    </row>
    <row r="96" ht="12" customHeight="1">
      <c r="B96" s="2"/>
    </row>
    <row r="97" ht="12" customHeight="1">
      <c r="B97" s="2"/>
    </row>
    <row r="98" ht="12" customHeight="1">
      <c r="B98" s="2"/>
    </row>
    <row r="99" ht="12" customHeight="1">
      <c r="B99" s="2"/>
    </row>
    <row r="100" ht="12" customHeight="1">
      <c r="B100" s="2"/>
    </row>
    <row r="101" ht="12" customHeight="1">
      <c r="B101" s="2"/>
    </row>
    <row r="102" ht="12" customHeight="1">
      <c r="B102" s="2"/>
    </row>
    <row r="103" ht="12" customHeight="1">
      <c r="B103" s="2"/>
    </row>
    <row r="104" ht="12" customHeight="1">
      <c r="B104" s="2"/>
    </row>
    <row r="105" ht="12" customHeight="1">
      <c r="B105" s="2"/>
    </row>
    <row r="106" ht="12" customHeight="1">
      <c r="B106" s="2"/>
    </row>
    <row r="107" ht="12" customHeight="1">
      <c r="B107" s="2"/>
    </row>
    <row r="108" ht="12" customHeight="1">
      <c r="B108" s="2"/>
    </row>
    <row r="109" ht="12" customHeight="1">
      <c r="B109" s="2"/>
    </row>
    <row r="110" ht="12" customHeight="1">
      <c r="B110" s="2"/>
    </row>
    <row r="111" ht="12" customHeight="1">
      <c r="B111" s="2"/>
    </row>
    <row r="112" ht="12" customHeight="1">
      <c r="B112" s="2"/>
    </row>
    <row r="113" ht="12" customHeight="1">
      <c r="B113" s="2"/>
    </row>
    <row r="114" ht="12" customHeight="1">
      <c r="B114" s="2"/>
    </row>
    <row r="115" ht="12" customHeight="1">
      <c r="B115" s="2"/>
    </row>
    <row r="116" ht="12" customHeight="1">
      <c r="B116" s="2"/>
    </row>
    <row r="117" ht="12" customHeight="1">
      <c r="B117" s="2"/>
    </row>
    <row r="118" ht="12" customHeight="1">
      <c r="B118" s="2"/>
    </row>
    <row r="119" ht="12" customHeight="1">
      <c r="B119" s="2"/>
    </row>
    <row r="120" ht="12" customHeight="1">
      <c r="B120" s="2"/>
    </row>
    <row r="121" ht="12" customHeight="1">
      <c r="B121" s="2"/>
    </row>
    <row r="122" ht="12" customHeight="1">
      <c r="B122" s="2"/>
    </row>
    <row r="123" ht="12" customHeight="1">
      <c r="B123" s="2"/>
    </row>
    <row r="124" ht="12" customHeight="1">
      <c r="B124" s="2"/>
    </row>
    <row r="125" ht="12" customHeight="1">
      <c r="B125" s="2"/>
    </row>
    <row r="126" ht="12" customHeight="1">
      <c r="B126" s="2"/>
    </row>
    <row r="127" ht="12" customHeight="1">
      <c r="B127" s="2"/>
    </row>
    <row r="128" ht="12" customHeight="1">
      <c r="B128" s="2"/>
    </row>
    <row r="129" ht="12" customHeight="1">
      <c r="B129" s="2"/>
    </row>
    <row r="130" ht="12" customHeight="1">
      <c r="B130" s="2"/>
    </row>
    <row r="131" ht="12" customHeight="1">
      <c r="B131" s="2"/>
    </row>
    <row r="132" ht="12" customHeight="1">
      <c r="B132" s="2"/>
    </row>
    <row r="133" ht="12" customHeight="1">
      <c r="B133" s="2"/>
    </row>
    <row r="134" ht="12" customHeight="1">
      <c r="B134" s="2"/>
    </row>
    <row r="135" ht="12" customHeight="1">
      <c r="B135" s="2"/>
    </row>
    <row r="136" ht="12" customHeight="1">
      <c r="B136" s="2"/>
    </row>
    <row r="137" ht="12" customHeight="1">
      <c r="B137" s="2"/>
    </row>
    <row r="138" ht="12" customHeight="1">
      <c r="B138" s="2"/>
    </row>
    <row r="139" ht="12" customHeight="1">
      <c r="B139" s="2"/>
    </row>
    <row r="140" ht="12" customHeight="1">
      <c r="B140" s="2"/>
    </row>
    <row r="141" ht="12" customHeight="1">
      <c r="B141" s="2"/>
    </row>
    <row r="142" ht="12" customHeight="1">
      <c r="B142" s="2"/>
    </row>
    <row r="143" ht="12" customHeight="1">
      <c r="B143" s="2"/>
    </row>
    <row r="144" ht="12" customHeight="1">
      <c r="B144" s="2"/>
    </row>
    <row r="145" ht="12" customHeight="1">
      <c r="B145" s="2"/>
    </row>
    <row r="146" ht="12" customHeight="1">
      <c r="B146" s="2"/>
    </row>
    <row r="147" ht="12" customHeight="1">
      <c r="B147" s="2"/>
    </row>
    <row r="148" ht="12" customHeight="1">
      <c r="B148" s="2"/>
    </row>
    <row r="149" ht="12" customHeight="1">
      <c r="B149" s="2"/>
    </row>
    <row r="150" ht="12" customHeight="1">
      <c r="B150" s="2"/>
    </row>
    <row r="151" ht="12" customHeight="1">
      <c r="B151" s="2"/>
    </row>
    <row r="152" ht="12" customHeight="1">
      <c r="B152" s="2"/>
    </row>
    <row r="153" ht="12" customHeight="1">
      <c r="B153" s="2"/>
    </row>
    <row r="154" ht="12" customHeight="1">
      <c r="B154" s="2"/>
    </row>
    <row r="155" ht="12" customHeight="1">
      <c r="B155" s="2"/>
    </row>
    <row r="156" ht="12" customHeight="1">
      <c r="B156" s="2"/>
    </row>
    <row r="157" ht="12" customHeight="1">
      <c r="B157" s="2"/>
    </row>
    <row r="158" ht="12" customHeight="1">
      <c r="B158" s="2"/>
    </row>
    <row r="159" ht="12" customHeight="1">
      <c r="B159" s="2"/>
    </row>
    <row r="160" ht="12" customHeight="1">
      <c r="B160" s="2"/>
    </row>
    <row r="161" ht="12" customHeight="1">
      <c r="B161" s="2"/>
    </row>
    <row r="162" ht="12" customHeight="1">
      <c r="B162" s="2"/>
    </row>
    <row r="163" ht="12" customHeight="1">
      <c r="B163" s="2"/>
    </row>
    <row r="164" ht="12" customHeight="1">
      <c r="B164" s="2"/>
    </row>
    <row r="165" ht="12" customHeight="1">
      <c r="B165" s="2"/>
    </row>
    <row r="166" ht="12" customHeight="1">
      <c r="B166" s="2"/>
    </row>
    <row r="167" ht="12" customHeight="1">
      <c r="B167" s="2"/>
    </row>
    <row r="168" ht="12" customHeight="1">
      <c r="B168" s="2"/>
    </row>
    <row r="169" ht="12" customHeight="1">
      <c r="B169" s="2"/>
    </row>
    <row r="170" ht="12" customHeight="1">
      <c r="B170" s="2"/>
    </row>
    <row r="171" ht="12" customHeight="1">
      <c r="B171" s="2"/>
    </row>
    <row r="172" ht="12" customHeight="1">
      <c r="B172" s="2"/>
    </row>
    <row r="173" ht="12" customHeight="1">
      <c r="B173" s="2"/>
    </row>
    <row r="174" ht="12" customHeight="1">
      <c r="B174" s="2"/>
    </row>
    <row r="175" ht="12" customHeight="1">
      <c r="B175" s="2"/>
    </row>
    <row r="176" ht="12" customHeight="1">
      <c r="B176" s="2"/>
    </row>
    <row r="177" ht="12" customHeight="1">
      <c r="B177" s="2"/>
    </row>
    <row r="178" ht="12" customHeight="1">
      <c r="B178" s="2"/>
    </row>
    <row r="179" ht="12" customHeight="1">
      <c r="B179" s="2"/>
    </row>
    <row r="180" ht="12" customHeight="1">
      <c r="B180" s="2"/>
    </row>
    <row r="181" ht="12" customHeight="1">
      <c r="B181" s="2"/>
    </row>
    <row r="182" ht="12" customHeight="1">
      <c r="B182" s="2"/>
    </row>
    <row r="183" ht="12" customHeight="1">
      <c r="B183" s="2"/>
    </row>
    <row r="184" ht="12" customHeight="1">
      <c r="B184" s="2"/>
    </row>
    <row r="185" ht="12" customHeight="1">
      <c r="B185" s="2"/>
    </row>
    <row r="186" ht="12" customHeight="1">
      <c r="B186" s="2"/>
    </row>
    <row r="187" ht="12" customHeight="1">
      <c r="B187" s="2"/>
    </row>
    <row r="188" ht="12" customHeight="1">
      <c r="B188" s="2"/>
    </row>
    <row r="189" ht="12" customHeight="1">
      <c r="B189" s="2"/>
    </row>
    <row r="190" ht="12" customHeight="1">
      <c r="B190" s="2"/>
    </row>
    <row r="191" ht="12" customHeight="1">
      <c r="B191" s="2"/>
    </row>
    <row r="192" ht="12" customHeight="1">
      <c r="B192" s="2"/>
    </row>
    <row r="193" ht="12" customHeight="1">
      <c r="B193" s="2"/>
    </row>
    <row r="194" ht="12" customHeight="1">
      <c r="B194" s="2"/>
    </row>
    <row r="195" ht="12" customHeight="1">
      <c r="B195" s="2"/>
    </row>
    <row r="196" ht="12" customHeight="1">
      <c r="B196" s="2"/>
    </row>
    <row r="197" ht="12" customHeight="1">
      <c r="B197" s="2"/>
    </row>
    <row r="198" ht="12" customHeight="1">
      <c r="B198" s="2"/>
    </row>
    <row r="199" ht="12" customHeight="1">
      <c r="B199" s="2"/>
    </row>
    <row r="200" ht="12" customHeight="1">
      <c r="B200" s="2"/>
    </row>
    <row r="201" ht="12" customHeight="1">
      <c r="B201" s="2"/>
    </row>
    <row r="202" ht="12" customHeight="1">
      <c r="B202" s="2"/>
    </row>
    <row r="203" ht="12" customHeight="1">
      <c r="B203" s="2"/>
    </row>
    <row r="204" ht="12" customHeight="1">
      <c r="B204" s="2"/>
    </row>
    <row r="205" ht="12" customHeight="1">
      <c r="B205" s="2"/>
    </row>
    <row r="206" ht="12" customHeight="1">
      <c r="B206" s="2"/>
    </row>
    <row r="207" ht="12" customHeight="1">
      <c r="B207" s="2"/>
    </row>
    <row r="208" ht="12" customHeight="1">
      <c r="B208" s="2"/>
    </row>
    <row r="209" ht="12" customHeight="1">
      <c r="B209" s="2"/>
    </row>
    <row r="210" ht="12" customHeight="1">
      <c r="B210" s="2"/>
    </row>
    <row r="211" ht="12" customHeight="1">
      <c r="B211" s="2"/>
    </row>
    <row r="212" ht="12" customHeight="1">
      <c r="B212" s="2"/>
    </row>
    <row r="213" ht="12" customHeight="1">
      <c r="B213" s="2"/>
    </row>
    <row r="214" ht="12" customHeight="1">
      <c r="B214" s="2"/>
    </row>
    <row r="215" ht="12" customHeight="1">
      <c r="B215" s="2"/>
    </row>
    <row r="216" ht="12" customHeight="1">
      <c r="B216" s="2"/>
    </row>
    <row r="217" ht="12" customHeight="1">
      <c r="B217" s="2"/>
    </row>
    <row r="218" ht="12" customHeight="1">
      <c r="B218" s="2"/>
    </row>
    <row r="219" ht="12" customHeight="1">
      <c r="B219" s="2"/>
    </row>
    <row r="220" ht="12" customHeight="1">
      <c r="B220" s="2"/>
    </row>
    <row r="221" ht="12" customHeight="1">
      <c r="B221" s="2"/>
    </row>
    <row r="222" ht="12" customHeight="1">
      <c r="B222" s="2"/>
    </row>
    <row r="223" ht="12" customHeight="1">
      <c r="B223" s="2"/>
    </row>
    <row r="224" ht="12" customHeight="1">
      <c r="B224" s="2"/>
    </row>
    <row r="225" ht="12" customHeight="1">
      <c r="B225" s="2"/>
    </row>
    <row r="226" ht="12" customHeight="1">
      <c r="B226" s="2"/>
    </row>
    <row r="227" ht="12" customHeight="1">
      <c r="B227" s="2"/>
    </row>
    <row r="228" ht="12" customHeight="1">
      <c r="B228" s="2"/>
    </row>
    <row r="229" ht="12" customHeight="1">
      <c r="B229" s="2"/>
    </row>
    <row r="230" ht="12" customHeight="1">
      <c r="B230" s="2"/>
    </row>
    <row r="231" ht="12" customHeight="1">
      <c r="B231" s="2"/>
    </row>
    <row r="232" ht="12" customHeight="1">
      <c r="B232" s="2"/>
    </row>
    <row r="233" ht="12" customHeight="1">
      <c r="B233" s="2"/>
    </row>
    <row r="234" ht="12" customHeight="1">
      <c r="B234" s="2"/>
    </row>
    <row r="235" ht="12" customHeight="1">
      <c r="B235" s="2"/>
    </row>
    <row r="236" ht="12" customHeight="1">
      <c r="B236" s="2"/>
    </row>
    <row r="237" ht="12" customHeight="1">
      <c r="B237" s="2"/>
    </row>
    <row r="238" ht="12" customHeight="1">
      <c r="B238" s="2"/>
    </row>
    <row r="239" ht="12" customHeight="1">
      <c r="B239" s="2"/>
    </row>
    <row r="240" ht="12" customHeight="1">
      <c r="B240" s="2"/>
    </row>
    <row r="241" ht="12" customHeight="1">
      <c r="B241" s="2"/>
    </row>
    <row r="242" ht="12" customHeight="1">
      <c r="B242" s="2"/>
    </row>
    <row r="243" ht="12" customHeight="1">
      <c r="B243" s="2"/>
    </row>
    <row r="244" ht="12" customHeight="1">
      <c r="B244" s="2"/>
    </row>
    <row r="245" ht="12" customHeight="1">
      <c r="B245" s="2"/>
    </row>
    <row r="246" ht="12" customHeight="1">
      <c r="B246" s="2"/>
    </row>
    <row r="247" ht="12" customHeight="1">
      <c r="B247" s="2"/>
    </row>
    <row r="248" ht="12" customHeight="1">
      <c r="B248" s="2"/>
    </row>
    <row r="249" ht="12" customHeight="1">
      <c r="B249" s="2"/>
    </row>
    <row r="250" ht="12" customHeight="1">
      <c r="B250" s="2"/>
    </row>
    <row r="251" ht="12" customHeight="1">
      <c r="B251" s="2"/>
    </row>
    <row r="252" ht="12" customHeight="1">
      <c r="B252" s="2"/>
    </row>
    <row r="253" ht="12" customHeight="1">
      <c r="B253" s="2"/>
    </row>
    <row r="254" ht="12" customHeight="1">
      <c r="B254" s="2"/>
    </row>
    <row r="255" ht="12" customHeight="1">
      <c r="B255" s="2"/>
    </row>
    <row r="256" ht="12" customHeight="1">
      <c r="B256" s="2"/>
    </row>
    <row r="257" ht="12" customHeight="1">
      <c r="B257" s="2"/>
    </row>
    <row r="258" ht="12" customHeight="1">
      <c r="B258" s="2"/>
    </row>
    <row r="259" ht="12" customHeight="1">
      <c r="B259" s="2"/>
    </row>
    <row r="260" ht="12" customHeight="1">
      <c r="B260" s="2"/>
    </row>
    <row r="261" ht="12" customHeight="1">
      <c r="B261" s="2"/>
    </row>
    <row r="262" ht="12" customHeight="1">
      <c r="B262" s="2"/>
    </row>
    <row r="263" ht="12" customHeight="1">
      <c r="B263" s="2"/>
    </row>
    <row r="264" ht="12" customHeight="1">
      <c r="B264" s="2"/>
    </row>
    <row r="265" ht="12" customHeight="1">
      <c r="B265" s="2"/>
    </row>
    <row r="266" ht="12" customHeight="1">
      <c r="B266" s="2"/>
    </row>
    <row r="267" ht="12" customHeight="1">
      <c r="B267" s="2"/>
    </row>
    <row r="268" ht="12" customHeight="1">
      <c r="B268" s="2"/>
    </row>
    <row r="269" ht="12" customHeight="1">
      <c r="B269" s="2"/>
    </row>
    <row r="270" ht="12" customHeight="1">
      <c r="B270" s="2"/>
    </row>
    <row r="271" ht="12" customHeight="1">
      <c r="B271" s="2"/>
    </row>
    <row r="272" ht="12" customHeight="1">
      <c r="B272" s="2"/>
    </row>
    <row r="273" ht="12" customHeight="1">
      <c r="B273" s="2"/>
    </row>
    <row r="274" ht="12" customHeight="1">
      <c r="B274" s="2"/>
    </row>
    <row r="275" ht="12" customHeight="1">
      <c r="B275" s="2"/>
    </row>
    <row r="276" ht="12" customHeight="1">
      <c r="B276" s="2"/>
    </row>
    <row r="277" ht="12" customHeight="1">
      <c r="B277" s="2"/>
    </row>
    <row r="278" ht="12" customHeight="1">
      <c r="B278" s="2"/>
    </row>
    <row r="279" ht="12" customHeight="1">
      <c r="B279" s="2"/>
    </row>
    <row r="280" ht="12" customHeight="1">
      <c r="B280" s="2"/>
    </row>
    <row r="281" ht="12" customHeight="1">
      <c r="B281" s="2"/>
    </row>
    <row r="282" ht="12" customHeight="1">
      <c r="B282" s="2"/>
    </row>
    <row r="283" ht="12" customHeight="1">
      <c r="B283" s="2"/>
    </row>
    <row r="284" ht="12" customHeight="1">
      <c r="B284" s="2"/>
    </row>
    <row r="285" ht="12" customHeight="1">
      <c r="B285" s="2"/>
    </row>
    <row r="286" ht="12" customHeight="1">
      <c r="B286" s="2"/>
    </row>
    <row r="287" ht="12" customHeight="1">
      <c r="B287" s="2"/>
    </row>
    <row r="288" ht="12" customHeight="1">
      <c r="B288" s="2"/>
    </row>
    <row r="289" ht="12" customHeight="1">
      <c r="B289" s="2"/>
    </row>
    <row r="290" ht="12" customHeight="1">
      <c r="B290" s="2"/>
    </row>
    <row r="291" ht="12" customHeight="1">
      <c r="B291" s="2"/>
    </row>
    <row r="292" ht="12" customHeight="1">
      <c r="B292" s="2"/>
    </row>
    <row r="293" ht="12" customHeight="1">
      <c r="B293" s="2"/>
    </row>
    <row r="294" ht="12" customHeight="1">
      <c r="B294" s="2"/>
    </row>
    <row r="295" ht="12" customHeight="1">
      <c r="B295" s="2"/>
    </row>
    <row r="296" ht="12" customHeight="1">
      <c r="B296" s="2"/>
    </row>
    <row r="297" ht="12" customHeight="1">
      <c r="B297" s="2"/>
    </row>
    <row r="298" ht="12" customHeight="1">
      <c r="B298" s="2"/>
    </row>
    <row r="299" ht="12" customHeight="1">
      <c r="B299" s="2"/>
    </row>
    <row r="300" ht="12" customHeight="1">
      <c r="B300" s="2"/>
    </row>
    <row r="301" ht="12" customHeight="1">
      <c r="B301" s="2"/>
    </row>
    <row r="302" ht="12" customHeight="1">
      <c r="B302" s="2"/>
    </row>
    <row r="303" ht="12" customHeight="1">
      <c r="B303" s="2"/>
    </row>
    <row r="304" ht="12" customHeight="1">
      <c r="B304" s="2"/>
    </row>
    <row r="305" ht="12" customHeight="1">
      <c r="B305" s="2"/>
    </row>
    <row r="306" ht="12" customHeight="1">
      <c r="B306" s="2"/>
    </row>
    <row r="307" ht="12" customHeight="1">
      <c r="B307" s="2"/>
    </row>
    <row r="308" ht="12" customHeight="1">
      <c r="B308" s="2"/>
    </row>
    <row r="309" ht="12" customHeight="1">
      <c r="B309" s="2"/>
    </row>
    <row r="310" ht="12" customHeight="1">
      <c r="B310" s="2"/>
    </row>
    <row r="311" ht="12" customHeight="1">
      <c r="B311" s="2"/>
    </row>
    <row r="312" ht="12" customHeight="1">
      <c r="B312" s="2"/>
    </row>
    <row r="313" ht="12" customHeight="1">
      <c r="B313" s="2"/>
    </row>
    <row r="314" ht="12" customHeight="1">
      <c r="B314" s="2"/>
    </row>
    <row r="315" ht="12" customHeight="1">
      <c r="B315" s="2"/>
    </row>
    <row r="316" ht="12" customHeight="1">
      <c r="B316" s="2"/>
    </row>
    <row r="317" ht="12" customHeight="1">
      <c r="B317" s="2"/>
    </row>
    <row r="318" ht="12" customHeight="1">
      <c r="B318" s="2"/>
    </row>
    <row r="319" ht="12" customHeight="1">
      <c r="B319" s="2"/>
    </row>
    <row r="320" ht="12" customHeight="1">
      <c r="B320" s="2"/>
    </row>
    <row r="321" ht="12" customHeight="1">
      <c r="B321" s="2"/>
    </row>
    <row r="322" ht="12" customHeight="1">
      <c r="B322" s="2"/>
    </row>
    <row r="323" ht="12" customHeight="1">
      <c r="B323" s="2"/>
    </row>
    <row r="324" ht="12" customHeight="1">
      <c r="B324" s="2"/>
    </row>
    <row r="325" ht="12" customHeight="1">
      <c r="B325" s="2"/>
    </row>
    <row r="326" ht="12" customHeight="1">
      <c r="B326" s="2"/>
    </row>
    <row r="327" ht="12" customHeight="1">
      <c r="B327" s="2"/>
    </row>
    <row r="328" ht="12" customHeight="1">
      <c r="B328" s="2"/>
    </row>
    <row r="329" ht="12" customHeight="1">
      <c r="B329" s="2"/>
    </row>
    <row r="330" ht="12" customHeight="1">
      <c r="B330" s="2"/>
    </row>
    <row r="331" ht="12" customHeight="1">
      <c r="B331" s="2"/>
    </row>
    <row r="332" ht="12" customHeight="1">
      <c r="B332" s="2"/>
    </row>
    <row r="333" ht="12" customHeight="1">
      <c r="B333" s="2"/>
    </row>
    <row r="334" ht="12" customHeight="1">
      <c r="B334" s="2"/>
    </row>
    <row r="335" ht="12" customHeight="1">
      <c r="B335" s="2"/>
    </row>
    <row r="336" ht="12" customHeight="1">
      <c r="B336" s="2"/>
    </row>
    <row r="337" ht="12" customHeight="1">
      <c r="B337" s="2"/>
    </row>
    <row r="338" ht="12" customHeight="1">
      <c r="B338" s="2"/>
    </row>
    <row r="339" ht="12" customHeight="1">
      <c r="B339" s="2"/>
    </row>
    <row r="340" ht="12" customHeight="1">
      <c r="B340" s="2"/>
    </row>
    <row r="341" ht="12" customHeight="1">
      <c r="B341" s="2"/>
    </row>
    <row r="342" ht="12" customHeight="1">
      <c r="B342" s="2"/>
    </row>
    <row r="343" ht="12" customHeight="1">
      <c r="B343" s="2"/>
    </row>
    <row r="344" ht="12" customHeight="1">
      <c r="B344" s="2"/>
    </row>
    <row r="345" ht="12" customHeight="1">
      <c r="B345" s="2"/>
    </row>
    <row r="346" ht="12" customHeight="1">
      <c r="B346" s="2"/>
    </row>
    <row r="347" ht="12" customHeight="1">
      <c r="B347" s="2"/>
    </row>
    <row r="348" ht="12" customHeight="1">
      <c r="B348" s="2"/>
    </row>
    <row r="349" ht="12" customHeight="1">
      <c r="B349" s="2"/>
    </row>
    <row r="350" ht="12" customHeight="1">
      <c r="B350" s="2"/>
    </row>
    <row r="351" ht="12" customHeight="1">
      <c r="B351" s="2"/>
    </row>
    <row r="352" ht="12" customHeight="1">
      <c r="B352" s="2"/>
    </row>
    <row r="353" ht="12" customHeight="1">
      <c r="B353" s="2"/>
    </row>
    <row r="354" ht="12" customHeight="1">
      <c r="B354" s="2"/>
    </row>
    <row r="355" ht="12" customHeight="1">
      <c r="B355" s="2"/>
    </row>
    <row r="356" ht="12" customHeight="1">
      <c r="B356" s="2"/>
    </row>
    <row r="357" ht="12" customHeight="1">
      <c r="B357" s="2"/>
    </row>
    <row r="358" ht="12" customHeight="1">
      <c r="B358" s="2"/>
    </row>
    <row r="359" ht="12" customHeight="1">
      <c r="B359" s="2"/>
    </row>
    <row r="360" ht="12" customHeight="1">
      <c r="B360" s="2"/>
    </row>
    <row r="361" ht="12" customHeight="1">
      <c r="B361" s="2"/>
    </row>
    <row r="362" ht="12" customHeight="1">
      <c r="B362" s="2"/>
    </row>
    <row r="363" ht="12" customHeight="1">
      <c r="B363" s="2"/>
    </row>
    <row r="364" ht="12" customHeight="1">
      <c r="B364" s="2"/>
    </row>
    <row r="365" ht="12" customHeight="1">
      <c r="B365" s="2"/>
    </row>
    <row r="366" ht="12" customHeight="1">
      <c r="B366" s="2"/>
    </row>
    <row r="367" ht="12" customHeight="1">
      <c r="B367" s="2"/>
    </row>
    <row r="368" ht="12" customHeight="1">
      <c r="B368" s="2"/>
    </row>
    <row r="369" ht="12" customHeight="1">
      <c r="B369" s="2"/>
    </row>
    <row r="370" ht="12" customHeight="1">
      <c r="B370" s="2"/>
    </row>
    <row r="371" ht="12" customHeight="1">
      <c r="B371" s="2"/>
    </row>
    <row r="372" ht="12" customHeight="1">
      <c r="B372" s="2"/>
    </row>
    <row r="373" ht="12" customHeight="1">
      <c r="B373" s="2"/>
    </row>
    <row r="374" ht="12" customHeight="1">
      <c r="B374" s="2"/>
    </row>
    <row r="375" ht="12" customHeight="1">
      <c r="B375" s="2"/>
    </row>
    <row r="376" ht="12" customHeight="1">
      <c r="B376" s="2"/>
    </row>
    <row r="377" ht="12" customHeight="1">
      <c r="B377" s="2"/>
    </row>
    <row r="378" ht="12" customHeight="1">
      <c r="B378" s="2"/>
    </row>
    <row r="379" ht="12" customHeight="1">
      <c r="B379" s="2"/>
    </row>
    <row r="380" ht="12" customHeight="1">
      <c r="B380" s="2"/>
    </row>
    <row r="381" ht="12" customHeight="1">
      <c r="B381" s="2"/>
    </row>
    <row r="382" ht="12" customHeight="1">
      <c r="B382" s="2"/>
    </row>
    <row r="383" ht="12" customHeight="1">
      <c r="B383" s="2"/>
    </row>
    <row r="384" ht="12" customHeight="1">
      <c r="B384" s="2"/>
    </row>
    <row r="385" ht="12" customHeight="1">
      <c r="B385" s="2"/>
    </row>
    <row r="386" ht="12" customHeight="1">
      <c r="B386" s="2"/>
    </row>
    <row r="387" ht="12" customHeight="1">
      <c r="B387" s="2"/>
    </row>
    <row r="388" ht="12" customHeight="1">
      <c r="B388" s="2"/>
    </row>
    <row r="389" ht="12" customHeight="1">
      <c r="B389" s="2"/>
    </row>
    <row r="390" ht="12" customHeight="1">
      <c r="B390" s="2"/>
    </row>
    <row r="391" ht="12" customHeight="1">
      <c r="B391" s="2"/>
    </row>
    <row r="392" ht="12" customHeight="1">
      <c r="B392" s="2"/>
    </row>
    <row r="393" ht="12" customHeight="1">
      <c r="B393" s="2"/>
    </row>
    <row r="394" ht="12" customHeight="1">
      <c r="B394" s="2"/>
    </row>
    <row r="395" ht="12" customHeight="1">
      <c r="B395" s="2"/>
    </row>
    <row r="396" ht="12" customHeight="1">
      <c r="B396" s="2"/>
    </row>
    <row r="397" ht="12" customHeight="1">
      <c r="B397" s="2"/>
    </row>
    <row r="398" ht="12" customHeight="1">
      <c r="B398" s="2"/>
    </row>
    <row r="399" ht="12" customHeight="1">
      <c r="B399" s="2"/>
    </row>
    <row r="400" ht="12" customHeight="1">
      <c r="B400" s="2"/>
    </row>
    <row r="401" ht="12" customHeight="1">
      <c r="B401" s="2"/>
    </row>
    <row r="402" ht="12" customHeight="1">
      <c r="B402" s="2"/>
    </row>
    <row r="403" ht="12" customHeight="1">
      <c r="B403" s="2"/>
    </row>
    <row r="404" ht="12" customHeight="1">
      <c r="B404" s="2"/>
    </row>
    <row r="405" ht="12" customHeight="1">
      <c r="B405" s="2"/>
    </row>
    <row r="406" ht="12" customHeight="1">
      <c r="B406" s="2"/>
    </row>
    <row r="407" ht="12" customHeight="1">
      <c r="B407" s="2"/>
    </row>
    <row r="408" ht="12" customHeight="1">
      <c r="B408" s="2"/>
    </row>
    <row r="409" ht="12" customHeight="1">
      <c r="B409" s="2"/>
    </row>
    <row r="410" ht="12" customHeight="1">
      <c r="B410" s="2"/>
    </row>
    <row r="411" ht="12" customHeight="1">
      <c r="B411" s="2"/>
    </row>
    <row r="412" ht="12" customHeight="1">
      <c r="B412" s="2"/>
    </row>
    <row r="413" ht="12" customHeight="1">
      <c r="B413" s="2"/>
    </row>
    <row r="414" ht="12" customHeight="1">
      <c r="B414" s="2"/>
    </row>
    <row r="415" ht="12" customHeight="1">
      <c r="B415" s="2"/>
    </row>
    <row r="416" ht="12" customHeight="1">
      <c r="B416" s="2"/>
    </row>
    <row r="417" ht="12" customHeight="1">
      <c r="B417" s="2"/>
    </row>
    <row r="418" ht="12" customHeight="1">
      <c r="B418" s="2"/>
    </row>
    <row r="419" ht="12" customHeight="1">
      <c r="B419" s="2"/>
    </row>
    <row r="420" ht="12" customHeight="1">
      <c r="B420" s="2"/>
    </row>
    <row r="421" ht="12" customHeight="1">
      <c r="B421" s="2"/>
    </row>
    <row r="422" ht="12" customHeight="1">
      <c r="B422" s="2"/>
    </row>
    <row r="423" ht="12" customHeight="1">
      <c r="B423" s="2"/>
    </row>
    <row r="424" ht="12" customHeight="1">
      <c r="B424" s="2"/>
    </row>
    <row r="425" ht="12" customHeight="1">
      <c r="B425" s="2"/>
    </row>
    <row r="426" ht="12" customHeight="1">
      <c r="B426" s="2"/>
    </row>
    <row r="427" ht="12" customHeight="1">
      <c r="B427" s="2"/>
    </row>
    <row r="428" ht="12" customHeight="1">
      <c r="B428" s="2"/>
    </row>
    <row r="429" ht="12" customHeight="1">
      <c r="B429" s="2"/>
    </row>
    <row r="430" ht="12" customHeight="1">
      <c r="B430" s="2"/>
    </row>
    <row r="431" ht="12" customHeight="1">
      <c r="B431" s="2"/>
    </row>
    <row r="432" ht="12" customHeight="1">
      <c r="B432" s="2"/>
    </row>
    <row r="433" ht="12" customHeight="1">
      <c r="B433" s="2"/>
    </row>
    <row r="434" ht="12" customHeight="1">
      <c r="B434" s="2"/>
    </row>
    <row r="435" ht="12" customHeight="1">
      <c r="B435" s="2"/>
    </row>
    <row r="436" ht="12" customHeight="1">
      <c r="B436" s="2"/>
    </row>
    <row r="437" ht="12" customHeight="1">
      <c r="B437" s="2"/>
    </row>
    <row r="438" ht="12" customHeight="1">
      <c r="B438" s="2"/>
    </row>
    <row r="439" ht="12" customHeight="1">
      <c r="B439" s="2"/>
    </row>
    <row r="440" ht="12" customHeight="1">
      <c r="B440" s="2"/>
    </row>
    <row r="441" ht="12" customHeight="1">
      <c r="B441" s="2"/>
    </row>
    <row r="442" ht="12" customHeight="1">
      <c r="B442" s="2"/>
    </row>
    <row r="443" ht="12" customHeight="1">
      <c r="B443" s="2"/>
    </row>
    <row r="444" ht="12" customHeight="1">
      <c r="B444" s="2"/>
    </row>
    <row r="445" ht="12" customHeight="1">
      <c r="B445" s="2"/>
    </row>
    <row r="446" ht="12" customHeight="1">
      <c r="B446" s="2"/>
    </row>
    <row r="447" ht="12" customHeight="1">
      <c r="B447" s="2"/>
    </row>
    <row r="448" ht="12" customHeight="1">
      <c r="B448" s="2"/>
    </row>
    <row r="449" ht="12" customHeight="1">
      <c r="B449" s="2"/>
    </row>
    <row r="450" ht="12" customHeight="1">
      <c r="B450" s="2"/>
    </row>
    <row r="451" ht="12" customHeight="1">
      <c r="B451" s="2"/>
    </row>
    <row r="452" ht="12" customHeight="1">
      <c r="B452" s="2"/>
    </row>
    <row r="453" ht="12" customHeight="1">
      <c r="B453" s="2"/>
    </row>
    <row r="454" ht="12" customHeight="1">
      <c r="B454" s="2"/>
    </row>
    <row r="455" ht="12" customHeight="1">
      <c r="B455" s="2"/>
    </row>
    <row r="456" ht="12" customHeight="1">
      <c r="B456" s="2"/>
    </row>
    <row r="457" ht="12" customHeight="1">
      <c r="B457" s="2"/>
    </row>
    <row r="458" ht="12" customHeight="1">
      <c r="B458" s="2"/>
    </row>
    <row r="459" ht="12" customHeight="1">
      <c r="B459" s="2"/>
    </row>
    <row r="460" ht="12" customHeight="1">
      <c r="B460" s="2"/>
    </row>
    <row r="461" ht="12" customHeight="1">
      <c r="B461" s="2"/>
    </row>
    <row r="462" ht="12" customHeight="1">
      <c r="B462" s="2"/>
    </row>
    <row r="463" ht="12" customHeight="1">
      <c r="B463" s="2"/>
    </row>
    <row r="464" ht="12" customHeight="1">
      <c r="B464" s="2"/>
    </row>
    <row r="465" ht="12" customHeight="1">
      <c r="B465" s="2"/>
    </row>
    <row r="466" ht="12" customHeight="1">
      <c r="B466" s="2"/>
    </row>
    <row r="467" ht="12" customHeight="1">
      <c r="B467" s="2"/>
    </row>
    <row r="468" ht="12" customHeight="1">
      <c r="B468" s="2"/>
    </row>
    <row r="469" ht="12" customHeight="1">
      <c r="B469" s="2"/>
    </row>
    <row r="470" ht="12" customHeight="1">
      <c r="B470" s="2"/>
    </row>
    <row r="471" ht="12" customHeight="1">
      <c r="B471" s="2"/>
    </row>
    <row r="472" ht="12" customHeight="1">
      <c r="B472" s="2"/>
    </row>
    <row r="473" ht="12" customHeight="1">
      <c r="B473" s="2"/>
    </row>
    <row r="474" ht="12" customHeight="1">
      <c r="B474" s="2"/>
    </row>
    <row r="475" ht="12" customHeight="1">
      <c r="B475" s="2"/>
    </row>
    <row r="476" ht="12" customHeight="1">
      <c r="B476" s="2"/>
    </row>
    <row r="477" ht="12" customHeight="1">
      <c r="B477" s="2"/>
    </row>
    <row r="478" ht="12" customHeight="1">
      <c r="B478" s="2"/>
    </row>
    <row r="479" ht="12" customHeight="1">
      <c r="B479" s="2"/>
    </row>
    <row r="480" ht="12" customHeight="1">
      <c r="B480" s="2"/>
    </row>
    <row r="481" ht="12" customHeight="1">
      <c r="B481" s="2"/>
    </row>
    <row r="482" ht="12" customHeight="1">
      <c r="B482" s="2"/>
    </row>
    <row r="483" ht="12" customHeight="1">
      <c r="B483" s="2"/>
    </row>
    <row r="484" ht="12" customHeight="1">
      <c r="B484" s="2"/>
    </row>
    <row r="485" ht="12" customHeight="1">
      <c r="B485" s="2"/>
    </row>
    <row r="486" ht="12" customHeight="1">
      <c r="B486" s="2"/>
    </row>
    <row r="487" ht="12" customHeight="1">
      <c r="B487" s="2"/>
    </row>
    <row r="488" ht="12" customHeight="1">
      <c r="B488" s="2"/>
    </row>
    <row r="489" ht="12" customHeight="1">
      <c r="B489" s="2"/>
    </row>
    <row r="490" ht="12" customHeight="1">
      <c r="B490" s="2"/>
    </row>
    <row r="491" ht="12" customHeight="1">
      <c r="B491" s="2"/>
    </row>
    <row r="492" ht="12" customHeight="1">
      <c r="B492" s="2"/>
    </row>
    <row r="493" ht="12" customHeight="1">
      <c r="B493" s="2"/>
    </row>
    <row r="494" ht="12" customHeight="1">
      <c r="B494" s="2"/>
    </row>
    <row r="495" ht="12" customHeight="1">
      <c r="B495" s="2"/>
    </row>
    <row r="496" ht="12" customHeight="1">
      <c r="B496" s="2"/>
    </row>
    <row r="497" ht="12" customHeight="1">
      <c r="B497" s="2"/>
    </row>
    <row r="498" ht="12" customHeight="1">
      <c r="B498" s="2"/>
    </row>
    <row r="499" ht="12" customHeight="1">
      <c r="B499" s="2"/>
    </row>
    <row r="500" ht="12" customHeight="1">
      <c r="B500" s="2"/>
    </row>
    <row r="501" ht="12" customHeight="1">
      <c r="B501" s="2"/>
    </row>
  </sheetData>
  <mergeCells count="2">
    <mergeCell ref="C68:M68"/>
    <mergeCell ref="C22:M2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tabSelected="1" workbookViewId="0" topLeftCell="A8">
      <selection activeCell="T42" sqref="T42"/>
    </sheetView>
  </sheetViews>
  <sheetFormatPr defaultColWidth="9.140625" defaultRowHeight="15"/>
  <cols>
    <col min="1" max="2" width="7.7109375" style="44" customWidth="1"/>
    <col min="3" max="3" width="32.140625" style="44" customWidth="1"/>
    <col min="4" max="10" width="8.57421875" style="44" customWidth="1"/>
    <col min="11" max="11" width="7.421875" style="44" customWidth="1"/>
    <col min="12" max="12" width="8.28125" style="44" customWidth="1"/>
    <col min="13" max="13" width="2.140625" style="44" customWidth="1"/>
    <col min="14" max="14" width="8.28125" style="44" customWidth="1"/>
    <col min="15" max="15" width="2.140625" style="44" customWidth="1"/>
    <col min="16" max="16" width="8.28125" style="44" customWidth="1"/>
    <col min="17" max="17" width="2.140625" style="44" customWidth="1"/>
    <col min="18" max="18" width="8.28125" style="44" customWidth="1"/>
    <col min="19" max="19" width="2.140625" style="44" customWidth="1"/>
    <col min="20" max="20" width="8.28125" style="44" customWidth="1"/>
    <col min="21" max="21" width="2.140625" style="44" customWidth="1"/>
    <col min="22" max="22" width="8.28125" style="44" customWidth="1"/>
    <col min="23" max="23" width="2.140625" style="44" customWidth="1"/>
    <col min="24" max="24" width="8.28125" style="44" customWidth="1"/>
    <col min="25" max="25" width="2.140625" style="44" customWidth="1"/>
    <col min="26" max="26" width="8.28125" style="44" customWidth="1"/>
    <col min="27" max="27" width="31.8515625" style="44" customWidth="1"/>
    <col min="28" max="38" width="8.28125" style="44" customWidth="1"/>
    <col min="39" max="259" width="9.140625" style="44" customWidth="1"/>
    <col min="260" max="260" width="8.28125" style="44" customWidth="1"/>
    <col min="261" max="261" width="2.140625" style="44" customWidth="1"/>
    <col min="262" max="262" width="8.28125" style="44" customWidth="1"/>
    <col min="263" max="263" width="2.140625" style="44" customWidth="1"/>
    <col min="264" max="264" width="8.28125" style="44" customWidth="1"/>
    <col min="265" max="265" width="2.140625" style="44" customWidth="1"/>
    <col min="266" max="266" width="8.28125" style="44" customWidth="1"/>
    <col min="267" max="267" width="2.140625" style="44" customWidth="1"/>
    <col min="268" max="268" width="8.28125" style="44" customWidth="1"/>
    <col min="269" max="269" width="2.140625" style="44" customWidth="1"/>
    <col min="270" max="270" width="8.28125" style="44" customWidth="1"/>
    <col min="271" max="271" width="2.140625" style="44" customWidth="1"/>
    <col min="272" max="272" width="8.28125" style="44" customWidth="1"/>
    <col min="273" max="273" width="2.140625" style="44" customWidth="1"/>
    <col min="274" max="274" width="8.28125" style="44" customWidth="1"/>
    <col min="275" max="275" width="2.140625" style="44" customWidth="1"/>
    <col min="276" max="276" width="8.28125" style="44" customWidth="1"/>
    <col min="277" max="277" width="2.140625" style="44" customWidth="1"/>
    <col min="278" max="278" width="8.28125" style="44" customWidth="1"/>
    <col min="279" max="279" width="2.140625" style="44" customWidth="1"/>
    <col min="280" max="281" width="9.140625" style="44" customWidth="1"/>
    <col min="282" max="291" width="8.28125" style="44" customWidth="1"/>
    <col min="292" max="515" width="9.140625" style="44" customWidth="1"/>
    <col min="516" max="516" width="8.28125" style="44" customWidth="1"/>
    <col min="517" max="517" width="2.140625" style="44" customWidth="1"/>
    <col min="518" max="518" width="8.28125" style="44" customWidth="1"/>
    <col min="519" max="519" width="2.140625" style="44" customWidth="1"/>
    <col min="520" max="520" width="8.28125" style="44" customWidth="1"/>
    <col min="521" max="521" width="2.140625" style="44" customWidth="1"/>
    <col min="522" max="522" width="8.28125" style="44" customWidth="1"/>
    <col min="523" max="523" width="2.140625" style="44" customWidth="1"/>
    <col min="524" max="524" width="8.28125" style="44" customWidth="1"/>
    <col min="525" max="525" width="2.140625" style="44" customWidth="1"/>
    <col min="526" max="526" width="8.28125" style="44" customWidth="1"/>
    <col min="527" max="527" width="2.140625" style="44" customWidth="1"/>
    <col min="528" max="528" width="8.28125" style="44" customWidth="1"/>
    <col min="529" max="529" width="2.140625" style="44" customWidth="1"/>
    <col min="530" max="530" width="8.28125" style="44" customWidth="1"/>
    <col min="531" max="531" width="2.140625" style="44" customWidth="1"/>
    <col min="532" max="532" width="8.28125" style="44" customWidth="1"/>
    <col min="533" max="533" width="2.140625" style="44" customWidth="1"/>
    <col min="534" max="534" width="8.28125" style="44" customWidth="1"/>
    <col min="535" max="535" width="2.140625" style="44" customWidth="1"/>
    <col min="536" max="537" width="9.140625" style="44" customWidth="1"/>
    <col min="538" max="547" width="8.28125" style="44" customWidth="1"/>
    <col min="548" max="771" width="9.140625" style="44" customWidth="1"/>
    <col min="772" max="772" width="8.28125" style="44" customWidth="1"/>
    <col min="773" max="773" width="2.140625" style="44" customWidth="1"/>
    <col min="774" max="774" width="8.28125" style="44" customWidth="1"/>
    <col min="775" max="775" width="2.140625" style="44" customWidth="1"/>
    <col min="776" max="776" width="8.28125" style="44" customWidth="1"/>
    <col min="777" max="777" width="2.140625" style="44" customWidth="1"/>
    <col min="778" max="778" width="8.28125" style="44" customWidth="1"/>
    <col min="779" max="779" width="2.140625" style="44" customWidth="1"/>
    <col min="780" max="780" width="8.28125" style="44" customWidth="1"/>
    <col min="781" max="781" width="2.140625" style="44" customWidth="1"/>
    <col min="782" max="782" width="8.28125" style="44" customWidth="1"/>
    <col min="783" max="783" width="2.140625" style="44" customWidth="1"/>
    <col min="784" max="784" width="8.28125" style="44" customWidth="1"/>
    <col min="785" max="785" width="2.140625" style="44" customWidth="1"/>
    <col min="786" max="786" width="8.28125" style="44" customWidth="1"/>
    <col min="787" max="787" width="2.140625" style="44" customWidth="1"/>
    <col min="788" max="788" width="8.28125" style="44" customWidth="1"/>
    <col min="789" max="789" width="2.140625" style="44" customWidth="1"/>
    <col min="790" max="790" width="8.28125" style="44" customWidth="1"/>
    <col min="791" max="791" width="2.140625" style="44" customWidth="1"/>
    <col min="792" max="793" width="9.140625" style="44" customWidth="1"/>
    <col min="794" max="803" width="8.28125" style="44" customWidth="1"/>
    <col min="804" max="1027" width="9.140625" style="44" customWidth="1"/>
    <col min="1028" max="1028" width="8.28125" style="44" customWidth="1"/>
    <col min="1029" max="1029" width="2.140625" style="44" customWidth="1"/>
    <col min="1030" max="1030" width="8.28125" style="44" customWidth="1"/>
    <col min="1031" max="1031" width="2.140625" style="44" customWidth="1"/>
    <col min="1032" max="1032" width="8.28125" style="44" customWidth="1"/>
    <col min="1033" max="1033" width="2.140625" style="44" customWidth="1"/>
    <col min="1034" max="1034" width="8.28125" style="44" customWidth="1"/>
    <col min="1035" max="1035" width="2.140625" style="44" customWidth="1"/>
    <col min="1036" max="1036" width="8.28125" style="44" customWidth="1"/>
    <col min="1037" max="1037" width="2.140625" style="44" customWidth="1"/>
    <col min="1038" max="1038" width="8.28125" style="44" customWidth="1"/>
    <col min="1039" max="1039" width="2.140625" style="44" customWidth="1"/>
    <col min="1040" max="1040" width="8.28125" style="44" customWidth="1"/>
    <col min="1041" max="1041" width="2.140625" style="44" customWidth="1"/>
    <col min="1042" max="1042" width="8.28125" style="44" customWidth="1"/>
    <col min="1043" max="1043" width="2.140625" style="44" customWidth="1"/>
    <col min="1044" max="1044" width="8.28125" style="44" customWidth="1"/>
    <col min="1045" max="1045" width="2.140625" style="44" customWidth="1"/>
    <col min="1046" max="1046" width="8.28125" style="44" customWidth="1"/>
    <col min="1047" max="1047" width="2.140625" style="44" customWidth="1"/>
    <col min="1048" max="1049" width="9.140625" style="44" customWidth="1"/>
    <col min="1050" max="1059" width="8.28125" style="44" customWidth="1"/>
    <col min="1060" max="1283" width="9.140625" style="44" customWidth="1"/>
    <col min="1284" max="1284" width="8.28125" style="44" customWidth="1"/>
    <col min="1285" max="1285" width="2.140625" style="44" customWidth="1"/>
    <col min="1286" max="1286" width="8.28125" style="44" customWidth="1"/>
    <col min="1287" max="1287" width="2.140625" style="44" customWidth="1"/>
    <col min="1288" max="1288" width="8.28125" style="44" customWidth="1"/>
    <col min="1289" max="1289" width="2.140625" style="44" customWidth="1"/>
    <col min="1290" max="1290" width="8.28125" style="44" customWidth="1"/>
    <col min="1291" max="1291" width="2.140625" style="44" customWidth="1"/>
    <col min="1292" max="1292" width="8.28125" style="44" customWidth="1"/>
    <col min="1293" max="1293" width="2.140625" style="44" customWidth="1"/>
    <col min="1294" max="1294" width="8.28125" style="44" customWidth="1"/>
    <col min="1295" max="1295" width="2.140625" style="44" customWidth="1"/>
    <col min="1296" max="1296" width="8.28125" style="44" customWidth="1"/>
    <col min="1297" max="1297" width="2.140625" style="44" customWidth="1"/>
    <col min="1298" max="1298" width="8.28125" style="44" customWidth="1"/>
    <col min="1299" max="1299" width="2.140625" style="44" customWidth="1"/>
    <col min="1300" max="1300" width="8.28125" style="44" customWidth="1"/>
    <col min="1301" max="1301" width="2.140625" style="44" customWidth="1"/>
    <col min="1302" max="1302" width="8.28125" style="44" customWidth="1"/>
    <col min="1303" max="1303" width="2.140625" style="44" customWidth="1"/>
    <col min="1304" max="1305" width="9.140625" style="44" customWidth="1"/>
    <col min="1306" max="1315" width="8.28125" style="44" customWidth="1"/>
    <col min="1316" max="1539" width="9.140625" style="44" customWidth="1"/>
    <col min="1540" max="1540" width="8.28125" style="44" customWidth="1"/>
    <col min="1541" max="1541" width="2.140625" style="44" customWidth="1"/>
    <col min="1542" max="1542" width="8.28125" style="44" customWidth="1"/>
    <col min="1543" max="1543" width="2.140625" style="44" customWidth="1"/>
    <col min="1544" max="1544" width="8.28125" style="44" customWidth="1"/>
    <col min="1545" max="1545" width="2.140625" style="44" customWidth="1"/>
    <col min="1546" max="1546" width="8.28125" style="44" customWidth="1"/>
    <col min="1547" max="1547" width="2.140625" style="44" customWidth="1"/>
    <col min="1548" max="1548" width="8.28125" style="44" customWidth="1"/>
    <col min="1549" max="1549" width="2.140625" style="44" customWidth="1"/>
    <col min="1550" max="1550" width="8.28125" style="44" customWidth="1"/>
    <col min="1551" max="1551" width="2.140625" style="44" customWidth="1"/>
    <col min="1552" max="1552" width="8.28125" style="44" customWidth="1"/>
    <col min="1553" max="1553" width="2.140625" style="44" customWidth="1"/>
    <col min="1554" max="1554" width="8.28125" style="44" customWidth="1"/>
    <col min="1555" max="1555" width="2.140625" style="44" customWidth="1"/>
    <col min="1556" max="1556" width="8.28125" style="44" customWidth="1"/>
    <col min="1557" max="1557" width="2.140625" style="44" customWidth="1"/>
    <col min="1558" max="1558" width="8.28125" style="44" customWidth="1"/>
    <col min="1559" max="1559" width="2.140625" style="44" customWidth="1"/>
    <col min="1560" max="1561" width="9.140625" style="44" customWidth="1"/>
    <col min="1562" max="1571" width="8.28125" style="44" customWidth="1"/>
    <col min="1572" max="1795" width="9.140625" style="44" customWidth="1"/>
    <col min="1796" max="1796" width="8.28125" style="44" customWidth="1"/>
    <col min="1797" max="1797" width="2.140625" style="44" customWidth="1"/>
    <col min="1798" max="1798" width="8.28125" style="44" customWidth="1"/>
    <col min="1799" max="1799" width="2.140625" style="44" customWidth="1"/>
    <col min="1800" max="1800" width="8.28125" style="44" customWidth="1"/>
    <col min="1801" max="1801" width="2.140625" style="44" customWidth="1"/>
    <col min="1802" max="1802" width="8.28125" style="44" customWidth="1"/>
    <col min="1803" max="1803" width="2.140625" style="44" customWidth="1"/>
    <col min="1804" max="1804" width="8.28125" style="44" customWidth="1"/>
    <col min="1805" max="1805" width="2.140625" style="44" customWidth="1"/>
    <col min="1806" max="1806" width="8.28125" style="44" customWidth="1"/>
    <col min="1807" max="1807" width="2.140625" style="44" customWidth="1"/>
    <col min="1808" max="1808" width="8.28125" style="44" customWidth="1"/>
    <col min="1809" max="1809" width="2.140625" style="44" customWidth="1"/>
    <col min="1810" max="1810" width="8.28125" style="44" customWidth="1"/>
    <col min="1811" max="1811" width="2.140625" style="44" customWidth="1"/>
    <col min="1812" max="1812" width="8.28125" style="44" customWidth="1"/>
    <col min="1813" max="1813" width="2.140625" style="44" customWidth="1"/>
    <col min="1814" max="1814" width="8.28125" style="44" customWidth="1"/>
    <col min="1815" max="1815" width="2.140625" style="44" customWidth="1"/>
    <col min="1816" max="1817" width="9.140625" style="44" customWidth="1"/>
    <col min="1818" max="1827" width="8.28125" style="44" customWidth="1"/>
    <col min="1828" max="2051" width="9.140625" style="44" customWidth="1"/>
    <col min="2052" max="2052" width="8.28125" style="44" customWidth="1"/>
    <col min="2053" max="2053" width="2.140625" style="44" customWidth="1"/>
    <col min="2054" max="2054" width="8.28125" style="44" customWidth="1"/>
    <col min="2055" max="2055" width="2.140625" style="44" customWidth="1"/>
    <col min="2056" max="2056" width="8.28125" style="44" customWidth="1"/>
    <col min="2057" max="2057" width="2.140625" style="44" customWidth="1"/>
    <col min="2058" max="2058" width="8.28125" style="44" customWidth="1"/>
    <col min="2059" max="2059" width="2.140625" style="44" customWidth="1"/>
    <col min="2060" max="2060" width="8.28125" style="44" customWidth="1"/>
    <col min="2061" max="2061" width="2.140625" style="44" customWidth="1"/>
    <col min="2062" max="2062" width="8.28125" style="44" customWidth="1"/>
    <col min="2063" max="2063" width="2.140625" style="44" customWidth="1"/>
    <col min="2064" max="2064" width="8.28125" style="44" customWidth="1"/>
    <col min="2065" max="2065" width="2.140625" style="44" customWidth="1"/>
    <col min="2066" max="2066" width="8.28125" style="44" customWidth="1"/>
    <col min="2067" max="2067" width="2.140625" style="44" customWidth="1"/>
    <col min="2068" max="2068" width="8.28125" style="44" customWidth="1"/>
    <col min="2069" max="2069" width="2.140625" style="44" customWidth="1"/>
    <col min="2070" max="2070" width="8.28125" style="44" customWidth="1"/>
    <col min="2071" max="2071" width="2.140625" style="44" customWidth="1"/>
    <col min="2072" max="2073" width="9.140625" style="44" customWidth="1"/>
    <col min="2074" max="2083" width="8.28125" style="44" customWidth="1"/>
    <col min="2084" max="2307" width="9.140625" style="44" customWidth="1"/>
    <col min="2308" max="2308" width="8.28125" style="44" customWidth="1"/>
    <col min="2309" max="2309" width="2.140625" style="44" customWidth="1"/>
    <col min="2310" max="2310" width="8.28125" style="44" customWidth="1"/>
    <col min="2311" max="2311" width="2.140625" style="44" customWidth="1"/>
    <col min="2312" max="2312" width="8.28125" style="44" customWidth="1"/>
    <col min="2313" max="2313" width="2.140625" style="44" customWidth="1"/>
    <col min="2314" max="2314" width="8.28125" style="44" customWidth="1"/>
    <col min="2315" max="2315" width="2.140625" style="44" customWidth="1"/>
    <col min="2316" max="2316" width="8.28125" style="44" customWidth="1"/>
    <col min="2317" max="2317" width="2.140625" style="44" customWidth="1"/>
    <col min="2318" max="2318" width="8.28125" style="44" customWidth="1"/>
    <col min="2319" max="2319" width="2.140625" style="44" customWidth="1"/>
    <col min="2320" max="2320" width="8.28125" style="44" customWidth="1"/>
    <col min="2321" max="2321" width="2.140625" style="44" customWidth="1"/>
    <col min="2322" max="2322" width="8.28125" style="44" customWidth="1"/>
    <col min="2323" max="2323" width="2.140625" style="44" customWidth="1"/>
    <col min="2324" max="2324" width="8.28125" style="44" customWidth="1"/>
    <col min="2325" max="2325" width="2.140625" style="44" customWidth="1"/>
    <col min="2326" max="2326" width="8.28125" style="44" customWidth="1"/>
    <col min="2327" max="2327" width="2.140625" style="44" customWidth="1"/>
    <col min="2328" max="2329" width="9.140625" style="44" customWidth="1"/>
    <col min="2330" max="2339" width="8.28125" style="44" customWidth="1"/>
    <col min="2340" max="2563" width="9.140625" style="44" customWidth="1"/>
    <col min="2564" max="2564" width="8.28125" style="44" customWidth="1"/>
    <col min="2565" max="2565" width="2.140625" style="44" customWidth="1"/>
    <col min="2566" max="2566" width="8.28125" style="44" customWidth="1"/>
    <col min="2567" max="2567" width="2.140625" style="44" customWidth="1"/>
    <col min="2568" max="2568" width="8.28125" style="44" customWidth="1"/>
    <col min="2569" max="2569" width="2.140625" style="44" customWidth="1"/>
    <col min="2570" max="2570" width="8.28125" style="44" customWidth="1"/>
    <col min="2571" max="2571" width="2.140625" style="44" customWidth="1"/>
    <col min="2572" max="2572" width="8.28125" style="44" customWidth="1"/>
    <col min="2573" max="2573" width="2.140625" style="44" customWidth="1"/>
    <col min="2574" max="2574" width="8.28125" style="44" customWidth="1"/>
    <col min="2575" max="2575" width="2.140625" style="44" customWidth="1"/>
    <col min="2576" max="2576" width="8.28125" style="44" customWidth="1"/>
    <col min="2577" max="2577" width="2.140625" style="44" customWidth="1"/>
    <col min="2578" max="2578" width="8.28125" style="44" customWidth="1"/>
    <col min="2579" max="2579" width="2.140625" style="44" customWidth="1"/>
    <col min="2580" max="2580" width="8.28125" style="44" customWidth="1"/>
    <col min="2581" max="2581" width="2.140625" style="44" customWidth="1"/>
    <col min="2582" max="2582" width="8.28125" style="44" customWidth="1"/>
    <col min="2583" max="2583" width="2.140625" style="44" customWidth="1"/>
    <col min="2584" max="2585" width="9.140625" style="44" customWidth="1"/>
    <col min="2586" max="2595" width="8.28125" style="44" customWidth="1"/>
    <col min="2596" max="2819" width="9.140625" style="44" customWidth="1"/>
    <col min="2820" max="2820" width="8.28125" style="44" customWidth="1"/>
    <col min="2821" max="2821" width="2.140625" style="44" customWidth="1"/>
    <col min="2822" max="2822" width="8.28125" style="44" customWidth="1"/>
    <col min="2823" max="2823" width="2.140625" style="44" customWidth="1"/>
    <col min="2824" max="2824" width="8.28125" style="44" customWidth="1"/>
    <col min="2825" max="2825" width="2.140625" style="44" customWidth="1"/>
    <col min="2826" max="2826" width="8.28125" style="44" customWidth="1"/>
    <col min="2827" max="2827" width="2.140625" style="44" customWidth="1"/>
    <col min="2828" max="2828" width="8.28125" style="44" customWidth="1"/>
    <col min="2829" max="2829" width="2.140625" style="44" customWidth="1"/>
    <col min="2830" max="2830" width="8.28125" style="44" customWidth="1"/>
    <col min="2831" max="2831" width="2.140625" style="44" customWidth="1"/>
    <col min="2832" max="2832" width="8.28125" style="44" customWidth="1"/>
    <col min="2833" max="2833" width="2.140625" style="44" customWidth="1"/>
    <col min="2834" max="2834" width="8.28125" style="44" customWidth="1"/>
    <col min="2835" max="2835" width="2.140625" style="44" customWidth="1"/>
    <col min="2836" max="2836" width="8.28125" style="44" customWidth="1"/>
    <col min="2837" max="2837" width="2.140625" style="44" customWidth="1"/>
    <col min="2838" max="2838" width="8.28125" style="44" customWidth="1"/>
    <col min="2839" max="2839" width="2.140625" style="44" customWidth="1"/>
    <col min="2840" max="2841" width="9.140625" style="44" customWidth="1"/>
    <col min="2842" max="2851" width="8.28125" style="44" customWidth="1"/>
    <col min="2852" max="3075" width="9.140625" style="44" customWidth="1"/>
    <col min="3076" max="3076" width="8.28125" style="44" customWidth="1"/>
    <col min="3077" max="3077" width="2.140625" style="44" customWidth="1"/>
    <col min="3078" max="3078" width="8.28125" style="44" customWidth="1"/>
    <col min="3079" max="3079" width="2.140625" style="44" customWidth="1"/>
    <col min="3080" max="3080" width="8.28125" style="44" customWidth="1"/>
    <col min="3081" max="3081" width="2.140625" style="44" customWidth="1"/>
    <col min="3082" max="3082" width="8.28125" style="44" customWidth="1"/>
    <col min="3083" max="3083" width="2.140625" style="44" customWidth="1"/>
    <col min="3084" max="3084" width="8.28125" style="44" customWidth="1"/>
    <col min="3085" max="3085" width="2.140625" style="44" customWidth="1"/>
    <col min="3086" max="3086" width="8.28125" style="44" customWidth="1"/>
    <col min="3087" max="3087" width="2.140625" style="44" customWidth="1"/>
    <col min="3088" max="3088" width="8.28125" style="44" customWidth="1"/>
    <col min="3089" max="3089" width="2.140625" style="44" customWidth="1"/>
    <col min="3090" max="3090" width="8.28125" style="44" customWidth="1"/>
    <col min="3091" max="3091" width="2.140625" style="44" customWidth="1"/>
    <col min="3092" max="3092" width="8.28125" style="44" customWidth="1"/>
    <col min="3093" max="3093" width="2.140625" style="44" customWidth="1"/>
    <col min="3094" max="3094" width="8.28125" style="44" customWidth="1"/>
    <col min="3095" max="3095" width="2.140625" style="44" customWidth="1"/>
    <col min="3096" max="3097" width="9.140625" style="44" customWidth="1"/>
    <col min="3098" max="3107" width="8.28125" style="44" customWidth="1"/>
    <col min="3108" max="3331" width="9.140625" style="44" customWidth="1"/>
    <col min="3332" max="3332" width="8.28125" style="44" customWidth="1"/>
    <col min="3333" max="3333" width="2.140625" style="44" customWidth="1"/>
    <col min="3334" max="3334" width="8.28125" style="44" customWidth="1"/>
    <col min="3335" max="3335" width="2.140625" style="44" customWidth="1"/>
    <col min="3336" max="3336" width="8.28125" style="44" customWidth="1"/>
    <col min="3337" max="3337" width="2.140625" style="44" customWidth="1"/>
    <col min="3338" max="3338" width="8.28125" style="44" customWidth="1"/>
    <col min="3339" max="3339" width="2.140625" style="44" customWidth="1"/>
    <col min="3340" max="3340" width="8.28125" style="44" customWidth="1"/>
    <col min="3341" max="3341" width="2.140625" style="44" customWidth="1"/>
    <col min="3342" max="3342" width="8.28125" style="44" customWidth="1"/>
    <col min="3343" max="3343" width="2.140625" style="44" customWidth="1"/>
    <col min="3344" max="3344" width="8.28125" style="44" customWidth="1"/>
    <col min="3345" max="3345" width="2.140625" style="44" customWidth="1"/>
    <col min="3346" max="3346" width="8.28125" style="44" customWidth="1"/>
    <col min="3347" max="3347" width="2.140625" style="44" customWidth="1"/>
    <col min="3348" max="3348" width="8.28125" style="44" customWidth="1"/>
    <col min="3349" max="3349" width="2.140625" style="44" customWidth="1"/>
    <col min="3350" max="3350" width="8.28125" style="44" customWidth="1"/>
    <col min="3351" max="3351" width="2.140625" style="44" customWidth="1"/>
    <col min="3352" max="3353" width="9.140625" style="44" customWidth="1"/>
    <col min="3354" max="3363" width="8.28125" style="44" customWidth="1"/>
    <col min="3364" max="3587" width="9.140625" style="44" customWidth="1"/>
    <col min="3588" max="3588" width="8.28125" style="44" customWidth="1"/>
    <col min="3589" max="3589" width="2.140625" style="44" customWidth="1"/>
    <col min="3590" max="3590" width="8.28125" style="44" customWidth="1"/>
    <col min="3591" max="3591" width="2.140625" style="44" customWidth="1"/>
    <col min="3592" max="3592" width="8.28125" style="44" customWidth="1"/>
    <col min="3593" max="3593" width="2.140625" style="44" customWidth="1"/>
    <col min="3594" max="3594" width="8.28125" style="44" customWidth="1"/>
    <col min="3595" max="3595" width="2.140625" style="44" customWidth="1"/>
    <col min="3596" max="3596" width="8.28125" style="44" customWidth="1"/>
    <col min="3597" max="3597" width="2.140625" style="44" customWidth="1"/>
    <col min="3598" max="3598" width="8.28125" style="44" customWidth="1"/>
    <col min="3599" max="3599" width="2.140625" style="44" customWidth="1"/>
    <col min="3600" max="3600" width="8.28125" style="44" customWidth="1"/>
    <col min="3601" max="3601" width="2.140625" style="44" customWidth="1"/>
    <col min="3602" max="3602" width="8.28125" style="44" customWidth="1"/>
    <col min="3603" max="3603" width="2.140625" style="44" customWidth="1"/>
    <col min="3604" max="3604" width="8.28125" style="44" customWidth="1"/>
    <col min="3605" max="3605" width="2.140625" style="44" customWidth="1"/>
    <col min="3606" max="3606" width="8.28125" style="44" customWidth="1"/>
    <col min="3607" max="3607" width="2.140625" style="44" customWidth="1"/>
    <col min="3608" max="3609" width="9.140625" style="44" customWidth="1"/>
    <col min="3610" max="3619" width="8.28125" style="44" customWidth="1"/>
    <col min="3620" max="3843" width="9.140625" style="44" customWidth="1"/>
    <col min="3844" max="3844" width="8.28125" style="44" customWidth="1"/>
    <col min="3845" max="3845" width="2.140625" style="44" customWidth="1"/>
    <col min="3846" max="3846" width="8.28125" style="44" customWidth="1"/>
    <col min="3847" max="3847" width="2.140625" style="44" customWidth="1"/>
    <col min="3848" max="3848" width="8.28125" style="44" customWidth="1"/>
    <col min="3849" max="3849" width="2.140625" style="44" customWidth="1"/>
    <col min="3850" max="3850" width="8.28125" style="44" customWidth="1"/>
    <col min="3851" max="3851" width="2.140625" style="44" customWidth="1"/>
    <col min="3852" max="3852" width="8.28125" style="44" customWidth="1"/>
    <col min="3853" max="3853" width="2.140625" style="44" customWidth="1"/>
    <col min="3854" max="3854" width="8.28125" style="44" customWidth="1"/>
    <col min="3855" max="3855" width="2.140625" style="44" customWidth="1"/>
    <col min="3856" max="3856" width="8.28125" style="44" customWidth="1"/>
    <col min="3857" max="3857" width="2.140625" style="44" customWidth="1"/>
    <col min="3858" max="3858" width="8.28125" style="44" customWidth="1"/>
    <col min="3859" max="3859" width="2.140625" style="44" customWidth="1"/>
    <col min="3860" max="3860" width="8.28125" style="44" customWidth="1"/>
    <col min="3861" max="3861" width="2.140625" style="44" customWidth="1"/>
    <col min="3862" max="3862" width="8.28125" style="44" customWidth="1"/>
    <col min="3863" max="3863" width="2.140625" style="44" customWidth="1"/>
    <col min="3864" max="3865" width="9.140625" style="44" customWidth="1"/>
    <col min="3866" max="3875" width="8.28125" style="44" customWidth="1"/>
    <col min="3876" max="4099" width="9.140625" style="44" customWidth="1"/>
    <col min="4100" max="4100" width="8.28125" style="44" customWidth="1"/>
    <col min="4101" max="4101" width="2.140625" style="44" customWidth="1"/>
    <col min="4102" max="4102" width="8.28125" style="44" customWidth="1"/>
    <col min="4103" max="4103" width="2.140625" style="44" customWidth="1"/>
    <col min="4104" max="4104" width="8.28125" style="44" customWidth="1"/>
    <col min="4105" max="4105" width="2.140625" style="44" customWidth="1"/>
    <col min="4106" max="4106" width="8.28125" style="44" customWidth="1"/>
    <col min="4107" max="4107" width="2.140625" style="44" customWidth="1"/>
    <col min="4108" max="4108" width="8.28125" style="44" customWidth="1"/>
    <col min="4109" max="4109" width="2.140625" style="44" customWidth="1"/>
    <col min="4110" max="4110" width="8.28125" style="44" customWidth="1"/>
    <col min="4111" max="4111" width="2.140625" style="44" customWidth="1"/>
    <col min="4112" max="4112" width="8.28125" style="44" customWidth="1"/>
    <col min="4113" max="4113" width="2.140625" style="44" customWidth="1"/>
    <col min="4114" max="4114" width="8.28125" style="44" customWidth="1"/>
    <col min="4115" max="4115" width="2.140625" style="44" customWidth="1"/>
    <col min="4116" max="4116" width="8.28125" style="44" customWidth="1"/>
    <col min="4117" max="4117" width="2.140625" style="44" customWidth="1"/>
    <col min="4118" max="4118" width="8.28125" style="44" customWidth="1"/>
    <col min="4119" max="4119" width="2.140625" style="44" customWidth="1"/>
    <col min="4120" max="4121" width="9.140625" style="44" customWidth="1"/>
    <col min="4122" max="4131" width="8.28125" style="44" customWidth="1"/>
    <col min="4132" max="4355" width="9.140625" style="44" customWidth="1"/>
    <col min="4356" max="4356" width="8.28125" style="44" customWidth="1"/>
    <col min="4357" max="4357" width="2.140625" style="44" customWidth="1"/>
    <col min="4358" max="4358" width="8.28125" style="44" customWidth="1"/>
    <col min="4359" max="4359" width="2.140625" style="44" customWidth="1"/>
    <col min="4360" max="4360" width="8.28125" style="44" customWidth="1"/>
    <col min="4361" max="4361" width="2.140625" style="44" customWidth="1"/>
    <col min="4362" max="4362" width="8.28125" style="44" customWidth="1"/>
    <col min="4363" max="4363" width="2.140625" style="44" customWidth="1"/>
    <col min="4364" max="4364" width="8.28125" style="44" customWidth="1"/>
    <col min="4365" max="4365" width="2.140625" style="44" customWidth="1"/>
    <col min="4366" max="4366" width="8.28125" style="44" customWidth="1"/>
    <col min="4367" max="4367" width="2.140625" style="44" customWidth="1"/>
    <col min="4368" max="4368" width="8.28125" style="44" customWidth="1"/>
    <col min="4369" max="4369" width="2.140625" style="44" customWidth="1"/>
    <col min="4370" max="4370" width="8.28125" style="44" customWidth="1"/>
    <col min="4371" max="4371" width="2.140625" style="44" customWidth="1"/>
    <col min="4372" max="4372" width="8.28125" style="44" customWidth="1"/>
    <col min="4373" max="4373" width="2.140625" style="44" customWidth="1"/>
    <col min="4374" max="4374" width="8.28125" style="44" customWidth="1"/>
    <col min="4375" max="4375" width="2.140625" style="44" customWidth="1"/>
    <col min="4376" max="4377" width="9.140625" style="44" customWidth="1"/>
    <col min="4378" max="4387" width="8.28125" style="44" customWidth="1"/>
    <col min="4388" max="4611" width="9.140625" style="44" customWidth="1"/>
    <col min="4612" max="4612" width="8.28125" style="44" customWidth="1"/>
    <col min="4613" max="4613" width="2.140625" style="44" customWidth="1"/>
    <col min="4614" max="4614" width="8.28125" style="44" customWidth="1"/>
    <col min="4615" max="4615" width="2.140625" style="44" customWidth="1"/>
    <col min="4616" max="4616" width="8.28125" style="44" customWidth="1"/>
    <col min="4617" max="4617" width="2.140625" style="44" customWidth="1"/>
    <col min="4618" max="4618" width="8.28125" style="44" customWidth="1"/>
    <col min="4619" max="4619" width="2.140625" style="44" customWidth="1"/>
    <col min="4620" max="4620" width="8.28125" style="44" customWidth="1"/>
    <col min="4621" max="4621" width="2.140625" style="44" customWidth="1"/>
    <col min="4622" max="4622" width="8.28125" style="44" customWidth="1"/>
    <col min="4623" max="4623" width="2.140625" style="44" customWidth="1"/>
    <col min="4624" max="4624" width="8.28125" style="44" customWidth="1"/>
    <col min="4625" max="4625" width="2.140625" style="44" customWidth="1"/>
    <col min="4626" max="4626" width="8.28125" style="44" customWidth="1"/>
    <col min="4627" max="4627" width="2.140625" style="44" customWidth="1"/>
    <col min="4628" max="4628" width="8.28125" style="44" customWidth="1"/>
    <col min="4629" max="4629" width="2.140625" style="44" customWidth="1"/>
    <col min="4630" max="4630" width="8.28125" style="44" customWidth="1"/>
    <col min="4631" max="4631" width="2.140625" style="44" customWidth="1"/>
    <col min="4632" max="4633" width="9.140625" style="44" customWidth="1"/>
    <col min="4634" max="4643" width="8.28125" style="44" customWidth="1"/>
    <col min="4644" max="4867" width="9.140625" style="44" customWidth="1"/>
    <col min="4868" max="4868" width="8.28125" style="44" customWidth="1"/>
    <col min="4869" max="4869" width="2.140625" style="44" customWidth="1"/>
    <col min="4870" max="4870" width="8.28125" style="44" customWidth="1"/>
    <col min="4871" max="4871" width="2.140625" style="44" customWidth="1"/>
    <col min="4872" max="4872" width="8.28125" style="44" customWidth="1"/>
    <col min="4873" max="4873" width="2.140625" style="44" customWidth="1"/>
    <col min="4874" max="4874" width="8.28125" style="44" customWidth="1"/>
    <col min="4875" max="4875" width="2.140625" style="44" customWidth="1"/>
    <col min="4876" max="4876" width="8.28125" style="44" customWidth="1"/>
    <col min="4877" max="4877" width="2.140625" style="44" customWidth="1"/>
    <col min="4878" max="4878" width="8.28125" style="44" customWidth="1"/>
    <col min="4879" max="4879" width="2.140625" style="44" customWidth="1"/>
    <col min="4880" max="4880" width="8.28125" style="44" customWidth="1"/>
    <col min="4881" max="4881" width="2.140625" style="44" customWidth="1"/>
    <col min="4882" max="4882" width="8.28125" style="44" customWidth="1"/>
    <col min="4883" max="4883" width="2.140625" style="44" customWidth="1"/>
    <col min="4884" max="4884" width="8.28125" style="44" customWidth="1"/>
    <col min="4885" max="4885" width="2.140625" style="44" customWidth="1"/>
    <col min="4886" max="4886" width="8.28125" style="44" customWidth="1"/>
    <col min="4887" max="4887" width="2.140625" style="44" customWidth="1"/>
    <col min="4888" max="4889" width="9.140625" style="44" customWidth="1"/>
    <col min="4890" max="4899" width="8.28125" style="44" customWidth="1"/>
    <col min="4900" max="5123" width="9.140625" style="44" customWidth="1"/>
    <col min="5124" max="5124" width="8.28125" style="44" customWidth="1"/>
    <col min="5125" max="5125" width="2.140625" style="44" customWidth="1"/>
    <col min="5126" max="5126" width="8.28125" style="44" customWidth="1"/>
    <col min="5127" max="5127" width="2.140625" style="44" customWidth="1"/>
    <col min="5128" max="5128" width="8.28125" style="44" customWidth="1"/>
    <col min="5129" max="5129" width="2.140625" style="44" customWidth="1"/>
    <col min="5130" max="5130" width="8.28125" style="44" customWidth="1"/>
    <col min="5131" max="5131" width="2.140625" style="44" customWidth="1"/>
    <col min="5132" max="5132" width="8.28125" style="44" customWidth="1"/>
    <col min="5133" max="5133" width="2.140625" style="44" customWidth="1"/>
    <col min="5134" max="5134" width="8.28125" style="44" customWidth="1"/>
    <col min="5135" max="5135" width="2.140625" style="44" customWidth="1"/>
    <col min="5136" max="5136" width="8.28125" style="44" customWidth="1"/>
    <col min="5137" max="5137" width="2.140625" style="44" customWidth="1"/>
    <col min="5138" max="5138" width="8.28125" style="44" customWidth="1"/>
    <col min="5139" max="5139" width="2.140625" style="44" customWidth="1"/>
    <col min="5140" max="5140" width="8.28125" style="44" customWidth="1"/>
    <col min="5141" max="5141" width="2.140625" style="44" customWidth="1"/>
    <col min="5142" max="5142" width="8.28125" style="44" customWidth="1"/>
    <col min="5143" max="5143" width="2.140625" style="44" customWidth="1"/>
    <col min="5144" max="5145" width="9.140625" style="44" customWidth="1"/>
    <col min="5146" max="5155" width="8.28125" style="44" customWidth="1"/>
    <col min="5156" max="5379" width="9.140625" style="44" customWidth="1"/>
    <col min="5380" max="5380" width="8.28125" style="44" customWidth="1"/>
    <col min="5381" max="5381" width="2.140625" style="44" customWidth="1"/>
    <col min="5382" max="5382" width="8.28125" style="44" customWidth="1"/>
    <col min="5383" max="5383" width="2.140625" style="44" customWidth="1"/>
    <col min="5384" max="5384" width="8.28125" style="44" customWidth="1"/>
    <col min="5385" max="5385" width="2.140625" style="44" customWidth="1"/>
    <col min="5386" max="5386" width="8.28125" style="44" customWidth="1"/>
    <col min="5387" max="5387" width="2.140625" style="44" customWidth="1"/>
    <col min="5388" max="5388" width="8.28125" style="44" customWidth="1"/>
    <col min="5389" max="5389" width="2.140625" style="44" customWidth="1"/>
    <col min="5390" max="5390" width="8.28125" style="44" customWidth="1"/>
    <col min="5391" max="5391" width="2.140625" style="44" customWidth="1"/>
    <col min="5392" max="5392" width="8.28125" style="44" customWidth="1"/>
    <col min="5393" max="5393" width="2.140625" style="44" customWidth="1"/>
    <col min="5394" max="5394" width="8.28125" style="44" customWidth="1"/>
    <col min="5395" max="5395" width="2.140625" style="44" customWidth="1"/>
    <col min="5396" max="5396" width="8.28125" style="44" customWidth="1"/>
    <col min="5397" max="5397" width="2.140625" style="44" customWidth="1"/>
    <col min="5398" max="5398" width="8.28125" style="44" customWidth="1"/>
    <col min="5399" max="5399" width="2.140625" style="44" customWidth="1"/>
    <col min="5400" max="5401" width="9.140625" style="44" customWidth="1"/>
    <col min="5402" max="5411" width="8.28125" style="44" customWidth="1"/>
    <col min="5412" max="5635" width="9.140625" style="44" customWidth="1"/>
    <col min="5636" max="5636" width="8.28125" style="44" customWidth="1"/>
    <col min="5637" max="5637" width="2.140625" style="44" customWidth="1"/>
    <col min="5638" max="5638" width="8.28125" style="44" customWidth="1"/>
    <col min="5639" max="5639" width="2.140625" style="44" customWidth="1"/>
    <col min="5640" max="5640" width="8.28125" style="44" customWidth="1"/>
    <col min="5641" max="5641" width="2.140625" style="44" customWidth="1"/>
    <col min="5642" max="5642" width="8.28125" style="44" customWidth="1"/>
    <col min="5643" max="5643" width="2.140625" style="44" customWidth="1"/>
    <col min="5644" max="5644" width="8.28125" style="44" customWidth="1"/>
    <col min="5645" max="5645" width="2.140625" style="44" customWidth="1"/>
    <col min="5646" max="5646" width="8.28125" style="44" customWidth="1"/>
    <col min="5647" max="5647" width="2.140625" style="44" customWidth="1"/>
    <col min="5648" max="5648" width="8.28125" style="44" customWidth="1"/>
    <col min="5649" max="5649" width="2.140625" style="44" customWidth="1"/>
    <col min="5650" max="5650" width="8.28125" style="44" customWidth="1"/>
    <col min="5651" max="5651" width="2.140625" style="44" customWidth="1"/>
    <col min="5652" max="5652" width="8.28125" style="44" customWidth="1"/>
    <col min="5653" max="5653" width="2.140625" style="44" customWidth="1"/>
    <col min="5654" max="5654" width="8.28125" style="44" customWidth="1"/>
    <col min="5655" max="5655" width="2.140625" style="44" customWidth="1"/>
    <col min="5656" max="5657" width="9.140625" style="44" customWidth="1"/>
    <col min="5658" max="5667" width="8.28125" style="44" customWidth="1"/>
    <col min="5668" max="5891" width="9.140625" style="44" customWidth="1"/>
    <col min="5892" max="5892" width="8.28125" style="44" customWidth="1"/>
    <col min="5893" max="5893" width="2.140625" style="44" customWidth="1"/>
    <col min="5894" max="5894" width="8.28125" style="44" customWidth="1"/>
    <col min="5895" max="5895" width="2.140625" style="44" customWidth="1"/>
    <col min="5896" max="5896" width="8.28125" style="44" customWidth="1"/>
    <col min="5897" max="5897" width="2.140625" style="44" customWidth="1"/>
    <col min="5898" max="5898" width="8.28125" style="44" customWidth="1"/>
    <col min="5899" max="5899" width="2.140625" style="44" customWidth="1"/>
    <col min="5900" max="5900" width="8.28125" style="44" customWidth="1"/>
    <col min="5901" max="5901" width="2.140625" style="44" customWidth="1"/>
    <col min="5902" max="5902" width="8.28125" style="44" customWidth="1"/>
    <col min="5903" max="5903" width="2.140625" style="44" customWidth="1"/>
    <col min="5904" max="5904" width="8.28125" style="44" customWidth="1"/>
    <col min="5905" max="5905" width="2.140625" style="44" customWidth="1"/>
    <col min="5906" max="5906" width="8.28125" style="44" customWidth="1"/>
    <col min="5907" max="5907" width="2.140625" style="44" customWidth="1"/>
    <col min="5908" max="5908" width="8.28125" style="44" customWidth="1"/>
    <col min="5909" max="5909" width="2.140625" style="44" customWidth="1"/>
    <col min="5910" max="5910" width="8.28125" style="44" customWidth="1"/>
    <col min="5911" max="5911" width="2.140625" style="44" customWidth="1"/>
    <col min="5912" max="5913" width="9.140625" style="44" customWidth="1"/>
    <col min="5914" max="5923" width="8.28125" style="44" customWidth="1"/>
    <col min="5924" max="6147" width="9.140625" style="44" customWidth="1"/>
    <col min="6148" max="6148" width="8.28125" style="44" customWidth="1"/>
    <col min="6149" max="6149" width="2.140625" style="44" customWidth="1"/>
    <col min="6150" max="6150" width="8.28125" style="44" customWidth="1"/>
    <col min="6151" max="6151" width="2.140625" style="44" customWidth="1"/>
    <col min="6152" max="6152" width="8.28125" style="44" customWidth="1"/>
    <col min="6153" max="6153" width="2.140625" style="44" customWidth="1"/>
    <col min="6154" max="6154" width="8.28125" style="44" customWidth="1"/>
    <col min="6155" max="6155" width="2.140625" style="44" customWidth="1"/>
    <col min="6156" max="6156" width="8.28125" style="44" customWidth="1"/>
    <col min="6157" max="6157" width="2.140625" style="44" customWidth="1"/>
    <col min="6158" max="6158" width="8.28125" style="44" customWidth="1"/>
    <col min="6159" max="6159" width="2.140625" style="44" customWidth="1"/>
    <col min="6160" max="6160" width="8.28125" style="44" customWidth="1"/>
    <col min="6161" max="6161" width="2.140625" style="44" customWidth="1"/>
    <col min="6162" max="6162" width="8.28125" style="44" customWidth="1"/>
    <col min="6163" max="6163" width="2.140625" style="44" customWidth="1"/>
    <col min="6164" max="6164" width="8.28125" style="44" customWidth="1"/>
    <col min="6165" max="6165" width="2.140625" style="44" customWidth="1"/>
    <col min="6166" max="6166" width="8.28125" style="44" customWidth="1"/>
    <col min="6167" max="6167" width="2.140625" style="44" customWidth="1"/>
    <col min="6168" max="6169" width="9.140625" style="44" customWidth="1"/>
    <col min="6170" max="6179" width="8.28125" style="44" customWidth="1"/>
    <col min="6180" max="6403" width="9.140625" style="44" customWidth="1"/>
    <col min="6404" max="6404" width="8.28125" style="44" customWidth="1"/>
    <col min="6405" max="6405" width="2.140625" style="44" customWidth="1"/>
    <col min="6406" max="6406" width="8.28125" style="44" customWidth="1"/>
    <col min="6407" max="6407" width="2.140625" style="44" customWidth="1"/>
    <col min="6408" max="6408" width="8.28125" style="44" customWidth="1"/>
    <col min="6409" max="6409" width="2.140625" style="44" customWidth="1"/>
    <col min="6410" max="6410" width="8.28125" style="44" customWidth="1"/>
    <col min="6411" max="6411" width="2.140625" style="44" customWidth="1"/>
    <col min="6412" max="6412" width="8.28125" style="44" customWidth="1"/>
    <col min="6413" max="6413" width="2.140625" style="44" customWidth="1"/>
    <col min="6414" max="6414" width="8.28125" style="44" customWidth="1"/>
    <col min="6415" max="6415" width="2.140625" style="44" customWidth="1"/>
    <col min="6416" max="6416" width="8.28125" style="44" customWidth="1"/>
    <col min="6417" max="6417" width="2.140625" style="44" customWidth="1"/>
    <col min="6418" max="6418" width="8.28125" style="44" customWidth="1"/>
    <col min="6419" max="6419" width="2.140625" style="44" customWidth="1"/>
    <col min="6420" max="6420" width="8.28125" style="44" customWidth="1"/>
    <col min="6421" max="6421" width="2.140625" style="44" customWidth="1"/>
    <col min="6422" max="6422" width="8.28125" style="44" customWidth="1"/>
    <col min="6423" max="6423" width="2.140625" style="44" customWidth="1"/>
    <col min="6424" max="6425" width="9.140625" style="44" customWidth="1"/>
    <col min="6426" max="6435" width="8.28125" style="44" customWidth="1"/>
    <col min="6436" max="6659" width="9.140625" style="44" customWidth="1"/>
    <col min="6660" max="6660" width="8.28125" style="44" customWidth="1"/>
    <col min="6661" max="6661" width="2.140625" style="44" customWidth="1"/>
    <col min="6662" max="6662" width="8.28125" style="44" customWidth="1"/>
    <col min="6663" max="6663" width="2.140625" style="44" customWidth="1"/>
    <col min="6664" max="6664" width="8.28125" style="44" customWidth="1"/>
    <col min="6665" max="6665" width="2.140625" style="44" customWidth="1"/>
    <col min="6666" max="6666" width="8.28125" style="44" customWidth="1"/>
    <col min="6667" max="6667" width="2.140625" style="44" customWidth="1"/>
    <col min="6668" max="6668" width="8.28125" style="44" customWidth="1"/>
    <col min="6669" max="6669" width="2.140625" style="44" customWidth="1"/>
    <col min="6670" max="6670" width="8.28125" style="44" customWidth="1"/>
    <col min="6671" max="6671" width="2.140625" style="44" customWidth="1"/>
    <col min="6672" max="6672" width="8.28125" style="44" customWidth="1"/>
    <col min="6673" max="6673" width="2.140625" style="44" customWidth="1"/>
    <col min="6674" max="6674" width="8.28125" style="44" customWidth="1"/>
    <col min="6675" max="6675" width="2.140625" style="44" customWidth="1"/>
    <col min="6676" max="6676" width="8.28125" style="44" customWidth="1"/>
    <col min="6677" max="6677" width="2.140625" style="44" customWidth="1"/>
    <col min="6678" max="6678" width="8.28125" style="44" customWidth="1"/>
    <col min="6679" max="6679" width="2.140625" style="44" customWidth="1"/>
    <col min="6680" max="6681" width="9.140625" style="44" customWidth="1"/>
    <col min="6682" max="6691" width="8.28125" style="44" customWidth="1"/>
    <col min="6692" max="6915" width="9.140625" style="44" customWidth="1"/>
    <col min="6916" max="6916" width="8.28125" style="44" customWidth="1"/>
    <col min="6917" max="6917" width="2.140625" style="44" customWidth="1"/>
    <col min="6918" max="6918" width="8.28125" style="44" customWidth="1"/>
    <col min="6919" max="6919" width="2.140625" style="44" customWidth="1"/>
    <col min="6920" max="6920" width="8.28125" style="44" customWidth="1"/>
    <col min="6921" max="6921" width="2.140625" style="44" customWidth="1"/>
    <col min="6922" max="6922" width="8.28125" style="44" customWidth="1"/>
    <col min="6923" max="6923" width="2.140625" style="44" customWidth="1"/>
    <col min="6924" max="6924" width="8.28125" style="44" customWidth="1"/>
    <col min="6925" max="6925" width="2.140625" style="44" customWidth="1"/>
    <col min="6926" max="6926" width="8.28125" style="44" customWidth="1"/>
    <col min="6927" max="6927" width="2.140625" style="44" customWidth="1"/>
    <col min="6928" max="6928" width="8.28125" style="44" customWidth="1"/>
    <col min="6929" max="6929" width="2.140625" style="44" customWidth="1"/>
    <col min="6930" max="6930" width="8.28125" style="44" customWidth="1"/>
    <col min="6931" max="6931" width="2.140625" style="44" customWidth="1"/>
    <col min="6932" max="6932" width="8.28125" style="44" customWidth="1"/>
    <col min="6933" max="6933" width="2.140625" style="44" customWidth="1"/>
    <col min="6934" max="6934" width="8.28125" style="44" customWidth="1"/>
    <col min="6935" max="6935" width="2.140625" style="44" customWidth="1"/>
    <col min="6936" max="6937" width="9.140625" style="44" customWidth="1"/>
    <col min="6938" max="6947" width="8.28125" style="44" customWidth="1"/>
    <col min="6948" max="7171" width="9.140625" style="44" customWidth="1"/>
    <col min="7172" max="7172" width="8.28125" style="44" customWidth="1"/>
    <col min="7173" max="7173" width="2.140625" style="44" customWidth="1"/>
    <col min="7174" max="7174" width="8.28125" style="44" customWidth="1"/>
    <col min="7175" max="7175" width="2.140625" style="44" customWidth="1"/>
    <col min="7176" max="7176" width="8.28125" style="44" customWidth="1"/>
    <col min="7177" max="7177" width="2.140625" style="44" customWidth="1"/>
    <col min="7178" max="7178" width="8.28125" style="44" customWidth="1"/>
    <col min="7179" max="7179" width="2.140625" style="44" customWidth="1"/>
    <col min="7180" max="7180" width="8.28125" style="44" customWidth="1"/>
    <col min="7181" max="7181" width="2.140625" style="44" customWidth="1"/>
    <col min="7182" max="7182" width="8.28125" style="44" customWidth="1"/>
    <col min="7183" max="7183" width="2.140625" style="44" customWidth="1"/>
    <col min="7184" max="7184" width="8.28125" style="44" customWidth="1"/>
    <col min="7185" max="7185" width="2.140625" style="44" customWidth="1"/>
    <col min="7186" max="7186" width="8.28125" style="44" customWidth="1"/>
    <col min="7187" max="7187" width="2.140625" style="44" customWidth="1"/>
    <col min="7188" max="7188" width="8.28125" style="44" customWidth="1"/>
    <col min="7189" max="7189" width="2.140625" style="44" customWidth="1"/>
    <col min="7190" max="7190" width="8.28125" style="44" customWidth="1"/>
    <col min="7191" max="7191" width="2.140625" style="44" customWidth="1"/>
    <col min="7192" max="7193" width="9.140625" style="44" customWidth="1"/>
    <col min="7194" max="7203" width="8.28125" style="44" customWidth="1"/>
    <col min="7204" max="7427" width="9.140625" style="44" customWidth="1"/>
    <col min="7428" max="7428" width="8.28125" style="44" customWidth="1"/>
    <col min="7429" max="7429" width="2.140625" style="44" customWidth="1"/>
    <col min="7430" max="7430" width="8.28125" style="44" customWidth="1"/>
    <col min="7431" max="7431" width="2.140625" style="44" customWidth="1"/>
    <col min="7432" max="7432" width="8.28125" style="44" customWidth="1"/>
    <col min="7433" max="7433" width="2.140625" style="44" customWidth="1"/>
    <col min="7434" max="7434" width="8.28125" style="44" customWidth="1"/>
    <col min="7435" max="7435" width="2.140625" style="44" customWidth="1"/>
    <col min="7436" max="7436" width="8.28125" style="44" customWidth="1"/>
    <col min="7437" max="7437" width="2.140625" style="44" customWidth="1"/>
    <col min="7438" max="7438" width="8.28125" style="44" customWidth="1"/>
    <col min="7439" max="7439" width="2.140625" style="44" customWidth="1"/>
    <col min="7440" max="7440" width="8.28125" style="44" customWidth="1"/>
    <col min="7441" max="7441" width="2.140625" style="44" customWidth="1"/>
    <col min="7442" max="7442" width="8.28125" style="44" customWidth="1"/>
    <col min="7443" max="7443" width="2.140625" style="44" customWidth="1"/>
    <col min="7444" max="7444" width="8.28125" style="44" customWidth="1"/>
    <col min="7445" max="7445" width="2.140625" style="44" customWidth="1"/>
    <col min="7446" max="7446" width="8.28125" style="44" customWidth="1"/>
    <col min="7447" max="7447" width="2.140625" style="44" customWidth="1"/>
    <col min="7448" max="7449" width="9.140625" style="44" customWidth="1"/>
    <col min="7450" max="7459" width="8.28125" style="44" customWidth="1"/>
    <col min="7460" max="7683" width="9.140625" style="44" customWidth="1"/>
    <col min="7684" max="7684" width="8.28125" style="44" customWidth="1"/>
    <col min="7685" max="7685" width="2.140625" style="44" customWidth="1"/>
    <col min="7686" max="7686" width="8.28125" style="44" customWidth="1"/>
    <col min="7687" max="7687" width="2.140625" style="44" customWidth="1"/>
    <col min="7688" max="7688" width="8.28125" style="44" customWidth="1"/>
    <col min="7689" max="7689" width="2.140625" style="44" customWidth="1"/>
    <col min="7690" max="7690" width="8.28125" style="44" customWidth="1"/>
    <col min="7691" max="7691" width="2.140625" style="44" customWidth="1"/>
    <col min="7692" max="7692" width="8.28125" style="44" customWidth="1"/>
    <col min="7693" max="7693" width="2.140625" style="44" customWidth="1"/>
    <col min="7694" max="7694" width="8.28125" style="44" customWidth="1"/>
    <col min="7695" max="7695" width="2.140625" style="44" customWidth="1"/>
    <col min="7696" max="7696" width="8.28125" style="44" customWidth="1"/>
    <col min="7697" max="7697" width="2.140625" style="44" customWidth="1"/>
    <col min="7698" max="7698" width="8.28125" style="44" customWidth="1"/>
    <col min="7699" max="7699" width="2.140625" style="44" customWidth="1"/>
    <col min="7700" max="7700" width="8.28125" style="44" customWidth="1"/>
    <col min="7701" max="7701" width="2.140625" style="44" customWidth="1"/>
    <col min="7702" max="7702" width="8.28125" style="44" customWidth="1"/>
    <col min="7703" max="7703" width="2.140625" style="44" customWidth="1"/>
    <col min="7704" max="7705" width="9.140625" style="44" customWidth="1"/>
    <col min="7706" max="7715" width="8.28125" style="44" customWidth="1"/>
    <col min="7716" max="7939" width="9.140625" style="44" customWidth="1"/>
    <col min="7940" max="7940" width="8.28125" style="44" customWidth="1"/>
    <col min="7941" max="7941" width="2.140625" style="44" customWidth="1"/>
    <col min="7942" max="7942" width="8.28125" style="44" customWidth="1"/>
    <col min="7943" max="7943" width="2.140625" style="44" customWidth="1"/>
    <col min="7944" max="7944" width="8.28125" style="44" customWidth="1"/>
    <col min="7945" max="7945" width="2.140625" style="44" customWidth="1"/>
    <col min="7946" max="7946" width="8.28125" style="44" customWidth="1"/>
    <col min="7947" max="7947" width="2.140625" style="44" customWidth="1"/>
    <col min="7948" max="7948" width="8.28125" style="44" customWidth="1"/>
    <col min="7949" max="7949" width="2.140625" style="44" customWidth="1"/>
    <col min="7950" max="7950" width="8.28125" style="44" customWidth="1"/>
    <col min="7951" max="7951" width="2.140625" style="44" customWidth="1"/>
    <col min="7952" max="7952" width="8.28125" style="44" customWidth="1"/>
    <col min="7953" max="7953" width="2.140625" style="44" customWidth="1"/>
    <col min="7954" max="7954" width="8.28125" style="44" customWidth="1"/>
    <col min="7955" max="7955" width="2.140625" style="44" customWidth="1"/>
    <col min="7956" max="7956" width="8.28125" style="44" customWidth="1"/>
    <col min="7957" max="7957" width="2.140625" style="44" customWidth="1"/>
    <col min="7958" max="7958" width="8.28125" style="44" customWidth="1"/>
    <col min="7959" max="7959" width="2.140625" style="44" customWidth="1"/>
    <col min="7960" max="7961" width="9.140625" style="44" customWidth="1"/>
    <col min="7962" max="7971" width="8.28125" style="44" customWidth="1"/>
    <col min="7972" max="8195" width="9.140625" style="44" customWidth="1"/>
    <col min="8196" max="8196" width="8.28125" style="44" customWidth="1"/>
    <col min="8197" max="8197" width="2.140625" style="44" customWidth="1"/>
    <col min="8198" max="8198" width="8.28125" style="44" customWidth="1"/>
    <col min="8199" max="8199" width="2.140625" style="44" customWidth="1"/>
    <col min="8200" max="8200" width="8.28125" style="44" customWidth="1"/>
    <col min="8201" max="8201" width="2.140625" style="44" customWidth="1"/>
    <col min="8202" max="8202" width="8.28125" style="44" customWidth="1"/>
    <col min="8203" max="8203" width="2.140625" style="44" customWidth="1"/>
    <col min="8204" max="8204" width="8.28125" style="44" customWidth="1"/>
    <col min="8205" max="8205" width="2.140625" style="44" customWidth="1"/>
    <col min="8206" max="8206" width="8.28125" style="44" customWidth="1"/>
    <col min="8207" max="8207" width="2.140625" style="44" customWidth="1"/>
    <col min="8208" max="8208" width="8.28125" style="44" customWidth="1"/>
    <col min="8209" max="8209" width="2.140625" style="44" customWidth="1"/>
    <col min="8210" max="8210" width="8.28125" style="44" customWidth="1"/>
    <col min="8211" max="8211" width="2.140625" style="44" customWidth="1"/>
    <col min="8212" max="8212" width="8.28125" style="44" customWidth="1"/>
    <col min="8213" max="8213" width="2.140625" style="44" customWidth="1"/>
    <col min="8214" max="8214" width="8.28125" style="44" customWidth="1"/>
    <col min="8215" max="8215" width="2.140625" style="44" customWidth="1"/>
    <col min="8216" max="8217" width="9.140625" style="44" customWidth="1"/>
    <col min="8218" max="8227" width="8.28125" style="44" customWidth="1"/>
    <col min="8228" max="8451" width="9.140625" style="44" customWidth="1"/>
    <col min="8452" max="8452" width="8.28125" style="44" customWidth="1"/>
    <col min="8453" max="8453" width="2.140625" style="44" customWidth="1"/>
    <col min="8454" max="8454" width="8.28125" style="44" customWidth="1"/>
    <col min="8455" max="8455" width="2.140625" style="44" customWidth="1"/>
    <col min="8456" max="8456" width="8.28125" style="44" customWidth="1"/>
    <col min="8457" max="8457" width="2.140625" style="44" customWidth="1"/>
    <col min="8458" max="8458" width="8.28125" style="44" customWidth="1"/>
    <col min="8459" max="8459" width="2.140625" style="44" customWidth="1"/>
    <col min="8460" max="8460" width="8.28125" style="44" customWidth="1"/>
    <col min="8461" max="8461" width="2.140625" style="44" customWidth="1"/>
    <col min="8462" max="8462" width="8.28125" style="44" customWidth="1"/>
    <col min="8463" max="8463" width="2.140625" style="44" customWidth="1"/>
    <col min="8464" max="8464" width="8.28125" style="44" customWidth="1"/>
    <col min="8465" max="8465" width="2.140625" style="44" customWidth="1"/>
    <col min="8466" max="8466" width="8.28125" style="44" customWidth="1"/>
    <col min="8467" max="8467" width="2.140625" style="44" customWidth="1"/>
    <col min="8468" max="8468" width="8.28125" style="44" customWidth="1"/>
    <col min="8469" max="8469" width="2.140625" style="44" customWidth="1"/>
    <col min="8470" max="8470" width="8.28125" style="44" customWidth="1"/>
    <col min="8471" max="8471" width="2.140625" style="44" customWidth="1"/>
    <col min="8472" max="8473" width="9.140625" style="44" customWidth="1"/>
    <col min="8474" max="8483" width="8.28125" style="44" customWidth="1"/>
    <col min="8484" max="8707" width="9.140625" style="44" customWidth="1"/>
    <col min="8708" max="8708" width="8.28125" style="44" customWidth="1"/>
    <col min="8709" max="8709" width="2.140625" style="44" customWidth="1"/>
    <col min="8710" max="8710" width="8.28125" style="44" customWidth="1"/>
    <col min="8711" max="8711" width="2.140625" style="44" customWidth="1"/>
    <col min="8712" max="8712" width="8.28125" style="44" customWidth="1"/>
    <col min="8713" max="8713" width="2.140625" style="44" customWidth="1"/>
    <col min="8714" max="8714" width="8.28125" style="44" customWidth="1"/>
    <col min="8715" max="8715" width="2.140625" style="44" customWidth="1"/>
    <col min="8716" max="8716" width="8.28125" style="44" customWidth="1"/>
    <col min="8717" max="8717" width="2.140625" style="44" customWidth="1"/>
    <col min="8718" max="8718" width="8.28125" style="44" customWidth="1"/>
    <col min="8719" max="8719" width="2.140625" style="44" customWidth="1"/>
    <col min="8720" max="8720" width="8.28125" style="44" customWidth="1"/>
    <col min="8721" max="8721" width="2.140625" style="44" customWidth="1"/>
    <col min="8722" max="8722" width="8.28125" style="44" customWidth="1"/>
    <col min="8723" max="8723" width="2.140625" style="44" customWidth="1"/>
    <col min="8724" max="8724" width="8.28125" style="44" customWidth="1"/>
    <col min="8725" max="8725" width="2.140625" style="44" customWidth="1"/>
    <col min="8726" max="8726" width="8.28125" style="44" customWidth="1"/>
    <col min="8727" max="8727" width="2.140625" style="44" customWidth="1"/>
    <col min="8728" max="8729" width="9.140625" style="44" customWidth="1"/>
    <col min="8730" max="8739" width="8.28125" style="44" customWidth="1"/>
    <col min="8740" max="8963" width="9.140625" style="44" customWidth="1"/>
    <col min="8964" max="8964" width="8.28125" style="44" customWidth="1"/>
    <col min="8965" max="8965" width="2.140625" style="44" customWidth="1"/>
    <col min="8966" max="8966" width="8.28125" style="44" customWidth="1"/>
    <col min="8967" max="8967" width="2.140625" style="44" customWidth="1"/>
    <col min="8968" max="8968" width="8.28125" style="44" customWidth="1"/>
    <col min="8969" max="8969" width="2.140625" style="44" customWidth="1"/>
    <col min="8970" max="8970" width="8.28125" style="44" customWidth="1"/>
    <col min="8971" max="8971" width="2.140625" style="44" customWidth="1"/>
    <col min="8972" max="8972" width="8.28125" style="44" customWidth="1"/>
    <col min="8973" max="8973" width="2.140625" style="44" customWidth="1"/>
    <col min="8974" max="8974" width="8.28125" style="44" customWidth="1"/>
    <col min="8975" max="8975" width="2.140625" style="44" customWidth="1"/>
    <col min="8976" max="8976" width="8.28125" style="44" customWidth="1"/>
    <col min="8977" max="8977" width="2.140625" style="44" customWidth="1"/>
    <col min="8978" max="8978" width="8.28125" style="44" customWidth="1"/>
    <col min="8979" max="8979" width="2.140625" style="44" customWidth="1"/>
    <col min="8980" max="8980" width="8.28125" style="44" customWidth="1"/>
    <col min="8981" max="8981" width="2.140625" style="44" customWidth="1"/>
    <col min="8982" max="8982" width="8.28125" style="44" customWidth="1"/>
    <col min="8983" max="8983" width="2.140625" style="44" customWidth="1"/>
    <col min="8984" max="8985" width="9.140625" style="44" customWidth="1"/>
    <col min="8986" max="8995" width="8.28125" style="44" customWidth="1"/>
    <col min="8996" max="9219" width="9.140625" style="44" customWidth="1"/>
    <col min="9220" max="9220" width="8.28125" style="44" customWidth="1"/>
    <col min="9221" max="9221" width="2.140625" style="44" customWidth="1"/>
    <col min="9222" max="9222" width="8.28125" style="44" customWidth="1"/>
    <col min="9223" max="9223" width="2.140625" style="44" customWidth="1"/>
    <col min="9224" max="9224" width="8.28125" style="44" customWidth="1"/>
    <col min="9225" max="9225" width="2.140625" style="44" customWidth="1"/>
    <col min="9226" max="9226" width="8.28125" style="44" customWidth="1"/>
    <col min="9227" max="9227" width="2.140625" style="44" customWidth="1"/>
    <col min="9228" max="9228" width="8.28125" style="44" customWidth="1"/>
    <col min="9229" max="9229" width="2.140625" style="44" customWidth="1"/>
    <col min="9230" max="9230" width="8.28125" style="44" customWidth="1"/>
    <col min="9231" max="9231" width="2.140625" style="44" customWidth="1"/>
    <col min="9232" max="9232" width="8.28125" style="44" customWidth="1"/>
    <col min="9233" max="9233" width="2.140625" style="44" customWidth="1"/>
    <col min="9234" max="9234" width="8.28125" style="44" customWidth="1"/>
    <col min="9235" max="9235" width="2.140625" style="44" customWidth="1"/>
    <col min="9236" max="9236" width="8.28125" style="44" customWidth="1"/>
    <col min="9237" max="9237" width="2.140625" style="44" customWidth="1"/>
    <col min="9238" max="9238" width="8.28125" style="44" customWidth="1"/>
    <col min="9239" max="9239" width="2.140625" style="44" customWidth="1"/>
    <col min="9240" max="9241" width="9.140625" style="44" customWidth="1"/>
    <col min="9242" max="9251" width="8.28125" style="44" customWidth="1"/>
    <col min="9252" max="9475" width="9.140625" style="44" customWidth="1"/>
    <col min="9476" max="9476" width="8.28125" style="44" customWidth="1"/>
    <col min="9477" max="9477" width="2.140625" style="44" customWidth="1"/>
    <col min="9478" max="9478" width="8.28125" style="44" customWidth="1"/>
    <col min="9479" max="9479" width="2.140625" style="44" customWidth="1"/>
    <col min="9480" max="9480" width="8.28125" style="44" customWidth="1"/>
    <col min="9481" max="9481" width="2.140625" style="44" customWidth="1"/>
    <col min="9482" max="9482" width="8.28125" style="44" customWidth="1"/>
    <col min="9483" max="9483" width="2.140625" style="44" customWidth="1"/>
    <col min="9484" max="9484" width="8.28125" style="44" customWidth="1"/>
    <col min="9485" max="9485" width="2.140625" style="44" customWidth="1"/>
    <col min="9486" max="9486" width="8.28125" style="44" customWidth="1"/>
    <col min="9487" max="9487" width="2.140625" style="44" customWidth="1"/>
    <col min="9488" max="9488" width="8.28125" style="44" customWidth="1"/>
    <col min="9489" max="9489" width="2.140625" style="44" customWidth="1"/>
    <col min="9490" max="9490" width="8.28125" style="44" customWidth="1"/>
    <col min="9491" max="9491" width="2.140625" style="44" customWidth="1"/>
    <col min="9492" max="9492" width="8.28125" style="44" customWidth="1"/>
    <col min="9493" max="9493" width="2.140625" style="44" customWidth="1"/>
    <col min="9494" max="9494" width="8.28125" style="44" customWidth="1"/>
    <col min="9495" max="9495" width="2.140625" style="44" customWidth="1"/>
    <col min="9496" max="9497" width="9.140625" style="44" customWidth="1"/>
    <col min="9498" max="9507" width="8.28125" style="44" customWidth="1"/>
    <col min="9508" max="9731" width="9.140625" style="44" customWidth="1"/>
    <col min="9732" max="9732" width="8.28125" style="44" customWidth="1"/>
    <col min="9733" max="9733" width="2.140625" style="44" customWidth="1"/>
    <col min="9734" max="9734" width="8.28125" style="44" customWidth="1"/>
    <col min="9735" max="9735" width="2.140625" style="44" customWidth="1"/>
    <col min="9736" max="9736" width="8.28125" style="44" customWidth="1"/>
    <col min="9737" max="9737" width="2.140625" style="44" customWidth="1"/>
    <col min="9738" max="9738" width="8.28125" style="44" customWidth="1"/>
    <col min="9739" max="9739" width="2.140625" style="44" customWidth="1"/>
    <col min="9740" max="9740" width="8.28125" style="44" customWidth="1"/>
    <col min="9741" max="9741" width="2.140625" style="44" customWidth="1"/>
    <col min="9742" max="9742" width="8.28125" style="44" customWidth="1"/>
    <col min="9743" max="9743" width="2.140625" style="44" customWidth="1"/>
    <col min="9744" max="9744" width="8.28125" style="44" customWidth="1"/>
    <col min="9745" max="9745" width="2.140625" style="44" customWidth="1"/>
    <col min="9746" max="9746" width="8.28125" style="44" customWidth="1"/>
    <col min="9747" max="9747" width="2.140625" style="44" customWidth="1"/>
    <col min="9748" max="9748" width="8.28125" style="44" customWidth="1"/>
    <col min="9749" max="9749" width="2.140625" style="44" customWidth="1"/>
    <col min="9750" max="9750" width="8.28125" style="44" customWidth="1"/>
    <col min="9751" max="9751" width="2.140625" style="44" customWidth="1"/>
    <col min="9752" max="9753" width="9.140625" style="44" customWidth="1"/>
    <col min="9754" max="9763" width="8.28125" style="44" customWidth="1"/>
    <col min="9764" max="9987" width="9.140625" style="44" customWidth="1"/>
    <col min="9988" max="9988" width="8.28125" style="44" customWidth="1"/>
    <col min="9989" max="9989" width="2.140625" style="44" customWidth="1"/>
    <col min="9990" max="9990" width="8.28125" style="44" customWidth="1"/>
    <col min="9991" max="9991" width="2.140625" style="44" customWidth="1"/>
    <col min="9992" max="9992" width="8.28125" style="44" customWidth="1"/>
    <col min="9993" max="9993" width="2.140625" style="44" customWidth="1"/>
    <col min="9994" max="9994" width="8.28125" style="44" customWidth="1"/>
    <col min="9995" max="9995" width="2.140625" style="44" customWidth="1"/>
    <col min="9996" max="9996" width="8.28125" style="44" customWidth="1"/>
    <col min="9997" max="9997" width="2.140625" style="44" customWidth="1"/>
    <col min="9998" max="9998" width="8.28125" style="44" customWidth="1"/>
    <col min="9999" max="9999" width="2.140625" style="44" customWidth="1"/>
    <col min="10000" max="10000" width="8.28125" style="44" customWidth="1"/>
    <col min="10001" max="10001" width="2.140625" style="44" customWidth="1"/>
    <col min="10002" max="10002" width="8.28125" style="44" customWidth="1"/>
    <col min="10003" max="10003" width="2.140625" style="44" customWidth="1"/>
    <col min="10004" max="10004" width="8.28125" style="44" customWidth="1"/>
    <col min="10005" max="10005" width="2.140625" style="44" customWidth="1"/>
    <col min="10006" max="10006" width="8.28125" style="44" customWidth="1"/>
    <col min="10007" max="10007" width="2.140625" style="44" customWidth="1"/>
    <col min="10008" max="10009" width="9.140625" style="44" customWidth="1"/>
    <col min="10010" max="10019" width="8.28125" style="44" customWidth="1"/>
    <col min="10020" max="10243" width="9.140625" style="44" customWidth="1"/>
    <col min="10244" max="10244" width="8.28125" style="44" customWidth="1"/>
    <col min="10245" max="10245" width="2.140625" style="44" customWidth="1"/>
    <col min="10246" max="10246" width="8.28125" style="44" customWidth="1"/>
    <col min="10247" max="10247" width="2.140625" style="44" customWidth="1"/>
    <col min="10248" max="10248" width="8.28125" style="44" customWidth="1"/>
    <col min="10249" max="10249" width="2.140625" style="44" customWidth="1"/>
    <col min="10250" max="10250" width="8.28125" style="44" customWidth="1"/>
    <col min="10251" max="10251" width="2.140625" style="44" customWidth="1"/>
    <col min="10252" max="10252" width="8.28125" style="44" customWidth="1"/>
    <col min="10253" max="10253" width="2.140625" style="44" customWidth="1"/>
    <col min="10254" max="10254" width="8.28125" style="44" customWidth="1"/>
    <col min="10255" max="10255" width="2.140625" style="44" customWidth="1"/>
    <col min="10256" max="10256" width="8.28125" style="44" customWidth="1"/>
    <col min="10257" max="10257" width="2.140625" style="44" customWidth="1"/>
    <col min="10258" max="10258" width="8.28125" style="44" customWidth="1"/>
    <col min="10259" max="10259" width="2.140625" style="44" customWidth="1"/>
    <col min="10260" max="10260" width="8.28125" style="44" customWidth="1"/>
    <col min="10261" max="10261" width="2.140625" style="44" customWidth="1"/>
    <col min="10262" max="10262" width="8.28125" style="44" customWidth="1"/>
    <col min="10263" max="10263" width="2.140625" style="44" customWidth="1"/>
    <col min="10264" max="10265" width="9.140625" style="44" customWidth="1"/>
    <col min="10266" max="10275" width="8.28125" style="44" customWidth="1"/>
    <col min="10276" max="10499" width="9.140625" style="44" customWidth="1"/>
    <col min="10500" max="10500" width="8.28125" style="44" customWidth="1"/>
    <col min="10501" max="10501" width="2.140625" style="44" customWidth="1"/>
    <col min="10502" max="10502" width="8.28125" style="44" customWidth="1"/>
    <col min="10503" max="10503" width="2.140625" style="44" customWidth="1"/>
    <col min="10504" max="10504" width="8.28125" style="44" customWidth="1"/>
    <col min="10505" max="10505" width="2.140625" style="44" customWidth="1"/>
    <col min="10506" max="10506" width="8.28125" style="44" customWidth="1"/>
    <col min="10507" max="10507" width="2.140625" style="44" customWidth="1"/>
    <col min="10508" max="10508" width="8.28125" style="44" customWidth="1"/>
    <col min="10509" max="10509" width="2.140625" style="44" customWidth="1"/>
    <col min="10510" max="10510" width="8.28125" style="44" customWidth="1"/>
    <col min="10511" max="10511" width="2.140625" style="44" customWidth="1"/>
    <col min="10512" max="10512" width="8.28125" style="44" customWidth="1"/>
    <col min="10513" max="10513" width="2.140625" style="44" customWidth="1"/>
    <col min="10514" max="10514" width="8.28125" style="44" customWidth="1"/>
    <col min="10515" max="10515" width="2.140625" style="44" customWidth="1"/>
    <col min="10516" max="10516" width="8.28125" style="44" customWidth="1"/>
    <col min="10517" max="10517" width="2.140625" style="44" customWidth="1"/>
    <col min="10518" max="10518" width="8.28125" style="44" customWidth="1"/>
    <col min="10519" max="10519" width="2.140625" style="44" customWidth="1"/>
    <col min="10520" max="10521" width="9.140625" style="44" customWidth="1"/>
    <col min="10522" max="10531" width="8.28125" style="44" customWidth="1"/>
    <col min="10532" max="10755" width="9.140625" style="44" customWidth="1"/>
    <col min="10756" max="10756" width="8.28125" style="44" customWidth="1"/>
    <col min="10757" max="10757" width="2.140625" style="44" customWidth="1"/>
    <col min="10758" max="10758" width="8.28125" style="44" customWidth="1"/>
    <col min="10759" max="10759" width="2.140625" style="44" customWidth="1"/>
    <col min="10760" max="10760" width="8.28125" style="44" customWidth="1"/>
    <col min="10761" max="10761" width="2.140625" style="44" customWidth="1"/>
    <col min="10762" max="10762" width="8.28125" style="44" customWidth="1"/>
    <col min="10763" max="10763" width="2.140625" style="44" customWidth="1"/>
    <col min="10764" max="10764" width="8.28125" style="44" customWidth="1"/>
    <col min="10765" max="10765" width="2.140625" style="44" customWidth="1"/>
    <col min="10766" max="10766" width="8.28125" style="44" customWidth="1"/>
    <col min="10767" max="10767" width="2.140625" style="44" customWidth="1"/>
    <col min="10768" max="10768" width="8.28125" style="44" customWidth="1"/>
    <col min="10769" max="10769" width="2.140625" style="44" customWidth="1"/>
    <col min="10770" max="10770" width="8.28125" style="44" customWidth="1"/>
    <col min="10771" max="10771" width="2.140625" style="44" customWidth="1"/>
    <col min="10772" max="10772" width="8.28125" style="44" customWidth="1"/>
    <col min="10773" max="10773" width="2.140625" style="44" customWidth="1"/>
    <col min="10774" max="10774" width="8.28125" style="44" customWidth="1"/>
    <col min="10775" max="10775" width="2.140625" style="44" customWidth="1"/>
    <col min="10776" max="10777" width="9.140625" style="44" customWidth="1"/>
    <col min="10778" max="10787" width="8.28125" style="44" customWidth="1"/>
    <col min="10788" max="11011" width="9.140625" style="44" customWidth="1"/>
    <col min="11012" max="11012" width="8.28125" style="44" customWidth="1"/>
    <col min="11013" max="11013" width="2.140625" style="44" customWidth="1"/>
    <col min="11014" max="11014" width="8.28125" style="44" customWidth="1"/>
    <col min="11015" max="11015" width="2.140625" style="44" customWidth="1"/>
    <col min="11016" max="11016" width="8.28125" style="44" customWidth="1"/>
    <col min="11017" max="11017" width="2.140625" style="44" customWidth="1"/>
    <col min="11018" max="11018" width="8.28125" style="44" customWidth="1"/>
    <col min="11019" max="11019" width="2.140625" style="44" customWidth="1"/>
    <col min="11020" max="11020" width="8.28125" style="44" customWidth="1"/>
    <col min="11021" max="11021" width="2.140625" style="44" customWidth="1"/>
    <col min="11022" max="11022" width="8.28125" style="44" customWidth="1"/>
    <col min="11023" max="11023" width="2.140625" style="44" customWidth="1"/>
    <col min="11024" max="11024" width="8.28125" style="44" customWidth="1"/>
    <col min="11025" max="11025" width="2.140625" style="44" customWidth="1"/>
    <col min="11026" max="11026" width="8.28125" style="44" customWidth="1"/>
    <col min="11027" max="11027" width="2.140625" style="44" customWidth="1"/>
    <col min="11028" max="11028" width="8.28125" style="44" customWidth="1"/>
    <col min="11029" max="11029" width="2.140625" style="44" customWidth="1"/>
    <col min="11030" max="11030" width="8.28125" style="44" customWidth="1"/>
    <col min="11031" max="11031" width="2.140625" style="44" customWidth="1"/>
    <col min="11032" max="11033" width="9.140625" style="44" customWidth="1"/>
    <col min="11034" max="11043" width="8.28125" style="44" customWidth="1"/>
    <col min="11044" max="11267" width="9.140625" style="44" customWidth="1"/>
    <col min="11268" max="11268" width="8.28125" style="44" customWidth="1"/>
    <col min="11269" max="11269" width="2.140625" style="44" customWidth="1"/>
    <col min="11270" max="11270" width="8.28125" style="44" customWidth="1"/>
    <col min="11271" max="11271" width="2.140625" style="44" customWidth="1"/>
    <col min="11272" max="11272" width="8.28125" style="44" customWidth="1"/>
    <col min="11273" max="11273" width="2.140625" style="44" customWidth="1"/>
    <col min="11274" max="11274" width="8.28125" style="44" customWidth="1"/>
    <col min="11275" max="11275" width="2.140625" style="44" customWidth="1"/>
    <col min="11276" max="11276" width="8.28125" style="44" customWidth="1"/>
    <col min="11277" max="11277" width="2.140625" style="44" customWidth="1"/>
    <col min="11278" max="11278" width="8.28125" style="44" customWidth="1"/>
    <col min="11279" max="11279" width="2.140625" style="44" customWidth="1"/>
    <col min="11280" max="11280" width="8.28125" style="44" customWidth="1"/>
    <col min="11281" max="11281" width="2.140625" style="44" customWidth="1"/>
    <col min="11282" max="11282" width="8.28125" style="44" customWidth="1"/>
    <col min="11283" max="11283" width="2.140625" style="44" customWidth="1"/>
    <col min="11284" max="11284" width="8.28125" style="44" customWidth="1"/>
    <col min="11285" max="11285" width="2.140625" style="44" customWidth="1"/>
    <col min="11286" max="11286" width="8.28125" style="44" customWidth="1"/>
    <col min="11287" max="11287" width="2.140625" style="44" customWidth="1"/>
    <col min="11288" max="11289" width="9.140625" style="44" customWidth="1"/>
    <col min="11290" max="11299" width="8.28125" style="44" customWidth="1"/>
    <col min="11300" max="11523" width="9.140625" style="44" customWidth="1"/>
    <col min="11524" max="11524" width="8.28125" style="44" customWidth="1"/>
    <col min="11525" max="11525" width="2.140625" style="44" customWidth="1"/>
    <col min="11526" max="11526" width="8.28125" style="44" customWidth="1"/>
    <col min="11527" max="11527" width="2.140625" style="44" customWidth="1"/>
    <col min="11528" max="11528" width="8.28125" style="44" customWidth="1"/>
    <col min="11529" max="11529" width="2.140625" style="44" customWidth="1"/>
    <col min="11530" max="11530" width="8.28125" style="44" customWidth="1"/>
    <col min="11531" max="11531" width="2.140625" style="44" customWidth="1"/>
    <col min="11532" max="11532" width="8.28125" style="44" customWidth="1"/>
    <col min="11533" max="11533" width="2.140625" style="44" customWidth="1"/>
    <col min="11534" max="11534" width="8.28125" style="44" customWidth="1"/>
    <col min="11535" max="11535" width="2.140625" style="44" customWidth="1"/>
    <col min="11536" max="11536" width="8.28125" style="44" customWidth="1"/>
    <col min="11537" max="11537" width="2.140625" style="44" customWidth="1"/>
    <col min="11538" max="11538" width="8.28125" style="44" customWidth="1"/>
    <col min="11539" max="11539" width="2.140625" style="44" customWidth="1"/>
    <col min="11540" max="11540" width="8.28125" style="44" customWidth="1"/>
    <col min="11541" max="11541" width="2.140625" style="44" customWidth="1"/>
    <col min="11542" max="11542" width="8.28125" style="44" customWidth="1"/>
    <col min="11543" max="11543" width="2.140625" style="44" customWidth="1"/>
    <col min="11544" max="11545" width="9.140625" style="44" customWidth="1"/>
    <col min="11546" max="11555" width="8.28125" style="44" customWidth="1"/>
    <col min="11556" max="11779" width="9.140625" style="44" customWidth="1"/>
    <col min="11780" max="11780" width="8.28125" style="44" customWidth="1"/>
    <col min="11781" max="11781" width="2.140625" style="44" customWidth="1"/>
    <col min="11782" max="11782" width="8.28125" style="44" customWidth="1"/>
    <col min="11783" max="11783" width="2.140625" style="44" customWidth="1"/>
    <col min="11784" max="11784" width="8.28125" style="44" customWidth="1"/>
    <col min="11785" max="11785" width="2.140625" style="44" customWidth="1"/>
    <col min="11786" max="11786" width="8.28125" style="44" customWidth="1"/>
    <col min="11787" max="11787" width="2.140625" style="44" customWidth="1"/>
    <col min="11788" max="11788" width="8.28125" style="44" customWidth="1"/>
    <col min="11789" max="11789" width="2.140625" style="44" customWidth="1"/>
    <col min="11790" max="11790" width="8.28125" style="44" customWidth="1"/>
    <col min="11791" max="11791" width="2.140625" style="44" customWidth="1"/>
    <col min="11792" max="11792" width="8.28125" style="44" customWidth="1"/>
    <col min="11793" max="11793" width="2.140625" style="44" customWidth="1"/>
    <col min="11794" max="11794" width="8.28125" style="44" customWidth="1"/>
    <col min="11795" max="11795" width="2.140625" style="44" customWidth="1"/>
    <col min="11796" max="11796" width="8.28125" style="44" customWidth="1"/>
    <col min="11797" max="11797" width="2.140625" style="44" customWidth="1"/>
    <col min="11798" max="11798" width="8.28125" style="44" customWidth="1"/>
    <col min="11799" max="11799" width="2.140625" style="44" customWidth="1"/>
    <col min="11800" max="11801" width="9.140625" style="44" customWidth="1"/>
    <col min="11802" max="11811" width="8.28125" style="44" customWidth="1"/>
    <col min="11812" max="12035" width="9.140625" style="44" customWidth="1"/>
    <col min="12036" max="12036" width="8.28125" style="44" customWidth="1"/>
    <col min="12037" max="12037" width="2.140625" style="44" customWidth="1"/>
    <col min="12038" max="12038" width="8.28125" style="44" customWidth="1"/>
    <col min="12039" max="12039" width="2.140625" style="44" customWidth="1"/>
    <col min="12040" max="12040" width="8.28125" style="44" customWidth="1"/>
    <col min="12041" max="12041" width="2.140625" style="44" customWidth="1"/>
    <col min="12042" max="12042" width="8.28125" style="44" customWidth="1"/>
    <col min="12043" max="12043" width="2.140625" style="44" customWidth="1"/>
    <col min="12044" max="12044" width="8.28125" style="44" customWidth="1"/>
    <col min="12045" max="12045" width="2.140625" style="44" customWidth="1"/>
    <col min="12046" max="12046" width="8.28125" style="44" customWidth="1"/>
    <col min="12047" max="12047" width="2.140625" style="44" customWidth="1"/>
    <col min="12048" max="12048" width="8.28125" style="44" customWidth="1"/>
    <col min="12049" max="12049" width="2.140625" style="44" customWidth="1"/>
    <col min="12050" max="12050" width="8.28125" style="44" customWidth="1"/>
    <col min="12051" max="12051" width="2.140625" style="44" customWidth="1"/>
    <col min="12052" max="12052" width="8.28125" style="44" customWidth="1"/>
    <col min="12053" max="12053" width="2.140625" style="44" customWidth="1"/>
    <col min="12054" max="12054" width="8.28125" style="44" customWidth="1"/>
    <col min="12055" max="12055" width="2.140625" style="44" customWidth="1"/>
    <col min="12056" max="12057" width="9.140625" style="44" customWidth="1"/>
    <col min="12058" max="12067" width="8.28125" style="44" customWidth="1"/>
    <col min="12068" max="12291" width="9.140625" style="44" customWidth="1"/>
    <col min="12292" max="12292" width="8.28125" style="44" customWidth="1"/>
    <col min="12293" max="12293" width="2.140625" style="44" customWidth="1"/>
    <col min="12294" max="12294" width="8.28125" style="44" customWidth="1"/>
    <col min="12295" max="12295" width="2.140625" style="44" customWidth="1"/>
    <col min="12296" max="12296" width="8.28125" style="44" customWidth="1"/>
    <col min="12297" max="12297" width="2.140625" style="44" customWidth="1"/>
    <col min="12298" max="12298" width="8.28125" style="44" customWidth="1"/>
    <col min="12299" max="12299" width="2.140625" style="44" customWidth="1"/>
    <col min="12300" max="12300" width="8.28125" style="44" customWidth="1"/>
    <col min="12301" max="12301" width="2.140625" style="44" customWidth="1"/>
    <col min="12302" max="12302" width="8.28125" style="44" customWidth="1"/>
    <col min="12303" max="12303" width="2.140625" style="44" customWidth="1"/>
    <col min="12304" max="12304" width="8.28125" style="44" customWidth="1"/>
    <col min="12305" max="12305" width="2.140625" style="44" customWidth="1"/>
    <col min="12306" max="12306" width="8.28125" style="44" customWidth="1"/>
    <col min="12307" max="12307" width="2.140625" style="44" customWidth="1"/>
    <col min="12308" max="12308" width="8.28125" style="44" customWidth="1"/>
    <col min="12309" max="12309" width="2.140625" style="44" customWidth="1"/>
    <col min="12310" max="12310" width="8.28125" style="44" customWidth="1"/>
    <col min="12311" max="12311" width="2.140625" style="44" customWidth="1"/>
    <col min="12312" max="12313" width="9.140625" style="44" customWidth="1"/>
    <col min="12314" max="12323" width="8.28125" style="44" customWidth="1"/>
    <col min="12324" max="12547" width="9.140625" style="44" customWidth="1"/>
    <col min="12548" max="12548" width="8.28125" style="44" customWidth="1"/>
    <col min="12549" max="12549" width="2.140625" style="44" customWidth="1"/>
    <col min="12550" max="12550" width="8.28125" style="44" customWidth="1"/>
    <col min="12551" max="12551" width="2.140625" style="44" customWidth="1"/>
    <col min="12552" max="12552" width="8.28125" style="44" customWidth="1"/>
    <col min="12553" max="12553" width="2.140625" style="44" customWidth="1"/>
    <col min="12554" max="12554" width="8.28125" style="44" customWidth="1"/>
    <col min="12555" max="12555" width="2.140625" style="44" customWidth="1"/>
    <col min="12556" max="12556" width="8.28125" style="44" customWidth="1"/>
    <col min="12557" max="12557" width="2.140625" style="44" customWidth="1"/>
    <col min="12558" max="12558" width="8.28125" style="44" customWidth="1"/>
    <col min="12559" max="12559" width="2.140625" style="44" customWidth="1"/>
    <col min="12560" max="12560" width="8.28125" style="44" customWidth="1"/>
    <col min="12561" max="12561" width="2.140625" style="44" customWidth="1"/>
    <col min="12562" max="12562" width="8.28125" style="44" customWidth="1"/>
    <col min="12563" max="12563" width="2.140625" style="44" customWidth="1"/>
    <col min="12564" max="12564" width="8.28125" style="44" customWidth="1"/>
    <col min="12565" max="12565" width="2.140625" style="44" customWidth="1"/>
    <col min="12566" max="12566" width="8.28125" style="44" customWidth="1"/>
    <col min="12567" max="12567" width="2.140625" style="44" customWidth="1"/>
    <col min="12568" max="12569" width="9.140625" style="44" customWidth="1"/>
    <col min="12570" max="12579" width="8.28125" style="44" customWidth="1"/>
    <col min="12580" max="12803" width="9.140625" style="44" customWidth="1"/>
    <col min="12804" max="12804" width="8.28125" style="44" customWidth="1"/>
    <col min="12805" max="12805" width="2.140625" style="44" customWidth="1"/>
    <col min="12806" max="12806" width="8.28125" style="44" customWidth="1"/>
    <col min="12807" max="12807" width="2.140625" style="44" customWidth="1"/>
    <col min="12808" max="12808" width="8.28125" style="44" customWidth="1"/>
    <col min="12809" max="12809" width="2.140625" style="44" customWidth="1"/>
    <col min="12810" max="12810" width="8.28125" style="44" customWidth="1"/>
    <col min="12811" max="12811" width="2.140625" style="44" customWidth="1"/>
    <col min="12812" max="12812" width="8.28125" style="44" customWidth="1"/>
    <col min="12813" max="12813" width="2.140625" style="44" customWidth="1"/>
    <col min="12814" max="12814" width="8.28125" style="44" customWidth="1"/>
    <col min="12815" max="12815" width="2.140625" style="44" customWidth="1"/>
    <col min="12816" max="12816" width="8.28125" style="44" customWidth="1"/>
    <col min="12817" max="12817" width="2.140625" style="44" customWidth="1"/>
    <col min="12818" max="12818" width="8.28125" style="44" customWidth="1"/>
    <col min="12819" max="12819" width="2.140625" style="44" customWidth="1"/>
    <col min="12820" max="12820" width="8.28125" style="44" customWidth="1"/>
    <col min="12821" max="12821" width="2.140625" style="44" customWidth="1"/>
    <col min="12822" max="12822" width="8.28125" style="44" customWidth="1"/>
    <col min="12823" max="12823" width="2.140625" style="44" customWidth="1"/>
    <col min="12824" max="12825" width="9.140625" style="44" customWidth="1"/>
    <col min="12826" max="12835" width="8.28125" style="44" customWidth="1"/>
    <col min="12836" max="13059" width="9.140625" style="44" customWidth="1"/>
    <col min="13060" max="13060" width="8.28125" style="44" customWidth="1"/>
    <col min="13061" max="13061" width="2.140625" style="44" customWidth="1"/>
    <col min="13062" max="13062" width="8.28125" style="44" customWidth="1"/>
    <col min="13063" max="13063" width="2.140625" style="44" customWidth="1"/>
    <col min="13064" max="13064" width="8.28125" style="44" customWidth="1"/>
    <col min="13065" max="13065" width="2.140625" style="44" customWidth="1"/>
    <col min="13066" max="13066" width="8.28125" style="44" customWidth="1"/>
    <col min="13067" max="13067" width="2.140625" style="44" customWidth="1"/>
    <col min="13068" max="13068" width="8.28125" style="44" customWidth="1"/>
    <col min="13069" max="13069" width="2.140625" style="44" customWidth="1"/>
    <col min="13070" max="13070" width="8.28125" style="44" customWidth="1"/>
    <col min="13071" max="13071" width="2.140625" style="44" customWidth="1"/>
    <col min="13072" max="13072" width="8.28125" style="44" customWidth="1"/>
    <col min="13073" max="13073" width="2.140625" style="44" customWidth="1"/>
    <col min="13074" max="13074" width="8.28125" style="44" customWidth="1"/>
    <col min="13075" max="13075" width="2.140625" style="44" customWidth="1"/>
    <col min="13076" max="13076" width="8.28125" style="44" customWidth="1"/>
    <col min="13077" max="13077" width="2.140625" style="44" customWidth="1"/>
    <col min="13078" max="13078" width="8.28125" style="44" customWidth="1"/>
    <col min="13079" max="13079" width="2.140625" style="44" customWidth="1"/>
    <col min="13080" max="13081" width="9.140625" style="44" customWidth="1"/>
    <col min="13082" max="13091" width="8.28125" style="44" customWidth="1"/>
    <col min="13092" max="13315" width="9.140625" style="44" customWidth="1"/>
    <col min="13316" max="13316" width="8.28125" style="44" customWidth="1"/>
    <col min="13317" max="13317" width="2.140625" style="44" customWidth="1"/>
    <col min="13318" max="13318" width="8.28125" style="44" customWidth="1"/>
    <col min="13319" max="13319" width="2.140625" style="44" customWidth="1"/>
    <col min="13320" max="13320" width="8.28125" style="44" customWidth="1"/>
    <col min="13321" max="13321" width="2.140625" style="44" customWidth="1"/>
    <col min="13322" max="13322" width="8.28125" style="44" customWidth="1"/>
    <col min="13323" max="13323" width="2.140625" style="44" customWidth="1"/>
    <col min="13324" max="13324" width="8.28125" style="44" customWidth="1"/>
    <col min="13325" max="13325" width="2.140625" style="44" customWidth="1"/>
    <col min="13326" max="13326" width="8.28125" style="44" customWidth="1"/>
    <col min="13327" max="13327" width="2.140625" style="44" customWidth="1"/>
    <col min="13328" max="13328" width="8.28125" style="44" customWidth="1"/>
    <col min="13329" max="13329" width="2.140625" style="44" customWidth="1"/>
    <col min="13330" max="13330" width="8.28125" style="44" customWidth="1"/>
    <col min="13331" max="13331" width="2.140625" style="44" customWidth="1"/>
    <col min="13332" max="13332" width="8.28125" style="44" customWidth="1"/>
    <col min="13333" max="13333" width="2.140625" style="44" customWidth="1"/>
    <col min="13334" max="13334" width="8.28125" style="44" customWidth="1"/>
    <col min="13335" max="13335" width="2.140625" style="44" customWidth="1"/>
    <col min="13336" max="13337" width="9.140625" style="44" customWidth="1"/>
    <col min="13338" max="13347" width="8.28125" style="44" customWidth="1"/>
    <col min="13348" max="13571" width="9.140625" style="44" customWidth="1"/>
    <col min="13572" max="13572" width="8.28125" style="44" customWidth="1"/>
    <col min="13573" max="13573" width="2.140625" style="44" customWidth="1"/>
    <col min="13574" max="13574" width="8.28125" style="44" customWidth="1"/>
    <col min="13575" max="13575" width="2.140625" style="44" customWidth="1"/>
    <col min="13576" max="13576" width="8.28125" style="44" customWidth="1"/>
    <col min="13577" max="13577" width="2.140625" style="44" customWidth="1"/>
    <col min="13578" max="13578" width="8.28125" style="44" customWidth="1"/>
    <col min="13579" max="13579" width="2.140625" style="44" customWidth="1"/>
    <col min="13580" max="13580" width="8.28125" style="44" customWidth="1"/>
    <col min="13581" max="13581" width="2.140625" style="44" customWidth="1"/>
    <col min="13582" max="13582" width="8.28125" style="44" customWidth="1"/>
    <col min="13583" max="13583" width="2.140625" style="44" customWidth="1"/>
    <col min="13584" max="13584" width="8.28125" style="44" customWidth="1"/>
    <col min="13585" max="13585" width="2.140625" style="44" customWidth="1"/>
    <col min="13586" max="13586" width="8.28125" style="44" customWidth="1"/>
    <col min="13587" max="13587" width="2.140625" style="44" customWidth="1"/>
    <col min="13588" max="13588" width="8.28125" style="44" customWidth="1"/>
    <col min="13589" max="13589" width="2.140625" style="44" customWidth="1"/>
    <col min="13590" max="13590" width="8.28125" style="44" customWidth="1"/>
    <col min="13591" max="13591" width="2.140625" style="44" customWidth="1"/>
    <col min="13592" max="13593" width="9.140625" style="44" customWidth="1"/>
    <col min="13594" max="13603" width="8.28125" style="44" customWidth="1"/>
    <col min="13604" max="13827" width="9.140625" style="44" customWidth="1"/>
    <col min="13828" max="13828" width="8.28125" style="44" customWidth="1"/>
    <col min="13829" max="13829" width="2.140625" style="44" customWidth="1"/>
    <col min="13830" max="13830" width="8.28125" style="44" customWidth="1"/>
    <col min="13831" max="13831" width="2.140625" style="44" customWidth="1"/>
    <col min="13832" max="13832" width="8.28125" style="44" customWidth="1"/>
    <col min="13833" max="13833" width="2.140625" style="44" customWidth="1"/>
    <col min="13834" max="13834" width="8.28125" style="44" customWidth="1"/>
    <col min="13835" max="13835" width="2.140625" style="44" customWidth="1"/>
    <col min="13836" max="13836" width="8.28125" style="44" customWidth="1"/>
    <col min="13837" max="13837" width="2.140625" style="44" customWidth="1"/>
    <col min="13838" max="13838" width="8.28125" style="44" customWidth="1"/>
    <col min="13839" max="13839" width="2.140625" style="44" customWidth="1"/>
    <col min="13840" max="13840" width="8.28125" style="44" customWidth="1"/>
    <col min="13841" max="13841" width="2.140625" style="44" customWidth="1"/>
    <col min="13842" max="13842" width="8.28125" style="44" customWidth="1"/>
    <col min="13843" max="13843" width="2.140625" style="44" customWidth="1"/>
    <col min="13844" max="13844" width="8.28125" style="44" customWidth="1"/>
    <col min="13845" max="13845" width="2.140625" style="44" customWidth="1"/>
    <col min="13846" max="13846" width="8.28125" style="44" customWidth="1"/>
    <col min="13847" max="13847" width="2.140625" style="44" customWidth="1"/>
    <col min="13848" max="13849" width="9.140625" style="44" customWidth="1"/>
    <col min="13850" max="13859" width="8.28125" style="44" customWidth="1"/>
    <col min="13860" max="14083" width="9.140625" style="44" customWidth="1"/>
    <col min="14084" max="14084" width="8.28125" style="44" customWidth="1"/>
    <col min="14085" max="14085" width="2.140625" style="44" customWidth="1"/>
    <col min="14086" max="14086" width="8.28125" style="44" customWidth="1"/>
    <col min="14087" max="14087" width="2.140625" style="44" customWidth="1"/>
    <col min="14088" max="14088" width="8.28125" style="44" customWidth="1"/>
    <col min="14089" max="14089" width="2.140625" style="44" customWidth="1"/>
    <col min="14090" max="14090" width="8.28125" style="44" customWidth="1"/>
    <col min="14091" max="14091" width="2.140625" style="44" customWidth="1"/>
    <col min="14092" max="14092" width="8.28125" style="44" customWidth="1"/>
    <col min="14093" max="14093" width="2.140625" style="44" customWidth="1"/>
    <col min="14094" max="14094" width="8.28125" style="44" customWidth="1"/>
    <col min="14095" max="14095" width="2.140625" style="44" customWidth="1"/>
    <col min="14096" max="14096" width="8.28125" style="44" customWidth="1"/>
    <col min="14097" max="14097" width="2.140625" style="44" customWidth="1"/>
    <col min="14098" max="14098" width="8.28125" style="44" customWidth="1"/>
    <col min="14099" max="14099" width="2.140625" style="44" customWidth="1"/>
    <col min="14100" max="14100" width="8.28125" style="44" customWidth="1"/>
    <col min="14101" max="14101" width="2.140625" style="44" customWidth="1"/>
    <col min="14102" max="14102" width="8.28125" style="44" customWidth="1"/>
    <col min="14103" max="14103" width="2.140625" style="44" customWidth="1"/>
    <col min="14104" max="14105" width="9.140625" style="44" customWidth="1"/>
    <col min="14106" max="14115" width="8.28125" style="44" customWidth="1"/>
    <col min="14116" max="14339" width="9.140625" style="44" customWidth="1"/>
    <col min="14340" max="14340" width="8.28125" style="44" customWidth="1"/>
    <col min="14341" max="14341" width="2.140625" style="44" customWidth="1"/>
    <col min="14342" max="14342" width="8.28125" style="44" customWidth="1"/>
    <col min="14343" max="14343" width="2.140625" style="44" customWidth="1"/>
    <col min="14344" max="14344" width="8.28125" style="44" customWidth="1"/>
    <col min="14345" max="14345" width="2.140625" style="44" customWidth="1"/>
    <col min="14346" max="14346" width="8.28125" style="44" customWidth="1"/>
    <col min="14347" max="14347" width="2.140625" style="44" customWidth="1"/>
    <col min="14348" max="14348" width="8.28125" style="44" customWidth="1"/>
    <col min="14349" max="14349" width="2.140625" style="44" customWidth="1"/>
    <col min="14350" max="14350" width="8.28125" style="44" customWidth="1"/>
    <col min="14351" max="14351" width="2.140625" style="44" customWidth="1"/>
    <col min="14352" max="14352" width="8.28125" style="44" customWidth="1"/>
    <col min="14353" max="14353" width="2.140625" style="44" customWidth="1"/>
    <col min="14354" max="14354" width="8.28125" style="44" customWidth="1"/>
    <col min="14355" max="14355" width="2.140625" style="44" customWidth="1"/>
    <col min="14356" max="14356" width="8.28125" style="44" customWidth="1"/>
    <col min="14357" max="14357" width="2.140625" style="44" customWidth="1"/>
    <col min="14358" max="14358" width="8.28125" style="44" customWidth="1"/>
    <col min="14359" max="14359" width="2.140625" style="44" customWidth="1"/>
    <col min="14360" max="14361" width="9.140625" style="44" customWidth="1"/>
    <col min="14362" max="14371" width="8.28125" style="44" customWidth="1"/>
    <col min="14372" max="14595" width="9.140625" style="44" customWidth="1"/>
    <col min="14596" max="14596" width="8.28125" style="44" customWidth="1"/>
    <col min="14597" max="14597" width="2.140625" style="44" customWidth="1"/>
    <col min="14598" max="14598" width="8.28125" style="44" customWidth="1"/>
    <col min="14599" max="14599" width="2.140625" style="44" customWidth="1"/>
    <col min="14600" max="14600" width="8.28125" style="44" customWidth="1"/>
    <col min="14601" max="14601" width="2.140625" style="44" customWidth="1"/>
    <col min="14602" max="14602" width="8.28125" style="44" customWidth="1"/>
    <col min="14603" max="14603" width="2.140625" style="44" customWidth="1"/>
    <col min="14604" max="14604" width="8.28125" style="44" customWidth="1"/>
    <col min="14605" max="14605" width="2.140625" style="44" customWidth="1"/>
    <col min="14606" max="14606" width="8.28125" style="44" customWidth="1"/>
    <col min="14607" max="14607" width="2.140625" style="44" customWidth="1"/>
    <col min="14608" max="14608" width="8.28125" style="44" customWidth="1"/>
    <col min="14609" max="14609" width="2.140625" style="44" customWidth="1"/>
    <col min="14610" max="14610" width="8.28125" style="44" customWidth="1"/>
    <col min="14611" max="14611" width="2.140625" style="44" customWidth="1"/>
    <col min="14612" max="14612" width="8.28125" style="44" customWidth="1"/>
    <col min="14613" max="14613" width="2.140625" style="44" customWidth="1"/>
    <col min="14614" max="14614" width="8.28125" style="44" customWidth="1"/>
    <col min="14615" max="14615" width="2.140625" style="44" customWidth="1"/>
    <col min="14616" max="14617" width="9.140625" style="44" customWidth="1"/>
    <col min="14618" max="14627" width="8.28125" style="44" customWidth="1"/>
    <col min="14628" max="14851" width="9.140625" style="44" customWidth="1"/>
    <col min="14852" max="14852" width="8.28125" style="44" customWidth="1"/>
    <col min="14853" max="14853" width="2.140625" style="44" customWidth="1"/>
    <col min="14854" max="14854" width="8.28125" style="44" customWidth="1"/>
    <col min="14855" max="14855" width="2.140625" style="44" customWidth="1"/>
    <col min="14856" max="14856" width="8.28125" style="44" customWidth="1"/>
    <col min="14857" max="14857" width="2.140625" style="44" customWidth="1"/>
    <col min="14858" max="14858" width="8.28125" style="44" customWidth="1"/>
    <col min="14859" max="14859" width="2.140625" style="44" customWidth="1"/>
    <col min="14860" max="14860" width="8.28125" style="44" customWidth="1"/>
    <col min="14861" max="14861" width="2.140625" style="44" customWidth="1"/>
    <col min="14862" max="14862" width="8.28125" style="44" customWidth="1"/>
    <col min="14863" max="14863" width="2.140625" style="44" customWidth="1"/>
    <col min="14864" max="14864" width="8.28125" style="44" customWidth="1"/>
    <col min="14865" max="14865" width="2.140625" style="44" customWidth="1"/>
    <col min="14866" max="14866" width="8.28125" style="44" customWidth="1"/>
    <col min="14867" max="14867" width="2.140625" style="44" customWidth="1"/>
    <col min="14868" max="14868" width="8.28125" style="44" customWidth="1"/>
    <col min="14869" max="14869" width="2.140625" style="44" customWidth="1"/>
    <col min="14870" max="14870" width="8.28125" style="44" customWidth="1"/>
    <col min="14871" max="14871" width="2.140625" style="44" customWidth="1"/>
    <col min="14872" max="14873" width="9.140625" style="44" customWidth="1"/>
    <col min="14874" max="14883" width="8.28125" style="44" customWidth="1"/>
    <col min="14884" max="15107" width="9.140625" style="44" customWidth="1"/>
    <col min="15108" max="15108" width="8.28125" style="44" customWidth="1"/>
    <col min="15109" max="15109" width="2.140625" style="44" customWidth="1"/>
    <col min="15110" max="15110" width="8.28125" style="44" customWidth="1"/>
    <col min="15111" max="15111" width="2.140625" style="44" customWidth="1"/>
    <col min="15112" max="15112" width="8.28125" style="44" customWidth="1"/>
    <col min="15113" max="15113" width="2.140625" style="44" customWidth="1"/>
    <col min="15114" max="15114" width="8.28125" style="44" customWidth="1"/>
    <col min="15115" max="15115" width="2.140625" style="44" customWidth="1"/>
    <col min="15116" max="15116" width="8.28125" style="44" customWidth="1"/>
    <col min="15117" max="15117" width="2.140625" style="44" customWidth="1"/>
    <col min="15118" max="15118" width="8.28125" style="44" customWidth="1"/>
    <col min="15119" max="15119" width="2.140625" style="44" customWidth="1"/>
    <col min="15120" max="15120" width="8.28125" style="44" customWidth="1"/>
    <col min="15121" max="15121" width="2.140625" style="44" customWidth="1"/>
    <col min="15122" max="15122" width="8.28125" style="44" customWidth="1"/>
    <col min="15123" max="15123" width="2.140625" style="44" customWidth="1"/>
    <col min="15124" max="15124" width="8.28125" style="44" customWidth="1"/>
    <col min="15125" max="15125" width="2.140625" style="44" customWidth="1"/>
    <col min="15126" max="15126" width="8.28125" style="44" customWidth="1"/>
    <col min="15127" max="15127" width="2.140625" style="44" customWidth="1"/>
    <col min="15128" max="15129" width="9.140625" style="44" customWidth="1"/>
    <col min="15130" max="15139" width="8.28125" style="44" customWidth="1"/>
    <col min="15140" max="15363" width="9.140625" style="44" customWidth="1"/>
    <col min="15364" max="15364" width="8.28125" style="44" customWidth="1"/>
    <col min="15365" max="15365" width="2.140625" style="44" customWidth="1"/>
    <col min="15366" max="15366" width="8.28125" style="44" customWidth="1"/>
    <col min="15367" max="15367" width="2.140625" style="44" customWidth="1"/>
    <col min="15368" max="15368" width="8.28125" style="44" customWidth="1"/>
    <col min="15369" max="15369" width="2.140625" style="44" customWidth="1"/>
    <col min="15370" max="15370" width="8.28125" style="44" customWidth="1"/>
    <col min="15371" max="15371" width="2.140625" style="44" customWidth="1"/>
    <col min="15372" max="15372" width="8.28125" style="44" customWidth="1"/>
    <col min="15373" max="15373" width="2.140625" style="44" customWidth="1"/>
    <col min="15374" max="15374" width="8.28125" style="44" customWidth="1"/>
    <col min="15375" max="15375" width="2.140625" style="44" customWidth="1"/>
    <col min="15376" max="15376" width="8.28125" style="44" customWidth="1"/>
    <col min="15377" max="15377" width="2.140625" style="44" customWidth="1"/>
    <col min="15378" max="15378" width="8.28125" style="44" customWidth="1"/>
    <col min="15379" max="15379" width="2.140625" style="44" customWidth="1"/>
    <col min="15380" max="15380" width="8.28125" style="44" customWidth="1"/>
    <col min="15381" max="15381" width="2.140625" style="44" customWidth="1"/>
    <col min="15382" max="15382" width="8.28125" style="44" customWidth="1"/>
    <col min="15383" max="15383" width="2.140625" style="44" customWidth="1"/>
    <col min="15384" max="15385" width="9.140625" style="44" customWidth="1"/>
    <col min="15386" max="15395" width="8.28125" style="44" customWidth="1"/>
    <col min="15396" max="15619" width="9.140625" style="44" customWidth="1"/>
    <col min="15620" max="15620" width="8.28125" style="44" customWidth="1"/>
    <col min="15621" max="15621" width="2.140625" style="44" customWidth="1"/>
    <col min="15622" max="15622" width="8.28125" style="44" customWidth="1"/>
    <col min="15623" max="15623" width="2.140625" style="44" customWidth="1"/>
    <col min="15624" max="15624" width="8.28125" style="44" customWidth="1"/>
    <col min="15625" max="15625" width="2.140625" style="44" customWidth="1"/>
    <col min="15626" max="15626" width="8.28125" style="44" customWidth="1"/>
    <col min="15627" max="15627" width="2.140625" style="44" customWidth="1"/>
    <col min="15628" max="15628" width="8.28125" style="44" customWidth="1"/>
    <col min="15629" max="15629" width="2.140625" style="44" customWidth="1"/>
    <col min="15630" max="15630" width="8.28125" style="44" customWidth="1"/>
    <col min="15631" max="15631" width="2.140625" style="44" customWidth="1"/>
    <col min="15632" max="15632" width="8.28125" style="44" customWidth="1"/>
    <col min="15633" max="15633" width="2.140625" style="44" customWidth="1"/>
    <col min="15634" max="15634" width="8.28125" style="44" customWidth="1"/>
    <col min="15635" max="15635" width="2.140625" style="44" customWidth="1"/>
    <col min="15636" max="15636" width="8.28125" style="44" customWidth="1"/>
    <col min="15637" max="15637" width="2.140625" style="44" customWidth="1"/>
    <col min="15638" max="15638" width="8.28125" style="44" customWidth="1"/>
    <col min="15639" max="15639" width="2.140625" style="44" customWidth="1"/>
    <col min="15640" max="15641" width="9.140625" style="44" customWidth="1"/>
    <col min="15642" max="15651" width="8.28125" style="44" customWidth="1"/>
    <col min="15652" max="15875" width="9.140625" style="44" customWidth="1"/>
    <col min="15876" max="15876" width="8.28125" style="44" customWidth="1"/>
    <col min="15877" max="15877" width="2.140625" style="44" customWidth="1"/>
    <col min="15878" max="15878" width="8.28125" style="44" customWidth="1"/>
    <col min="15879" max="15879" width="2.140625" style="44" customWidth="1"/>
    <col min="15880" max="15880" width="8.28125" style="44" customWidth="1"/>
    <col min="15881" max="15881" width="2.140625" style="44" customWidth="1"/>
    <col min="15882" max="15882" width="8.28125" style="44" customWidth="1"/>
    <col min="15883" max="15883" width="2.140625" style="44" customWidth="1"/>
    <col min="15884" max="15884" width="8.28125" style="44" customWidth="1"/>
    <col min="15885" max="15885" width="2.140625" style="44" customWidth="1"/>
    <col min="15886" max="15886" width="8.28125" style="44" customWidth="1"/>
    <col min="15887" max="15887" width="2.140625" style="44" customWidth="1"/>
    <col min="15888" max="15888" width="8.28125" style="44" customWidth="1"/>
    <col min="15889" max="15889" width="2.140625" style="44" customWidth="1"/>
    <col min="15890" max="15890" width="8.28125" style="44" customWidth="1"/>
    <col min="15891" max="15891" width="2.140625" style="44" customWidth="1"/>
    <col min="15892" max="15892" width="8.28125" style="44" customWidth="1"/>
    <col min="15893" max="15893" width="2.140625" style="44" customWidth="1"/>
    <col min="15894" max="15894" width="8.28125" style="44" customWidth="1"/>
    <col min="15895" max="15895" width="2.140625" style="44" customWidth="1"/>
    <col min="15896" max="15897" width="9.140625" style="44" customWidth="1"/>
    <col min="15898" max="15907" width="8.28125" style="44" customWidth="1"/>
    <col min="15908" max="16131" width="9.140625" style="44" customWidth="1"/>
    <col min="16132" max="16132" width="8.28125" style="44" customWidth="1"/>
    <col min="16133" max="16133" width="2.140625" style="44" customWidth="1"/>
    <col min="16134" max="16134" width="8.28125" style="44" customWidth="1"/>
    <col min="16135" max="16135" width="2.140625" style="44" customWidth="1"/>
    <col min="16136" max="16136" width="8.28125" style="44" customWidth="1"/>
    <col min="16137" max="16137" width="2.140625" style="44" customWidth="1"/>
    <col min="16138" max="16138" width="8.28125" style="44" customWidth="1"/>
    <col min="16139" max="16139" width="2.140625" style="44" customWidth="1"/>
    <col min="16140" max="16140" width="8.28125" style="44" customWidth="1"/>
    <col min="16141" max="16141" width="2.140625" style="44" customWidth="1"/>
    <col min="16142" max="16142" width="8.28125" style="44" customWidth="1"/>
    <col min="16143" max="16143" width="2.140625" style="44" customWidth="1"/>
    <col min="16144" max="16144" width="8.28125" style="44" customWidth="1"/>
    <col min="16145" max="16145" width="2.140625" style="44" customWidth="1"/>
    <col min="16146" max="16146" width="8.28125" style="44" customWidth="1"/>
    <col min="16147" max="16147" width="2.140625" style="44" customWidth="1"/>
    <col min="16148" max="16148" width="8.28125" style="44" customWidth="1"/>
    <col min="16149" max="16149" width="2.140625" style="44" customWidth="1"/>
    <col min="16150" max="16150" width="8.28125" style="44" customWidth="1"/>
    <col min="16151" max="16151" width="2.140625" style="44" customWidth="1"/>
    <col min="16152" max="16153" width="9.140625" style="44" customWidth="1"/>
    <col min="16154" max="16163" width="8.28125" style="44" customWidth="1"/>
    <col min="16164" max="16384" width="9.140625" style="44" customWidth="1"/>
  </cols>
  <sheetData>
    <row r="1" s="25" customFormat="1" ht="12" customHeight="1">
      <c r="K1" s="27"/>
    </row>
    <row r="2" s="25" customFormat="1" ht="12" customHeight="1">
      <c r="C2" s="40"/>
    </row>
    <row r="3" s="25" customFormat="1" ht="12" customHeight="1">
      <c r="C3" s="26" t="s">
        <v>28</v>
      </c>
    </row>
    <row r="4" s="25" customFormat="1" ht="12" customHeight="1">
      <c r="C4" s="26" t="s">
        <v>96</v>
      </c>
    </row>
    <row r="5" s="25" customFormat="1" ht="12" customHeight="1"/>
    <row r="6" s="3" customFormat="1" ht="15">
      <c r="C6" s="42" t="s">
        <v>174</v>
      </c>
    </row>
    <row r="7" s="4" customFormat="1" ht="15">
      <c r="C7" s="34" t="s">
        <v>69</v>
      </c>
    </row>
    <row r="9" spans="3:12" ht="15">
      <c r="C9" s="16"/>
      <c r="D9" s="16"/>
      <c r="E9" s="16"/>
      <c r="F9" s="16"/>
      <c r="G9" s="16"/>
      <c r="H9" s="16"/>
      <c r="I9" s="16"/>
      <c r="J9" s="16"/>
      <c r="K9" s="16"/>
      <c r="L9" s="16"/>
    </row>
    <row r="10" spans="3:12" ht="15">
      <c r="C10" s="15"/>
      <c r="D10" s="17" t="s">
        <v>79</v>
      </c>
      <c r="E10" s="17" t="s">
        <v>86</v>
      </c>
      <c r="F10" s="17">
        <v>2013</v>
      </c>
      <c r="G10" s="17">
        <v>2014</v>
      </c>
      <c r="H10" s="17">
        <v>2015</v>
      </c>
      <c r="I10" s="17" t="s">
        <v>87</v>
      </c>
      <c r="J10" s="17">
        <v>2017</v>
      </c>
      <c r="K10" s="16">
        <v>2018</v>
      </c>
      <c r="L10" s="16"/>
    </row>
    <row r="11" spans="3:12" ht="15">
      <c r="C11" s="10" t="s">
        <v>106</v>
      </c>
      <c r="D11" s="30">
        <v>8</v>
      </c>
      <c r="E11" s="30">
        <v>4.70729544999571</v>
      </c>
      <c r="F11" s="30">
        <v>13.56979283165575</v>
      </c>
      <c r="G11" s="30">
        <v>14.083315200309471</v>
      </c>
      <c r="H11" s="30">
        <v>12.561588612949784</v>
      </c>
      <c r="I11" s="30">
        <v>19.99599546152306</v>
      </c>
      <c r="J11" s="30">
        <v>22.720548158529937</v>
      </c>
      <c r="K11" s="16">
        <v>29.1</v>
      </c>
      <c r="L11" s="16"/>
    </row>
    <row r="12" spans="3:12" ht="15">
      <c r="C12" s="12"/>
      <c r="D12" s="19"/>
      <c r="E12" s="19"/>
      <c r="F12" s="19"/>
      <c r="G12" s="19"/>
      <c r="H12" s="19"/>
      <c r="I12" s="19"/>
      <c r="J12" s="19"/>
      <c r="K12" s="16"/>
      <c r="L12" s="16"/>
    </row>
    <row r="13" ht="15">
      <c r="C13" s="44" t="s">
        <v>62</v>
      </c>
    </row>
    <row r="14" ht="15" customHeight="1">
      <c r="C14" s="25" t="s">
        <v>85</v>
      </c>
    </row>
    <row r="15" ht="15">
      <c r="C15" s="44" t="s">
        <v>88</v>
      </c>
    </row>
    <row r="16" ht="15">
      <c r="C16" s="74" t="s">
        <v>93</v>
      </c>
    </row>
    <row r="19" ht="15">
      <c r="A19" s="8" t="s">
        <v>29</v>
      </c>
    </row>
    <row r="20" spans="1:3" ht="15">
      <c r="A20" s="44" t="s">
        <v>52</v>
      </c>
      <c r="C20" s="42"/>
    </row>
    <row r="21" ht="15">
      <c r="C21" s="34"/>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ht="152.85" customHeight="1">
      <c r="B49" s="2"/>
    </row>
    <row r="55" ht="12.75" customHeight="1"/>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NEAGU Marius (ESTAT-EXT)</cp:lastModifiedBy>
  <cp:lastPrinted>2019-03-28T09:11:15Z</cp:lastPrinted>
  <dcterms:created xsi:type="dcterms:W3CDTF">2014-07-07T09:17:33Z</dcterms:created>
  <dcterms:modified xsi:type="dcterms:W3CDTF">2020-02-25T14:24:54Z</dcterms:modified>
  <cp:category/>
  <cp:version/>
  <cp:contentType/>
  <cp:contentStatus/>
</cp:coreProperties>
</file>