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000" firstSheet="4" activeTab="9"/>
  </bookViews>
  <sheets>
    <sheet name="Figure1" sheetId="6" r:id="rId1"/>
    <sheet name="Figure2" sheetId="8" r:id="rId2"/>
    <sheet name="Figure3" sheetId="9" r:id="rId3"/>
    <sheet name="Figure4" sheetId="23" r:id="rId4"/>
    <sheet name="Figure5" sheetId="11" r:id="rId5"/>
    <sheet name="Figure6" sheetId="12" r:id="rId6"/>
    <sheet name="Figure7" sheetId="19" r:id="rId7"/>
    <sheet name="Figure8" sheetId="20" r:id="rId8"/>
    <sheet name="Figure9" sheetId="21" r:id="rId9"/>
    <sheet name="Figure10" sheetId="22" r:id="rId10"/>
  </sheets>
  <definedNames>
    <definedName name="declarant">#REF!</definedName>
    <definedName name="EU_SITC">#REF!</definedName>
    <definedName name="expfig">#REF!</definedName>
    <definedName name="figure1">'Figure1'!$A$1:$K$32</definedName>
    <definedName name="figure10">'Figure10'!$A$1:$J$39</definedName>
    <definedName name="figure2">'Figure2'!$A$1:$E$31</definedName>
    <definedName name="figure3">'Figure3'!$A$1:$I$36</definedName>
    <definedName name="figure3b">'Figure3'!$K$1:$T$36</definedName>
    <definedName name="figure4">'Figure4'!$A$1:$I$39</definedName>
    <definedName name="figure4b">'Figure4'!$K$1:$T$39</definedName>
    <definedName name="figure5">'Figure5'!$A$1:$I$37</definedName>
    <definedName name="figure6">'Figure6'!$A$1:$J$40</definedName>
    <definedName name="figure7">'Figure7'!$A$1:$I$37</definedName>
    <definedName name="figure8">'Figure8'!$A$1:$J$39</definedName>
    <definedName name="figure9">'Figure9'!$A$1:$I$37</definedName>
    <definedName name="MAIN_SITC">#REF!</definedName>
    <definedName name="worldtrade">#REF!</definedName>
  </definedNames>
  <calcPr calcId="162913"/>
</workbook>
</file>

<file path=xl/sharedStrings.xml><?xml version="1.0" encoding="utf-8"?>
<sst xmlns="http://schemas.openxmlformats.org/spreadsheetml/2006/main" count="155" uniqueCount="50">
  <si>
    <t>Raw materials</t>
  </si>
  <si>
    <t>United States</t>
  </si>
  <si>
    <t>Canada</t>
  </si>
  <si>
    <t>China</t>
  </si>
  <si>
    <t>Japan</t>
  </si>
  <si>
    <t>South Korea</t>
  </si>
  <si>
    <t>India</t>
  </si>
  <si>
    <t>Hong Kong</t>
  </si>
  <si>
    <t>Singapore</t>
  </si>
  <si>
    <t>Russia</t>
  </si>
  <si>
    <t>Food &amp; drink</t>
  </si>
  <si>
    <t>Energy</t>
  </si>
  <si>
    <t>Chemicals</t>
  </si>
  <si>
    <t>Machinery and vehicles</t>
  </si>
  <si>
    <t>Other</t>
  </si>
  <si>
    <t>Other manufactured products</t>
  </si>
  <si>
    <t>World</t>
  </si>
  <si>
    <t>Imports</t>
  </si>
  <si>
    <t>(%)</t>
  </si>
  <si>
    <r>
      <t>Source:</t>
    </r>
    <r>
      <rPr>
        <sz val="9"/>
        <color theme="1"/>
        <rFont val="Arial"/>
        <family val="2"/>
      </rPr>
      <t xml:space="preserve"> Eurostat (online data code: ext_lt_introle)</t>
    </r>
  </si>
  <si>
    <t>Exports</t>
  </si>
  <si>
    <t>Trade balance</t>
  </si>
  <si>
    <t>(EUR billion)</t>
  </si>
  <si>
    <t>Evolution of imports, exports and trade balance EU28, 2008-2018</t>
  </si>
  <si>
    <t>share</t>
  </si>
  <si>
    <t>Source: Eurostat (online data code: imt_lt_introle)</t>
  </si>
  <si>
    <t>Evolution of imports, exports and trade balance China, 2008-2018</t>
  </si>
  <si>
    <t>Trade by SITC aggregate, United States, 2017 and 2018</t>
  </si>
  <si>
    <t>Evolution of imports, exports and trade balance United States, 2008-2018</t>
  </si>
  <si>
    <t>Exports 2018</t>
  </si>
  <si>
    <t>Imports 2018</t>
  </si>
  <si>
    <t>Trade balance 2018</t>
  </si>
  <si>
    <t>Mexico</t>
  </si>
  <si>
    <t>EU-27</t>
  </si>
  <si>
    <t>United Kingdom</t>
  </si>
  <si>
    <t>Exports 2019</t>
  </si>
  <si>
    <t>Imports 2019</t>
  </si>
  <si>
    <t>Trade balance 2019</t>
  </si>
  <si>
    <t>Exports  pos</t>
  </si>
  <si>
    <t>Imports pos</t>
  </si>
  <si>
    <t>Trade balance pos</t>
  </si>
  <si>
    <t>Trade by SITC aggregate, China, 2018 and 2019</t>
  </si>
  <si>
    <t>Share of national imports in world imports, 2019</t>
  </si>
  <si>
    <t>Share of national imports in world imports - details, 2019</t>
  </si>
  <si>
    <t>Share of national exports in world exports, 2019</t>
  </si>
  <si>
    <t>Imports, exports and trade balance by country, 2019</t>
  </si>
  <si>
    <t>Import and export shares for main trading countries, 2019</t>
  </si>
  <si>
    <r>
      <t xml:space="preserve">Source: </t>
    </r>
    <r>
      <rPr>
        <sz val="9"/>
        <color theme="1"/>
        <rFont val="Arial"/>
        <family val="2"/>
      </rPr>
      <t>Eurostat (online data code: ext_lt_introeu27_2020) and UNCTAD</t>
    </r>
  </si>
  <si>
    <r>
      <t xml:space="preserve">Source: </t>
    </r>
    <r>
      <rPr>
        <sz val="9"/>
        <color theme="1"/>
        <rFont val="Arial"/>
        <family val="2"/>
      </rPr>
      <t>UNCTAD</t>
    </r>
  </si>
  <si>
    <t>Trade by SITC aggregate, EU-27, 2018 and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</si>
</sst>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0.0%"/>
    <numFmt numFmtId="166" formatCode="#,##0.0_i"/>
    <numFmt numFmtId="167" formatCode="#,##0.0"/>
    <numFmt numFmtId="168" formatCode="_-* #,##0.0_-;\-* #,##0.0_-;_-* &quot;-&quot;??_-;_-@_-"/>
    <numFmt numFmtId="169" formatCode="_-* #,##0_-;\-* #,##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6" fontId="19" fillId="0" borderId="0" applyFill="0" applyBorder="0" applyProtection="0">
      <alignment horizontal="right"/>
    </xf>
  </cellStyleXfs>
  <cellXfs count="53">
    <xf numFmtId="0" fontId="0" fillId="0" borderId="0" xfId="0"/>
    <xf numFmtId="3" fontId="18" fillId="10" borderId="10" xfId="0" applyNumberFormat="1" applyFont="1" applyFill="1" applyBorder="1" applyAlignment="1">
      <alignment horizontal="left"/>
    </xf>
    <xf numFmtId="0" fontId="19" fillId="0" borderId="0" xfId="0" applyFont="1"/>
    <xf numFmtId="3" fontId="19" fillId="0" borderId="11" xfId="0" applyNumberFormat="1" applyFont="1" applyBorder="1"/>
    <xf numFmtId="3" fontId="18" fillId="0" borderId="12" xfId="0" applyNumberFormat="1" applyFont="1" applyBorder="1" applyAlignment="1">
      <alignment horizontal="left"/>
    </xf>
    <xf numFmtId="3" fontId="19" fillId="0" borderId="13" xfId="0" applyNumberFormat="1" applyFont="1" applyBorder="1"/>
    <xf numFmtId="3" fontId="19" fillId="0" borderId="12" xfId="0" applyNumberFormat="1" applyFont="1" applyBorder="1"/>
    <xf numFmtId="3" fontId="18" fillId="0" borderId="14" xfId="0" applyNumberFormat="1" applyFont="1" applyBorder="1" applyAlignment="1">
      <alignment horizontal="left"/>
    </xf>
    <xf numFmtId="3" fontId="19" fillId="0" borderId="15" xfId="0" applyNumberFormat="1" applyFont="1" applyBorder="1"/>
    <xf numFmtId="3" fontId="19" fillId="0" borderId="14" xfId="0" applyNumberFormat="1" applyFont="1" applyBorder="1"/>
    <xf numFmtId="3" fontId="19" fillId="0" borderId="0" xfId="0" applyNumberFormat="1" applyFont="1"/>
    <xf numFmtId="1" fontId="18" fillId="10" borderId="10" xfId="0" applyNumberFormat="1" applyFont="1" applyFill="1" applyBorder="1" applyAlignment="1">
      <alignment horizontal="left"/>
    </xf>
    <xf numFmtId="1" fontId="18" fillId="10" borderId="10" xfId="0" applyNumberFormat="1" applyFont="1" applyFill="1" applyBorder="1" applyAlignment="1">
      <alignment horizontal="center"/>
    </xf>
    <xf numFmtId="3" fontId="18" fillId="0" borderId="16" xfId="0" applyNumberFormat="1" applyFont="1" applyBorder="1" applyAlignment="1">
      <alignment horizontal="left"/>
    </xf>
    <xf numFmtId="0" fontId="20" fillId="0" borderId="0" xfId="0" applyFont="1" applyAlignment="1">
      <alignment/>
    </xf>
    <xf numFmtId="164" fontId="19" fillId="0" borderId="0" xfId="0" applyNumberFormat="1" applyFont="1"/>
    <xf numFmtId="3" fontId="19" fillId="0" borderId="16" xfId="0" applyNumberFormat="1" applyFont="1" applyBorder="1"/>
    <xf numFmtId="1" fontId="18" fillId="10" borderId="17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left"/>
    </xf>
    <xf numFmtId="3" fontId="18" fillId="10" borderId="10" xfId="0" applyNumberFormat="1" applyFont="1" applyFill="1" applyBorder="1" applyAlignment="1">
      <alignment horizontal="left" wrapText="1"/>
    </xf>
    <xf numFmtId="3" fontId="18" fillId="10" borderId="17" xfId="0" applyNumberFormat="1" applyFont="1" applyFill="1" applyBorder="1" applyAlignment="1">
      <alignment horizontal="center" wrapText="1"/>
    </xf>
    <xf numFmtId="4" fontId="19" fillId="0" borderId="0" xfId="0" applyNumberFormat="1" applyFont="1"/>
    <xf numFmtId="3" fontId="18" fillId="10" borderId="18" xfId="0" applyNumberFormat="1" applyFont="1" applyFill="1" applyBorder="1" applyAlignment="1">
      <alignment horizontal="center" wrapText="1"/>
    </xf>
    <xf numFmtId="0" fontId="18" fillId="10" borderId="10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/>
    </xf>
    <xf numFmtId="165" fontId="19" fillId="0" borderId="16" xfId="15" applyNumberFormat="1" applyFont="1" applyBorder="1"/>
    <xf numFmtId="0" fontId="18" fillId="0" borderId="12" xfId="0" applyFont="1" applyBorder="1" applyAlignment="1">
      <alignment horizontal="left"/>
    </xf>
    <xf numFmtId="165" fontId="19" fillId="0" borderId="12" xfId="15" applyNumberFormat="1" applyFont="1" applyBorder="1"/>
    <xf numFmtId="0" fontId="18" fillId="0" borderId="14" xfId="0" applyFont="1" applyBorder="1" applyAlignment="1">
      <alignment horizontal="left"/>
    </xf>
    <xf numFmtId="165" fontId="19" fillId="0" borderId="14" xfId="15" applyNumberFormat="1" applyFont="1" applyBorder="1"/>
    <xf numFmtId="0" fontId="18" fillId="10" borderId="17" xfId="0" applyFont="1" applyFill="1" applyBorder="1" applyAlignment="1">
      <alignment horizontal="center" vertical="center"/>
    </xf>
    <xf numFmtId="167" fontId="19" fillId="0" borderId="11" xfId="0" applyNumberFormat="1" applyFont="1" applyBorder="1"/>
    <xf numFmtId="167" fontId="19" fillId="0" borderId="16" xfId="0" applyNumberFormat="1" applyFont="1" applyBorder="1"/>
    <xf numFmtId="167" fontId="19" fillId="0" borderId="13" xfId="0" applyNumberFormat="1" applyFont="1" applyBorder="1"/>
    <xf numFmtId="167" fontId="19" fillId="0" borderId="12" xfId="0" applyNumberFormat="1" applyFont="1" applyBorder="1"/>
    <xf numFmtId="167" fontId="19" fillId="0" borderId="15" xfId="0" applyNumberFormat="1" applyFont="1" applyBorder="1"/>
    <xf numFmtId="167" fontId="19" fillId="0" borderId="14" xfId="0" applyNumberFormat="1" applyFont="1" applyBorder="1"/>
    <xf numFmtId="165" fontId="19" fillId="0" borderId="0" xfId="15" applyNumberFormat="1" applyFont="1"/>
    <xf numFmtId="168" fontId="19" fillId="0" borderId="0" xfId="18" applyNumberFormat="1" applyFont="1"/>
    <xf numFmtId="169" fontId="19" fillId="0" borderId="0" xfId="18" applyNumberFormat="1" applyFont="1"/>
    <xf numFmtId="17" fontId="19" fillId="0" borderId="0" xfId="0" applyNumberFormat="1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1" fontId="19" fillId="0" borderId="0" xfId="0" applyNumberFormat="1" applyFont="1"/>
    <xf numFmtId="3" fontId="18" fillId="0" borderId="19" xfId="0" applyNumberFormat="1" applyFont="1" applyBorder="1" applyAlignment="1">
      <alignment horizontal="left"/>
    </xf>
    <xf numFmtId="3" fontId="18" fillId="10" borderId="20" xfId="0" applyNumberFormat="1" applyFont="1" applyFill="1" applyBorder="1" applyAlignment="1">
      <alignment horizontal="left"/>
    </xf>
    <xf numFmtId="3" fontId="18" fillId="10" borderId="21" xfId="0" applyNumberFormat="1" applyFont="1" applyFill="1" applyBorder="1" applyAlignment="1">
      <alignment horizontal="center"/>
    </xf>
    <xf numFmtId="3" fontId="18" fillId="10" borderId="20" xfId="0" applyNumberFormat="1" applyFont="1" applyFill="1" applyBorder="1" applyAlignment="1">
      <alignment horizontal="center"/>
    </xf>
    <xf numFmtId="0" fontId="18" fillId="10" borderId="17" xfId="0" applyNumberFormat="1" applyFont="1" applyFill="1" applyBorder="1" applyAlignment="1">
      <alignment horizontal="center"/>
    </xf>
    <xf numFmtId="0" fontId="18" fillId="10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3" fontId="18" fillId="0" borderId="0" xfId="0" applyNumberFormat="1" applyFont="1" applyAlignment="1">
      <alignment horizontal="left"/>
    </xf>
    <xf numFmtId="4" fontId="18" fillId="0" borderId="0" xfId="0" applyNumberFormat="1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235"/>
          <c:w val="0.57325"/>
          <c:h val="0.81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dLbl>
              <c:idx val="4"/>
              <c:layout>
                <c:manualLayout>
                  <c:x val="0.00275"/>
                  <c:y val="0.0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Figure1!$E$37:$E$43</c:f>
              <c:strCache/>
            </c:strRef>
          </c:cat>
          <c:val>
            <c:numRef>
              <c:f>Figure1!$G$37:$G$43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Figure7!$A$45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Figure7!$B$42:$L$42</c:f>
              <c:numCache/>
            </c:numRef>
          </c:cat>
          <c:val>
            <c:numRef>
              <c:f>Figure7!$B$45:$L$45</c:f>
              <c:numCache/>
            </c:numRef>
          </c:val>
        </c:ser>
        <c:axId val="2955595"/>
        <c:axId val="49898984"/>
      </c:barChart>
      <c:lineChart>
        <c:grouping val="standard"/>
        <c:varyColors val="0"/>
        <c:ser>
          <c:idx val="1"/>
          <c:order val="1"/>
          <c:tx>
            <c:strRef>
              <c:f>Figure7!$A$43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Figure7!$B$42:$L$42</c:f>
              <c:numCache/>
            </c:numRef>
          </c:cat>
          <c:val>
            <c:numRef>
              <c:f>Figure7!$B$43:$L$43</c:f>
              <c:numCache/>
            </c:numRef>
          </c:val>
          <c:smooth val="0"/>
        </c:ser>
        <c:ser>
          <c:idx val="2"/>
          <c:order val="2"/>
          <c:tx>
            <c:strRef>
              <c:f>Figure7!$A$44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Figure7!$B$42:$L$42</c:f>
              <c:numCache/>
            </c:numRef>
          </c:cat>
          <c:val>
            <c:numRef>
              <c:f>Figure7!$B$44:$L$44</c:f>
              <c:numCache/>
            </c:numRef>
          </c:val>
          <c:smooth val="0"/>
        </c:ser>
        <c:axId val="2955595"/>
        <c:axId val="49898984"/>
      </c:lineChart>
      <c:catAx>
        <c:axId val="2955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9898984"/>
        <c:crosses val="autoZero"/>
        <c:auto val="1"/>
        <c:lblOffset val="100"/>
        <c:noMultiLvlLbl val="0"/>
      </c:catAx>
      <c:valAx>
        <c:axId val="49898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5559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Figure8!$A$44</c:f>
              <c:strCache>
                <c:ptCount val="1"/>
                <c:pt idx="0">
                  <c:v>Exports 2018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Figure8!$B$43:$H$43</c:f>
              <c:strCache/>
            </c:strRef>
          </c:cat>
          <c:val>
            <c:numRef>
              <c:f>Figure8!$B$44:$H$44</c:f>
              <c:numCache/>
            </c:numRef>
          </c:val>
        </c:ser>
        <c:ser>
          <c:idx val="1"/>
          <c:order val="1"/>
          <c:tx>
            <c:strRef>
              <c:f>Figure8!$A$45</c:f>
              <c:strCache>
                <c:ptCount val="1"/>
                <c:pt idx="0">
                  <c:v>Imports 2018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Figure8!$B$43:$H$43</c:f>
              <c:strCache/>
            </c:strRef>
          </c:cat>
          <c:val>
            <c:numRef>
              <c:f>Figure8!$B$45:$H$45</c:f>
              <c:numCache/>
            </c:numRef>
          </c:val>
        </c:ser>
        <c:ser>
          <c:idx val="2"/>
          <c:order val="2"/>
          <c:tx>
            <c:strRef>
              <c:f>Figure8!$A$46</c:f>
              <c:strCache>
                <c:ptCount val="1"/>
                <c:pt idx="0">
                  <c:v>Trade balance 2018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Figure8!$B$43:$H$43</c:f>
              <c:strCache/>
            </c:strRef>
          </c:cat>
          <c:val>
            <c:numRef>
              <c:f>Figure8!$B$46:$H$46</c:f>
              <c:numCache/>
            </c:numRef>
          </c:val>
        </c:ser>
        <c:axId val="13555209"/>
        <c:axId val="11342078"/>
      </c:barChart>
      <c:scatterChart>
        <c:scatterStyle val="lineMarker"/>
        <c:varyColors val="0"/>
        <c:ser>
          <c:idx val="3"/>
          <c:order val="3"/>
          <c:tx>
            <c:strRef>
              <c:f>Figure8!$A$47</c:f>
              <c:strCache>
                <c:ptCount val="1"/>
                <c:pt idx="0">
                  <c:v>Exports 2019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Figure8!$B$50:$H$50</c:f>
              <c:numCache/>
            </c:numRef>
          </c:xVal>
          <c:yVal>
            <c:numRef>
              <c:f>Figure8!$B$47:$H$47</c:f>
              <c:numCache/>
            </c:numRef>
          </c:yVal>
          <c:smooth val="0"/>
        </c:ser>
        <c:ser>
          <c:idx val="4"/>
          <c:order val="4"/>
          <c:tx>
            <c:strRef>
              <c:f>Figure8!$A$48</c:f>
              <c:strCache>
                <c:ptCount val="1"/>
                <c:pt idx="0">
                  <c:v>Imports 2019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Figure8!$B$51:$H$51</c:f>
              <c:numCache/>
            </c:numRef>
          </c:xVal>
          <c:yVal>
            <c:numRef>
              <c:f>Figure8!$B$48:$H$48</c:f>
              <c:numCache/>
            </c:numRef>
          </c:yVal>
          <c:smooth val="0"/>
        </c:ser>
        <c:ser>
          <c:idx val="5"/>
          <c:order val="5"/>
          <c:tx>
            <c:strRef>
              <c:f>Figure8!$A$49</c:f>
              <c:strCache>
                <c:ptCount val="1"/>
                <c:pt idx="0">
                  <c:v>Trade balance 2019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Figure8!$B$52:$H$52</c:f>
              <c:numCache/>
            </c:numRef>
          </c:xVal>
          <c:yVal>
            <c:numRef>
              <c:f>Figure8!$B$49:$H$49</c:f>
              <c:numCache/>
            </c:numRef>
          </c:yVal>
          <c:smooth val="0"/>
        </c:ser>
        <c:axId val="24552535"/>
        <c:axId val="6590692"/>
      </c:scatterChart>
      <c:catAx>
        <c:axId val="135552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342078"/>
        <c:crosses val="autoZero"/>
        <c:auto val="1"/>
        <c:lblOffset val="100"/>
        <c:noMultiLvlLbl val="0"/>
      </c:catAx>
      <c:valAx>
        <c:axId val="11342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,##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555209"/>
        <c:crosses val="autoZero"/>
        <c:crossBetween val="between"/>
        <c:dispUnits/>
      </c:valAx>
      <c:valAx>
        <c:axId val="24552535"/>
        <c:scaling>
          <c:orientation val="minMax"/>
          <c:max val="7"/>
        </c:scaling>
        <c:axPos val="b"/>
        <c:delete val="0"/>
        <c:numFmt formatCode="#\,##0.0" sourceLinked="1"/>
        <c:majorTickMark val="none"/>
        <c:minorTickMark val="none"/>
        <c:tickLblPos val="none"/>
        <c:spPr>
          <a:ln>
            <a:noFill/>
          </a:ln>
        </c:spPr>
        <c:crossAx val="6590692"/>
        <c:crosses val="max"/>
        <c:crossBetween val="midCat"/>
        <c:dispUnits/>
      </c:valAx>
      <c:valAx>
        <c:axId val="6590692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24552535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Figure9!$A$45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Figure9!$B$42:$L$42</c:f>
              <c:numCache/>
            </c:numRef>
          </c:cat>
          <c:val>
            <c:numRef>
              <c:f>Figure9!$B$45:$L$45</c:f>
              <c:numCache/>
            </c:numRef>
          </c:val>
        </c:ser>
        <c:axId val="23337909"/>
        <c:axId val="37565210"/>
      </c:barChart>
      <c:lineChart>
        <c:grouping val="standard"/>
        <c:varyColors val="0"/>
        <c:ser>
          <c:idx val="1"/>
          <c:order val="1"/>
          <c:tx>
            <c:strRef>
              <c:f>Figure9!$A$43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Figure9!$B$42:$L$42</c:f>
              <c:numCache/>
            </c:numRef>
          </c:cat>
          <c:val>
            <c:numRef>
              <c:f>Figure9!$B$43:$L$43</c:f>
              <c:numCache/>
            </c:numRef>
          </c:val>
          <c:smooth val="0"/>
        </c:ser>
        <c:ser>
          <c:idx val="2"/>
          <c:order val="2"/>
          <c:tx>
            <c:strRef>
              <c:f>Figure9!$A$44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Figure9!$B$42:$L$42</c:f>
              <c:numCache/>
            </c:numRef>
          </c:cat>
          <c:val>
            <c:numRef>
              <c:f>Figure9!$B$44:$L$44</c:f>
              <c:numCache/>
            </c:numRef>
          </c:val>
          <c:smooth val="0"/>
        </c:ser>
        <c:axId val="23337909"/>
        <c:axId val="37565210"/>
      </c:lineChart>
      <c:catAx>
        <c:axId val="233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7565210"/>
        <c:crosses val="autoZero"/>
        <c:auto val="1"/>
        <c:lblOffset val="100"/>
        <c:noMultiLvlLbl val="0"/>
      </c:catAx>
      <c:valAx>
        <c:axId val="37565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33790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Figure10!$A$44</c:f>
              <c:strCache>
                <c:ptCount val="1"/>
                <c:pt idx="0">
                  <c:v>Exports 2018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Figure10!$B$43:$H$43</c:f>
              <c:strCache/>
            </c:strRef>
          </c:cat>
          <c:val>
            <c:numRef>
              <c:f>Figure10!$B$44:$H$44</c:f>
              <c:numCache/>
            </c:numRef>
          </c:val>
        </c:ser>
        <c:ser>
          <c:idx val="1"/>
          <c:order val="1"/>
          <c:tx>
            <c:strRef>
              <c:f>Figure10!$A$45</c:f>
              <c:strCache>
                <c:ptCount val="1"/>
                <c:pt idx="0">
                  <c:v>Imports 2018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Figure10!$B$43:$H$43</c:f>
              <c:strCache/>
            </c:strRef>
          </c:cat>
          <c:val>
            <c:numRef>
              <c:f>Figure10!$B$45:$H$45</c:f>
              <c:numCache/>
            </c:numRef>
          </c:val>
        </c:ser>
        <c:ser>
          <c:idx val="2"/>
          <c:order val="2"/>
          <c:tx>
            <c:strRef>
              <c:f>Figure10!$A$46</c:f>
              <c:strCache>
                <c:ptCount val="1"/>
                <c:pt idx="0">
                  <c:v>Trade balance 2018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Figure10!$B$43:$H$43</c:f>
              <c:strCache/>
            </c:strRef>
          </c:cat>
          <c:val>
            <c:numRef>
              <c:f>Figure10!$B$46:$H$46</c:f>
              <c:numCache/>
            </c:numRef>
          </c:val>
        </c:ser>
        <c:axId val="38926243"/>
        <c:axId val="20396320"/>
      </c:barChart>
      <c:scatterChart>
        <c:scatterStyle val="lineMarker"/>
        <c:varyColors val="0"/>
        <c:ser>
          <c:idx val="3"/>
          <c:order val="3"/>
          <c:tx>
            <c:strRef>
              <c:f>Figure10!$A$47</c:f>
              <c:strCache>
                <c:ptCount val="1"/>
                <c:pt idx="0">
                  <c:v>Exports 2019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Figure10!$B$50:$H$50</c:f>
              <c:numCache/>
            </c:numRef>
          </c:xVal>
          <c:yVal>
            <c:numRef>
              <c:f>Figure10!$B$47:$H$47</c:f>
              <c:numCache/>
            </c:numRef>
          </c:yVal>
          <c:smooth val="0"/>
        </c:ser>
        <c:ser>
          <c:idx val="4"/>
          <c:order val="4"/>
          <c:tx>
            <c:strRef>
              <c:f>Figure10!$A$48</c:f>
              <c:strCache>
                <c:ptCount val="1"/>
                <c:pt idx="0">
                  <c:v>Imports 2019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Figure10!$B$51:$H$51</c:f>
              <c:numCache/>
            </c:numRef>
          </c:xVal>
          <c:yVal>
            <c:numRef>
              <c:f>Figure10!$B$48:$H$48</c:f>
              <c:numCache/>
            </c:numRef>
          </c:yVal>
          <c:smooth val="0"/>
        </c:ser>
        <c:ser>
          <c:idx val="5"/>
          <c:order val="5"/>
          <c:tx>
            <c:strRef>
              <c:f>Figure10!$A$49</c:f>
              <c:strCache>
                <c:ptCount val="1"/>
                <c:pt idx="0">
                  <c:v>Trade balance 2019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Figure10!$B$52:$H$52</c:f>
              <c:numCache/>
            </c:numRef>
          </c:xVal>
          <c:yVal>
            <c:numRef>
              <c:f>Figure10!$B$49:$H$49</c:f>
              <c:numCache/>
            </c:numRef>
          </c:yVal>
          <c:smooth val="0"/>
        </c:ser>
        <c:axId val="55965601"/>
        <c:axId val="59455606"/>
      </c:scatterChart>
      <c:catAx>
        <c:axId val="389262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0396320"/>
        <c:crosses val="autoZero"/>
        <c:auto val="1"/>
        <c:lblOffset val="100"/>
        <c:noMultiLvlLbl val="0"/>
      </c:catAx>
      <c:valAx>
        <c:axId val="20396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,##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926243"/>
        <c:crosses val="autoZero"/>
        <c:crossBetween val="between"/>
        <c:dispUnits/>
      </c:valAx>
      <c:valAx>
        <c:axId val="55965601"/>
        <c:scaling>
          <c:orientation val="minMax"/>
          <c:max val="7"/>
        </c:scaling>
        <c:axPos val="b"/>
        <c:delete val="0"/>
        <c:numFmt formatCode="#\,##0.0" sourceLinked="1"/>
        <c:majorTickMark val="none"/>
        <c:minorTickMark val="none"/>
        <c:tickLblPos val="none"/>
        <c:spPr>
          <a:ln>
            <a:noFill/>
          </a:ln>
        </c:spPr>
        <c:crossAx val="59455606"/>
        <c:crosses val="max"/>
        <c:crossBetween val="midCat"/>
        <c:dispUnits/>
      </c:valAx>
      <c:valAx>
        <c:axId val="59455606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55965601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235"/>
          <c:w val="0.57325"/>
          <c:h val="0.81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dLbl>
              <c:idx val="5"/>
              <c:layout>
                <c:manualLayout>
                  <c:x val="-0.03325"/>
                  <c:y val="-0.00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Figure1!$A$37:$A$43</c:f>
              <c:strCache/>
            </c:strRef>
          </c:cat>
          <c:val>
            <c:numRef>
              <c:f>Figure1!$C$37:$C$43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6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Figure2!$B$34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Figure2!$A$35:$A$46</c:f>
              <c:strCache/>
            </c:strRef>
          </c:cat>
          <c:val>
            <c:numRef>
              <c:f>Figure2!$B$35:$B$46</c:f>
              <c:numCache/>
            </c:numRef>
          </c:val>
        </c:ser>
        <c:ser>
          <c:idx val="1"/>
          <c:order val="1"/>
          <c:tx>
            <c:strRef>
              <c:f>Figure2!$C$34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Figure2!$A$35:$A$46</c:f>
              <c:strCache/>
            </c:strRef>
          </c:cat>
          <c:val>
            <c:numRef>
              <c:f>Figure2!$C$35:$C$46</c:f>
              <c:numCache/>
            </c:numRef>
          </c:val>
        </c:ser>
        <c:ser>
          <c:idx val="2"/>
          <c:order val="2"/>
          <c:tx>
            <c:strRef>
              <c:f>Figure2!$D$34</c:f>
              <c:strCache>
                <c:ptCount val="1"/>
                <c:pt idx="0">
                  <c:v>Trade 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Figure2!$A$35:$A$46</c:f>
              <c:strCache/>
            </c:strRef>
          </c:cat>
          <c:val>
            <c:numRef>
              <c:f>Figure2!$D$35:$D$46</c:f>
              <c:numCache/>
            </c:numRef>
          </c:val>
        </c:ser>
        <c:gapWidth val="50"/>
        <c:axId val="22941595"/>
        <c:axId val="3878520"/>
      </c:barChart>
      <c:catAx>
        <c:axId val="229415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878520"/>
        <c:crosses val="autoZero"/>
        <c:auto val="1"/>
        <c:lblOffset val="100"/>
        <c:noMultiLvlLbl val="0"/>
      </c:catAx>
      <c:valAx>
        <c:axId val="3878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94159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national exports in world exports,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31"/>
          <c:w val="0.7727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Figure3!$A$42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Figure3!$B$42:$L$42</c:f>
              <c:numCache/>
            </c:numRef>
          </c:val>
          <c:smooth val="0"/>
        </c:ser>
        <c:ser>
          <c:idx val="1"/>
          <c:order val="1"/>
          <c:tx>
            <c:strRef>
              <c:f>Figure3!$A$43</c:f>
              <c:strCache>
                <c:ptCount val="1"/>
                <c:pt idx="0">
                  <c:v>EU-27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Figure3!$B$43:$L$43</c:f>
              <c:numCache/>
            </c:numRef>
          </c:val>
          <c:smooth val="0"/>
        </c:ser>
        <c:ser>
          <c:idx val="2"/>
          <c:order val="2"/>
          <c:tx>
            <c:strRef>
              <c:f>Figure3!$A$44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Figure3!$B$44:$L$44</c:f>
              <c:numCache/>
            </c:numRef>
          </c:val>
          <c:smooth val="0"/>
        </c:ser>
        <c:ser>
          <c:idx val="3"/>
          <c:order val="3"/>
          <c:tx>
            <c:strRef>
              <c:f>Figure3!$A$45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Figure3!$B$45:$L$45</c:f>
              <c:numCache/>
            </c:numRef>
          </c:val>
          <c:smooth val="0"/>
        </c:ser>
        <c:ser>
          <c:idx val="4"/>
          <c:order val="4"/>
          <c:tx>
            <c:strRef>
              <c:f>Figure3!$A$46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Figure3!$B$46:$L$46</c:f>
              <c:numCache/>
            </c:numRef>
          </c:val>
          <c:smooth val="0"/>
        </c:ser>
        <c:ser>
          <c:idx val="5"/>
          <c:order val="5"/>
          <c:tx>
            <c:strRef>
              <c:f>Figure3!$A$47</c:f>
              <c:strCache>
                <c:ptCount val="1"/>
                <c:pt idx="0">
                  <c:v>Hong Kong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Figure3!$B$47:$L$47</c:f>
              <c:numCache/>
            </c:numRef>
          </c:val>
          <c:smooth val="0"/>
        </c:ser>
        <c:ser>
          <c:idx val="6"/>
          <c:order val="6"/>
          <c:tx>
            <c:strRef>
              <c:f>Figure3!$A$48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Figure3!$B$48:$L$48</c:f>
              <c:numCache/>
            </c:numRef>
          </c:val>
          <c:smooth val="0"/>
        </c:ser>
        <c:ser>
          <c:idx val="7"/>
          <c:order val="7"/>
          <c:tx>
            <c:strRef>
              <c:f>Figure3!$A$49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Figure3!$B$49:$L$49</c:f>
              <c:numCache/>
            </c:numRef>
          </c:val>
          <c:smooth val="0"/>
        </c:ser>
        <c:ser>
          <c:idx val="8"/>
          <c:order val="8"/>
          <c:tx>
            <c:strRef>
              <c:f>Figure3!$A$50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Figure3!$B$50:$L$50</c:f>
              <c:numCache/>
            </c:numRef>
          </c:val>
          <c:smooth val="0"/>
        </c:ser>
        <c:ser>
          <c:idx val="9"/>
          <c:order val="9"/>
          <c:tx>
            <c:strRef>
              <c:f>Figure3!$A$51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Figure3!$B$51:$L$51</c:f>
              <c:numCache/>
            </c:numRef>
          </c:val>
          <c:smooth val="0"/>
        </c:ser>
        <c:ser>
          <c:idx val="10"/>
          <c:order val="10"/>
          <c:tx>
            <c:strRef>
              <c:f>Figure3!$A$52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Figure3!$B$52:$L$52</c:f>
              <c:numCache/>
            </c:numRef>
          </c:val>
          <c:smooth val="0"/>
        </c:ser>
        <c:ser>
          <c:idx val="11"/>
          <c:order val="11"/>
          <c:tx>
            <c:strRef>
              <c:f>Figure3!$A$53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>
              <a:solidFill>
                <a:srgbClr val="32AFAF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Figure3!$B$53:$L$53</c:f>
              <c:numCache/>
            </c:numRef>
          </c:val>
          <c:smooth val="0"/>
        </c:ser>
        <c:axId val="61238745"/>
        <c:axId val="37910798"/>
      </c:lineChart>
      <c:catAx>
        <c:axId val="6123874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910798"/>
        <c:crosses val="autoZero"/>
        <c:auto val="1"/>
        <c:lblOffset val="100"/>
        <c:noMultiLvlLbl val="0"/>
      </c:catAx>
      <c:valAx>
        <c:axId val="37910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23874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85"/>
          <c:y val="0.147"/>
          <c:w val="0.1635"/>
          <c:h val="0.71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national exports in world exports - details,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187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31"/>
          <c:w val="0.823"/>
          <c:h val="0.7535"/>
        </c:manualLayout>
      </c:layout>
      <c:lineChart>
        <c:grouping val="standard"/>
        <c:varyColors val="0"/>
        <c:ser>
          <c:idx val="4"/>
          <c:order val="0"/>
          <c:tx>
            <c:strRef>
              <c:f>Figure3!$A$46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Figure3!$B$46:$L$46</c:f>
              <c:numCache/>
            </c:numRef>
          </c:val>
          <c:smooth val="0"/>
        </c:ser>
        <c:ser>
          <c:idx val="5"/>
          <c:order val="1"/>
          <c:tx>
            <c:strRef>
              <c:f>Figure3!$A$47</c:f>
              <c:strCache>
                <c:ptCount val="1"/>
                <c:pt idx="0">
                  <c:v>Hong Kong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Figure3!$B$47:$L$47</c:f>
              <c:numCache/>
            </c:numRef>
          </c:val>
          <c:smooth val="0"/>
        </c:ser>
        <c:ser>
          <c:idx val="6"/>
          <c:order val="2"/>
          <c:tx>
            <c:strRef>
              <c:f>Figure3!$A$48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Figure3!$B$48:$L$48</c:f>
              <c:numCache/>
            </c:numRef>
          </c:val>
          <c:smooth val="0"/>
        </c:ser>
        <c:ser>
          <c:idx val="7"/>
          <c:order val="3"/>
          <c:tx>
            <c:strRef>
              <c:f>Figure3!$A$49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Figure3!$B$49:$L$49</c:f>
              <c:numCache/>
            </c:numRef>
          </c:val>
          <c:smooth val="0"/>
        </c:ser>
        <c:ser>
          <c:idx val="8"/>
          <c:order val="4"/>
          <c:tx>
            <c:strRef>
              <c:f>Figure3!$A$50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Figure3!$B$50:$L$50</c:f>
              <c:numCache/>
            </c:numRef>
          </c:val>
          <c:smooth val="0"/>
        </c:ser>
        <c:ser>
          <c:idx val="9"/>
          <c:order val="5"/>
          <c:tx>
            <c:strRef>
              <c:f>Figure3!$A$51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Figure3!$B$51:$L$51</c:f>
              <c:numCache/>
            </c:numRef>
          </c:val>
          <c:smooth val="0"/>
        </c:ser>
        <c:ser>
          <c:idx val="10"/>
          <c:order val="6"/>
          <c:tx>
            <c:strRef>
              <c:f>Figure3!$A$52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Figure3!$B$52:$L$52</c:f>
              <c:numCache/>
            </c:numRef>
          </c:val>
          <c:smooth val="0"/>
        </c:ser>
        <c:ser>
          <c:idx val="11"/>
          <c:order val="7"/>
          <c:tx>
            <c:strRef>
              <c:f>Figure3!$A$53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Figure3!$B$53:$L$53</c:f>
              <c:numCache/>
            </c:numRef>
          </c:val>
          <c:smooth val="0"/>
        </c:ser>
        <c:axId val="1192359"/>
        <c:axId val="34241652"/>
      </c:lineChart>
      <c:catAx>
        <c:axId val="119235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241652"/>
        <c:crosses val="autoZero"/>
        <c:auto val="1"/>
        <c:lblOffset val="100"/>
        <c:noMultiLvlLbl val="0"/>
      </c:catAx>
      <c:valAx>
        <c:axId val="34241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9235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6975"/>
          <c:y val="0.0975"/>
          <c:w val="0.12225"/>
          <c:h val="0.73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national imports in world imports,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25"/>
          <c:w val="0.79975"/>
          <c:h val="0.63375"/>
        </c:manualLayout>
      </c:layout>
      <c:lineChart>
        <c:grouping val="standard"/>
        <c:varyColors val="0"/>
        <c:ser>
          <c:idx val="0"/>
          <c:order val="0"/>
          <c:tx>
            <c:strRef>
              <c:f>Figure4!$A$42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Figure4!$B$42:$L$42</c:f>
              <c:numCache/>
            </c:numRef>
          </c:val>
          <c:smooth val="0"/>
        </c:ser>
        <c:ser>
          <c:idx val="1"/>
          <c:order val="1"/>
          <c:tx>
            <c:strRef>
              <c:f>Figure4!$A$43</c:f>
              <c:strCache>
                <c:ptCount val="1"/>
                <c:pt idx="0">
                  <c:v>EU-27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Figure4!$B$43:$L$43</c:f>
              <c:numCache/>
            </c:numRef>
          </c:val>
          <c:smooth val="0"/>
        </c:ser>
        <c:ser>
          <c:idx val="2"/>
          <c:order val="2"/>
          <c:tx>
            <c:strRef>
              <c:f>Figure4!$A$44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Figure4!$B$44:$L$44</c:f>
              <c:numCache/>
            </c:numRef>
          </c:val>
          <c:smooth val="0"/>
        </c:ser>
        <c:ser>
          <c:idx val="3"/>
          <c:order val="3"/>
          <c:tx>
            <c:strRef>
              <c:f>Figure4!$A$45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Figure4!$B$45:$L$45</c:f>
              <c:numCache/>
            </c:numRef>
          </c:val>
          <c:smooth val="0"/>
        </c:ser>
        <c:ser>
          <c:idx val="4"/>
          <c:order val="4"/>
          <c:tx>
            <c:strRef>
              <c:f>Figure4!$A$46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Figure4!$B$46:$L$46</c:f>
              <c:numCache/>
            </c:numRef>
          </c:val>
          <c:smooth val="0"/>
        </c:ser>
        <c:ser>
          <c:idx val="5"/>
          <c:order val="5"/>
          <c:tx>
            <c:strRef>
              <c:f>Figure4!$A$47</c:f>
              <c:strCache>
                <c:ptCount val="1"/>
                <c:pt idx="0">
                  <c:v>Hong Kong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Figure4!$B$47:$L$47</c:f>
              <c:numCache/>
            </c:numRef>
          </c:val>
          <c:smooth val="0"/>
        </c:ser>
        <c:ser>
          <c:idx val="6"/>
          <c:order val="6"/>
          <c:tx>
            <c:strRef>
              <c:f>Figure4!$A$48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Figure4!$B$48:$L$48</c:f>
              <c:numCache/>
            </c:numRef>
          </c:val>
          <c:smooth val="0"/>
        </c:ser>
        <c:ser>
          <c:idx val="7"/>
          <c:order val="7"/>
          <c:tx>
            <c:strRef>
              <c:f>Figure4!$A$49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Figure4!$B$49:$L$49</c:f>
              <c:numCache/>
            </c:numRef>
          </c:val>
          <c:smooth val="0"/>
        </c:ser>
        <c:ser>
          <c:idx val="8"/>
          <c:order val="8"/>
          <c:tx>
            <c:strRef>
              <c:f>Figure4!$A$50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Figure4!$B$50:$L$50</c:f>
              <c:numCache/>
            </c:numRef>
          </c:val>
          <c:smooth val="0"/>
        </c:ser>
        <c:ser>
          <c:idx val="9"/>
          <c:order val="9"/>
          <c:tx>
            <c:strRef>
              <c:f>Figure4!$A$51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Figure4!$B$51:$L$51</c:f>
              <c:numCache/>
            </c:numRef>
          </c:val>
          <c:smooth val="0"/>
        </c:ser>
        <c:ser>
          <c:idx val="10"/>
          <c:order val="10"/>
          <c:tx>
            <c:strRef>
              <c:f>Figure4!$A$52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Figure4!$B$52:$L$52</c:f>
              <c:numCache/>
            </c:numRef>
          </c:val>
          <c:smooth val="0"/>
        </c:ser>
        <c:ser>
          <c:idx val="11"/>
          <c:order val="11"/>
          <c:tx>
            <c:strRef>
              <c:f>Figure4!$A$53</c:f>
              <c:strCache>
                <c:ptCount val="1"/>
                <c:pt idx="0">
                  <c:v>Russia</c:v>
                </c:pt>
              </c:strCache>
            </c:strRef>
          </c:tx>
          <c:spPr>
            <a:ln w="19050" cap="rnd" cmpd="sng">
              <a:solidFill>
                <a:srgbClr val="32AFAF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Figure4!$B$53:$L$53</c:f>
              <c:numCache/>
            </c:numRef>
          </c:val>
          <c:smooth val="0"/>
        </c:ser>
        <c:axId val="24859269"/>
        <c:axId val="32663082"/>
      </c:lineChart>
      <c:catAx>
        <c:axId val="2485926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663082"/>
        <c:crosses val="autoZero"/>
        <c:auto val="1"/>
        <c:lblOffset val="100"/>
        <c:noMultiLvlLbl val="0"/>
      </c:catAx>
      <c:valAx>
        <c:axId val="32663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85926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775"/>
          <c:y val="0.061"/>
          <c:w val="0.14425"/>
          <c:h val="0.7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national imports in world imports - details,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3325"/>
          <c:w val="0.80325"/>
          <c:h val="0.70975"/>
        </c:manualLayout>
      </c:layout>
      <c:lineChart>
        <c:grouping val="standard"/>
        <c:varyColors val="0"/>
        <c:ser>
          <c:idx val="3"/>
          <c:order val="0"/>
          <c:tx>
            <c:strRef>
              <c:f>Figure4!$A$45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Figure4!$B$45:$L$45</c:f>
              <c:numCache/>
            </c:numRef>
          </c:val>
          <c:smooth val="0"/>
        </c:ser>
        <c:ser>
          <c:idx val="4"/>
          <c:order val="1"/>
          <c:tx>
            <c:strRef>
              <c:f>Figure4!$A$46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Figure4!$B$46:$L$46</c:f>
              <c:numCache/>
            </c:numRef>
          </c:val>
          <c:smooth val="0"/>
        </c:ser>
        <c:ser>
          <c:idx val="5"/>
          <c:order val="2"/>
          <c:tx>
            <c:strRef>
              <c:f>Figure4!$A$47</c:f>
              <c:strCache>
                <c:ptCount val="1"/>
                <c:pt idx="0">
                  <c:v>Hong Kong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Figure4!$B$47:$L$47</c:f>
              <c:numCache/>
            </c:numRef>
          </c:val>
          <c:smooth val="0"/>
        </c:ser>
        <c:ser>
          <c:idx val="6"/>
          <c:order val="3"/>
          <c:tx>
            <c:strRef>
              <c:f>Figure4!$A$48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Figure4!$B$48:$L$48</c:f>
              <c:numCache/>
            </c:numRef>
          </c:val>
          <c:smooth val="0"/>
        </c:ser>
        <c:ser>
          <c:idx val="7"/>
          <c:order val="4"/>
          <c:tx>
            <c:strRef>
              <c:f>Figure4!$A$49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Figure4!$B$49:$L$49</c:f>
              <c:numCache/>
            </c:numRef>
          </c:val>
          <c:smooth val="0"/>
        </c:ser>
        <c:ser>
          <c:idx val="8"/>
          <c:order val="5"/>
          <c:tx>
            <c:strRef>
              <c:f>Figure4!$A$50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Figure4!$B$50:$L$50</c:f>
              <c:numCache/>
            </c:numRef>
          </c:val>
          <c:smooth val="0"/>
        </c:ser>
        <c:ser>
          <c:idx val="9"/>
          <c:order val="6"/>
          <c:tx>
            <c:strRef>
              <c:f>Figure4!$A$51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Figure4!$B$51:$L$51</c:f>
              <c:numCache/>
            </c:numRef>
          </c:val>
          <c:smooth val="0"/>
        </c:ser>
        <c:ser>
          <c:idx val="10"/>
          <c:order val="7"/>
          <c:tx>
            <c:strRef>
              <c:f>Figure4!$A$52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Figure4!$B$52:$L$52</c:f>
              <c:numCache/>
            </c:numRef>
          </c:val>
          <c:smooth val="0"/>
        </c:ser>
        <c:ser>
          <c:idx val="11"/>
          <c:order val="8"/>
          <c:tx>
            <c:strRef>
              <c:f>Figure4!$A$53</c:f>
              <c:strCache>
                <c:ptCount val="1"/>
                <c:pt idx="0">
                  <c:v>Russia</c:v>
                </c:pt>
              </c:strCache>
            </c:strRef>
          </c:tx>
          <c:spPr>
            <a:ln w="19050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Figure4!$B$53:$L$53</c:f>
              <c:numCache/>
            </c:numRef>
          </c:val>
          <c:smooth val="0"/>
        </c:ser>
        <c:axId val="24898547"/>
        <c:axId val="36001712"/>
      </c:lineChart>
      <c:catAx>
        <c:axId val="2489854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001712"/>
        <c:crosses val="autoZero"/>
        <c:auto val="1"/>
        <c:lblOffset val="100"/>
        <c:noMultiLvlLbl val="0"/>
      </c:catAx>
      <c:valAx>
        <c:axId val="36001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89854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5125"/>
          <c:y val="0.12225"/>
          <c:w val="0.14075"/>
          <c:h val="0.60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Figure5!$A$45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Figure5!$B$42:$L$42</c:f>
              <c:numCache/>
            </c:numRef>
          </c:cat>
          <c:val>
            <c:numRef>
              <c:f>Figure5!$B$45:$L$45</c:f>
              <c:numCache/>
            </c:numRef>
          </c:val>
        </c:ser>
        <c:axId val="40246641"/>
        <c:axId val="65521286"/>
      </c:barChart>
      <c:lineChart>
        <c:grouping val="standard"/>
        <c:varyColors val="0"/>
        <c:ser>
          <c:idx val="1"/>
          <c:order val="1"/>
          <c:tx>
            <c:strRef>
              <c:f>Figure5!$A$43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Figure5!$B$42:$L$42</c:f>
              <c:numCache/>
            </c:numRef>
          </c:cat>
          <c:val>
            <c:numRef>
              <c:f>Figure5!$B$43:$L$43</c:f>
              <c:numCache/>
            </c:numRef>
          </c:val>
          <c:smooth val="0"/>
        </c:ser>
        <c:ser>
          <c:idx val="2"/>
          <c:order val="2"/>
          <c:tx>
            <c:strRef>
              <c:f>Figure5!$A$44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Figure5!$B$42:$L$42</c:f>
              <c:numCache/>
            </c:numRef>
          </c:cat>
          <c:val>
            <c:numRef>
              <c:f>Figure5!$B$44:$L$44</c:f>
              <c:numCache/>
            </c:numRef>
          </c:val>
          <c:smooth val="0"/>
        </c:ser>
        <c:axId val="40246641"/>
        <c:axId val="65521286"/>
      </c:lineChart>
      <c:catAx>
        <c:axId val="40246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5521286"/>
        <c:crosses val="autoZero"/>
        <c:auto val="1"/>
        <c:lblOffset val="100"/>
        <c:noMultiLvlLbl val="0"/>
      </c:catAx>
      <c:valAx>
        <c:axId val="65521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24664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Figure6!$A$44</c:f>
              <c:strCache>
                <c:ptCount val="1"/>
                <c:pt idx="0">
                  <c:v>Exports 2018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Figure6!$B$43:$H$43</c:f>
              <c:strCache/>
            </c:strRef>
          </c:cat>
          <c:val>
            <c:numRef>
              <c:f>Figure6!$B$44:$H$44</c:f>
              <c:numCache/>
            </c:numRef>
          </c:val>
        </c:ser>
        <c:ser>
          <c:idx val="1"/>
          <c:order val="1"/>
          <c:tx>
            <c:strRef>
              <c:f>Figure6!$A$45</c:f>
              <c:strCache>
                <c:ptCount val="1"/>
                <c:pt idx="0">
                  <c:v>Imports 2018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Figure6!$B$43:$H$43</c:f>
              <c:strCache/>
            </c:strRef>
          </c:cat>
          <c:val>
            <c:numRef>
              <c:f>Figure6!$B$45:$H$45</c:f>
              <c:numCache/>
            </c:numRef>
          </c:val>
        </c:ser>
        <c:ser>
          <c:idx val="2"/>
          <c:order val="2"/>
          <c:tx>
            <c:strRef>
              <c:f>Figure6!$A$46</c:f>
              <c:strCache>
                <c:ptCount val="1"/>
                <c:pt idx="0">
                  <c:v>Trade balance 2018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Figure6!$B$43:$H$43</c:f>
              <c:strCache/>
            </c:strRef>
          </c:cat>
          <c:val>
            <c:numRef>
              <c:f>Figure6!$B$46:$H$46</c:f>
              <c:numCache/>
            </c:numRef>
          </c:val>
        </c:ser>
        <c:axId val="66382463"/>
        <c:axId val="5364780"/>
      </c:barChart>
      <c:scatterChart>
        <c:scatterStyle val="lineMarker"/>
        <c:varyColors val="0"/>
        <c:ser>
          <c:idx val="3"/>
          <c:order val="3"/>
          <c:tx>
            <c:strRef>
              <c:f>Figure6!$A$47</c:f>
              <c:strCache>
                <c:ptCount val="1"/>
                <c:pt idx="0">
                  <c:v>Exports 2019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Figure6!$B$50:$H$50</c:f>
              <c:numCache/>
            </c:numRef>
          </c:xVal>
          <c:yVal>
            <c:numRef>
              <c:f>Figure6!$B$47:$H$47</c:f>
              <c:numCache/>
            </c:numRef>
          </c:yVal>
          <c:smooth val="0"/>
        </c:ser>
        <c:ser>
          <c:idx val="4"/>
          <c:order val="4"/>
          <c:tx>
            <c:strRef>
              <c:f>Figure6!$A$48</c:f>
              <c:strCache>
                <c:ptCount val="1"/>
                <c:pt idx="0">
                  <c:v>Imports 2019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Figure6!$B$51:$H$51</c:f>
              <c:numCache/>
            </c:numRef>
          </c:xVal>
          <c:yVal>
            <c:numRef>
              <c:f>Figure6!$B$48:$H$48</c:f>
              <c:numCache/>
            </c:numRef>
          </c:yVal>
          <c:smooth val="0"/>
        </c:ser>
        <c:ser>
          <c:idx val="5"/>
          <c:order val="5"/>
          <c:tx>
            <c:strRef>
              <c:f>Figure6!$A$49</c:f>
              <c:strCache>
                <c:ptCount val="1"/>
                <c:pt idx="0">
                  <c:v>Trade balance 2019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Figure6!$B$52:$H$52</c:f>
              <c:numCache/>
            </c:numRef>
          </c:xVal>
          <c:yVal>
            <c:numRef>
              <c:f>Figure6!$B$49:$H$49</c:f>
              <c:numCache/>
            </c:numRef>
          </c:yVal>
          <c:smooth val="0"/>
        </c:ser>
        <c:axId val="53353117"/>
        <c:axId val="38721058"/>
      </c:scatterChart>
      <c:catAx>
        <c:axId val="663824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364780"/>
        <c:crosses val="autoZero"/>
        <c:auto val="1"/>
        <c:lblOffset val="100"/>
        <c:noMultiLvlLbl val="0"/>
      </c:catAx>
      <c:valAx>
        <c:axId val="5364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,##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382463"/>
        <c:crosses val="autoZero"/>
        <c:crossBetween val="between"/>
        <c:dispUnits/>
      </c:valAx>
      <c:valAx>
        <c:axId val="53353117"/>
        <c:scaling>
          <c:orientation val="minMax"/>
          <c:max val="7"/>
        </c:scaling>
        <c:axPos val="b"/>
        <c:delete val="0"/>
        <c:numFmt formatCode="#\,##0.0" sourceLinked="1"/>
        <c:majorTickMark val="none"/>
        <c:minorTickMark val="none"/>
        <c:tickLblPos val="none"/>
        <c:spPr>
          <a:ln>
            <a:noFill/>
          </a:ln>
        </c:spPr>
        <c:crossAx val="38721058"/>
        <c:crosses val="max"/>
        <c:crossBetween val="midCat"/>
        <c:dispUnits/>
      </c:valAx>
      <c:valAx>
        <c:axId val="38721058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53353117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2</xdr:row>
      <xdr:rowOff>9525</xdr:rowOff>
    </xdr:from>
    <xdr:ext cx="4533900" cy="3752850"/>
    <xdr:graphicFrame macro="">
      <xdr:nvGraphicFramePr>
        <xdr:cNvPr id="5" name="Chart 4"/>
        <xdr:cNvGraphicFramePr/>
      </xdr:nvGraphicFramePr>
      <xdr:xfrm>
        <a:off x="4533900" y="390525"/>
        <a:ext cx="45339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9525</xdr:colOff>
      <xdr:row>2</xdr:row>
      <xdr:rowOff>9525</xdr:rowOff>
    </xdr:from>
    <xdr:ext cx="4533900" cy="3781425"/>
    <xdr:graphicFrame macro="">
      <xdr:nvGraphicFramePr>
        <xdr:cNvPr id="4" name="Chart 3"/>
        <xdr:cNvGraphicFramePr/>
      </xdr:nvGraphicFramePr>
      <xdr:xfrm>
        <a:off x="9525" y="390525"/>
        <a:ext cx="45339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9</xdr:col>
      <xdr:colOff>38100</xdr:colOff>
      <xdr:row>28</xdr:row>
      <xdr:rowOff>0</xdr:rowOff>
    </xdr:from>
    <xdr:to>
      <xdr:col>10</xdr:col>
      <xdr:colOff>676275</xdr:colOff>
      <xdr:row>31</xdr:row>
      <xdr:rowOff>38100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534275" y="438150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8991600" cy="5029200"/>
    <xdr:graphicFrame macro="">
      <xdr:nvGraphicFramePr>
        <xdr:cNvPr id="2" name="Chart 1"/>
        <xdr:cNvGraphicFramePr/>
      </xdr:nvGraphicFramePr>
      <xdr:xfrm>
        <a:off x="0" y="381000"/>
        <a:ext cx="89916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8</xdr:col>
      <xdr:colOff>238125</xdr:colOff>
      <xdr:row>36</xdr:row>
      <xdr:rowOff>0</xdr:rowOff>
    </xdr:from>
    <xdr:to>
      <xdr:col>10</xdr:col>
      <xdr:colOff>0</xdr:colOff>
      <xdr:row>39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58075" y="556260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324850" cy="4562475"/>
    <xdr:graphicFrame macro="">
      <xdr:nvGraphicFramePr>
        <xdr:cNvPr id="2" name="Chart 1"/>
        <xdr:cNvGraphicFramePr/>
      </xdr:nvGraphicFramePr>
      <xdr:xfrm>
        <a:off x="0" y="390525"/>
        <a:ext cx="83248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7</xdr:col>
      <xdr:colOff>238125</xdr:colOff>
      <xdr:row>33</xdr:row>
      <xdr:rowOff>0</xdr:rowOff>
    </xdr:from>
    <xdr:to>
      <xdr:col>9</xdr:col>
      <xdr:colOff>0</xdr:colOff>
      <xdr:row>36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67525" y="510540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152400</xdr:rowOff>
    </xdr:from>
    <xdr:ext cx="8991600" cy="5029200"/>
    <xdr:graphicFrame macro="">
      <xdr:nvGraphicFramePr>
        <xdr:cNvPr id="2" name="Chart 1"/>
        <xdr:cNvGraphicFramePr/>
      </xdr:nvGraphicFramePr>
      <xdr:xfrm>
        <a:off x="0" y="342900"/>
        <a:ext cx="89916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8</xdr:col>
      <xdr:colOff>238125</xdr:colOff>
      <xdr:row>35</xdr:row>
      <xdr:rowOff>142875</xdr:rowOff>
    </xdr:from>
    <xdr:to>
      <xdr:col>10</xdr:col>
      <xdr:colOff>0</xdr:colOff>
      <xdr:row>39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58075" y="5514975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324850" cy="4562475"/>
    <xdr:graphicFrame macro="">
      <xdr:nvGraphicFramePr>
        <xdr:cNvPr id="2" name="Chart 1"/>
        <xdr:cNvGraphicFramePr/>
      </xdr:nvGraphicFramePr>
      <xdr:xfrm>
        <a:off x="0" y="390525"/>
        <a:ext cx="83248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7</xdr:col>
      <xdr:colOff>238125</xdr:colOff>
      <xdr:row>33</xdr:row>
      <xdr:rowOff>0</xdr:rowOff>
    </xdr:from>
    <xdr:to>
      <xdr:col>9</xdr:col>
      <xdr:colOff>0</xdr:colOff>
      <xdr:row>36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67525" y="510540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152400</xdr:rowOff>
    </xdr:from>
    <xdr:ext cx="8982075" cy="5029200"/>
    <xdr:graphicFrame macro="">
      <xdr:nvGraphicFramePr>
        <xdr:cNvPr id="2" name="Chart 1"/>
        <xdr:cNvGraphicFramePr/>
      </xdr:nvGraphicFramePr>
      <xdr:xfrm>
        <a:off x="0" y="342900"/>
        <a:ext cx="89820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8</xdr:col>
      <xdr:colOff>228600</xdr:colOff>
      <xdr:row>35</xdr:row>
      <xdr:rowOff>142875</xdr:rowOff>
    </xdr:from>
    <xdr:to>
      <xdr:col>9</xdr:col>
      <xdr:colOff>876300</xdr:colOff>
      <xdr:row>39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48550" y="5514975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7639050" cy="3657600"/>
    <xdr:graphicFrame macro="">
      <xdr:nvGraphicFramePr>
        <xdr:cNvPr id="2" name="Chart 1"/>
        <xdr:cNvGraphicFramePr/>
      </xdr:nvGraphicFramePr>
      <xdr:xfrm>
        <a:off x="0" y="381000"/>
        <a:ext cx="7639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4</xdr:col>
      <xdr:colOff>76200</xdr:colOff>
      <xdr:row>27</xdr:row>
      <xdr:rowOff>0</xdr:rowOff>
    </xdr:from>
    <xdr:to>
      <xdr:col>4</xdr:col>
      <xdr:colOff>1609725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105525" y="419100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ext_lt_introeu27_2020) and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ext_lt_introeu27_2020) and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104775</xdr:colOff>
      <xdr:row>1</xdr:row>
      <xdr:rowOff>133350</xdr:rowOff>
    </xdr:from>
    <xdr:ext cx="9525000" cy="5419725"/>
    <xdr:graphicFrame macro="">
      <xdr:nvGraphicFramePr>
        <xdr:cNvPr id="2" name="Chart 1"/>
        <xdr:cNvGraphicFramePr/>
      </xdr:nvGraphicFramePr>
      <xdr:xfrm>
        <a:off x="14249400" y="285750"/>
        <a:ext cx="95250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16</xdr:col>
      <xdr:colOff>47625</xdr:colOff>
      <xdr:row>41</xdr:row>
      <xdr:rowOff>104775</xdr:rowOff>
    </xdr:from>
    <xdr:ext cx="9525000" cy="5581650"/>
    <xdr:graphicFrame macro="">
      <xdr:nvGraphicFramePr>
        <xdr:cNvPr id="6" name="Chart 5"/>
        <xdr:cNvGraphicFramePr/>
      </xdr:nvGraphicFramePr>
      <xdr:xfrm>
        <a:off x="14192250" y="6353175"/>
        <a:ext cx="9525000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ext_lt_introeu27_2020) and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ext_lt_introeu27_2020) and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9525</xdr:rowOff>
    </xdr:from>
    <xdr:ext cx="9791700" cy="5324475"/>
    <xdr:graphicFrame macro="">
      <xdr:nvGraphicFramePr>
        <xdr:cNvPr id="2" name="Chart 1"/>
        <xdr:cNvGraphicFramePr/>
      </xdr:nvGraphicFramePr>
      <xdr:xfrm>
        <a:off x="0" y="466725"/>
        <a:ext cx="97917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16</xdr:col>
      <xdr:colOff>304800</xdr:colOff>
      <xdr:row>4</xdr:row>
      <xdr:rowOff>123825</xdr:rowOff>
    </xdr:from>
    <xdr:ext cx="9525000" cy="6162675"/>
    <xdr:graphicFrame macro="">
      <xdr:nvGraphicFramePr>
        <xdr:cNvPr id="6" name="Chart 5"/>
        <xdr:cNvGraphicFramePr/>
      </xdr:nvGraphicFramePr>
      <xdr:xfrm>
        <a:off x="14639925" y="733425"/>
        <a:ext cx="9525000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324850" cy="4562475"/>
    <xdr:graphicFrame macro="">
      <xdr:nvGraphicFramePr>
        <xdr:cNvPr id="2" name="Chart 1"/>
        <xdr:cNvGraphicFramePr/>
      </xdr:nvGraphicFramePr>
      <xdr:xfrm>
        <a:off x="0" y="390525"/>
        <a:ext cx="83248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7</xdr:col>
      <xdr:colOff>238125</xdr:colOff>
      <xdr:row>33</xdr:row>
      <xdr:rowOff>0</xdr:rowOff>
    </xdr:from>
    <xdr:to>
      <xdr:col>9</xdr:col>
      <xdr:colOff>0</xdr:colOff>
      <xdr:row>36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67525" y="510540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workbookViewId="0" topLeftCell="A14">
      <selection activeCell="A28" sqref="A28"/>
    </sheetView>
  </sheetViews>
  <sheetFormatPr defaultColWidth="9.140625" defaultRowHeight="15"/>
  <cols>
    <col min="1" max="1" width="13.57421875" style="2" customWidth="1"/>
    <col min="2" max="2" width="16.28125" style="2" customWidth="1"/>
    <col min="3" max="4" width="12.00390625" style="2" customWidth="1"/>
    <col min="5" max="5" width="12.00390625" style="2" bestFit="1" customWidth="1"/>
    <col min="6" max="6" width="16.28125" style="2" customWidth="1"/>
    <col min="7" max="7" width="12.00390625" style="2" customWidth="1"/>
    <col min="8" max="9" width="9.140625" style="2" customWidth="1"/>
    <col min="10" max="10" width="13.421875" style="2" customWidth="1"/>
    <col min="11" max="11" width="10.28125" style="2" customWidth="1"/>
    <col min="12" max="12" width="12.00390625" style="2" bestFit="1" customWidth="1"/>
    <col min="13" max="13" width="12.00390625" style="2" customWidth="1"/>
    <col min="14" max="14" width="13.57421875" style="2" customWidth="1"/>
    <col min="15" max="15" width="16.00390625" style="2" customWidth="1"/>
    <col min="16" max="16384" width="9.140625" style="2" customWidth="1"/>
  </cols>
  <sheetData>
    <row r="1" spans="1:6" ht="15">
      <c r="A1" s="51" t="s">
        <v>46</v>
      </c>
      <c r="B1" s="15"/>
      <c r="F1" s="15"/>
    </row>
    <row r="2" ht="15">
      <c r="A2" s="18" t="s">
        <v>18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5">
      <c r="A28" s="14" t="s">
        <v>47</v>
      </c>
    </row>
    <row r="29" ht="12"/>
    <row r="30" ht="12"/>
    <row r="31" ht="12"/>
    <row r="32" ht="12"/>
    <row r="34" spans="1:5" ht="15">
      <c r="A34" s="2" t="s">
        <v>20</v>
      </c>
      <c r="E34" s="2" t="s">
        <v>17</v>
      </c>
    </row>
    <row r="35" spans="1:7" ht="15">
      <c r="A35" s="24"/>
      <c r="B35" s="31" t="s">
        <v>22</v>
      </c>
      <c r="C35" s="23" t="s">
        <v>24</v>
      </c>
      <c r="E35" s="24"/>
      <c r="F35" s="31" t="s">
        <v>22</v>
      </c>
      <c r="G35" s="23" t="s">
        <v>24</v>
      </c>
    </row>
    <row r="36" spans="1:7" ht="15">
      <c r="A36" s="25" t="s">
        <v>16</v>
      </c>
      <c r="B36" s="3">
        <v>13822.74179687646</v>
      </c>
      <c r="C36" s="26">
        <f>B36/B$36</f>
        <v>1</v>
      </c>
      <c r="E36" s="25" t="s">
        <v>16</v>
      </c>
      <c r="F36" s="3">
        <v>14126.375738256425</v>
      </c>
      <c r="G36" s="26">
        <f>F36/F$36</f>
        <v>1</v>
      </c>
    </row>
    <row r="37" spans="1:7" ht="15">
      <c r="A37" s="27" t="s">
        <v>3</v>
      </c>
      <c r="B37" s="5">
        <v>2239.036801978861</v>
      </c>
      <c r="C37" s="28">
        <f aca="true" t="shared" si="0" ref="C37:C43">B37/B$36</f>
        <v>0.1619821041933098</v>
      </c>
      <c r="E37" s="27" t="s">
        <v>1</v>
      </c>
      <c r="F37" s="5">
        <v>2293.4278100154374</v>
      </c>
      <c r="G37" s="28">
        <f aca="true" t="shared" si="1" ref="G37:G43">F37/F$36</f>
        <v>0.1623507580790505</v>
      </c>
    </row>
    <row r="38" spans="1:7" ht="15">
      <c r="A38" s="27" t="s">
        <v>33</v>
      </c>
      <c r="B38" s="5">
        <v>2132.423434767</v>
      </c>
      <c r="C38" s="28">
        <f t="shared" si="0"/>
        <v>0.15426920838880648</v>
      </c>
      <c r="E38" s="27" t="s">
        <v>33</v>
      </c>
      <c r="F38" s="5">
        <v>1938.092435817</v>
      </c>
      <c r="G38" s="28">
        <f t="shared" si="1"/>
        <v>0.13719672134787864</v>
      </c>
    </row>
    <row r="39" spans="1:7" ht="15">
      <c r="A39" s="27" t="s">
        <v>1</v>
      </c>
      <c r="B39" s="5">
        <v>1468.7595998717397</v>
      </c>
      <c r="C39" s="28">
        <f t="shared" si="0"/>
        <v>0.10625674858540994</v>
      </c>
      <c r="E39" s="27" t="s">
        <v>3</v>
      </c>
      <c r="F39" s="5">
        <v>1854.7145374313995</v>
      </c>
      <c r="G39" s="28">
        <f t="shared" si="1"/>
        <v>0.13129443615240557</v>
      </c>
    </row>
    <row r="40" spans="1:7" ht="15">
      <c r="A40" s="27" t="s">
        <v>4</v>
      </c>
      <c r="B40" s="5">
        <v>630.3171194585757</v>
      </c>
      <c r="C40" s="28">
        <f t="shared" si="0"/>
        <v>0.045600006765735085</v>
      </c>
      <c r="E40" s="27" t="s">
        <v>4</v>
      </c>
      <c r="F40" s="5">
        <v>643.9435829855466</v>
      </c>
      <c r="G40" s="28">
        <f t="shared" si="1"/>
        <v>0.04558448641866768</v>
      </c>
    </row>
    <row r="41" spans="1:7" ht="15">
      <c r="A41" s="27" t="s">
        <v>34</v>
      </c>
      <c r="B41" s="5">
        <v>417.6081241528604</v>
      </c>
      <c r="C41" s="28">
        <f t="shared" si="0"/>
        <v>0.030211670758924815</v>
      </c>
      <c r="E41" s="27" t="s">
        <v>34</v>
      </c>
      <c r="F41" s="5">
        <v>618.1100303435628</v>
      </c>
      <c r="G41" s="28">
        <f t="shared" si="1"/>
        <v>0.04375574045291919</v>
      </c>
    </row>
    <row r="42" spans="1:7" ht="15">
      <c r="A42" s="27" t="s">
        <v>7</v>
      </c>
      <c r="B42" s="5">
        <v>478.5270819030047</v>
      </c>
      <c r="C42" s="28">
        <f t="shared" si="0"/>
        <v>0.03461882518930781</v>
      </c>
      <c r="E42" s="27" t="s">
        <v>7</v>
      </c>
      <c r="F42" s="5">
        <v>516.8291239350549</v>
      </c>
      <c r="G42" s="28">
        <f t="shared" si="1"/>
        <v>0.036586109099123076</v>
      </c>
    </row>
    <row r="43" spans="1:7" ht="15">
      <c r="A43" s="29" t="s">
        <v>14</v>
      </c>
      <c r="B43" s="8">
        <f>B36-SUM(B37:B42)</f>
        <v>6456.069634744419</v>
      </c>
      <c r="C43" s="30">
        <f t="shared" si="0"/>
        <v>0.4670614361185061</v>
      </c>
      <c r="E43" s="29" t="s">
        <v>14</v>
      </c>
      <c r="F43" s="8">
        <f>F36-SUM(F37:F42)</f>
        <v>6261.258217728424</v>
      </c>
      <c r="G43" s="30">
        <f t="shared" si="1"/>
        <v>0.44323174844995533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tabSelected="1" workbookViewId="0" topLeftCell="A28">
      <selection activeCell="D49" sqref="D49"/>
    </sheetView>
  </sheetViews>
  <sheetFormatPr defaultColWidth="9.140625" defaultRowHeight="15"/>
  <cols>
    <col min="1" max="1" width="16.8515625" style="2" customWidth="1"/>
    <col min="2" max="2" width="10.7109375" style="2" customWidth="1"/>
    <col min="3" max="5" width="13.28125" style="2" customWidth="1"/>
    <col min="6" max="6" width="14.28125" style="2" customWidth="1"/>
    <col min="7" max="16" width="13.28125" style="2" customWidth="1"/>
    <col min="17" max="16384" width="9.140625" style="2" customWidth="1"/>
  </cols>
  <sheetData>
    <row r="1" spans="1:10" s="10" customFormat="1" ht="15">
      <c r="A1" s="51" t="s">
        <v>41</v>
      </c>
      <c r="J1" s="52"/>
    </row>
    <row r="2" s="10" customFormat="1" ht="12">
      <c r="A2" s="18" t="s">
        <v>22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>
      <c r="A33" s="14" t="s">
        <v>19</v>
      </c>
    </row>
    <row r="34" ht="12"/>
    <row r="35" ht="12"/>
    <row r="36" ht="12">
      <c r="A36" s="14" t="s">
        <v>48</v>
      </c>
    </row>
    <row r="37" ht="12"/>
    <row r="38" ht="12"/>
    <row r="39" ht="12"/>
    <row r="40" ht="12"/>
    <row r="43" spans="1:8" ht="36">
      <c r="A43" s="19"/>
      <c r="B43" s="22" t="s">
        <v>10</v>
      </c>
      <c r="C43" s="20" t="s">
        <v>0</v>
      </c>
      <c r="D43" s="20" t="s">
        <v>11</v>
      </c>
      <c r="E43" s="20" t="s">
        <v>12</v>
      </c>
      <c r="F43" s="20" t="s">
        <v>13</v>
      </c>
      <c r="G43" s="20" t="s">
        <v>15</v>
      </c>
      <c r="H43" s="20" t="s">
        <v>14</v>
      </c>
    </row>
    <row r="44" spans="1:16" ht="15">
      <c r="A44" s="13" t="s">
        <v>29</v>
      </c>
      <c r="B44" s="32">
        <v>59.2632302376014</v>
      </c>
      <c r="C44" s="33">
        <v>15.533426943523542</v>
      </c>
      <c r="D44" s="33">
        <v>39.48210637197103</v>
      </c>
      <c r="E44" s="33">
        <v>141.9973566622072</v>
      </c>
      <c r="F44" s="33">
        <v>1026.3185417866755</v>
      </c>
      <c r="G44" s="33">
        <v>824.1731512286935</v>
      </c>
      <c r="H44" s="33">
        <v>5.196662054838657</v>
      </c>
      <c r="I44" s="10"/>
      <c r="J44" s="39"/>
      <c r="K44" s="39"/>
      <c r="L44" s="39"/>
      <c r="M44" s="39"/>
      <c r="N44" s="39"/>
      <c r="O44" s="39"/>
      <c r="P44" s="39"/>
    </row>
    <row r="45" spans="1:16" ht="15">
      <c r="A45" s="4" t="s">
        <v>30</v>
      </c>
      <c r="B45" s="34">
        <v>61.463748465434826</v>
      </c>
      <c r="C45" s="35">
        <v>236.93333082125588</v>
      </c>
      <c r="D45" s="35">
        <v>294.47188232660557</v>
      </c>
      <c r="E45" s="35">
        <v>188.32906122608122</v>
      </c>
      <c r="F45" s="35">
        <v>712.7178703232927</v>
      </c>
      <c r="G45" s="35">
        <v>249.79083140882355</v>
      </c>
      <c r="H45" s="35">
        <v>64.0684548442924</v>
      </c>
      <c r="I45" s="10"/>
      <c r="J45" s="39"/>
      <c r="K45" s="39"/>
      <c r="L45" s="39"/>
      <c r="M45" s="39"/>
      <c r="N45" s="39"/>
      <c r="O45" s="39"/>
      <c r="P45" s="39"/>
    </row>
    <row r="46" spans="1:16" ht="15">
      <c r="A46" s="7" t="s">
        <v>31</v>
      </c>
      <c r="B46" s="36">
        <v>-2.2005182278334274</v>
      </c>
      <c r="C46" s="37">
        <v>-221.39990387773233</v>
      </c>
      <c r="D46" s="37">
        <v>-254.98977595463455</v>
      </c>
      <c r="E46" s="37">
        <v>-46.331704563874005</v>
      </c>
      <c r="F46" s="37">
        <v>313.60067146338287</v>
      </c>
      <c r="G46" s="37">
        <v>574.38231981987</v>
      </c>
      <c r="H46" s="37">
        <v>-58.87179278945351</v>
      </c>
      <c r="I46" s="10"/>
      <c r="J46" s="39"/>
      <c r="K46" s="39"/>
      <c r="L46" s="39"/>
      <c r="M46" s="39"/>
      <c r="N46" s="39"/>
      <c r="O46" s="39"/>
      <c r="P46" s="39"/>
    </row>
    <row r="47" spans="1:16" ht="15">
      <c r="A47" s="13" t="s">
        <v>35</v>
      </c>
      <c r="B47" s="32">
        <v>66.92982869260389</v>
      </c>
      <c r="C47" s="33">
        <v>16.292381569466187</v>
      </c>
      <c r="D47" s="33">
        <v>39.26522753468734</v>
      </c>
      <c r="E47" s="33">
        <v>148.9344083138446</v>
      </c>
      <c r="F47" s="33">
        <v>1049.0219991067102</v>
      </c>
      <c r="G47" s="33">
        <v>917.7656107917309</v>
      </c>
      <c r="H47" s="33">
        <v>0.8273459698185921</v>
      </c>
      <c r="I47" s="10"/>
      <c r="J47" s="39"/>
      <c r="K47" s="39"/>
      <c r="L47" s="39"/>
      <c r="M47" s="39"/>
      <c r="N47" s="39"/>
      <c r="O47" s="39"/>
      <c r="P47" s="39"/>
    </row>
    <row r="48" spans="1:16" ht="15">
      <c r="A48" s="4" t="s">
        <v>36</v>
      </c>
      <c r="B48" s="34">
        <v>71.84180022177196</v>
      </c>
      <c r="C48" s="35">
        <v>298.38619285215253</v>
      </c>
      <c r="D48" s="35">
        <v>317.2221936408929</v>
      </c>
      <c r="E48" s="35">
        <v>194.88351669926848</v>
      </c>
      <c r="F48" s="35">
        <v>668.1280001171674</v>
      </c>
      <c r="G48" s="35">
        <v>254.94301818722536</v>
      </c>
      <c r="H48" s="35">
        <v>49.3098157129209</v>
      </c>
      <c r="I48" s="10"/>
      <c r="J48" s="39"/>
      <c r="K48" s="39"/>
      <c r="L48" s="39"/>
      <c r="M48" s="39"/>
      <c r="N48" s="39"/>
      <c r="O48" s="39"/>
      <c r="P48" s="39"/>
    </row>
    <row r="49" spans="1:15" ht="15">
      <c r="A49" s="7" t="s">
        <v>37</v>
      </c>
      <c r="B49" s="36">
        <v>-4.91197152916807</v>
      </c>
      <c r="C49" s="37">
        <v>-282.0938112826864</v>
      </c>
      <c r="D49" s="37">
        <v>-277.9569661062056</v>
      </c>
      <c r="E49" s="37">
        <v>-45.94910838542387</v>
      </c>
      <c r="F49" s="37">
        <v>380.8939989895427</v>
      </c>
      <c r="G49" s="37">
        <v>662.8225926045055</v>
      </c>
      <c r="H49" s="37">
        <v>-48.48246974310255</v>
      </c>
      <c r="I49" s="10"/>
      <c r="J49" s="39"/>
      <c r="K49" s="39"/>
      <c r="L49" s="39"/>
      <c r="M49" s="39"/>
      <c r="N49" s="39"/>
      <c r="O49" s="39"/>
    </row>
    <row r="50" spans="1:9" ht="15">
      <c r="A50" s="13" t="s">
        <v>38</v>
      </c>
      <c r="B50" s="32">
        <v>0.28</v>
      </c>
      <c r="C50" s="33">
        <v>1.28</v>
      </c>
      <c r="D50" s="33">
        <v>2.28</v>
      </c>
      <c r="E50" s="33">
        <v>3.28</v>
      </c>
      <c r="F50" s="33">
        <v>4.28</v>
      </c>
      <c r="G50" s="33">
        <v>5.28</v>
      </c>
      <c r="H50" s="33">
        <v>6.28</v>
      </c>
      <c r="I50" s="21"/>
    </row>
    <row r="51" spans="1:9" ht="15">
      <c r="A51" s="4" t="s">
        <v>39</v>
      </c>
      <c r="B51" s="34">
        <v>0.5</v>
      </c>
      <c r="C51" s="35">
        <v>1.5</v>
      </c>
      <c r="D51" s="35">
        <v>2.5</v>
      </c>
      <c r="E51" s="35">
        <v>3.5</v>
      </c>
      <c r="F51" s="35">
        <v>4.5</v>
      </c>
      <c r="G51" s="35">
        <v>5.5</v>
      </c>
      <c r="H51" s="35">
        <v>6.5</v>
      </c>
      <c r="I51" s="21"/>
    </row>
    <row r="52" spans="1:9" ht="15">
      <c r="A52" s="7" t="s">
        <v>40</v>
      </c>
      <c r="B52" s="36">
        <v>0.72</v>
      </c>
      <c r="C52" s="37">
        <v>1.72</v>
      </c>
      <c r="D52" s="37">
        <v>2.72</v>
      </c>
      <c r="E52" s="37">
        <v>3.72</v>
      </c>
      <c r="F52" s="37">
        <v>4.72</v>
      </c>
      <c r="G52" s="37">
        <v>5.72</v>
      </c>
      <c r="H52" s="37">
        <v>6.72</v>
      </c>
      <c r="I52" s="21"/>
    </row>
    <row r="54" spans="2:8" ht="15">
      <c r="B54" s="15">
        <f>B47/SUM($B$47:$H$47)*100</f>
        <v>2.9892241446612795</v>
      </c>
      <c r="C54" s="15">
        <f aca="true" t="shared" si="0" ref="C54:H54">C47/SUM($B$47:$H$47)*100</f>
        <v>0.727651352361291</v>
      </c>
      <c r="D54" s="15">
        <f t="shared" si="0"/>
        <v>1.7536660183514945</v>
      </c>
      <c r="E54" s="15">
        <f t="shared" si="0"/>
        <v>6.651717746765767</v>
      </c>
      <c r="F54" s="15">
        <f t="shared" si="0"/>
        <v>46.85148534314327</v>
      </c>
      <c r="G54" s="15">
        <f t="shared" si="0"/>
        <v>40.98930441789118</v>
      </c>
      <c r="H54" s="15">
        <f t="shared" si="0"/>
        <v>0.03695097682572182</v>
      </c>
    </row>
    <row r="55" spans="2:8" ht="15">
      <c r="B55" s="15">
        <f>B48/SUM($B$48:$H$48)*100</f>
        <v>3.8734694084657315</v>
      </c>
      <c r="C55" s="15">
        <f aca="true" t="shared" si="1" ref="C55:H55">C48/SUM($B$48:$H$48)*100</f>
        <v>16.087984799288225</v>
      </c>
      <c r="D55" s="15">
        <f t="shared" si="1"/>
        <v>17.103558916414975</v>
      </c>
      <c r="E55" s="15">
        <f t="shared" si="1"/>
        <v>10.507466931766402</v>
      </c>
      <c r="F55" s="15">
        <f t="shared" si="1"/>
        <v>36.023225495523434</v>
      </c>
      <c r="G55" s="15">
        <f t="shared" si="1"/>
        <v>13.745674228676549</v>
      </c>
      <c r="H55" s="15">
        <f t="shared" si="1"/>
        <v>2.6586202198646824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workbookViewId="0" topLeftCell="A4">
      <selection activeCell="A27" sqref="A27"/>
    </sheetView>
  </sheetViews>
  <sheetFormatPr defaultColWidth="9.140625" defaultRowHeight="15"/>
  <cols>
    <col min="1" max="1" width="28.28125" style="2" customWidth="1"/>
    <col min="2" max="4" width="20.7109375" style="2" customWidth="1"/>
    <col min="5" max="5" width="24.140625" style="2" customWidth="1"/>
    <col min="6" max="6" width="20.7109375" style="2" customWidth="1"/>
    <col min="7" max="7" width="32.7109375" style="2" bestFit="1" customWidth="1"/>
    <col min="8" max="8" width="7.28125" style="2" customWidth="1"/>
    <col min="9" max="9" width="12.00390625" style="2" bestFit="1" customWidth="1"/>
    <col min="10" max="16384" width="9.140625" style="2" customWidth="1"/>
  </cols>
  <sheetData>
    <row r="1" s="10" customFormat="1" ht="15">
      <c r="A1" s="51" t="s">
        <v>45</v>
      </c>
    </row>
    <row r="2" s="10" customFormat="1" ht="15">
      <c r="A2" s="18" t="s">
        <v>22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>
      <c r="A27" s="14" t="s">
        <v>47</v>
      </c>
    </row>
    <row r="28" ht="12"/>
    <row r="29" ht="12"/>
    <row r="30" ht="12"/>
    <row r="31" ht="12"/>
    <row r="34" spans="1:4" ht="15">
      <c r="A34" s="45"/>
      <c r="B34" s="46" t="s">
        <v>20</v>
      </c>
      <c r="C34" s="47" t="s">
        <v>17</v>
      </c>
      <c r="D34" s="47" t="s">
        <v>21</v>
      </c>
    </row>
    <row r="35" spans="1:4" ht="15">
      <c r="A35" s="44" t="s">
        <v>33</v>
      </c>
      <c r="B35" s="5">
        <v>2132.423434767</v>
      </c>
      <c r="C35" s="6">
        <v>1938.092435817</v>
      </c>
      <c r="D35" s="6">
        <v>194.33099895000004</v>
      </c>
    </row>
    <row r="36" spans="1:4" ht="15">
      <c r="A36" s="4" t="s">
        <v>3</v>
      </c>
      <c r="B36" s="5">
        <v>2239.036801978861</v>
      </c>
      <c r="C36" s="6">
        <v>1854.7145374313995</v>
      </c>
      <c r="D36" s="6">
        <v>384.32226454746177</v>
      </c>
    </row>
    <row r="37" spans="1:4" ht="15">
      <c r="A37" s="4" t="s">
        <v>1</v>
      </c>
      <c r="B37" s="5">
        <v>1468.7595998717397</v>
      </c>
      <c r="C37" s="6">
        <v>2293.4278100154374</v>
      </c>
      <c r="D37" s="6">
        <v>-824.6682101436979</v>
      </c>
    </row>
    <row r="38" spans="1:4" ht="15">
      <c r="A38" s="4" t="s">
        <v>4</v>
      </c>
      <c r="B38" s="5">
        <v>630.3171194585757</v>
      </c>
      <c r="C38" s="6">
        <v>643.9435829855466</v>
      </c>
      <c r="D38" s="6">
        <v>-13.626463526970863</v>
      </c>
    </row>
    <row r="39" spans="1:4" ht="15">
      <c r="A39" s="4" t="s">
        <v>34</v>
      </c>
      <c r="B39" s="5">
        <v>417.6081241528604</v>
      </c>
      <c r="C39" s="6">
        <v>618.1100303435628</v>
      </c>
      <c r="D39" s="6">
        <v>-200.50190619070244</v>
      </c>
    </row>
    <row r="40" spans="1:4" ht="15">
      <c r="A40" s="4" t="s">
        <v>7</v>
      </c>
      <c r="B40" s="5">
        <v>478.5270819030047</v>
      </c>
      <c r="C40" s="6">
        <v>516.8291239350549</v>
      </c>
      <c r="D40" s="6">
        <v>-38.30204203205013</v>
      </c>
    </row>
    <row r="41" spans="1:4" ht="15">
      <c r="A41" s="4" t="s">
        <v>5</v>
      </c>
      <c r="B41" s="5">
        <v>484.29818576936384</v>
      </c>
      <c r="C41" s="6">
        <v>449.5426145843571</v>
      </c>
      <c r="D41" s="6">
        <v>34.75557118500668</v>
      </c>
    </row>
    <row r="42" spans="1:4" ht="15">
      <c r="A42" s="4" t="s">
        <v>32</v>
      </c>
      <c r="B42" s="5">
        <v>421.8605752176008</v>
      </c>
      <c r="C42" s="6">
        <v>417.4124254282907</v>
      </c>
      <c r="D42" s="6">
        <v>4.448149789310098</v>
      </c>
    </row>
    <row r="43" spans="1:4" ht="15">
      <c r="A43" s="4" t="s">
        <v>2</v>
      </c>
      <c r="B43" s="5">
        <v>398.62072765925814</v>
      </c>
      <c r="C43" s="6">
        <v>404.8556361551564</v>
      </c>
      <c r="D43" s="6">
        <v>-6.234908495898247</v>
      </c>
    </row>
    <row r="44" spans="1:4" ht="15">
      <c r="A44" s="4" t="s">
        <v>6</v>
      </c>
      <c r="B44" s="5">
        <v>288.7456508834899</v>
      </c>
      <c r="C44" s="6">
        <v>427.7657643307754</v>
      </c>
      <c r="D44" s="6">
        <v>-139.02011344728558</v>
      </c>
    </row>
    <row r="45" spans="1:4" ht="15">
      <c r="A45" s="4" t="s">
        <v>8</v>
      </c>
      <c r="B45" s="5">
        <v>348.66618426486974</v>
      </c>
      <c r="C45" s="6">
        <v>320.6562485436951</v>
      </c>
      <c r="D45" s="6">
        <v>28.009935721174656</v>
      </c>
    </row>
    <row r="46" spans="1:4" ht="15">
      <c r="A46" s="7" t="s">
        <v>9</v>
      </c>
      <c r="B46" s="8">
        <v>381.15451983441267</v>
      </c>
      <c r="C46" s="9">
        <v>219.19737984637146</v>
      </c>
      <c r="D46" s="9">
        <v>161.95713998804123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 topLeftCell="J43">
      <selection activeCell="O11" sqref="O11"/>
    </sheetView>
  </sheetViews>
  <sheetFormatPr defaultColWidth="9.140625" defaultRowHeight="15"/>
  <cols>
    <col min="1" max="1" width="13.8515625" style="2" customWidth="1"/>
    <col min="2" max="2" width="16.57421875" style="2" customWidth="1"/>
    <col min="3" max="8" width="13.28125" style="2" customWidth="1"/>
    <col min="9" max="9" width="9.00390625" style="2" customWidth="1"/>
    <col min="10" max="16" width="13.28125" style="2" customWidth="1"/>
    <col min="17" max="19" width="9.140625" style="2" customWidth="1"/>
    <col min="20" max="20" width="7.28125" style="2" customWidth="1"/>
    <col min="21" max="16384" width="9.140625" style="2" customWidth="1"/>
  </cols>
  <sheetData>
    <row r="1" spans="1:11" ht="12">
      <c r="A1" s="51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51"/>
    </row>
    <row r="2" spans="1:11" ht="12">
      <c r="A2" s="18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8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1:11" ht="12">
      <c r="A28" s="14" t="s">
        <v>19</v>
      </c>
      <c r="K28" s="14"/>
    </row>
    <row r="29" ht="12"/>
    <row r="30" ht="12"/>
    <row r="31" ht="12"/>
    <row r="32" ht="12"/>
    <row r="33" spans="1:11" ht="12">
      <c r="A33" s="14" t="s">
        <v>47</v>
      </c>
      <c r="K33" s="14"/>
    </row>
    <row r="34" ht="12"/>
    <row r="35" ht="12"/>
    <row r="36" ht="12"/>
    <row r="37" ht="12"/>
    <row r="38" ht="12"/>
    <row r="39" ht="12"/>
    <row r="40" ht="12"/>
    <row r="41" spans="1:12" ht="12">
      <c r="A41" s="11"/>
      <c r="B41" s="17">
        <v>2009</v>
      </c>
      <c r="C41" s="12">
        <f>B41+1</f>
        <v>2010</v>
      </c>
      <c r="D41" s="12">
        <f aca="true" t="shared" si="0" ref="D41:L41">C41+1</f>
        <v>2011</v>
      </c>
      <c r="E41" s="12">
        <f t="shared" si="0"/>
        <v>2012</v>
      </c>
      <c r="F41" s="12">
        <f t="shared" si="0"/>
        <v>2013</v>
      </c>
      <c r="G41" s="12">
        <f t="shared" si="0"/>
        <v>2014</v>
      </c>
      <c r="H41" s="12">
        <f t="shared" si="0"/>
        <v>2015</v>
      </c>
      <c r="I41" s="12">
        <f t="shared" si="0"/>
        <v>2016</v>
      </c>
      <c r="J41" s="12">
        <f t="shared" si="0"/>
        <v>2017</v>
      </c>
      <c r="K41" s="12">
        <f t="shared" si="0"/>
        <v>2018</v>
      </c>
      <c r="L41" s="12">
        <f t="shared" si="0"/>
        <v>2019</v>
      </c>
    </row>
    <row r="42" spans="1:12" ht="12">
      <c r="A42" s="13" t="s">
        <v>3</v>
      </c>
      <c r="B42" s="32">
        <v>12.094882329453803</v>
      </c>
      <c r="C42" s="33">
        <v>12.719108958602963</v>
      </c>
      <c r="D42" s="33">
        <v>12.629848832646767</v>
      </c>
      <c r="E42" s="33">
        <v>13.273594276871684</v>
      </c>
      <c r="F42" s="33">
        <v>13.98391843889386</v>
      </c>
      <c r="G42" s="33">
        <v>14.91265440505475</v>
      </c>
      <c r="H42" s="33">
        <v>16.59741419122583</v>
      </c>
      <c r="I42" s="33">
        <v>15.962242191842627</v>
      </c>
      <c r="J42" s="33">
        <v>15.575092419057771</v>
      </c>
      <c r="K42" s="33">
        <v>15.682993596006177</v>
      </c>
      <c r="L42" s="33">
        <v>16.19821041933098</v>
      </c>
    </row>
    <row r="43" spans="1:12" ht="12">
      <c r="A43" s="4" t="s">
        <v>33</v>
      </c>
      <c r="B43" s="34">
        <v>16.62382915182123</v>
      </c>
      <c r="C43" s="35">
        <v>15.342176631888602</v>
      </c>
      <c r="D43" s="35">
        <v>15.043937046219344</v>
      </c>
      <c r="E43" s="35">
        <v>14.74067908883542</v>
      </c>
      <c r="F43" s="35">
        <v>14.966453610155375</v>
      </c>
      <c r="G43" s="35">
        <v>15.197615081955588</v>
      </c>
      <c r="H43" s="35">
        <v>15.198041501686257</v>
      </c>
      <c r="I43" s="35">
        <v>15.724348393739465</v>
      </c>
      <c r="J43" s="35">
        <v>15.506336229273826</v>
      </c>
      <c r="K43" s="35">
        <v>15.297308522306855</v>
      </c>
      <c r="L43" s="35">
        <v>15.426920838880648</v>
      </c>
    </row>
    <row r="44" spans="1:12" ht="12">
      <c r="A44" s="4" t="s">
        <v>1</v>
      </c>
      <c r="B44" s="34">
        <v>10.636077663045606</v>
      </c>
      <c r="C44" s="35">
        <v>10.30336944626763</v>
      </c>
      <c r="D44" s="35">
        <v>9.857530673591434</v>
      </c>
      <c r="E44" s="35">
        <v>10.009263265162325</v>
      </c>
      <c r="F44" s="35">
        <v>9.986771735052994</v>
      </c>
      <c r="G44" s="35">
        <v>10.312402712018882</v>
      </c>
      <c r="H44" s="35">
        <v>10.964198922657244</v>
      </c>
      <c r="I44" s="35">
        <v>11.040859514167064</v>
      </c>
      <c r="J44" s="35">
        <v>10.637289523639247</v>
      </c>
      <c r="K44" s="35">
        <v>10.4709402294454</v>
      </c>
      <c r="L44" s="35">
        <v>10.625674858540993</v>
      </c>
    </row>
    <row r="45" spans="1:12" ht="12">
      <c r="A45" s="4" t="s">
        <v>4</v>
      </c>
      <c r="B45" s="34">
        <v>5.845082761463696</v>
      </c>
      <c r="C45" s="35">
        <v>6.205515396892599</v>
      </c>
      <c r="D45" s="35">
        <v>5.47658542514773</v>
      </c>
      <c r="E45" s="35">
        <v>5.174077551949737</v>
      </c>
      <c r="F45" s="35">
        <v>4.5268576653632815</v>
      </c>
      <c r="G45" s="35">
        <v>4.394401500737819</v>
      </c>
      <c r="H45" s="35">
        <v>4.561877892694962</v>
      </c>
      <c r="I45" s="35">
        <v>4.907697067232519</v>
      </c>
      <c r="J45" s="35">
        <v>4.803865833762636</v>
      </c>
      <c r="K45" s="35">
        <v>4.641594265606307</v>
      </c>
      <c r="L45" s="35">
        <v>4.560000676573509</v>
      </c>
    </row>
    <row r="46" spans="1:12" ht="12">
      <c r="A46" s="4" t="s">
        <v>5</v>
      </c>
      <c r="B46" s="34">
        <v>3.6590332434263475</v>
      </c>
      <c r="C46" s="35">
        <v>3.75971745725409</v>
      </c>
      <c r="D46" s="35">
        <v>3.693766946404676</v>
      </c>
      <c r="E46" s="35">
        <v>3.549424408357835</v>
      </c>
      <c r="F46" s="35">
        <v>3.5426140757749796</v>
      </c>
      <c r="G46" s="35">
        <v>3.648590141092594</v>
      </c>
      <c r="H46" s="35">
        <v>3.8455509209757857</v>
      </c>
      <c r="I46" s="35">
        <v>3.7699453784651014</v>
      </c>
      <c r="J46" s="35">
        <v>3.947342809459257</v>
      </c>
      <c r="K46" s="35">
        <v>3.80285240113727</v>
      </c>
      <c r="L46" s="35">
        <v>3.5036333086884484</v>
      </c>
    </row>
    <row r="47" spans="1:12" ht="12">
      <c r="A47" s="4" t="s">
        <v>7</v>
      </c>
      <c r="B47" s="34">
        <v>3.315716131379242</v>
      </c>
      <c r="C47" s="35">
        <v>3.2301701680016137</v>
      </c>
      <c r="D47" s="35">
        <v>3.0308986389964216</v>
      </c>
      <c r="E47" s="35">
        <v>3.193435440654508</v>
      </c>
      <c r="F47" s="35">
        <v>3.387950700788245</v>
      </c>
      <c r="G47" s="35">
        <v>3.3365594022259573</v>
      </c>
      <c r="H47" s="35">
        <v>3.727281447618397</v>
      </c>
      <c r="I47" s="35">
        <v>3.9310444007504537</v>
      </c>
      <c r="J47" s="35">
        <v>3.7838007371510516</v>
      </c>
      <c r="K47" s="35">
        <v>3.5783712704886463</v>
      </c>
      <c r="L47" s="35">
        <v>3.461882518930781</v>
      </c>
    </row>
    <row r="48" spans="1:12" ht="12">
      <c r="A48" s="4" t="s">
        <v>32</v>
      </c>
      <c r="B48" s="34">
        <v>2.31211349811906</v>
      </c>
      <c r="C48" s="35">
        <v>2.404780025795105</v>
      </c>
      <c r="D48" s="35">
        <v>2.3240459325782057</v>
      </c>
      <c r="E48" s="35">
        <v>2.4017241556147875</v>
      </c>
      <c r="F48" s="35">
        <v>2.4052341039943856</v>
      </c>
      <c r="G48" s="35">
        <v>2.526879101479029</v>
      </c>
      <c r="H48" s="35">
        <v>2.7782002255029195</v>
      </c>
      <c r="I48" s="35">
        <v>2.8456078274198546</v>
      </c>
      <c r="J48" s="35">
        <v>2.8172076936871724</v>
      </c>
      <c r="K48" s="35">
        <v>2.8335904351408727</v>
      </c>
      <c r="L48" s="35">
        <v>3.051931240681419</v>
      </c>
    </row>
    <row r="49" spans="1:12" ht="12">
      <c r="A49" s="4" t="s">
        <v>34</v>
      </c>
      <c r="B49" s="34">
        <v>3.6196224985403918</v>
      </c>
      <c r="C49" s="35">
        <v>3.40205785048987</v>
      </c>
      <c r="D49" s="35">
        <v>3.441486410796709</v>
      </c>
      <c r="E49" s="35">
        <v>3.117752246848474</v>
      </c>
      <c r="F49" s="35">
        <v>3.4693288004034173</v>
      </c>
      <c r="G49" s="35">
        <v>3.2543052169287523</v>
      </c>
      <c r="H49" s="35">
        <v>3.4041833090797162</v>
      </c>
      <c r="I49" s="35">
        <v>3.131083784914585</v>
      </c>
      <c r="J49" s="35">
        <v>3.0405154156905265</v>
      </c>
      <c r="K49" s="35">
        <v>3.0862613618482233</v>
      </c>
      <c r="L49" s="35">
        <v>3.0211670758924813</v>
      </c>
    </row>
    <row r="50" spans="1:12" ht="12">
      <c r="A50" s="4" t="s">
        <v>2</v>
      </c>
      <c r="B50" s="34">
        <v>3.172335516199999</v>
      </c>
      <c r="C50" s="35">
        <v>3.1164056486824028</v>
      </c>
      <c r="D50" s="35">
        <v>2.9966801324934416</v>
      </c>
      <c r="E50" s="35">
        <v>2.9420039664448145</v>
      </c>
      <c r="F50" s="35">
        <v>2.8904535708994636</v>
      </c>
      <c r="G50" s="35">
        <v>3.0253063688927333</v>
      </c>
      <c r="H50" s="35">
        <v>2.983687516172598</v>
      </c>
      <c r="I50" s="35">
        <v>2.959028430600246</v>
      </c>
      <c r="J50" s="35">
        <v>2.8906877213271196</v>
      </c>
      <c r="K50" s="35">
        <v>2.8318733505127556</v>
      </c>
      <c r="L50" s="35">
        <v>2.8838036152084885</v>
      </c>
    </row>
    <row r="51" spans="1:12" ht="12">
      <c r="A51" s="4" t="s">
        <v>9</v>
      </c>
      <c r="B51" s="34">
        <v>3.0376546139079132</v>
      </c>
      <c r="C51" s="35">
        <v>3.2009513849130125</v>
      </c>
      <c r="D51" s="35">
        <v>3.43951664268955</v>
      </c>
      <c r="E51" s="35">
        <v>3.39984232821955</v>
      </c>
      <c r="F51" s="35">
        <v>3.3378086485782528</v>
      </c>
      <c r="G51" s="35">
        <v>3.169552370044543</v>
      </c>
      <c r="H51" s="35">
        <v>2.5106916737964013</v>
      </c>
      <c r="I51" s="35">
        <v>2.2964374347624834</v>
      </c>
      <c r="J51" s="35">
        <v>2.609461386653162</v>
      </c>
      <c r="K51" s="35">
        <v>2.8388680856955104</v>
      </c>
      <c r="L51" s="35">
        <v>2.757445125109279</v>
      </c>
    </row>
    <row r="52" spans="1:12" ht="12">
      <c r="A52" s="4" t="s">
        <v>8</v>
      </c>
      <c r="B52" s="34">
        <v>2.7284887891159553</v>
      </c>
      <c r="C52" s="35">
        <v>2.8476396975930864</v>
      </c>
      <c r="D52" s="35">
        <v>2.7695437719809894</v>
      </c>
      <c r="E52" s="35">
        <v>2.6926758016716392</v>
      </c>
      <c r="F52" s="35">
        <v>2.658338910164121</v>
      </c>
      <c r="G52" s="35">
        <v>2.6448397165342343</v>
      </c>
      <c r="H52" s="35">
        <v>2.613143552500283</v>
      </c>
      <c r="I52" s="35">
        <v>2.5726786144845564</v>
      </c>
      <c r="J52" s="35">
        <v>2.568503110683203</v>
      </c>
      <c r="K52" s="35">
        <v>2.5889220057015288</v>
      </c>
      <c r="L52" s="35">
        <v>2.5224097316471483</v>
      </c>
    </row>
    <row r="53" spans="1:12" ht="12">
      <c r="A53" s="7" t="s">
        <v>6</v>
      </c>
      <c r="B53" s="36">
        <v>1.7791853555181776</v>
      </c>
      <c r="C53" s="37">
        <v>1.7768184079102578</v>
      </c>
      <c r="D53" s="37">
        <v>2.005747509535431</v>
      </c>
      <c r="E53" s="37">
        <v>1.8760243057797845</v>
      </c>
      <c r="F53" s="37">
        <v>2.1308875929401685</v>
      </c>
      <c r="G53" s="37">
        <v>2.021708694048047</v>
      </c>
      <c r="H53" s="37">
        <v>1.9301087980975387</v>
      </c>
      <c r="I53" s="37">
        <v>1.9809914123479588</v>
      </c>
      <c r="J53" s="37">
        <v>2.0256313009581537</v>
      </c>
      <c r="K53" s="37">
        <v>2.027736472621838</v>
      </c>
      <c r="L53" s="37">
        <v>2.088917344522329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workbookViewId="0" topLeftCell="A7">
      <selection activeCell="B44" sqref="B44"/>
    </sheetView>
  </sheetViews>
  <sheetFormatPr defaultColWidth="9.140625" defaultRowHeight="15"/>
  <cols>
    <col min="1" max="1" width="16.7109375" style="2" customWidth="1"/>
    <col min="2" max="2" width="16.57421875" style="2" customWidth="1"/>
    <col min="3" max="8" width="13.28125" style="2" customWidth="1"/>
    <col min="9" max="9" width="9.00390625" style="2" customWidth="1"/>
    <col min="10" max="16" width="13.28125" style="2" customWidth="1"/>
    <col min="17" max="19" width="9.140625" style="2" customWidth="1"/>
    <col min="20" max="20" width="7.28125" style="2" customWidth="1"/>
    <col min="21" max="16384" width="9.140625" style="2" customWidth="1"/>
  </cols>
  <sheetData>
    <row r="1" spans="1:10" ht="12">
      <c r="A1" s="51" t="s">
        <v>42</v>
      </c>
      <c r="B1" s="10"/>
      <c r="C1" s="10"/>
      <c r="D1" s="10"/>
      <c r="E1" s="10"/>
      <c r="F1" s="10"/>
      <c r="G1" s="10"/>
      <c r="H1" s="10"/>
      <c r="I1" s="10"/>
      <c r="J1" s="10"/>
    </row>
    <row r="2" spans="1:18" ht="12">
      <c r="A2" s="18" t="s">
        <v>22</v>
      </c>
      <c r="B2" s="10"/>
      <c r="C2" s="10"/>
      <c r="D2" s="10"/>
      <c r="E2" s="10"/>
      <c r="F2" s="10"/>
      <c r="G2" s="10"/>
      <c r="H2" s="10"/>
      <c r="I2" s="10"/>
      <c r="J2" s="10"/>
      <c r="R2" s="51" t="s">
        <v>43</v>
      </c>
    </row>
    <row r="3" ht="12">
      <c r="R3" s="18" t="s">
        <v>22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1:11" ht="12">
      <c r="A28" s="14" t="s">
        <v>25</v>
      </c>
      <c r="K28" s="14"/>
    </row>
    <row r="29" ht="12"/>
    <row r="30" ht="12"/>
    <row r="31" ht="12"/>
    <row r="32" ht="12"/>
    <row r="33" ht="12">
      <c r="A33" s="14" t="s">
        <v>47</v>
      </c>
    </row>
    <row r="34" ht="12"/>
    <row r="35" ht="12"/>
    <row r="36" ht="12"/>
    <row r="37" ht="12">
      <c r="U37" s="14" t="s">
        <v>47</v>
      </c>
    </row>
    <row r="38" ht="12"/>
    <row r="39" ht="12"/>
    <row r="40" ht="12"/>
    <row r="41" spans="1:12" ht="12">
      <c r="A41" s="11"/>
      <c r="B41" s="17">
        <v>2009</v>
      </c>
      <c r="C41" s="12">
        <f>B41+1</f>
        <v>2010</v>
      </c>
      <c r="D41" s="12">
        <f aca="true" t="shared" si="0" ref="D41:L41">C41+1</f>
        <v>2011</v>
      </c>
      <c r="E41" s="12">
        <f t="shared" si="0"/>
        <v>2012</v>
      </c>
      <c r="F41" s="12">
        <f t="shared" si="0"/>
        <v>2013</v>
      </c>
      <c r="G41" s="12">
        <f t="shared" si="0"/>
        <v>2014</v>
      </c>
      <c r="H41" s="12">
        <f t="shared" si="0"/>
        <v>2015</v>
      </c>
      <c r="I41" s="12">
        <f t="shared" si="0"/>
        <v>2016</v>
      </c>
      <c r="J41" s="12">
        <f t="shared" si="0"/>
        <v>2017</v>
      </c>
      <c r="K41" s="12">
        <f t="shared" si="0"/>
        <v>2018</v>
      </c>
      <c r="L41" s="12">
        <f t="shared" si="0"/>
        <v>2019</v>
      </c>
    </row>
    <row r="42" spans="1:12" ht="12">
      <c r="A42" s="13" t="s">
        <v>1</v>
      </c>
      <c r="B42" s="32">
        <v>15.768019139150763</v>
      </c>
      <c r="C42" s="33">
        <v>15.609382435957011</v>
      </c>
      <c r="D42" s="33">
        <v>14.949398405552799</v>
      </c>
      <c r="E42" s="33">
        <v>14.991796052178294</v>
      </c>
      <c r="F42" s="33">
        <v>14.734969584529061</v>
      </c>
      <c r="G42" s="33">
        <v>15.291015265276197</v>
      </c>
      <c r="H42" s="33">
        <v>16.69287606370384</v>
      </c>
      <c r="I42" s="33">
        <v>16.88612360104886</v>
      </c>
      <c r="J42" s="33">
        <v>16.28216348745714</v>
      </c>
      <c r="K42" s="33">
        <v>16.098856683135672</v>
      </c>
      <c r="L42" s="33">
        <v>16.23507580790505</v>
      </c>
    </row>
    <row r="43" spans="1:12" ht="12">
      <c r="A43" s="4" t="s">
        <v>33</v>
      </c>
      <c r="B43" s="34">
        <v>16.38363824742323</v>
      </c>
      <c r="C43" s="35">
        <v>15.46575049045676</v>
      </c>
      <c r="D43" s="35">
        <v>15.316780788619983</v>
      </c>
      <c r="E43" s="35">
        <v>14.045879187170032</v>
      </c>
      <c r="F43" s="35">
        <v>13.717072604798405</v>
      </c>
      <c r="G43" s="35">
        <v>13.69600265395201</v>
      </c>
      <c r="H43" s="35">
        <v>13.194054605334493</v>
      </c>
      <c r="I43" s="35">
        <v>13.32890251483015</v>
      </c>
      <c r="J43" s="35">
        <v>13.55189325239692</v>
      </c>
      <c r="K43" s="35">
        <v>13.91975559300575</v>
      </c>
      <c r="L43" s="35">
        <v>13.71967213478786</v>
      </c>
    </row>
    <row r="44" spans="1:12" ht="12">
      <c r="A44" s="4" t="s">
        <v>3</v>
      </c>
      <c r="B44" s="34">
        <v>9.89803075004258</v>
      </c>
      <c r="C44" s="35">
        <v>11.07105941766794</v>
      </c>
      <c r="D44" s="35">
        <v>11.513732528132657</v>
      </c>
      <c r="E44" s="35">
        <v>11.675303966237413</v>
      </c>
      <c r="F44" s="35">
        <v>12.349866058029447</v>
      </c>
      <c r="G44" s="35">
        <v>12.426579219399683</v>
      </c>
      <c r="H44" s="35">
        <v>12.119158533470024</v>
      </c>
      <c r="I44" s="35">
        <v>11.93227827435214</v>
      </c>
      <c r="J44" s="35">
        <v>12.481282915139861</v>
      </c>
      <c r="K44" s="35">
        <v>13.161657162972555</v>
      </c>
      <c r="L44" s="35">
        <v>13.129443615240557</v>
      </c>
    </row>
    <row r="45" spans="1:12" ht="12">
      <c r="A45" s="4" t="s">
        <v>4</v>
      </c>
      <c r="B45" s="34">
        <v>5.433378396952275</v>
      </c>
      <c r="C45" s="35">
        <v>5.504270475541925</v>
      </c>
      <c r="D45" s="35">
        <v>5.649105764584835</v>
      </c>
      <c r="E45" s="35">
        <v>5.689520815312545</v>
      </c>
      <c r="F45" s="35">
        <v>5.27668195225377</v>
      </c>
      <c r="G45" s="35">
        <v>5.151337174802772</v>
      </c>
      <c r="H45" s="35">
        <v>4.513886579315894</v>
      </c>
      <c r="I45" s="35">
        <v>4.56067275397935</v>
      </c>
      <c r="J45" s="35">
        <v>4.545445753853824</v>
      </c>
      <c r="K45" s="35">
        <v>4.6125825909048634</v>
      </c>
      <c r="L45" s="35">
        <v>4.558448641866768</v>
      </c>
    </row>
    <row r="46" spans="1:12" ht="12">
      <c r="A46" s="4" t="s">
        <v>34</v>
      </c>
      <c r="B46" s="34">
        <v>5.433942260663604</v>
      </c>
      <c r="C46" s="35">
        <v>4.9773517900375905</v>
      </c>
      <c r="D46" s="35">
        <v>4.739216793880701</v>
      </c>
      <c r="E46" s="35">
        <v>4.425193872539505</v>
      </c>
      <c r="F46" s="35">
        <v>4.162380604321499</v>
      </c>
      <c r="G46" s="35">
        <v>4.403926220847512</v>
      </c>
      <c r="H46" s="35">
        <v>4.547674876526284</v>
      </c>
      <c r="I46" s="35">
        <v>4.781926047149887</v>
      </c>
      <c r="J46" s="35">
        <v>4.338529568927804</v>
      </c>
      <c r="K46" s="35">
        <v>4.14083443911273</v>
      </c>
      <c r="L46" s="35">
        <v>4.375574045291919</v>
      </c>
    </row>
    <row r="47" spans="1:12" ht="15">
      <c r="A47" s="4" t="s">
        <v>7</v>
      </c>
      <c r="B47" s="34">
        <v>3.4672284922724836</v>
      </c>
      <c r="C47" s="35">
        <v>3.5003002378060497</v>
      </c>
      <c r="D47" s="35">
        <v>3.3737880753206855</v>
      </c>
      <c r="E47" s="35">
        <v>3.554133488651586</v>
      </c>
      <c r="F47" s="35">
        <v>3.9356129885911995</v>
      </c>
      <c r="G47" s="35">
        <v>3.8094293286659684</v>
      </c>
      <c r="H47" s="35">
        <v>4.035756133398851</v>
      </c>
      <c r="I47" s="35">
        <v>4.111314383792288</v>
      </c>
      <c r="J47" s="35">
        <v>3.9892970326047315</v>
      </c>
      <c r="K47" s="35">
        <v>3.8673210971558443</v>
      </c>
      <c r="L47" s="35">
        <v>3.6586109099123068</v>
      </c>
    </row>
    <row r="48" spans="1:12" ht="15">
      <c r="A48" s="4" t="s">
        <v>5</v>
      </c>
      <c r="B48" s="34">
        <v>3.1802055932186373</v>
      </c>
      <c r="C48" s="35">
        <v>3.372133118173616</v>
      </c>
      <c r="D48" s="35">
        <v>3.463278227666717</v>
      </c>
      <c r="E48" s="35">
        <v>3.3363797211004758</v>
      </c>
      <c r="F48" s="35">
        <v>3.265272934748171</v>
      </c>
      <c r="G48" s="35">
        <v>3.3333809731238473</v>
      </c>
      <c r="H48" s="35">
        <v>3.1495396043855797</v>
      </c>
      <c r="I48" s="35">
        <v>3.0522154051879955</v>
      </c>
      <c r="J48" s="35">
        <v>3.2389260860023583</v>
      </c>
      <c r="K48" s="35">
        <v>3.2992774884394622</v>
      </c>
      <c r="L48" s="35">
        <v>3.182292634103776</v>
      </c>
    </row>
    <row r="49" spans="1:12" ht="15">
      <c r="A49" s="4" t="s">
        <v>6</v>
      </c>
      <c r="B49" s="34">
        <v>2.6222833877694667</v>
      </c>
      <c r="C49" s="35">
        <v>2.775925354985193</v>
      </c>
      <c r="D49" s="35">
        <v>3.053801611969903</v>
      </c>
      <c r="E49" s="35">
        <v>3.1398912532140666</v>
      </c>
      <c r="F49" s="35">
        <v>2.9516015473997474</v>
      </c>
      <c r="G49" s="35">
        <v>2.913582149439513</v>
      </c>
      <c r="H49" s="35">
        <v>2.819479597636684</v>
      </c>
      <c r="I49" s="35">
        <v>2.6804240746697947</v>
      </c>
      <c r="J49" s="35">
        <v>3.0059465684813134</v>
      </c>
      <c r="K49" s="35">
        <v>3.1293295794199247</v>
      </c>
      <c r="L49" s="35">
        <v>3.0281352574554496</v>
      </c>
    </row>
    <row r="50" spans="1:12" ht="15">
      <c r="A50" s="4" t="s">
        <v>32</v>
      </c>
      <c r="B50" s="34">
        <v>2.3071286845202312</v>
      </c>
      <c r="C50" s="34">
        <v>2.390915793149162</v>
      </c>
      <c r="D50" s="35">
        <v>2.3170368922756945</v>
      </c>
      <c r="E50" s="35">
        <v>2.3807266622410848</v>
      </c>
      <c r="F50" s="35">
        <v>2.4143142771908614</v>
      </c>
      <c r="G50" s="35">
        <v>2.536927372191049</v>
      </c>
      <c r="H50" s="35">
        <v>2.8518738634861056</v>
      </c>
      <c r="I50" s="35">
        <v>2.9086030302524333</v>
      </c>
      <c r="J50" s="35">
        <v>2.845798871394771</v>
      </c>
      <c r="K50" s="35">
        <v>2.8622630768392763</v>
      </c>
      <c r="L50" s="35">
        <v>2.9548444212613774</v>
      </c>
    </row>
    <row r="51" spans="1:12" ht="15">
      <c r="A51" s="4" t="s">
        <v>2</v>
      </c>
      <c r="B51" s="34">
        <v>3.161954970999829</v>
      </c>
      <c r="C51" s="35">
        <v>3.1096374468249732</v>
      </c>
      <c r="D51" s="35">
        <v>2.9757182669298268</v>
      </c>
      <c r="E51" s="35">
        <v>2.9690177125484274</v>
      </c>
      <c r="F51" s="35">
        <v>2.9246186058004806</v>
      </c>
      <c r="G51" s="35">
        <v>2.9371734157770426</v>
      </c>
      <c r="H51" s="35">
        <v>3.0260638166211944</v>
      </c>
      <c r="I51" s="35">
        <v>3.0229533964548168</v>
      </c>
      <c r="J51" s="35">
        <v>2.9314342757596052</v>
      </c>
      <c r="K51" s="35">
        <v>2.8354670038238545</v>
      </c>
      <c r="L51" s="35">
        <v>2.865955455642768</v>
      </c>
    </row>
    <row r="52" spans="1:12" ht="15">
      <c r="A52" s="4" t="s">
        <v>8</v>
      </c>
      <c r="B52" s="34">
        <v>2.433435235277355</v>
      </c>
      <c r="C52" s="35">
        <v>2.482825624763047</v>
      </c>
      <c r="D52" s="35">
        <v>2.4609916701969397</v>
      </c>
      <c r="E52" s="35">
        <v>2.477568952684198</v>
      </c>
      <c r="F52" s="35">
        <v>2.4576121222664815</v>
      </c>
      <c r="G52" s="35">
        <v>2.3970952760234283</v>
      </c>
      <c r="H52" s="35">
        <v>2.223299894395594</v>
      </c>
      <c r="I52" s="35">
        <v>2.1935175433645324</v>
      </c>
      <c r="J52" s="35">
        <v>2.21838231286151</v>
      </c>
      <c r="K52" s="35">
        <v>2.2840655847100955</v>
      </c>
      <c r="L52" s="35">
        <v>2.2699116495627965</v>
      </c>
    </row>
    <row r="53" spans="1:12" ht="15">
      <c r="A53" s="7" t="s">
        <v>9</v>
      </c>
      <c r="B53" s="36">
        <v>1.6815057009494605</v>
      </c>
      <c r="C53" s="37">
        <v>1.815395220059154</v>
      </c>
      <c r="D53" s="37">
        <v>2.0214901492012274</v>
      </c>
      <c r="E53" s="37">
        <v>2.0303871952646677</v>
      </c>
      <c r="F53" s="37">
        <v>1.9946384964656794</v>
      </c>
      <c r="G53" s="37">
        <v>1.8180894152602884</v>
      </c>
      <c r="H53" s="37">
        <v>1.3188917960735551</v>
      </c>
      <c r="I53" s="37">
        <v>1.5587918478814597</v>
      </c>
      <c r="J53" s="37">
        <v>1.759805896211402</v>
      </c>
      <c r="K53" s="37">
        <v>1.4809343262095844</v>
      </c>
      <c r="L53" s="37">
        <v>1.5516887268738777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 topLeftCell="A19">
      <selection activeCell="A33" sqref="A33"/>
    </sheetView>
  </sheetViews>
  <sheetFormatPr defaultColWidth="9.140625" defaultRowHeight="15"/>
  <cols>
    <col min="1" max="1" width="19.7109375" style="2" customWidth="1"/>
    <col min="2" max="16" width="13.28125" style="2" customWidth="1"/>
    <col min="17" max="16384" width="9.140625" style="2" customWidth="1"/>
  </cols>
  <sheetData>
    <row r="1" s="10" customFormat="1" ht="15">
      <c r="A1" s="51" t="s">
        <v>23</v>
      </c>
    </row>
    <row r="2" s="10" customFormat="1" ht="15">
      <c r="A2" s="18" t="s">
        <v>22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>
      <c r="A33" s="14" t="s">
        <v>47</v>
      </c>
    </row>
    <row r="34" ht="12"/>
    <row r="35" ht="12"/>
    <row r="36" ht="12"/>
    <row r="37" ht="12"/>
    <row r="42" spans="1:16" ht="15">
      <c r="A42" s="1"/>
      <c r="B42" s="48">
        <v>2009</v>
      </c>
      <c r="C42" s="49">
        <f>B42+1</f>
        <v>2010</v>
      </c>
      <c r="D42" s="49">
        <f aca="true" t="shared" si="0" ref="D42:L42">C42+1</f>
        <v>2011</v>
      </c>
      <c r="E42" s="49">
        <f t="shared" si="0"/>
        <v>2012</v>
      </c>
      <c r="F42" s="49">
        <f t="shared" si="0"/>
        <v>2013</v>
      </c>
      <c r="G42" s="49">
        <f t="shared" si="0"/>
        <v>2014</v>
      </c>
      <c r="H42" s="49">
        <f t="shared" si="0"/>
        <v>2015</v>
      </c>
      <c r="I42" s="49">
        <f t="shared" si="0"/>
        <v>2016</v>
      </c>
      <c r="J42" s="49">
        <f t="shared" si="0"/>
        <v>2017</v>
      </c>
      <c r="K42" s="49">
        <f t="shared" si="0"/>
        <v>2018</v>
      </c>
      <c r="L42" s="49">
        <f t="shared" si="0"/>
        <v>2019</v>
      </c>
      <c r="M42" s="50"/>
      <c r="N42" s="50"/>
      <c r="O42" s="41"/>
      <c r="P42" s="42"/>
    </row>
    <row r="43" spans="1:16" ht="15">
      <c r="A43" s="13" t="s">
        <v>20</v>
      </c>
      <c r="B43" s="3">
        <v>1184.1166881440001</v>
      </c>
      <c r="C43" s="16">
        <v>1435.577806995</v>
      </c>
      <c r="D43" s="16">
        <v>1624.461104366</v>
      </c>
      <c r="E43" s="16">
        <v>1770.8797844189999</v>
      </c>
      <c r="F43" s="16">
        <v>1780.148326585</v>
      </c>
      <c r="G43" s="16">
        <v>1796.802320255</v>
      </c>
      <c r="H43" s="16">
        <v>1876.328290139</v>
      </c>
      <c r="I43" s="16">
        <v>1866.812738873</v>
      </c>
      <c r="J43" s="16">
        <v>1994.670689387</v>
      </c>
      <c r="K43" s="16">
        <v>2060.025847031</v>
      </c>
      <c r="L43" s="16">
        <v>2132.423434767</v>
      </c>
      <c r="M43" s="38">
        <f>($L43/$B43)^(0.1)-1</f>
        <v>0.06059089508196358</v>
      </c>
      <c r="N43" s="38">
        <f>($G43/$B43)^(0.2)-1</f>
        <v>0.08697901454812595</v>
      </c>
      <c r="O43" s="38">
        <f>($L43/$G43)^(0.2)-1</f>
        <v>0.034843388580394485</v>
      </c>
      <c r="P43" s="38"/>
    </row>
    <row r="44" spans="1:16" ht="15">
      <c r="A44" s="4" t="s">
        <v>17</v>
      </c>
      <c r="B44" s="5">
        <v>1193.316764323</v>
      </c>
      <c r="C44" s="6">
        <v>1471.032250842</v>
      </c>
      <c r="D44" s="6">
        <v>1666.126631511</v>
      </c>
      <c r="E44" s="6">
        <v>1702.497682945</v>
      </c>
      <c r="F44" s="6">
        <v>1630.8015338120001</v>
      </c>
      <c r="G44" s="6">
        <v>1625.426493705</v>
      </c>
      <c r="H44" s="6">
        <v>1648.0682614549999</v>
      </c>
      <c r="I44" s="6">
        <v>1602.475687435</v>
      </c>
      <c r="J44" s="6">
        <v>1772.106757503</v>
      </c>
      <c r="K44" s="6">
        <v>1911.901241081</v>
      </c>
      <c r="L44" s="6">
        <v>1938.092435817</v>
      </c>
      <c r="M44" s="38">
        <f>($L44/$B44)^(0.1)-1</f>
        <v>0.049691968905388295</v>
      </c>
      <c r="N44" s="38">
        <f>($G44/$B44)^(0.2)-1</f>
        <v>0.06375672451273484</v>
      </c>
      <c r="O44" s="38">
        <f>($L44/$G44)^(0.2)-1</f>
        <v>0.03581317437893161</v>
      </c>
      <c r="P44" s="38"/>
    </row>
    <row r="45" spans="1:12" ht="15">
      <c r="A45" s="7" t="s">
        <v>21</v>
      </c>
      <c r="B45" s="8">
        <v>-9.2000761789999</v>
      </c>
      <c r="C45" s="9">
        <v>-35.45444384700012</v>
      </c>
      <c r="D45" s="9">
        <v>-41.665527144999984</v>
      </c>
      <c r="E45" s="9">
        <v>68.38210147399998</v>
      </c>
      <c r="F45" s="9">
        <v>149.346792773</v>
      </c>
      <c r="G45" s="9">
        <v>171.3758265500002</v>
      </c>
      <c r="H45" s="9">
        <v>228.26002868400002</v>
      </c>
      <c r="I45" s="9">
        <v>264.33705143799995</v>
      </c>
      <c r="J45" s="9">
        <v>222.56393188400006</v>
      </c>
      <c r="K45" s="9">
        <v>148.12460594999982</v>
      </c>
      <c r="L45" s="9">
        <v>194.33099895000004</v>
      </c>
    </row>
  </sheetData>
  <mergeCells count="1">
    <mergeCell ref="M42:N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workbookViewId="0" topLeftCell="A7">
      <selection activeCell="C40" sqref="C40"/>
    </sheetView>
  </sheetViews>
  <sheetFormatPr defaultColWidth="9.140625" defaultRowHeight="15"/>
  <cols>
    <col min="1" max="1" width="16.8515625" style="2" customWidth="1"/>
    <col min="2" max="2" width="10.7109375" style="2" customWidth="1"/>
    <col min="3" max="5" width="13.28125" style="2" customWidth="1"/>
    <col min="6" max="6" width="14.28125" style="2" customWidth="1"/>
    <col min="7" max="16" width="13.28125" style="2" customWidth="1"/>
    <col min="17" max="16384" width="9.140625" style="2" customWidth="1"/>
  </cols>
  <sheetData>
    <row r="1" spans="1:10" s="10" customFormat="1" ht="15">
      <c r="A1" s="51" t="s">
        <v>49</v>
      </c>
      <c r="J1" s="52"/>
    </row>
    <row r="2" s="10" customFormat="1" ht="15">
      <c r="A2" s="18" t="s">
        <v>22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>
      <c r="A33" s="14" t="s">
        <v>19</v>
      </c>
    </row>
    <row r="34" ht="12"/>
    <row r="35" ht="12"/>
    <row r="36" ht="12">
      <c r="A36" s="14" t="s">
        <v>47</v>
      </c>
    </row>
    <row r="37" ht="12"/>
    <row r="38" ht="12"/>
    <row r="39" ht="12"/>
    <row r="40" ht="12"/>
    <row r="43" spans="1:8" ht="36">
      <c r="A43" s="19"/>
      <c r="B43" s="22" t="s">
        <v>10</v>
      </c>
      <c r="C43" s="20" t="s">
        <v>0</v>
      </c>
      <c r="D43" s="20" t="s">
        <v>11</v>
      </c>
      <c r="E43" s="20" t="s">
        <v>12</v>
      </c>
      <c r="F43" s="20" t="s">
        <v>13</v>
      </c>
      <c r="G43" s="20" t="s">
        <v>15</v>
      </c>
      <c r="H43" s="20" t="s">
        <v>14</v>
      </c>
    </row>
    <row r="44" spans="1:16" ht="15">
      <c r="A44" s="13" t="s">
        <v>29</v>
      </c>
      <c r="B44" s="32">
        <v>150.943449623</v>
      </c>
      <c r="C44" s="33">
        <v>52.94522601</v>
      </c>
      <c r="D44" s="33">
        <v>113.026506849</v>
      </c>
      <c r="E44" s="33">
        <v>374.54070778799996</v>
      </c>
      <c r="F44" s="33">
        <v>856.058820995</v>
      </c>
      <c r="G44" s="33">
        <v>473.81865821599996</v>
      </c>
      <c r="H44" s="33">
        <v>38.69247754999995</v>
      </c>
      <c r="I44" s="10"/>
      <c r="J44" s="40"/>
      <c r="K44" s="40"/>
      <c r="L44" s="40"/>
      <c r="M44" s="40"/>
      <c r="N44" s="40"/>
      <c r="O44" s="40"/>
      <c r="P44" s="40"/>
    </row>
    <row r="45" spans="1:16" ht="15">
      <c r="A45" s="4" t="s">
        <v>30</v>
      </c>
      <c r="B45" s="34">
        <v>114.58519062399999</v>
      </c>
      <c r="C45" s="35">
        <v>79.914053695</v>
      </c>
      <c r="D45" s="35">
        <v>392.062975177</v>
      </c>
      <c r="E45" s="35">
        <v>222.16853964700002</v>
      </c>
      <c r="F45" s="35">
        <v>603.3548290829999</v>
      </c>
      <c r="G45" s="35">
        <v>467.87971653100004</v>
      </c>
      <c r="H45" s="35">
        <v>31.93593632400012</v>
      </c>
      <c r="I45" s="10"/>
      <c r="J45" s="40"/>
      <c r="K45" s="40"/>
      <c r="L45" s="40"/>
      <c r="M45" s="40"/>
      <c r="N45" s="40"/>
      <c r="O45" s="40"/>
      <c r="P45" s="40"/>
    </row>
    <row r="46" spans="1:16" ht="15">
      <c r="A46" s="7" t="s">
        <v>31</v>
      </c>
      <c r="B46" s="36">
        <v>36.358258999</v>
      </c>
      <c r="C46" s="37">
        <v>-26.96882768500001</v>
      </c>
      <c r="D46" s="37">
        <v>-279.03646832799996</v>
      </c>
      <c r="E46" s="37">
        <v>152.37216814099997</v>
      </c>
      <c r="F46" s="37">
        <v>252.70399191200005</v>
      </c>
      <c r="G46" s="37">
        <v>5.938941684999943</v>
      </c>
      <c r="H46" s="37">
        <v>6.756541225999772</v>
      </c>
      <c r="I46" s="10"/>
      <c r="J46" s="40"/>
      <c r="K46" s="40"/>
      <c r="L46" s="40"/>
      <c r="M46" s="40"/>
      <c r="N46" s="40"/>
      <c r="O46" s="40"/>
      <c r="P46" s="40"/>
    </row>
    <row r="47" spans="1:16" ht="15">
      <c r="A47" s="13" t="s">
        <v>35</v>
      </c>
      <c r="B47" s="32">
        <v>162.92625038</v>
      </c>
      <c r="C47" s="33">
        <v>54.298137897</v>
      </c>
      <c r="D47" s="33">
        <v>103.616209394</v>
      </c>
      <c r="E47" s="33">
        <v>407.575247896</v>
      </c>
      <c r="F47" s="33">
        <v>871.58337185</v>
      </c>
      <c r="G47" s="33">
        <v>486.46636066499997</v>
      </c>
      <c r="H47" s="33">
        <v>45.957856684999946</v>
      </c>
      <c r="I47" s="10"/>
      <c r="J47" s="40"/>
      <c r="K47" s="40"/>
      <c r="L47" s="40"/>
      <c r="M47" s="40"/>
      <c r="N47" s="40"/>
      <c r="O47" s="40"/>
      <c r="P47" s="40"/>
    </row>
    <row r="48" spans="1:16" ht="15">
      <c r="A48" s="4" t="s">
        <v>36</v>
      </c>
      <c r="B48" s="34">
        <v>117.548769832</v>
      </c>
      <c r="C48" s="35">
        <v>80.53829484</v>
      </c>
      <c r="D48" s="35">
        <v>362.238395823</v>
      </c>
      <c r="E48" s="35">
        <v>235.359455155</v>
      </c>
      <c r="F48" s="35">
        <v>637.41145953</v>
      </c>
      <c r="G48" s="35">
        <v>473.738245883</v>
      </c>
      <c r="H48" s="35">
        <v>31.257814754000186</v>
      </c>
      <c r="I48" s="10"/>
      <c r="J48" s="40"/>
      <c r="K48" s="40"/>
      <c r="L48" s="40"/>
      <c r="M48" s="40"/>
      <c r="N48" s="40"/>
      <c r="O48" s="40"/>
      <c r="P48" s="40"/>
    </row>
    <row r="49" spans="1:9" ht="15">
      <c r="A49" s="7" t="s">
        <v>37</v>
      </c>
      <c r="B49" s="36">
        <v>45.377480547999994</v>
      </c>
      <c r="C49" s="37">
        <v>-26.240156943000002</v>
      </c>
      <c r="D49" s="37">
        <v>-258.622186429</v>
      </c>
      <c r="E49" s="37">
        <v>172.21579274100003</v>
      </c>
      <c r="F49" s="37">
        <v>234.17191232000005</v>
      </c>
      <c r="G49" s="37">
        <v>12.728114781999945</v>
      </c>
      <c r="H49" s="37">
        <v>14.700041931000055</v>
      </c>
      <c r="I49" s="10"/>
    </row>
    <row r="50" spans="1:9" ht="15">
      <c r="A50" s="13" t="s">
        <v>38</v>
      </c>
      <c r="B50" s="32">
        <v>0.28</v>
      </c>
      <c r="C50" s="33">
        <v>1.28</v>
      </c>
      <c r="D50" s="33">
        <v>2.28</v>
      </c>
      <c r="E50" s="33">
        <v>3.28</v>
      </c>
      <c r="F50" s="33">
        <v>4.28</v>
      </c>
      <c r="G50" s="33">
        <v>5.28</v>
      </c>
      <c r="H50" s="33">
        <v>6.28</v>
      </c>
      <c r="I50" s="21"/>
    </row>
    <row r="51" spans="1:9" ht="15">
      <c r="A51" s="4" t="s">
        <v>39</v>
      </c>
      <c r="B51" s="34">
        <v>0.5</v>
      </c>
      <c r="C51" s="35">
        <v>1.5</v>
      </c>
      <c r="D51" s="35">
        <v>2.5</v>
      </c>
      <c r="E51" s="35">
        <v>3.5</v>
      </c>
      <c r="F51" s="35">
        <v>4.5</v>
      </c>
      <c r="G51" s="35">
        <v>5.5</v>
      </c>
      <c r="H51" s="35">
        <v>6.5</v>
      </c>
      <c r="I51" s="21"/>
    </row>
    <row r="52" spans="1:9" ht="15">
      <c r="A52" s="7" t="s">
        <v>40</v>
      </c>
      <c r="B52" s="36">
        <v>0.72</v>
      </c>
      <c r="C52" s="37">
        <v>1.72</v>
      </c>
      <c r="D52" s="37">
        <v>2.72</v>
      </c>
      <c r="E52" s="37">
        <v>3.72</v>
      </c>
      <c r="F52" s="37">
        <v>4.72</v>
      </c>
      <c r="G52" s="37">
        <v>5.72</v>
      </c>
      <c r="H52" s="37">
        <v>6.72</v>
      </c>
      <c r="I52" s="21"/>
    </row>
    <row r="54" spans="2:8" ht="15">
      <c r="B54" s="15">
        <f>B47/SUM($B$47:$H$47)*100</f>
        <v>7.640426742815372</v>
      </c>
      <c r="C54" s="15">
        <f aca="true" t="shared" si="0" ref="C54:H54">C47/SUM($B$47:$H$47)*100</f>
        <v>2.54631125374651</v>
      </c>
      <c r="D54" s="15">
        <f t="shared" si="0"/>
        <v>4.859082286596688</v>
      </c>
      <c r="E54" s="15">
        <f t="shared" si="0"/>
        <v>19.113241828564586</v>
      </c>
      <c r="F54" s="15">
        <f t="shared" si="0"/>
        <v>40.87290345996567</v>
      </c>
      <c r="G54" s="15">
        <f t="shared" si="0"/>
        <v>22.812840673838956</v>
      </c>
      <c r="H54" s="15">
        <f t="shared" si="0"/>
        <v>2.1551937544721995</v>
      </c>
    </row>
    <row r="55" spans="2:8" ht="15">
      <c r="B55" s="15">
        <f>B48/SUM($B$48:$H$48)*100</f>
        <v>6.065178711790776</v>
      </c>
      <c r="C55" s="15">
        <f aca="true" t="shared" si="1" ref="C55:H55">C48/SUM($B$48:$H$48)*100</f>
        <v>4.155544562870615</v>
      </c>
      <c r="D55" s="15">
        <f t="shared" si="1"/>
        <v>18.69046022411717</v>
      </c>
      <c r="E55" s="15">
        <f t="shared" si="1"/>
        <v>12.143871510224669</v>
      </c>
      <c r="F55" s="15">
        <f t="shared" si="1"/>
        <v>32.8885995193155</v>
      </c>
      <c r="G55" s="15">
        <f t="shared" si="1"/>
        <v>24.443532059052504</v>
      </c>
      <c r="H55" s="15">
        <f t="shared" si="1"/>
        <v>1.6128134126287683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 topLeftCell="A7">
      <selection activeCell="A33" sqref="A33"/>
    </sheetView>
  </sheetViews>
  <sheetFormatPr defaultColWidth="9.140625" defaultRowHeight="15"/>
  <cols>
    <col min="1" max="1" width="19.7109375" style="2" customWidth="1"/>
    <col min="2" max="16" width="13.28125" style="2" customWidth="1"/>
    <col min="17" max="16384" width="9.140625" style="2" customWidth="1"/>
  </cols>
  <sheetData>
    <row r="1" s="10" customFormat="1" ht="15">
      <c r="A1" s="51" t="s">
        <v>28</v>
      </c>
    </row>
    <row r="2" s="10" customFormat="1" ht="15">
      <c r="A2" s="18" t="s">
        <v>22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>
      <c r="A33" s="14" t="s">
        <v>48</v>
      </c>
    </row>
    <row r="34" ht="12"/>
    <row r="35" ht="12"/>
    <row r="36" ht="12"/>
    <row r="37" ht="12"/>
    <row r="42" spans="1:16" ht="15">
      <c r="A42" s="1"/>
      <c r="B42" s="48">
        <v>2009</v>
      </c>
      <c r="C42" s="49">
        <f>B42+1</f>
        <v>2010</v>
      </c>
      <c r="D42" s="49">
        <f aca="true" t="shared" si="0" ref="D42:L42">C42+1</f>
        <v>2011</v>
      </c>
      <c r="E42" s="49">
        <f t="shared" si="0"/>
        <v>2012</v>
      </c>
      <c r="F42" s="49">
        <f t="shared" si="0"/>
        <v>2013</v>
      </c>
      <c r="G42" s="49">
        <f t="shared" si="0"/>
        <v>2014</v>
      </c>
      <c r="H42" s="49">
        <f t="shared" si="0"/>
        <v>2015</v>
      </c>
      <c r="I42" s="49">
        <f t="shared" si="0"/>
        <v>2016</v>
      </c>
      <c r="J42" s="49">
        <f t="shared" si="0"/>
        <v>2017</v>
      </c>
      <c r="K42" s="49">
        <f t="shared" si="0"/>
        <v>2018</v>
      </c>
      <c r="L42" s="49">
        <f t="shared" si="0"/>
        <v>2019</v>
      </c>
      <c r="M42" s="50"/>
      <c r="N42" s="50"/>
      <c r="O42" s="41"/>
      <c r="P42" s="42"/>
    </row>
    <row r="43" spans="1:16" ht="15">
      <c r="A43" s="13" t="s">
        <v>20</v>
      </c>
      <c r="B43" s="3">
        <v>757.6086677856745</v>
      </c>
      <c r="C43" s="16">
        <v>964.0932228344045</v>
      </c>
      <c r="D43" s="16">
        <v>1064.4271586052864</v>
      </c>
      <c r="E43" s="16">
        <v>1202.4684796664983</v>
      </c>
      <c r="F43" s="16">
        <v>1187.852209696349</v>
      </c>
      <c r="G43" s="16">
        <v>1219.2274261742375</v>
      </c>
      <c r="H43" s="16">
        <v>1353.6241899991373</v>
      </c>
      <c r="I43" s="16">
        <v>1310.7835487390016</v>
      </c>
      <c r="J43" s="16">
        <v>1368.3367439995375</v>
      </c>
      <c r="K43" s="16">
        <v>1410.0786085290636</v>
      </c>
      <c r="L43" s="16">
        <v>1468.7595998717397</v>
      </c>
      <c r="M43" s="38">
        <f>($L43/$B43)^(0.1)-1</f>
        <v>0.06844108167793839</v>
      </c>
      <c r="N43" s="38">
        <f>($G43/$B43)^(0.2)-1</f>
        <v>0.09983606776820708</v>
      </c>
      <c r="O43" s="38">
        <f>($L43/$G43)^(0.2)-1</f>
        <v>0.037942270190861604</v>
      </c>
      <c r="P43" s="38"/>
    </row>
    <row r="44" spans="1:16" ht="15">
      <c r="A44" s="4" t="s">
        <v>17</v>
      </c>
      <c r="B44" s="5">
        <v>1148.4776027616383</v>
      </c>
      <c r="C44" s="6">
        <v>1484.693871997238</v>
      </c>
      <c r="D44" s="6">
        <v>1626.1635621935236</v>
      </c>
      <c r="E44" s="6">
        <v>1817.1520416700967</v>
      </c>
      <c r="F44" s="6">
        <v>1751.8177304622002</v>
      </c>
      <c r="G44" s="6">
        <v>1814.720831749819</v>
      </c>
      <c r="H44" s="6">
        <v>2085.1057583064107</v>
      </c>
      <c r="I44" s="6">
        <v>2030.1448296733959</v>
      </c>
      <c r="J44" s="6">
        <v>2129.1292224271365</v>
      </c>
      <c r="K44" s="6">
        <v>2211.2043467155386</v>
      </c>
      <c r="L44" s="6">
        <v>2293.4278100154374</v>
      </c>
      <c r="M44" s="38">
        <f>($L44/$B44)^(0.1)-1</f>
        <v>0.07160875823460877</v>
      </c>
      <c r="N44" s="38">
        <f>($G44/$B44)^(0.2)-1</f>
        <v>0.09581554993019181</v>
      </c>
      <c r="O44" s="38">
        <f>($L44/$G44)^(0.2)-1</f>
        <v>0.04793669956433311</v>
      </c>
      <c r="P44" s="38"/>
    </row>
    <row r="45" spans="1:12" ht="15">
      <c r="A45" s="7" t="s">
        <v>21</v>
      </c>
      <c r="B45" s="8">
        <v>-390.86893497596395</v>
      </c>
      <c r="C45" s="9">
        <v>-520.6006491628334</v>
      </c>
      <c r="D45" s="9">
        <v>-561.7364035882372</v>
      </c>
      <c r="E45" s="9">
        <v>-614.6835620035985</v>
      </c>
      <c r="F45" s="9">
        <v>-563.965520765851</v>
      </c>
      <c r="G45" s="9">
        <v>-595.4934055755813</v>
      </c>
      <c r="H45" s="9">
        <v>-731.4815683072732</v>
      </c>
      <c r="I45" s="9">
        <v>-719.3612809343944</v>
      </c>
      <c r="J45" s="9">
        <v>-760.792478427599</v>
      </c>
      <c r="K45" s="9">
        <v>-801.125738186475</v>
      </c>
      <c r="L45" s="9">
        <v>-824.6682101436979</v>
      </c>
    </row>
  </sheetData>
  <mergeCells count="1">
    <mergeCell ref="M42:N4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workbookViewId="0" topLeftCell="A16">
      <selection activeCell="A47" sqref="A47:XFD49"/>
    </sheetView>
  </sheetViews>
  <sheetFormatPr defaultColWidth="9.140625" defaultRowHeight="15"/>
  <cols>
    <col min="1" max="1" width="16.8515625" style="2" customWidth="1"/>
    <col min="2" max="2" width="10.7109375" style="2" customWidth="1"/>
    <col min="3" max="5" width="13.28125" style="2" customWidth="1"/>
    <col min="6" max="6" width="14.28125" style="2" customWidth="1"/>
    <col min="7" max="16" width="13.28125" style="2" customWidth="1"/>
    <col min="17" max="16384" width="9.140625" style="2" customWidth="1"/>
  </cols>
  <sheetData>
    <row r="1" spans="1:10" s="10" customFormat="1" ht="15">
      <c r="A1" s="51" t="s">
        <v>27</v>
      </c>
      <c r="J1" s="52"/>
    </row>
    <row r="2" s="10" customFormat="1" ht="12">
      <c r="A2" s="18" t="s">
        <v>22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>
      <c r="A33" s="14"/>
    </row>
    <row r="34" ht="12"/>
    <row r="35" ht="12"/>
    <row r="36" ht="12">
      <c r="A36" s="14" t="s">
        <v>48</v>
      </c>
    </row>
    <row r="37" ht="12"/>
    <row r="38" ht="12"/>
    <row r="39" ht="12"/>
    <row r="40" ht="12"/>
    <row r="43" spans="1:8" ht="36">
      <c r="A43" s="19"/>
      <c r="B43" s="22" t="s">
        <v>10</v>
      </c>
      <c r="C43" s="20" t="s">
        <v>0</v>
      </c>
      <c r="D43" s="20" t="s">
        <v>11</v>
      </c>
      <c r="E43" s="20" t="s">
        <v>12</v>
      </c>
      <c r="F43" s="20" t="s">
        <v>13</v>
      </c>
      <c r="G43" s="20" t="s">
        <v>15</v>
      </c>
      <c r="H43" s="20" t="s">
        <v>14</v>
      </c>
    </row>
    <row r="44" spans="1:16" ht="15">
      <c r="A44" s="13" t="s">
        <v>29</v>
      </c>
      <c r="B44" s="32">
        <v>98.46365238091886</v>
      </c>
      <c r="C44" s="33">
        <v>68.0089274266614</v>
      </c>
      <c r="D44" s="33">
        <v>163.01253243685966</v>
      </c>
      <c r="E44" s="33">
        <v>188.16332006329074</v>
      </c>
      <c r="F44" s="33">
        <v>458.08969790919735</v>
      </c>
      <c r="G44" s="33">
        <v>266.35923864503235</v>
      </c>
      <c r="H44" s="33">
        <v>167.98123966710304</v>
      </c>
      <c r="I44" s="10"/>
      <c r="J44" s="39"/>
      <c r="K44" s="39"/>
      <c r="L44" s="39"/>
      <c r="M44" s="39"/>
      <c r="N44" s="39"/>
      <c r="O44" s="39"/>
      <c r="P44" s="39"/>
    </row>
    <row r="45" spans="1:16" ht="15">
      <c r="A45" s="4" t="s">
        <v>30</v>
      </c>
      <c r="B45" s="34">
        <v>124.25371885468329</v>
      </c>
      <c r="C45" s="35">
        <v>39.13470128951304</v>
      </c>
      <c r="D45" s="35">
        <v>204.49899389009352</v>
      </c>
      <c r="E45" s="35">
        <v>222.4301719124446</v>
      </c>
      <c r="F45" s="35">
        <v>934.0072847021507</v>
      </c>
      <c r="G45" s="35">
        <v>592.5056496215471</v>
      </c>
      <c r="H45" s="35">
        <v>94.37382644510603</v>
      </c>
      <c r="I45" s="10"/>
      <c r="J45" s="39"/>
      <c r="K45" s="39"/>
      <c r="L45" s="39"/>
      <c r="M45" s="39"/>
      <c r="N45" s="39"/>
      <c r="O45" s="39"/>
      <c r="P45" s="39"/>
    </row>
    <row r="46" spans="1:16" ht="15">
      <c r="A46" s="7" t="s">
        <v>31</v>
      </c>
      <c r="B46" s="36">
        <v>-25.79006647376442</v>
      </c>
      <c r="C46" s="37">
        <v>28.874226137148366</v>
      </c>
      <c r="D46" s="37">
        <v>-41.48646145323384</v>
      </c>
      <c r="E46" s="37">
        <v>-34.266851849153845</v>
      </c>
      <c r="F46" s="37">
        <v>-475.9175867929534</v>
      </c>
      <c r="G46" s="37">
        <v>-326.14641097651474</v>
      </c>
      <c r="H46" s="37">
        <v>73.60741322199678</v>
      </c>
      <c r="I46" s="10"/>
      <c r="J46" s="39"/>
      <c r="K46" s="39"/>
      <c r="L46" s="39"/>
      <c r="M46" s="39"/>
      <c r="N46" s="39"/>
      <c r="O46" s="39"/>
      <c r="P46" s="39"/>
    </row>
    <row r="47" spans="1:16" ht="15">
      <c r="A47" s="13" t="s">
        <v>35</v>
      </c>
      <c r="B47" s="32">
        <v>100.00627609115271</v>
      </c>
      <c r="C47" s="33">
        <v>69.09604319381619</v>
      </c>
      <c r="D47" s="33">
        <v>178.28555483728516</v>
      </c>
      <c r="E47" s="33">
        <v>200.33864666250707</v>
      </c>
      <c r="F47" s="33">
        <v>477.7800857788992</v>
      </c>
      <c r="G47" s="33">
        <v>270.93753474581325</v>
      </c>
      <c r="H47" s="33">
        <v>172.31545856226612</v>
      </c>
      <c r="I47" s="10"/>
      <c r="J47" s="39"/>
      <c r="K47" s="39"/>
      <c r="L47" s="39"/>
      <c r="M47" s="39"/>
      <c r="N47" s="39"/>
      <c r="O47" s="39"/>
      <c r="P47" s="39"/>
    </row>
    <row r="48" spans="1:16" ht="15">
      <c r="A48" s="4" t="s">
        <v>36</v>
      </c>
      <c r="B48" s="34">
        <v>134.55658428719926</v>
      </c>
      <c r="C48" s="35">
        <v>38.52937342411248</v>
      </c>
      <c r="D48" s="35">
        <v>187.55237495646944</v>
      </c>
      <c r="E48" s="35">
        <v>242.77259316937756</v>
      </c>
      <c r="F48" s="35">
        <v>972.0555660668886</v>
      </c>
      <c r="G48" s="35">
        <v>607.792464378715</v>
      </c>
      <c r="H48" s="35">
        <v>110.16885373267556</v>
      </c>
      <c r="I48" s="10"/>
      <c r="J48" s="39"/>
      <c r="K48" s="39"/>
      <c r="L48" s="39"/>
      <c r="M48" s="39"/>
      <c r="N48" s="39"/>
      <c r="O48" s="39"/>
      <c r="P48" s="39"/>
    </row>
    <row r="49" spans="1:9" ht="15">
      <c r="A49" s="7" t="s">
        <v>37</v>
      </c>
      <c r="B49" s="36">
        <v>-34.550308196046544</v>
      </c>
      <c r="C49" s="37">
        <v>30.566669769703708</v>
      </c>
      <c r="D49" s="37">
        <v>-9.266820119184285</v>
      </c>
      <c r="E49" s="37">
        <v>-42.43394650687048</v>
      </c>
      <c r="F49" s="37">
        <v>-494.27548028798935</v>
      </c>
      <c r="G49" s="37">
        <v>-336.85492963290164</v>
      </c>
      <c r="H49" s="37">
        <v>62.14660482959068</v>
      </c>
      <c r="I49" s="10"/>
    </row>
    <row r="50" spans="1:8" ht="15">
      <c r="A50" s="13" t="s">
        <v>38</v>
      </c>
      <c r="B50" s="32">
        <v>0.28</v>
      </c>
      <c r="C50" s="33">
        <v>1.28</v>
      </c>
      <c r="D50" s="33">
        <v>2.28</v>
      </c>
      <c r="E50" s="33">
        <v>3.28</v>
      </c>
      <c r="F50" s="33">
        <v>4.28</v>
      </c>
      <c r="G50" s="33">
        <v>5.28</v>
      </c>
      <c r="H50" s="33">
        <v>6.28</v>
      </c>
    </row>
    <row r="51" spans="1:8" ht="15">
      <c r="A51" s="4" t="s">
        <v>39</v>
      </c>
      <c r="B51" s="34">
        <v>0.5</v>
      </c>
      <c r="C51" s="35">
        <v>1.5</v>
      </c>
      <c r="D51" s="35">
        <v>2.5</v>
      </c>
      <c r="E51" s="35">
        <v>3.5</v>
      </c>
      <c r="F51" s="35">
        <v>4.5</v>
      </c>
      <c r="G51" s="35">
        <v>5.5</v>
      </c>
      <c r="H51" s="35">
        <v>6.5</v>
      </c>
    </row>
    <row r="52" spans="1:8" ht="15">
      <c r="A52" s="7" t="s">
        <v>40</v>
      </c>
      <c r="B52" s="36">
        <v>0.72</v>
      </c>
      <c r="C52" s="37">
        <v>1.72</v>
      </c>
      <c r="D52" s="37">
        <v>2.72</v>
      </c>
      <c r="E52" s="37">
        <v>3.72</v>
      </c>
      <c r="F52" s="37">
        <v>4.72</v>
      </c>
      <c r="G52" s="37">
        <v>5.72</v>
      </c>
      <c r="H52" s="37">
        <v>6.72</v>
      </c>
    </row>
    <row r="54" spans="2:8" ht="15">
      <c r="B54" s="43">
        <f>B47/SUM($B$47:$H$47)*100</f>
        <v>6.808893443139764</v>
      </c>
      <c r="C54" s="43">
        <f aca="true" t="shared" si="0" ref="C54:H54">C47/SUM($B$47:$H$47)*100</f>
        <v>4.704380703271662</v>
      </c>
      <c r="D54" s="43">
        <f t="shared" si="0"/>
        <v>12.13851162932682</v>
      </c>
      <c r="E54" s="43">
        <f t="shared" si="0"/>
        <v>13.639988918540638</v>
      </c>
      <c r="F54" s="43">
        <f t="shared" si="0"/>
        <v>32.52949535244717</v>
      </c>
      <c r="G54" s="43">
        <f t="shared" si="0"/>
        <v>18.44669030721386</v>
      </c>
      <c r="H54" s="43">
        <f t="shared" si="0"/>
        <v>11.732039646060096</v>
      </c>
    </row>
    <row r="55" spans="2:8" ht="15">
      <c r="B55" s="43">
        <f>B48/SUM($B$48:$H$48)*100</f>
        <v>5.867051219122242</v>
      </c>
      <c r="C55" s="43">
        <f aca="true" t="shared" si="1" ref="C55:H55">C48/SUM($B$48:$H$48)*100</f>
        <v>1.6799906784008662</v>
      </c>
      <c r="D55" s="43">
        <f t="shared" si="1"/>
        <v>8.177818989436906</v>
      </c>
      <c r="E55" s="43">
        <f t="shared" si="1"/>
        <v>10.585578151149367</v>
      </c>
      <c r="F55" s="43">
        <f t="shared" si="1"/>
        <v>42.38439779189498</v>
      </c>
      <c r="G55" s="43">
        <f t="shared" si="1"/>
        <v>26.501486627330284</v>
      </c>
      <c r="H55" s="43">
        <f t="shared" si="1"/>
        <v>4.803676542665365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 topLeftCell="A10">
      <selection activeCell="A33" sqref="A33"/>
    </sheetView>
  </sheetViews>
  <sheetFormatPr defaultColWidth="9.140625" defaultRowHeight="15"/>
  <cols>
    <col min="1" max="1" width="19.7109375" style="2" customWidth="1"/>
    <col min="2" max="16" width="13.28125" style="2" customWidth="1"/>
    <col min="17" max="16384" width="9.140625" style="2" customWidth="1"/>
  </cols>
  <sheetData>
    <row r="1" s="10" customFormat="1" ht="15">
      <c r="A1" s="51" t="s">
        <v>26</v>
      </c>
    </row>
    <row r="2" s="10" customFormat="1" ht="15">
      <c r="A2" s="18" t="s">
        <v>22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>
      <c r="A33" s="14" t="s">
        <v>48</v>
      </c>
    </row>
    <row r="34" ht="12"/>
    <row r="35" ht="12"/>
    <row r="36" ht="12"/>
    <row r="37" ht="12"/>
    <row r="41" ht="15">
      <c r="G41" s="10"/>
    </row>
    <row r="42" spans="1:16" ht="15">
      <c r="A42" s="1"/>
      <c r="B42" s="48">
        <v>2009</v>
      </c>
      <c r="C42" s="49">
        <f>B42+1</f>
        <v>2010</v>
      </c>
      <c r="D42" s="49">
        <f aca="true" t="shared" si="0" ref="D42:L42">C42+1</f>
        <v>2011</v>
      </c>
      <c r="E42" s="49">
        <f t="shared" si="0"/>
        <v>2012</v>
      </c>
      <c r="F42" s="49">
        <f t="shared" si="0"/>
        <v>2013</v>
      </c>
      <c r="G42" s="49">
        <f t="shared" si="0"/>
        <v>2014</v>
      </c>
      <c r="H42" s="49">
        <f t="shared" si="0"/>
        <v>2015</v>
      </c>
      <c r="I42" s="49">
        <f t="shared" si="0"/>
        <v>2016</v>
      </c>
      <c r="J42" s="49">
        <f t="shared" si="0"/>
        <v>2017</v>
      </c>
      <c r="K42" s="49">
        <f t="shared" si="0"/>
        <v>2018</v>
      </c>
      <c r="L42" s="49">
        <f t="shared" si="0"/>
        <v>2019</v>
      </c>
      <c r="M42" s="50"/>
      <c r="N42" s="50"/>
      <c r="O42" s="41"/>
      <c r="P42" s="42"/>
    </row>
    <row r="43" spans="1:16" ht="15">
      <c r="A43" s="13" t="s">
        <v>20</v>
      </c>
      <c r="B43" s="3">
        <v>861.5194415586978</v>
      </c>
      <c r="C43" s="16">
        <v>1190.1355970423347</v>
      </c>
      <c r="D43" s="16">
        <v>1363.7851660521942</v>
      </c>
      <c r="E43" s="16">
        <v>1594.630724258503</v>
      </c>
      <c r="F43" s="16">
        <v>1663.2830767074154</v>
      </c>
      <c r="G43" s="16">
        <v>1763.1116390082575</v>
      </c>
      <c r="H43" s="16">
        <v>2049.0928246706153</v>
      </c>
      <c r="I43" s="16">
        <v>1895.0557643820684</v>
      </c>
      <c r="J43" s="16">
        <v>2003.5152000727064</v>
      </c>
      <c r="K43" s="16">
        <v>2111.964475285511</v>
      </c>
      <c r="L43" s="16">
        <v>2239.036801978861</v>
      </c>
      <c r="M43" s="38">
        <f>($L43/$B43)^(0.1)-1</f>
        <v>0.10022020160111156</v>
      </c>
      <c r="N43" s="38">
        <f>($G43/$B43)^(0.2)-1</f>
        <v>0.15399239296439116</v>
      </c>
      <c r="O43" s="38">
        <f>($L43/$G43)^(0.2)-1</f>
        <v>0.048953614764896125</v>
      </c>
      <c r="P43" s="38"/>
    </row>
    <row r="44" spans="1:16" ht="15">
      <c r="A44" s="4" t="s">
        <v>17</v>
      </c>
      <c r="B44" s="5">
        <v>720.9318131562164</v>
      </c>
      <c r="C44" s="6">
        <v>1053.029108702284</v>
      </c>
      <c r="D44" s="6">
        <v>1252.4391814413818</v>
      </c>
      <c r="E44" s="6">
        <v>1415.1608229945641</v>
      </c>
      <c r="F44" s="6">
        <v>1468.2564633187035</v>
      </c>
      <c r="G44" s="6">
        <v>1474.772720163567</v>
      </c>
      <c r="H44" s="6">
        <v>1513.8030826762</v>
      </c>
      <c r="I44" s="6">
        <v>1434.5656597820666</v>
      </c>
      <c r="J44" s="6">
        <v>1632.108915284885</v>
      </c>
      <c r="K44" s="6">
        <v>1807.775179415786</v>
      </c>
      <c r="L44" s="6">
        <v>1854.7145374313995</v>
      </c>
      <c r="M44" s="38">
        <f>($L44/$B44)^(0.1)-1</f>
        <v>0.09910273499080802</v>
      </c>
      <c r="N44" s="38">
        <f>($G44/$B44)^(0.2)-1</f>
        <v>0.1538947065120937</v>
      </c>
      <c r="O44" s="38">
        <f>($L44/$G44)^(0.2)-1</f>
        <v>0.04691252611410901</v>
      </c>
      <c r="P44" s="38"/>
    </row>
    <row r="45" spans="1:12" ht="15">
      <c r="A45" s="7" t="s">
        <v>21</v>
      </c>
      <c r="B45" s="8">
        <v>140.58762840248144</v>
      </c>
      <c r="C45" s="9">
        <v>137.1064883400506</v>
      </c>
      <c r="D45" s="9">
        <v>111.34598461081218</v>
      </c>
      <c r="E45" s="9">
        <v>179.4699012639389</v>
      </c>
      <c r="F45" s="9">
        <v>195.02661338871192</v>
      </c>
      <c r="G45" s="9">
        <v>288.33891884469034</v>
      </c>
      <c r="H45" s="9">
        <v>535.2897419944155</v>
      </c>
      <c r="I45" s="9">
        <v>460.4901046000018</v>
      </c>
      <c r="J45" s="9">
        <v>371.4062847878215</v>
      </c>
      <c r="K45" s="9">
        <v>304.189295869725</v>
      </c>
      <c r="L45" s="9">
        <v>384.32226454746177</v>
      </c>
    </row>
  </sheetData>
  <mergeCells count="1">
    <mergeCell ref="M42:N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VERDON Dominique (ESTAT)</cp:lastModifiedBy>
  <dcterms:created xsi:type="dcterms:W3CDTF">2019-11-13T10:18:25Z</dcterms:created>
  <dcterms:modified xsi:type="dcterms:W3CDTF">2020-10-07T10:11:35Z</dcterms:modified>
  <cp:category/>
  <cp:version/>
  <cp:contentType/>
  <cp:contentStatus/>
</cp:coreProperties>
</file>