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480" yWindow="30" windowWidth="9560" windowHeight="8510" firstSheet="6" activeTab="11"/>
  </bookViews>
  <sheets>
    <sheet name="Figure1" sheetId="1" r:id="rId1"/>
    <sheet name="Figure2" sheetId="2" r:id="rId2"/>
    <sheet name="Figure3" sheetId="3" r:id="rId3"/>
    <sheet name="Figure4" sheetId="4" r:id="rId4"/>
    <sheet name="Figure5" sheetId="5" r:id="rId5"/>
    <sheet name="Figure6" sheetId="6" r:id="rId6"/>
    <sheet name="Figure7" sheetId="8" r:id="rId7"/>
    <sheet name="Figure8" sheetId="7" r:id="rId8"/>
    <sheet name="Figure9" sheetId="9" r:id="rId9"/>
    <sheet name="Figure10" sheetId="10" r:id="rId10"/>
    <sheet name="Figure11" sheetId="11" r:id="rId11"/>
    <sheet name="Figure12" sheetId="12" r:id="rId12"/>
  </sheets>
  <definedNames/>
  <calcPr calcId="162913"/>
</workbook>
</file>

<file path=xl/sharedStrings.xml><?xml version="1.0" encoding="utf-8"?>
<sst xmlns="http://schemas.openxmlformats.org/spreadsheetml/2006/main" count="1822" uniqueCount="166">
  <si>
    <t>EU/EFTA born population of working age who usually resides in another EU/EFTA country by country of birth and age [lfst_lmbpcoba]</t>
  </si>
  <si>
    <t>Last update</t>
  </si>
  <si>
    <t>Extracted on</t>
  </si>
  <si>
    <t>Source of data</t>
  </si>
  <si>
    <t>Eurostat</t>
  </si>
  <si>
    <t>UNIT</t>
  </si>
  <si>
    <t>Thousand</t>
  </si>
  <si>
    <t>C_RESID</t>
  </si>
  <si>
    <t>AGE</t>
  </si>
  <si>
    <t>From 20 to 64 years</t>
  </si>
  <si>
    <t>TIME/C_BIRTH</t>
  </si>
  <si>
    <t>Flags and footnotes</t>
  </si>
  <si>
    <t>Available flags:</t>
  </si>
  <si>
    <t>Special value:</t>
  </si>
  <si>
    <t>b</t>
  </si>
  <si>
    <t>break in time series</t>
  </si>
  <si>
    <t>:</t>
  </si>
  <si>
    <t>not available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</si>
  <si>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</si>
  <si>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</si>
  <si>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</si>
  <si>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</si>
  <si>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</si>
  <si>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</si>
  <si>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</si>
  <si>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</si>
  <si>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</si>
  <si>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</si>
  <si>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</si>
  <si>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</si>
  <si>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</si>
  <si>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</si>
  <si>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</si>
  <si>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</si>
  <si>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</si>
  <si>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</si>
  <si>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</si>
  <si>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</si>
  <si>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</si>
  <si>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</si>
  <si>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/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</si>
  <si>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</si>
  <si>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</si>
  <si>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</si>
  <si>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</si>
  <si>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</si>
  <si>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</si>
  <si>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</si>
  <si>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</si>
  <si>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</si>
  <si>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</t>
  </si>
  <si>
    <t>Reporting country</t>
  </si>
  <si>
    <t>C_BIRTH/TIME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</si>
  <si>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</si>
  <si>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</si>
  <si>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</si>
  <si>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</si>
  <si>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</si>
  <si>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</si>
  <si>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</si>
  <si>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</si>
  <si>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</si>
  <si>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</si>
  <si>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</si>
  <si>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</si>
  <si>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</si>
  <si>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</si>
  <si>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</si>
  <si>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</si>
  <si>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</si>
  <si>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</si>
  <si>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</si>
  <si>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</si>
  <si>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</si>
  <si>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</si>
  <si>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</si>
  <si>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</si>
  <si>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</si>
  <si>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</si>
  <si>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</si>
  <si>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</si>
  <si>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</si>
  <si>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Population by sex, age, country of birth and labour status [lfsa_pgacws]</t>
  </si>
  <si>
    <t>C_BIRTH</t>
  </si>
  <si>
    <t>WSTATUS</t>
  </si>
  <si>
    <t>Population</t>
  </si>
  <si>
    <t>SEX</t>
  </si>
  <si>
    <t>GEO/TIME</t>
  </si>
  <si>
    <t xml:space="preserve"> </t>
  </si>
  <si>
    <t xml:space="preserve">Germany </t>
  </si>
  <si>
    <t>EU/EFTA born population of working age who usually resides in another EU/EFTA country by country of birth, age and educational attainment level [lfst_lmbpcobed]</t>
  </si>
  <si>
    <t>TIME/ISCED11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</si>
  <si>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</si>
  <si>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</si>
  <si>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</si>
  <si>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Third-country born population</t>
  </si>
  <si>
    <t>Native-born population</t>
  </si>
  <si>
    <t>Primary education</t>
  </si>
  <si>
    <t>Secondary education</t>
  </si>
  <si>
    <t>Tertiary education</t>
  </si>
  <si>
    <t>Employment rate of EU/EFTA born population who usually resides in another EU/EFTA country by country of birth and age [lfst_lmbercoba]</t>
  </si>
  <si>
    <t>Percentage</t>
  </si>
  <si>
    <t>Employment rates by sex, age and country of birth (%) [lfsa_ergacob]</t>
  </si>
  <si>
    <t>Germany</t>
  </si>
  <si>
    <t>Employment rate of EU/EFTA born population who usually resides in another EU/EFTA country by country of birth, age and sex [lfst_lmbercobg]</t>
  </si>
  <si>
    <t>TIME</t>
  </si>
  <si>
    <t>C_BIRTH/SEX</t>
  </si>
  <si>
    <t>Males</t>
  </si>
  <si>
    <t>Females</t>
  </si>
  <si>
    <t>TIME/SEX</t>
  </si>
  <si>
    <r>
      <t>Source:</t>
    </r>
    <r>
      <rPr>
        <sz val="9"/>
        <color theme="1"/>
        <rFont val="Arial"/>
        <family val="2"/>
      </rPr>
      <t xml:space="preserve"> Eurostat (online data code: lfst_lmbpcoba)</t>
    </r>
  </si>
  <si>
    <r>
      <t>Source:</t>
    </r>
    <r>
      <rPr>
        <sz val="9"/>
        <color theme="1"/>
        <rFont val="Arial"/>
        <family val="2"/>
      </rPr>
      <t xml:space="preserve"> Eurostat (online data codes: lfst_lmbpcoba, lfsa_pgacws)</t>
    </r>
  </si>
  <si>
    <r>
      <t>Source:</t>
    </r>
    <r>
      <rPr>
        <sz val="9"/>
        <color theme="1"/>
        <rFont val="Arial"/>
        <family val="2"/>
      </rPr>
      <t xml:space="preserve"> Eurostat (online data code: lfst_lmbpcobed)</t>
    </r>
  </si>
  <si>
    <r>
      <t>Source:</t>
    </r>
    <r>
      <rPr>
        <sz val="9"/>
        <color theme="1"/>
        <rFont val="Arial"/>
        <family val="2"/>
      </rPr>
      <t xml:space="preserve"> Eurostat (online data code: lfst_lmbercoba)</t>
    </r>
  </si>
  <si>
    <r>
      <t>Source:</t>
    </r>
    <r>
      <rPr>
        <sz val="9"/>
        <color theme="1"/>
        <rFont val="Arial"/>
        <family val="2"/>
      </rPr>
      <t xml:space="preserve"> Eurostat (online data codes: lfst_lmbercoba, lfsa_ergacob)</t>
    </r>
  </si>
  <si>
    <r>
      <t>Source:</t>
    </r>
    <r>
      <rPr>
        <sz val="9"/>
        <color theme="1"/>
        <rFont val="Arial"/>
        <family val="2"/>
      </rPr>
      <t xml:space="preserve"> Eurostat (online data code: lfst_lmbercobg)</t>
    </r>
  </si>
  <si>
    <t>Czechia</t>
  </si>
  <si>
    <t>Note: Excluding Lichtenstein which does not participate in the EU LFS data collection</t>
  </si>
  <si>
    <t>Note: All aggregates exclude Lichtenstein which does not participate in the EU LFS data collection</t>
  </si>
  <si>
    <t>Thousand persons</t>
  </si>
  <si>
    <t>2018</t>
  </si>
  <si>
    <t>Eurostat estimate</t>
  </si>
  <si>
    <t>http://appsso.eurostat.ec.europa.eu/nui/show.do?query=BOOKMARK_DS-910884_QID_-77E03190_UID_-3F171EB0&amp;layout=TIME,C,X,0;GEO,L,Y,0;UNIT,L,Z,0;C_BIRTH,L,Z,1;WSTATUS,L,Z,2;AGE,L,Z,3;SEX,L,Z,4;INDICATORS,C,Z,5;&amp;zSelection=DS-910884SEX,T;DS-910884INDICATORS,OBS_FLAG;DS-910884UNIT,THS;DS-910884WSTATUS,POP;DS-910884AGE,Y20-64;DS-910884C_BIRTH,NAT;&amp;rankName1=WSTATUS_1_2_-1_2&amp;rankName2=UNIT_1_2_-1_2&amp;rankName3=AGE_1_2_-1_2&amp;rankName4=INDICATORS_1_2_-1_2&amp;rankName5=SEX_1_2_-1_2&amp;rankName6=C-BIRTH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</si>
  <si>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\</t>
  </si>
  <si>
    <t>`</t>
  </si>
  <si>
    <t>Note: all aggregates exclude Lichtenstein which does not participate in the EU LFS data collection</t>
  </si>
  <si>
    <t>Note: data not available for Lichtenstein which does not participate in the EU LFS data collection</t>
  </si>
  <si>
    <t>Bookmark:</t>
  </si>
  <si>
    <t>https://appsso.eurostat.ec.europa.eu/nui/show.do?query=BOOKMARK_DS-160762_QID_-4AFFFDF1_UID_-3F171EB0&amp;layout=TIME,C,X,0;GEO,L,Y,0;SEX,L,Z,0;AGE,L,Z,1;C_BIRTH,L,Z,2;UNIT,L,Z,3;INDICATORS,C,Z,4;&amp;zSelection=DS-160762SEX,T;DS-160762AGE,Y20-64;DS-160762INDICATORS,OBS_FLAG;DS-160762C_BIRTH,EU27_2020;DS-160762UNIT,PC;&amp;rankName1=UNIT_1_2_-1_2&amp;rankName2=AGE_1_2_-1_2&amp;rankName3=INDICATORS_1_2_-1_2&amp;rankName4=SEX_1_2_-1_2&amp;rankName5=C-BIRTH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</si>
  <si>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-947425_QID_-CDFFAE9_UID_-3F171EB0&amp;layout=C_BIRTH,L,X,0;TIME,C,Y,0;UNIT,L,Z,0;C_RESID,L,Z,1;AGE,L,Z,2;INDICATORS,C,Z,3;&amp;zSelection=DS-947425INDICATORS,OBS_FLAG;DS-947425AGE,Y20-64;DS-947425C_RESID,EU28_EFTA;DS-947425UNIT,PC;&amp;rankName1=C-RESID_1_2_-1_2&amp;rankName2=UNIT_1_2_-1_2&amp;rankName3=AGE_1_2_-1_2&amp;rankName4=INDICATORS_1_2_-1_2&amp;rankName5=C-BIRTH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</si>
  <si>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-947431_QID_-5A2B7E6A_UID_-3F171EB0&amp;layout=SEX,L,X,0;C_BIRTH,L,Y,0;UNIT,L,Z,0;AGE,L,Z,1;C_RESID,L,Z,2;TIME,C,Z,3;INDICATORS,C,Z,4;&amp;zSelection=DS-947431UNIT,PC;DS-947431C_RESID,EU27_2020_EFTA;DS-947431TIME,2019;DS-947431INDICATORS,OBS_FLAG;DS-947431AGE,Y20-64;&amp;rankName1=C-RESID_1_2_-1_2&amp;rankName2=UNIT_1_2_-1_2&amp;rankName3=AGE_1_2_-1_2&amp;rankName4=INDICATORS_1_2_-1_2&amp;rankName5=TIME_1_0_1_0&amp;rankName6=SEX_1_2_0_0&amp;rankName7=C-BIRTH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</si>
  <si>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-947431_QID_368644BE_UID_-3F171EB0&amp;layout=C_BIRTH,L,X,0;SEX,L,X,1;TIME,C,Y,0;UNIT,L,Z,0;AGE,L,Z,1;C_RESID,L,Z,2;INDICATORS,C,Z,3;&amp;zSelection=DS-947431UNIT,PC;DS-947431C_RESID,EU27_2020_EFTA;DS-947431INDICATORS,OBS_FLAG;DS-947431AGE,Y20-64;&amp;rankName1=C-RESID_1_2_-1_2&amp;rankName2=UNIT_1_2_-1_2&amp;rankName3=AGE_1_2_-1_2&amp;rankName4=INDICATORS_1_2_-1_2&amp;rankName5=C-BIRTH_1_2_0_0&amp;rankName6=SEX_1_2_1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</si>
  <si>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-947419_QID_-110DB58C_UID_-3F171EB0&amp;layout=C_BIRTH,L,X,0;ISCED11,L,X,1;TIME,C,Y,0;UNIT,L,Z,0;AGE,L,Z,1;C_RESID,L,Z,2;INDICATORS,C,Z,3;&amp;zSelection=DS-947419UNIT,THS_PER;DS-947419AGE,Y20-64;DS-947419C_RESID,EU27_2020_EFTA;DS-947419INDICATORS,OBS_FLAG;&amp;rankName1=UNIT_1_2_-1_2&amp;rankName2=AGE_1_2_-1_2&amp;rankName3=INDICATORS_1_2_-1_2&amp;rankName4=C-RESID_1_2_0_0&amp;rankName5=C-BIRTH_1_2_0_0&amp;rankName6=ISCED11_1_2_1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</si>
  <si>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-160762_QID_-63F18A06_UID_-3F171EB0&amp;layout=TIME,C,X,0;GEO,L,Y,0;SEX,L,Z,0;AGE,L,Z,1;C_BIRTH,L,Z,2;UNIT,L,Z,3;INDICATORS,C,Z,4;&amp;zSelection=DS-160762SEX,T;DS-160762AGE,Y20-64;DS-160762INDICATORS,OBS_FLAG;DS-160762C_BIRTH,EU27_2020;DS-160762UNIT,PC;&amp;rankName1=UNIT_1_2_-1_2&amp;rankName2=AGE_1_2_-1_2&amp;rankName3=INDICATORS_1_2_-1_2&amp;rankName4=SEX_1_2_-1_2&amp;rankName5=C-BIRTH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</si>
  <si>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2019</t>
  </si>
  <si>
    <t>EU27 countries or EFTA countries except reporting country</t>
  </si>
  <si>
    <t>European Union - 27 countries, European Free Trade Association (EFTA) and UK</t>
  </si>
  <si>
    <t>EU27 countries (from 2020) or EFTA countries or UK except reporting country</t>
  </si>
  <si>
    <t>Non-EU27 countries (from 2020) nor EFTA countries nor UK</t>
  </si>
  <si>
    <t>EU27 countries (from 2020) 
or EFTA countries or UK 
except reporting country</t>
  </si>
  <si>
    <t>Intra-EU-27/EFTA/UK foreign-born population as a share in total EU-27/EFTA/UK resident population born in EU-27, EFTA countries and UK</t>
  </si>
  <si>
    <t>EU27 countries, EFTA countries or UK except reporting country</t>
  </si>
  <si>
    <t>Non-EU27 countries nor EFTA countries nor UK</t>
  </si>
  <si>
    <t>Intra-EU27/EFTA/UK foreign-born population</t>
  </si>
  <si>
    <t>Intra-EU-27/EFTA/UK foreign-born population</t>
  </si>
  <si>
    <t>Extra-EU-27/EFTA/UK foreign-born population</t>
  </si>
  <si>
    <t>EU-27/EFTA/UK Native-born population</t>
  </si>
  <si>
    <t>EU27 countries or EFTA countries or UK except reporting country</t>
  </si>
  <si>
    <t>EU-27/EFTA/UK resident population</t>
  </si>
  <si>
    <t>Intra-EU-27/EFTA/UK foreign-born</t>
  </si>
  <si>
    <t>Extra-EU-27/EFTA/UK foreign-born</t>
  </si>
  <si>
    <t>Non-EU29 countries nor EFTA countries nor UK</t>
  </si>
  <si>
    <t>Non-EU28 countries nor EFTA countries nor UK</t>
  </si>
  <si>
    <t>https://appsso.eurostat.ec.europa.eu/nui/show.do?query=BOOKMARK_DS-947423_QID_55F6E443_UID_-3F171EB0&amp;layout=C_BIRTH,L,X,0;TIME,C,Y,0;UNIT,L,Z,0;C_RESID,L,Z,1;AGE,L,Z,2;INDICATORS,C,Z,3;&amp;zSelection=DS-947423AGE,Y20-64;DS-947423INDICATORS,OBS_FLAG;DS-947423C_RESID,EU28_EFTA;DS-947423UNIT,THS_PER;&amp;rankName1=C-RESID_1_2_-1_2&amp;rankName2=UNIT_1_2_-1_2&amp;rankName3=AGE_1_2_-1_2&amp;rankName4=INDICATORS_1_2_-1_2&amp;rankName5=C-BIRTH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</si>
  <si>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-947423_QID_2DECE23B_UID_-3F171EB0&amp;layout=C_BIRTH,L,X,0;TIME,C,Y,0;UNIT,L,Z,0;C_RESID,L,Z,1;AGE,L,Z,2;INDICATORS,C,Z,3;&amp;zSelection=DS-947423AGE,Y20-64;DS-947423INDICATORS,OBS_FLAG;DS-947423C_RESID,EU28_EFTA;DS-947423UNIT,THS_PER;&amp;rankName1=C-RESID_1_2_-1_2&amp;rankName2=UNIT_1_2_-1_2&amp;rankName3=AGE_1_2_-1_2&amp;rankName4=INDICATORS_1_2_-1_2&amp;rankName5=C-BIRTH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</si>
  <si>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-947423_QID_-157DF0E0_UID_-3F171EB0&amp;layout=TIME,C,X,0;C_BIRTH,L,Y,0;UNIT,L,Z,0;C_RESID,L,Z,1;AGE,L,Z,2;INDICATORS,C,Z,3;&amp;zSelection=DS-947423AGE,Y20-64;DS-947423INDICATORS,OBS_FLAG;DS-947423C_RESID,EU28_EFTA;DS-947423UNIT,THS_PER;&amp;rankName1=C-RESID_1_2_-1_2&amp;rankName2=UNIT_1_2_-1_2&amp;rankName3=AGE_1_2_-1_2&amp;rankName4=INDICATORS_1_2_-1_2&amp;rankName5=TIME_1_0_0_0&amp;rankName6=C-BIRTH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</si>
  <si>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-947423_QID_133AD867_UID_-3F171EB0&amp;layout=TIME,C,X,0;C_BIRTH,L,Y,0;UNIT,L,Z,0;C_RESID,L,Z,1;AGE,L,Z,2;INDICATORS,C,Z,3;&amp;zSelection=DS-947423AGE,Y20-64;DS-947423INDICATORS,OBS_FLAG;DS-947423C_RESID,EU28_EFTA;DS-947423UNIT,THS_PER;&amp;rankName1=C-RESID_1_2_-1_2&amp;rankName2=UNIT_1_2_-1_2&amp;rankName3=AGE_1_2_-1_2&amp;rankName4=INDICATORS_1_2_-1_2&amp;rankName5=TIME_1_0_0_0&amp;rankName6=C-BIRTH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</si>
  <si>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-910884_QID_32430008_UID_-3F171EB0&amp;layout=TIME,C,X,0;GEO,L,Y,0;UNIT,L,Z,0;C_BIRTH,L,Z,1;WSTATUS,L,Z,2;AGE,L,Z,3;SEX,L,Z,4;INDICATORS,C,Z,5;&amp;zSelection=DS-910884SEX,T;DS-910884INDICATORS,OBS_FLAG;DS-910884UNIT,THS;DS-910884WSTATUS,POP;DS-910884AGE,Y20-64;DS-910884C_BIRTH,NAT;&amp;rankName1=WSTATUS_1_2_-1_2&amp;rankName2=UNIT_1_2_-1_2&amp;rankName3=AGE_1_2_-1_2&amp;rankName4=INDICATORS_1_2_-1_2&amp;rankName5=SEX_1_2_-1_2&amp;rankName6=C-BIRTH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</si>
  <si>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-947423_QID_-45DCBAF4_UID_-3F171EB0&amp;layout=TIME,C,X,0;C_BIRTH,L,Y,0;UNIT,L,Z,0;C_RESID,L,Z,1;AGE,L,Z,2;INDICATORS,C,Z,3;&amp;zSelection=DS-947423AGE,Y20-64;DS-947423INDICATORS,OBS_FLAG;DS-947423C_RESID,EU28_EFTA;DS-947423UNIT,THS_PER;&amp;rankName1=C-RESID_1_2_-1_2&amp;rankName2=UNIT_1_2_-1_2&amp;rankName3=AGE_1_2_-1_2&amp;rankName4=INDICATORS_1_2_-1_2&amp;rankName5=TIME_1_0_0_0&amp;rankName6=C-BIRTH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</si>
  <si>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-947419_QID_3FA0F26_UID_-3F171EB0&amp;layout=C_BIRTH,L,X,0;ISCED11,L,X,1;TIME,C,Y,0;UNIT,L,Z,0;AGE,L,Z,1;C_RESID,L,Z,2;INDICATORS,C,Z,3;&amp;zSelection=DS-947419UNIT,THS_PER;DS-947419AGE,Y20-64;DS-947419C_RESID,EU28_EFTA;DS-947419INDICATORS,OBS_FLAG;&amp;rankName1=UNIT_1_2_-1_2&amp;rankName2=AGE_1_2_-1_2&amp;rankName3=INDICATORS_1_2_-1_2&amp;rankName4=C-RESID_1_2_0_0&amp;rankName5=C-BIRTH_1_2_0_0&amp;rankName6=ISCED11_1_2_1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</si>
  <si>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-947419_QID_-4943FA1E_UID_-3F171EB0&amp;layout=C_BIRTH,L,X,0;ISCED11,L,X,1;TIME,C,Y,0;UNIT,L,Z,0;AGE,L,Z,1;C_RESID,L,Z,2;INDICATORS,C,Z,3;&amp;zSelection=DS-947419UNIT,THS_PER;DS-947419AGE,Y20-64;DS-947419C_RESID,EU28_EFTA;DS-947419INDICATORS,OBS_FLAG;&amp;rankName1=UNIT_1_2_-1_2&amp;rankName2=AGE_1_2_-1_2&amp;rankName3=INDICATORS_1_2_-1_2&amp;rankName4=C-RESID_1_2_0_0&amp;rankName5=C-BIRTH_1_2_0_0&amp;rankName6=ISCED11_1_2_1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</si>
  <si>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-947425_QID_7B8DBE4F_UID_-3F171EB0&amp;layout=TIME,C,X,0;C_BIRTH,L,Y,0;UNIT,L,Z,0;C_RESID,L,Z,1;AGE,L,Z,2;INDICATORS,C,Z,3;&amp;zSelection=DS-947425INDICATORS,OBS_FLAG;DS-947425AGE,Y20-64;DS-947425C_RESID,EU28_EFTA;DS-947425UNIT,PC;&amp;rankName1=C-RESID_1_2_-1_2&amp;rankName2=UNIT_1_2_-1_2&amp;rankName3=AGE_1_2_-1_2&amp;rankName4=INDICATORS_1_2_-1_2&amp;rankName5=TIME_1_0_0_0&amp;rankName6=C-BIRTH_1_2_0_1&amp;sortC=ASC_-1_FIRST&amp;rStp=&amp;cStp=&amp;rDCh=&amp;cDCh=&amp;rDM=true&amp;cDM=true&amp;footnes=false&amp;empty=false&amp;wai=false&amp;time_mode=ROLLING&amp;time_most_recent=false&amp;lang=EN&amp;cfo=%23%23%23%2C%23%23%23.%23%23%23</t>
  </si>
  <si>
    <t>EU-27/EFTA/UK native-born population</t>
  </si>
  <si>
    <t>Change 2009-2019</t>
  </si>
  <si>
    <t>pp change</t>
  </si>
  <si>
    <t>Bookmarks: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</si>
</sst>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dd\.mm\.yy"/>
    <numFmt numFmtId="166" formatCode="#,##0.0"/>
    <numFmt numFmtId="167" formatCode="_-* #,##0.00\ _z_ł_-;\-* #,##0.00\ _z_ł_-;_-* &quot;-&quot;??\ _z_ł_-;_-@_-"/>
    <numFmt numFmtId="168" formatCode="_-* #,##0.0_-;\-* #,##0.0_-;_-* &quot;-&quot;??_-;_-@_-"/>
    <numFmt numFmtId="169" formatCode="0.0"/>
    <numFmt numFmtId="170" formatCode="_(* #,##0.000_);_(* \(#,##0.000\);_(* &quot;-&quot;??_);_(@_)"/>
    <numFmt numFmtId="171" formatCode="_-* #,##0.0\ _€_-;\-* #,##0.0\ _€_-;_-* &quot;-&quot;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4" fillId="0" borderId="0" xfId="0" applyFont="1"/>
    <xf numFmtId="168" fontId="4" fillId="0" borderId="0" xfId="18" applyNumberFormat="1" applyFont="1"/>
    <xf numFmtId="169" fontId="4" fillId="0" borderId="0" xfId="0" applyNumberFormat="1" applyFont="1"/>
    <xf numFmtId="0" fontId="3" fillId="0" borderId="0" xfId="27" applyFont="1" applyAlignment="1">
      <alignment vertical="center" wrapText="1"/>
      <protection/>
    </xf>
    <xf numFmtId="0" fontId="5" fillId="0" borderId="0" xfId="0" applyFont="1" applyAlignment="1">
      <alignment horizontal="left" vertical="center" readingOrder="1"/>
    </xf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6" fontId="4" fillId="0" borderId="0" xfId="0" applyNumberFormat="1" applyFont="1"/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wrapText="1"/>
    </xf>
    <xf numFmtId="169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vertical="center" wrapText="1"/>
    </xf>
    <xf numFmtId="166" fontId="0" fillId="0" borderId="0" xfId="0" applyNumberFormat="1"/>
    <xf numFmtId="168" fontId="4" fillId="0" borderId="0" xfId="0" applyNumberFormat="1" applyFont="1"/>
    <xf numFmtId="170" fontId="4" fillId="0" borderId="0" xfId="18" applyNumberFormat="1" applyFont="1"/>
    <xf numFmtId="171" fontId="4" fillId="0" borderId="0" xfId="0" applyNumberFormat="1" applyFont="1"/>
    <xf numFmtId="166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27" applyFont="1" applyAlignment="1">
      <alignment horizontal="center" vertical="center" wrapText="1"/>
      <protection/>
    </xf>
    <xf numFmtId="0" fontId="4" fillId="0" borderId="0" xfId="0" applyFont="1" applyFill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4" xfId="21"/>
    <cellStyle name="Comma 2" xfId="22"/>
    <cellStyle name="Comma 3" xfId="23"/>
    <cellStyle name="Normal 2 2" xfId="24"/>
    <cellStyle name="Percent 3" xfId="25"/>
    <cellStyle name="Percent 2" xfId="26"/>
    <cellStyle name="Normal 3" xfId="27"/>
    <cellStyle name="Comma 5" xfId="28"/>
    <cellStyle name="Percent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EU-27/EFTA/UK foreign-born population by origin,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thousand persons, 20-64 years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"/>
          <c:w val="0.97075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Figure1!$B$11</c:f>
              <c:strCache>
                <c:ptCount val="1"/>
                <c:pt idx="0">
                  <c:v>EU27 countries (from 2020) or EFTA countries or UK except reporting country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Figure1!$A$12:$A$22</c:f>
              <c:strCache/>
            </c:strRef>
          </c:cat>
          <c:val>
            <c:numRef>
              <c:f>Figure1!$B$12:$B$22</c:f>
              <c:numCache/>
            </c:numRef>
          </c:val>
          <c:smooth val="0"/>
        </c:ser>
        <c:ser>
          <c:idx val="1"/>
          <c:order val="1"/>
          <c:tx>
            <c:strRef>
              <c:f>Figure1!$D$11</c:f>
              <c:strCache>
                <c:ptCount val="1"/>
                <c:pt idx="0">
                  <c:v>Non-EU27 countries (from 2020) nor EFTA countries nor UK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Figure1!$A$12:$A$22</c:f>
              <c:strCache/>
            </c:strRef>
          </c:cat>
          <c:val>
            <c:numRef>
              <c:f>Figure1!$D$12:$D$22</c:f>
              <c:numCache/>
            </c:numRef>
          </c:val>
          <c:smooth val="0"/>
        </c:ser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114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825"/>
          <c:y val="0.8025"/>
          <c:w val="0.62325"/>
          <c:h val="0.08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broad group of origin,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25"/>
          <c:w val="0.9707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Figure10!$B$10</c:f>
              <c:strCache>
                <c:ptCount val="1"/>
                <c:pt idx="0">
                  <c:v>Intra-EU-27/EFTA/UK foreign-born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Figure10!$B$12:$B$22</c:f>
              <c:numCache/>
            </c:numRef>
          </c:val>
          <c:smooth val="0"/>
        </c:ser>
        <c:ser>
          <c:idx val="1"/>
          <c:order val="1"/>
          <c:tx>
            <c:strRef>
              <c:f>Figure10!$D$10</c:f>
              <c:strCache>
                <c:ptCount val="1"/>
                <c:pt idx="0">
                  <c:v>Extra-EU-27/EFTA/UK foreign-born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Figure10!$D$12:$D$22</c:f>
              <c:numCache/>
            </c:numRef>
          </c:val>
          <c:smooth val="0"/>
        </c:ser>
        <c:ser>
          <c:idx val="2"/>
          <c:order val="2"/>
          <c:tx>
            <c:strRef>
              <c:f>Figure10!$F$10</c:f>
              <c:strCache>
                <c:ptCount val="1"/>
                <c:pt idx="0">
                  <c:v>EU-27/EFTA/UK resident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Figure10!$A$12:$A$22</c:f>
              <c:numCache/>
            </c:numRef>
          </c:cat>
          <c:val>
            <c:numRef>
              <c:f>Figure10!$F$12:$F$22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556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325"/>
          <c:w val="0.9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 by broad categories of origin,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725"/>
          <c:w val="0.974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Figure11!$B$12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Figure11!$F$13:$F$15</c:f>
              <c:strCache/>
            </c:strRef>
          </c:cat>
          <c:val>
            <c:numRef>
              <c:f>Figure11!$B$13:$B$15</c:f>
              <c:numCache/>
            </c:numRef>
          </c:val>
        </c:ser>
        <c:ser>
          <c:idx val="1"/>
          <c:order val="1"/>
          <c:tx>
            <c:strRef>
              <c:f>Figure11!$D$12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Figure11!$F$13:$F$15</c:f>
              <c:strCache/>
            </c:strRef>
          </c:cat>
          <c:val>
            <c:numRef>
              <c:f>Figure11!$D$13:$D$15</c:f>
              <c:numCache/>
            </c:numRef>
          </c:val>
        </c:ser>
        <c:overlap val="-30"/>
        <c:axId val="21087990"/>
        <c:axId val="55574183"/>
      </c:barChart>
      <c:catAx>
        <c:axId val="21087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879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55"/>
          <c:y val="0.83125"/>
          <c:w val="0.16875"/>
          <c:h val="0.04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 by broad categories of origin,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5"/>
          <c:w val="0.97075"/>
          <c:h val="0.5545"/>
        </c:manualLayout>
      </c:layout>
      <c:lineChart>
        <c:grouping val="standard"/>
        <c:varyColors val="0"/>
        <c:ser>
          <c:idx val="0"/>
          <c:order val="0"/>
          <c:tx>
            <c:strRef>
              <c:f>Figure12!$S$12</c:f>
              <c:strCache>
                <c:ptCount val="1"/>
                <c:pt idx="0">
                  <c:v>Intra-EU-27/EFTA/UK foreign-born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Figure12!$S$13:$S$23</c:f>
              <c:numCache/>
            </c:numRef>
          </c:val>
          <c:smooth val="0"/>
        </c:ser>
        <c:ser>
          <c:idx val="1"/>
          <c:order val="1"/>
          <c:tx>
            <c:strRef>
              <c:f>Figure12!$T$12</c:f>
              <c:strCache>
                <c:ptCount val="1"/>
                <c:pt idx="0">
                  <c:v>Extra-EU-27/EFTA/UK foreign-born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Figure12!$T$13:$T$23</c:f>
              <c:numCache/>
            </c:numRef>
          </c:val>
          <c:smooth val="0"/>
        </c:ser>
        <c:ser>
          <c:idx val="2"/>
          <c:order val="2"/>
          <c:tx>
            <c:strRef>
              <c:f>Figure12!$U$12</c:f>
              <c:strCache>
                <c:ptCount val="1"/>
                <c:pt idx="0">
                  <c:v>EU-27/EFTA/UK Native-born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Figure12!$A$13:$A$23</c:f>
              <c:numCache/>
            </c:numRef>
          </c:cat>
          <c:val>
            <c:numRef>
              <c:f>Figure12!$U$13:$U$23</c:f>
              <c:numCache/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056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925"/>
          <c:y val="0.7555"/>
          <c:w val="0.66125"/>
          <c:h val="0.10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Intra-EU-27/EFTA/UK mobile foreign-born population in total EU-27/EFTA/UK resident population born in EU-27, EFTA countries and UK,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20-64 years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25"/>
          <c:y val="0.2785"/>
          <c:w val="0.90725"/>
          <c:h val="0.451"/>
        </c:manualLayout>
      </c:layout>
      <c:lineChart>
        <c:grouping val="standard"/>
        <c:varyColors val="0"/>
        <c:ser>
          <c:idx val="0"/>
          <c:order val="0"/>
          <c:tx>
            <c:strRef>
              <c:f>Figure2!$G$11</c:f>
              <c:strCache>
                <c:ptCount val="1"/>
                <c:pt idx="0">
                  <c:v>Intra-EU-27/EFTA/UK foreign-born population as a share in total EU-27/EFTA/UK resident population born in EU-27, EFTA countries and UK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Figure2!$A$12:$A$22</c:f>
              <c:strCache/>
            </c:strRef>
          </c:cat>
          <c:val>
            <c:numRef>
              <c:f>Figure2!$G$12:$G$22</c:f>
              <c:numCache/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671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9"/>
          <c:w val="0.9"/>
          <c:h val="0.08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Intra-EU/ EFTA/ UK mobile foreign-born population in intra-EU-28/EFTA foreign-born population by country of birth,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thousand persons, 20-64 years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675"/>
          <c:w val="0.992"/>
          <c:h val="0.74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Figure3!$H$11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Figure3!$A$12:$A$44</c:f>
              <c:strCache/>
            </c:strRef>
          </c:cat>
          <c:val>
            <c:numRef>
              <c:f>Figure3!$H$12:$H$44</c:f>
              <c:numCache/>
            </c:numRef>
          </c:val>
        </c:ser>
        <c:ser>
          <c:idx val="0"/>
          <c:order val="1"/>
          <c:tx>
            <c:strRef>
              <c:f>Figure3!$G$11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Figure3!$A$12:$A$44</c:f>
              <c:strCache/>
            </c:strRef>
          </c:cat>
          <c:val>
            <c:numRef>
              <c:f>Figure3!$G$12:$G$44</c:f>
              <c:numCache/>
            </c:numRef>
          </c:val>
        </c:ser>
        <c:overlap val="100"/>
        <c:gapWidth val="100"/>
        <c:axId val="26523686"/>
        <c:axId val="37386583"/>
      </c:barChart>
      <c:catAx>
        <c:axId val="2652368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52368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87"/>
          <c:w val="0.124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Mobile Intra-EU/ EFTA/ UK foreign-born population in total native population residing in the EU-27, EFTA or UK, by country of birth,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55"/>
          <c:w val="0.992"/>
          <c:h val="0.7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Figure4!$O$13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Figure4!$A$14:$A$46</c:f>
              <c:strCache/>
            </c:strRef>
          </c:cat>
          <c:val>
            <c:numRef>
              <c:f>Figure4!$O$14:$O$46</c:f>
              <c:numCache/>
            </c:numRef>
          </c:val>
        </c:ser>
        <c:ser>
          <c:idx val="0"/>
          <c:order val="1"/>
          <c:tx>
            <c:strRef>
              <c:f>Figure4!$N$13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Figure4!$A$14:$A$46</c:f>
              <c:strCache/>
            </c:strRef>
          </c:cat>
          <c:val>
            <c:numRef>
              <c:f>Figure4!$N$14:$N$46</c:f>
              <c:numCache/>
            </c:numRef>
          </c:val>
        </c:ser>
        <c:axId val="934928"/>
        <c:axId val="8414353"/>
      </c:barChart>
      <c:catAx>
        <c:axId val="93492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22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4928"/>
        <c:crosses val="max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438"/>
          <c:y val="0.89075"/>
          <c:w val="0.124"/>
          <c:h val="0.03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total number of intra EU/ EFTA/ UK mobile foreign-born population by country of birth, 2019 versus 2009 thousand persons, 20-64 years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425"/>
          <c:w val="0.992"/>
          <c:h val="0.7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Figure5!$G$11</c:f>
              <c:strCache>
                <c:ptCount val="1"/>
                <c:pt idx="0">
                  <c:v>Change 2009-2019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158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Figure5!$A$12:$A$44</c:f>
              <c:strCache/>
            </c:strRef>
          </c:cat>
          <c:val>
            <c:numRef>
              <c:f>Figure5!$G$12:$G$44</c:f>
              <c:numCache/>
            </c:numRef>
          </c:val>
        </c:ser>
        <c:overlap val="100"/>
        <c:gapWidth val="100"/>
        <c:axId val="8620314"/>
        <c:axId val="10473963"/>
      </c:barChart>
      <c:catAx>
        <c:axId val="862031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1600"/>
          <c:min val="-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2031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Intra-EU-27/EFTA/UK mobile foreign-born population by education attainment level, 2009-2019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%, 20-64 years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45"/>
          <c:w val="0.9707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Figure6!$U$12</c:f>
              <c:strCache>
                <c:ptCount val="1"/>
                <c:pt idx="0">
                  <c:v>Primary education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Figure6!$U$13:$U$23</c:f>
              <c:numCache/>
            </c:numRef>
          </c:val>
          <c:smooth val="0"/>
        </c:ser>
        <c:ser>
          <c:idx val="1"/>
          <c:order val="1"/>
          <c:tx>
            <c:strRef>
              <c:f>Figure6!$V$12</c:f>
              <c:strCache>
                <c:ptCount val="1"/>
                <c:pt idx="0">
                  <c:v>Secondary education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Figure6!$V$13:$V$23</c:f>
              <c:numCache/>
            </c:numRef>
          </c:val>
          <c:smooth val="0"/>
        </c:ser>
        <c:ser>
          <c:idx val="2"/>
          <c:order val="2"/>
          <c:tx>
            <c:strRef>
              <c:f>Figure6!$W$12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Figure6!$A$13:$A$23</c:f>
              <c:numCache/>
            </c:numRef>
          </c:cat>
          <c:val>
            <c:numRef>
              <c:f>Figure6!$W$13:$W$23</c:f>
              <c:numCache/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56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825"/>
          <c:y val="0.832"/>
          <c:w val="0.6435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highly educated people by broad categories of origin, 2009-2019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%, 20-64 years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475"/>
          <c:w val="0.9735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Figure7!$U$12</c:f>
              <c:strCache>
                <c:ptCount val="1"/>
                <c:pt idx="0">
                  <c:v>Intra-EU-27/EFTA/UK foreign-born population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Figure7!$U$13:$U$23</c:f>
              <c:numCache/>
            </c:numRef>
          </c:val>
          <c:smooth val="0"/>
        </c:ser>
        <c:ser>
          <c:idx val="2"/>
          <c:order val="1"/>
          <c:tx>
            <c:strRef>
              <c:f>Figure7!$W$12</c:f>
              <c:strCache>
                <c:ptCount val="1"/>
                <c:pt idx="0">
                  <c:v>EU-27/EFTA/UK Native-born population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Figure7!$W$13:$W$23</c:f>
              <c:numCache/>
            </c:numRef>
          </c:val>
          <c:smooth val="0"/>
        </c:ser>
        <c:ser>
          <c:idx val="1"/>
          <c:order val="2"/>
          <c:tx>
            <c:strRef>
              <c:f>Figure7!$V$12</c:f>
              <c:strCache>
                <c:ptCount val="1"/>
                <c:pt idx="0">
                  <c:v>Extra-EU-27/EFTA/UK foreign-born population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Figure7!$A$13:$A$23</c:f>
              <c:numCache/>
            </c:numRef>
          </c:cat>
          <c:val>
            <c:numRef>
              <c:f>Figure7!$V$13:$V$23</c:f>
              <c:numCache/>
            </c:numRef>
          </c:val>
          <c:smooth val="0"/>
        </c:ser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174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775"/>
          <c:y val="0.779"/>
          <c:w val="0.7645"/>
          <c:h val="0.09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mobile intra EU/ EFTA/ UK citizens by country of birth,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9"/>
          <c:w val="0.992"/>
          <c:h val="0.75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Figure8!$D$11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Figure8!$F$12:$F$48</c:f>
              <c:strCache/>
            </c:strRef>
          </c:cat>
          <c:val>
            <c:numRef>
              <c:f>Figure8!$D$12:$D$48</c:f>
              <c:numCache/>
            </c:numRef>
          </c:val>
        </c:ser>
        <c:ser>
          <c:idx val="0"/>
          <c:order val="1"/>
          <c:tx>
            <c:strRef>
              <c:f>Figure8!$B$11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635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Figure8!$F$12:$F$48</c:f>
              <c:strCache/>
            </c:strRef>
          </c:cat>
          <c:val>
            <c:numRef>
              <c:f>Figure8!$B$12:$B$48</c:f>
              <c:numCache/>
            </c:numRef>
          </c:val>
        </c:ser>
        <c:overlap val="100"/>
        <c:gapWidth val="100"/>
        <c:axId val="1757944"/>
        <c:axId val="15821497"/>
      </c:barChart>
      <c:catAx>
        <c:axId val="175794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794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94"/>
          <c:w val="0.124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gap between intra EU/ EFTA/ UK mobile foreign-born population and resident population of their country of birth, by country of birth,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%, 20-64 years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05"/>
          <c:w val="0.992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Figure9!$A$13:$A$45</c:f>
              <c:strCache/>
            </c:strRef>
          </c:cat>
          <c:val>
            <c:numRef>
              <c:f>Figure9!$K$13:$K$45</c:f>
              <c:numCache/>
            </c:numRef>
          </c:val>
        </c:ser>
        <c:axId val="8175746"/>
        <c:axId val="6472851"/>
      </c:barChart>
      <c:catAx>
        <c:axId val="81757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7574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76200</xdr:rowOff>
    </xdr:from>
    <xdr:to>
      <xdr:col>24</xdr:col>
      <xdr:colOff>114300</xdr:colOff>
      <xdr:row>50</xdr:row>
      <xdr:rowOff>190500</xdr:rowOff>
    </xdr:to>
    <xdr:graphicFrame macro="">
      <xdr:nvGraphicFramePr>
        <xdr:cNvPr id="2" name="Chart 1"/>
        <xdr:cNvGraphicFramePr/>
      </xdr:nvGraphicFramePr>
      <xdr:xfrm>
        <a:off x="6343650" y="1028700"/>
        <a:ext cx="904875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26</xdr:row>
      <xdr:rowOff>38100</xdr:rowOff>
    </xdr:from>
    <xdr:to>
      <xdr:col>31</xdr:col>
      <xdr:colOff>447675</xdr:colOff>
      <xdr:row>58</xdr:row>
      <xdr:rowOff>38100</xdr:rowOff>
    </xdr:to>
    <xdr:graphicFrame macro="">
      <xdr:nvGraphicFramePr>
        <xdr:cNvPr id="3" name="Chart 2"/>
        <xdr:cNvGraphicFramePr/>
      </xdr:nvGraphicFramePr>
      <xdr:xfrm>
        <a:off x="10296525" y="5219700"/>
        <a:ext cx="90487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91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24</xdr:row>
      <xdr:rowOff>161925</xdr:rowOff>
    </xdr:from>
    <xdr:to>
      <xdr:col>30</xdr:col>
      <xdr:colOff>409575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9648825" y="4667250"/>
        <a:ext cx="9048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8</xdr:row>
      <xdr:rowOff>66675</xdr:rowOff>
    </xdr:from>
    <xdr:to>
      <xdr:col>25</xdr:col>
      <xdr:colOff>142875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6334125" y="1590675"/>
        <a:ext cx="9048750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lfst_lmbercoba, lfsa_ergacob)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7</xdr:row>
      <xdr:rowOff>0</xdr:rowOff>
    </xdr:from>
    <xdr:to>
      <xdr:col>28</xdr:col>
      <xdr:colOff>590550</xdr:colOff>
      <xdr:row>53</xdr:row>
      <xdr:rowOff>142875</xdr:rowOff>
    </xdr:to>
    <xdr:graphicFrame macro="">
      <xdr:nvGraphicFramePr>
        <xdr:cNvPr id="3" name="Chart 2"/>
        <xdr:cNvGraphicFramePr/>
      </xdr:nvGraphicFramePr>
      <xdr:xfrm>
        <a:off x="8582025" y="1333500"/>
        <a:ext cx="907732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4</xdr:row>
      <xdr:rowOff>114300</xdr:rowOff>
    </xdr:from>
    <xdr:to>
      <xdr:col>26</xdr:col>
      <xdr:colOff>409575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7210425" y="876300"/>
        <a:ext cx="90487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</xdr:row>
      <xdr:rowOff>57150</xdr:rowOff>
    </xdr:from>
    <xdr:to>
      <xdr:col>25</xdr:col>
      <xdr:colOff>200025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6391275" y="819150"/>
        <a:ext cx="90487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8</xdr:row>
      <xdr:rowOff>47625</xdr:rowOff>
    </xdr:from>
    <xdr:to>
      <xdr:col>24</xdr:col>
      <xdr:colOff>447675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6029325" y="1571625"/>
        <a:ext cx="90487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all aggregates exclude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lfst_lmbercobg)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25</xdr:row>
      <xdr:rowOff>0</xdr:rowOff>
    </xdr:from>
    <xdr:to>
      <xdr:col>32</xdr:col>
      <xdr:colOff>161925</xdr:colOff>
      <xdr:row>52</xdr:row>
      <xdr:rowOff>66675</xdr:rowOff>
    </xdr:to>
    <xdr:graphicFrame macro="">
      <xdr:nvGraphicFramePr>
        <xdr:cNvPr id="2" name="Chart 1"/>
        <xdr:cNvGraphicFramePr/>
      </xdr:nvGraphicFramePr>
      <xdr:xfrm>
        <a:off x="10620375" y="4391025"/>
        <a:ext cx="90487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Excluding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6</xdr:row>
      <xdr:rowOff>76200</xdr:rowOff>
    </xdr:from>
    <xdr:to>
      <xdr:col>26</xdr:col>
      <xdr:colOff>466725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7667625" y="1219200"/>
        <a:ext cx="90487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45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7</xdr:row>
      <xdr:rowOff>57150</xdr:rowOff>
    </xdr:from>
    <xdr:to>
      <xdr:col>26</xdr:col>
      <xdr:colOff>409575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7562850" y="1390650"/>
        <a:ext cx="904875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71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lfst_lmbpcoba, lfsa_pgacws)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10</xdr:row>
      <xdr:rowOff>180975</xdr:rowOff>
    </xdr:from>
    <xdr:to>
      <xdr:col>28</xdr:col>
      <xdr:colOff>600075</xdr:colOff>
      <xdr:row>54</xdr:row>
      <xdr:rowOff>9525</xdr:rowOff>
    </xdr:to>
    <xdr:graphicFrame macro="">
      <xdr:nvGraphicFramePr>
        <xdr:cNvPr id="3" name="Chart 2"/>
        <xdr:cNvGraphicFramePr/>
      </xdr:nvGraphicFramePr>
      <xdr:xfrm>
        <a:off x="8591550" y="2085975"/>
        <a:ext cx="90773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153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not available for Lichtenstein which does not participate in the EU LFS data collection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lfst_lmbpcoba)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workbookViewId="0" topLeftCell="A1">
      <selection activeCell="G35" sqref="G35"/>
    </sheetView>
  </sheetViews>
  <sheetFormatPr defaultColWidth="9.140625" defaultRowHeight="15"/>
  <cols>
    <col min="1" max="16384" width="9.140625" style="3" customWidth="1"/>
  </cols>
  <sheetData>
    <row r="1" spans="1:7" ht="15">
      <c r="A1" s="14" t="s">
        <v>0</v>
      </c>
      <c r="B1"/>
      <c r="C1"/>
      <c r="D1"/>
      <c r="E1"/>
      <c r="F1" s="2"/>
      <c r="G1" s="2"/>
    </row>
    <row r="2" spans="1:5" ht="15">
      <c r="A2"/>
      <c r="B2"/>
      <c r="C2"/>
      <c r="D2"/>
      <c r="E2"/>
    </row>
    <row r="3" spans="1:7" ht="15">
      <c r="A3" s="14" t="s">
        <v>1</v>
      </c>
      <c r="B3" s="15">
        <v>43942.14103009259</v>
      </c>
      <c r="C3"/>
      <c r="D3"/>
      <c r="E3"/>
      <c r="F3" s="2"/>
      <c r="G3" s="2"/>
    </row>
    <row r="4" spans="1:7" ht="15">
      <c r="A4" s="14" t="s">
        <v>2</v>
      </c>
      <c r="B4" s="15">
        <v>44032.48696763889</v>
      </c>
      <c r="C4"/>
      <c r="D4"/>
      <c r="E4"/>
      <c r="F4" s="2"/>
      <c r="G4" s="2"/>
    </row>
    <row r="5" spans="1:7" ht="15">
      <c r="A5" s="14" t="s">
        <v>3</v>
      </c>
      <c r="B5" s="14" t="s">
        <v>4</v>
      </c>
      <c r="C5"/>
      <c r="D5"/>
      <c r="E5"/>
      <c r="F5" s="2"/>
      <c r="G5" s="2"/>
    </row>
    <row r="6" spans="1:5" ht="15">
      <c r="A6"/>
      <c r="B6"/>
      <c r="C6"/>
      <c r="D6"/>
      <c r="E6"/>
    </row>
    <row r="7" spans="1:7" ht="15">
      <c r="A7" s="14" t="s">
        <v>5</v>
      </c>
      <c r="B7" s="14" t="s">
        <v>119</v>
      </c>
      <c r="C7"/>
      <c r="D7"/>
      <c r="E7"/>
      <c r="F7" s="2"/>
      <c r="G7" s="2"/>
    </row>
    <row r="8" spans="1:7" ht="15">
      <c r="A8" s="14" t="s">
        <v>7</v>
      </c>
      <c r="B8" s="14" t="s">
        <v>136</v>
      </c>
      <c r="C8"/>
      <c r="D8"/>
      <c r="E8"/>
      <c r="F8" s="2"/>
      <c r="G8" s="2"/>
    </row>
    <row r="9" spans="1:7" ht="15">
      <c r="A9" s="14" t="s">
        <v>8</v>
      </c>
      <c r="B9" s="14" t="s">
        <v>9</v>
      </c>
      <c r="C9"/>
      <c r="D9"/>
      <c r="E9"/>
      <c r="F9" s="2"/>
      <c r="G9" s="2"/>
    </row>
    <row r="10" spans="1:7" ht="15">
      <c r="A10"/>
      <c r="B10"/>
      <c r="C10"/>
      <c r="D10"/>
      <c r="E10"/>
      <c r="F10" s="2"/>
      <c r="G10" s="2"/>
    </row>
    <row r="11" spans="1:7" ht="12.75">
      <c r="A11" s="16" t="s">
        <v>10</v>
      </c>
      <c r="B11" s="16" t="s">
        <v>137</v>
      </c>
      <c r="C11" s="16" t="s">
        <v>11</v>
      </c>
      <c r="D11" s="16" t="s">
        <v>138</v>
      </c>
      <c r="E11" s="16" t="s">
        <v>11</v>
      </c>
      <c r="F11" s="16" t="s">
        <v>50</v>
      </c>
      <c r="G11" s="16" t="s">
        <v>11</v>
      </c>
    </row>
    <row r="12" spans="1:13" ht="12.75">
      <c r="A12" s="16" t="s">
        <v>41</v>
      </c>
      <c r="B12" s="17">
        <v>11326.7</v>
      </c>
      <c r="C12" s="18" t="s">
        <v>40</v>
      </c>
      <c r="D12" s="17">
        <v>21447.1</v>
      </c>
      <c r="E12" s="18" t="s">
        <v>40</v>
      </c>
      <c r="F12" s="17">
        <v>312519.1</v>
      </c>
      <c r="G12" s="18" t="s">
        <v>40</v>
      </c>
      <c r="I12" s="14"/>
      <c r="J12" s="14"/>
      <c r="K12" s="14"/>
      <c r="L12" s="14"/>
      <c r="M12" s="14"/>
    </row>
    <row r="13" spans="1:13" ht="12.75">
      <c r="A13" s="16" t="s">
        <v>42</v>
      </c>
      <c r="B13" s="17">
        <v>11397.5</v>
      </c>
      <c r="C13" s="18" t="s">
        <v>40</v>
      </c>
      <c r="D13" s="17">
        <v>21582</v>
      </c>
      <c r="E13" s="18" t="s">
        <v>40</v>
      </c>
      <c r="F13" s="17">
        <v>310796.1</v>
      </c>
      <c r="G13" s="18" t="s">
        <v>40</v>
      </c>
      <c r="I13" s="14"/>
      <c r="J13" s="26"/>
      <c r="K13" s="26"/>
      <c r="L13" s="26"/>
      <c r="M13" s="26"/>
    </row>
    <row r="14" spans="1:13" ht="12.75">
      <c r="A14" s="16" t="s">
        <v>43</v>
      </c>
      <c r="B14" s="17">
        <v>11709.7</v>
      </c>
      <c r="C14" s="18" t="s">
        <v>40</v>
      </c>
      <c r="D14" s="17">
        <v>22261.4</v>
      </c>
      <c r="E14" s="18" t="s">
        <v>40</v>
      </c>
      <c r="F14" s="17">
        <v>311140.4</v>
      </c>
      <c r="G14" s="18" t="s">
        <v>40</v>
      </c>
      <c r="I14" s="14"/>
      <c r="J14" s="26"/>
      <c r="K14" s="26"/>
      <c r="L14" s="26"/>
      <c r="M14" s="26"/>
    </row>
    <row r="15" spans="1:13" ht="12.75">
      <c r="A15" s="16" t="s">
        <v>44</v>
      </c>
      <c r="B15" s="17">
        <v>12033.1</v>
      </c>
      <c r="C15" s="18" t="s">
        <v>40</v>
      </c>
      <c r="D15" s="17">
        <v>22646</v>
      </c>
      <c r="E15" s="18" t="s">
        <v>40</v>
      </c>
      <c r="F15" s="17">
        <v>311061.6</v>
      </c>
      <c r="G15" s="18" t="s">
        <v>40</v>
      </c>
      <c r="I15" s="14"/>
      <c r="J15" s="26"/>
      <c r="K15" s="26"/>
      <c r="L15" s="26"/>
      <c r="M15" s="26"/>
    </row>
    <row r="16" spans="1:13" ht="12.75">
      <c r="A16" s="16" t="s">
        <v>45</v>
      </c>
      <c r="B16" s="17">
        <v>12375.1</v>
      </c>
      <c r="C16" s="18" t="s">
        <v>40</v>
      </c>
      <c r="D16" s="17">
        <v>22815</v>
      </c>
      <c r="E16" s="18" t="s">
        <v>40</v>
      </c>
      <c r="F16" s="17">
        <v>310738.8</v>
      </c>
      <c r="G16" s="18" t="s">
        <v>40</v>
      </c>
      <c r="I16" s="14"/>
      <c r="J16" s="26"/>
      <c r="K16" s="26"/>
      <c r="L16" s="26"/>
      <c r="M16" s="26"/>
    </row>
    <row r="17" spans="1:13" ht="12.75">
      <c r="A17" s="16" t="s">
        <v>46</v>
      </c>
      <c r="B17" s="17">
        <v>12953.9</v>
      </c>
      <c r="C17" s="18" t="s">
        <v>40</v>
      </c>
      <c r="D17" s="17">
        <v>23099.8</v>
      </c>
      <c r="E17" s="18" t="s">
        <v>40</v>
      </c>
      <c r="F17" s="17">
        <v>311305.5</v>
      </c>
      <c r="G17" s="18" t="s">
        <v>40</v>
      </c>
      <c r="I17" s="14"/>
      <c r="J17" s="26"/>
      <c r="K17" s="26"/>
      <c r="L17" s="26"/>
      <c r="M17" s="26"/>
    </row>
    <row r="18" spans="1:13" ht="12.75">
      <c r="A18" s="16" t="s">
        <v>47</v>
      </c>
      <c r="B18" s="17">
        <v>13441.9</v>
      </c>
      <c r="C18" s="18" t="s">
        <v>40</v>
      </c>
      <c r="D18" s="17">
        <v>23822</v>
      </c>
      <c r="E18" s="18" t="s">
        <v>40</v>
      </c>
      <c r="F18" s="17">
        <v>310912.6</v>
      </c>
      <c r="G18" s="18" t="s">
        <v>40</v>
      </c>
      <c r="I18" s="14"/>
      <c r="J18" s="26"/>
      <c r="K18" s="26"/>
      <c r="L18" s="26"/>
      <c r="M18" s="26"/>
    </row>
    <row r="19" spans="1:13" ht="12.75">
      <c r="A19" s="16" t="s">
        <v>48</v>
      </c>
      <c r="B19" s="17">
        <v>14105.7</v>
      </c>
      <c r="C19" s="18" t="s">
        <v>40</v>
      </c>
      <c r="D19" s="17">
        <v>24700.2</v>
      </c>
      <c r="E19" s="18" t="s">
        <v>40</v>
      </c>
      <c r="F19" s="17">
        <v>310860.6</v>
      </c>
      <c r="G19" s="18" t="s">
        <v>40</v>
      </c>
      <c r="I19" s="14"/>
      <c r="J19" s="26"/>
      <c r="K19" s="26"/>
      <c r="L19" s="26"/>
      <c r="M19" s="26"/>
    </row>
    <row r="20" spans="1:13" ht="12.75">
      <c r="A20" s="16" t="s">
        <v>49</v>
      </c>
      <c r="B20" s="17">
        <v>15260.5</v>
      </c>
      <c r="C20" s="18" t="s">
        <v>40</v>
      </c>
      <c r="D20" s="17">
        <v>28123.7</v>
      </c>
      <c r="E20" s="18" t="s">
        <v>40</v>
      </c>
      <c r="F20" s="17">
        <v>310195.2</v>
      </c>
      <c r="G20" s="18" t="s">
        <v>40</v>
      </c>
      <c r="I20" s="14"/>
      <c r="J20" s="26"/>
      <c r="K20" s="26"/>
      <c r="L20" s="26"/>
      <c r="M20" s="26"/>
    </row>
    <row r="21" spans="1:13" ht="12.75">
      <c r="A21" s="16" t="s">
        <v>120</v>
      </c>
      <c r="B21" s="17">
        <v>15684.6</v>
      </c>
      <c r="C21" s="18" t="s">
        <v>40</v>
      </c>
      <c r="D21" s="17">
        <v>29052.3</v>
      </c>
      <c r="E21" s="18" t="s">
        <v>40</v>
      </c>
      <c r="F21" s="17">
        <v>309376.6</v>
      </c>
      <c r="G21" s="18" t="s">
        <v>40</v>
      </c>
      <c r="I21" s="14"/>
      <c r="J21" s="26"/>
      <c r="K21" s="26"/>
      <c r="L21" s="26"/>
      <c r="M21" s="26"/>
    </row>
    <row r="22" spans="1:13" ht="12.75">
      <c r="A22" s="16" t="s">
        <v>134</v>
      </c>
      <c r="B22" s="17">
        <v>15953.4</v>
      </c>
      <c r="C22" s="18" t="s">
        <v>40</v>
      </c>
      <c r="D22" s="17">
        <v>29855.4</v>
      </c>
      <c r="E22" s="18" t="s">
        <v>40</v>
      </c>
      <c r="F22" s="17">
        <v>309008</v>
      </c>
      <c r="G22" s="18" t="s">
        <v>40</v>
      </c>
      <c r="I22" s="14"/>
      <c r="J22" s="26"/>
      <c r="K22" s="26"/>
      <c r="L22" s="26"/>
      <c r="M22" s="26"/>
    </row>
    <row r="23" spans="1:13" ht="15">
      <c r="A23"/>
      <c r="B23">
        <f>B22/B12</f>
        <v>1.4084773146635823</v>
      </c>
      <c r="C23"/>
      <c r="D23">
        <f>D22/D12</f>
        <v>1.392048342200111</v>
      </c>
      <c r="E23"/>
      <c r="F23" t="s">
        <v>88</v>
      </c>
      <c r="G23"/>
      <c r="I23" s="14"/>
      <c r="J23" s="26"/>
      <c r="K23" s="26"/>
      <c r="L23" s="26"/>
      <c r="M23" s="26"/>
    </row>
    <row r="24" spans="1:5" ht="15">
      <c r="A24" s="14" t="s">
        <v>12</v>
      </c>
      <c r="B24"/>
      <c r="C24"/>
      <c r="D24"/>
      <c r="E24" s="14" t="s">
        <v>13</v>
      </c>
    </row>
    <row r="25" spans="1:7" ht="15">
      <c r="A25" s="14" t="s">
        <v>14</v>
      </c>
      <c r="B25" s="14" t="s">
        <v>15</v>
      </c>
      <c r="C25"/>
      <c r="D25"/>
      <c r="E25" s="14" t="s">
        <v>16</v>
      </c>
      <c r="F25" s="2"/>
      <c r="G25" s="2"/>
    </row>
    <row r="26" spans="1:7" ht="15">
      <c r="A26" s="14" t="s">
        <v>18</v>
      </c>
      <c r="B26" s="14" t="s">
        <v>19</v>
      </c>
      <c r="C26"/>
      <c r="D26"/>
      <c r="E26"/>
      <c r="F26" s="1" t="s">
        <v>17</v>
      </c>
      <c r="G26" s="2"/>
    </row>
    <row r="27" spans="1:7" ht="15">
      <c r="A27" s="14" t="s">
        <v>20</v>
      </c>
      <c r="B27" s="14" t="s">
        <v>21</v>
      </c>
      <c r="C27"/>
      <c r="D27"/>
      <c r="E27"/>
      <c r="F27" s="2"/>
      <c r="G27" s="2"/>
    </row>
    <row r="28" spans="1:7" ht="15">
      <c r="A28" s="14" t="s">
        <v>22</v>
      </c>
      <c r="B28" s="14" t="s">
        <v>23</v>
      </c>
      <c r="C28"/>
      <c r="D28"/>
      <c r="E28"/>
      <c r="F28" s="2"/>
      <c r="G28" s="2"/>
    </row>
    <row r="29" spans="1:7" ht="15">
      <c r="A29" s="14" t="s">
        <v>24</v>
      </c>
      <c r="B29" s="14" t="s">
        <v>25</v>
      </c>
      <c r="C29"/>
      <c r="D29"/>
      <c r="E29"/>
      <c r="F29" s="2"/>
      <c r="G29" s="2"/>
    </row>
    <row r="30" spans="1:7" ht="15">
      <c r="A30" s="14" t="s">
        <v>28</v>
      </c>
      <c r="B30" s="14" t="s">
        <v>29</v>
      </c>
      <c r="C30"/>
      <c r="D30"/>
      <c r="E30"/>
      <c r="F30" s="2"/>
      <c r="G30" s="2"/>
    </row>
    <row r="31" spans="1:7" ht="15">
      <c r="A31" s="14" t="s">
        <v>30</v>
      </c>
      <c r="B31" s="14" t="s">
        <v>31</v>
      </c>
      <c r="C31"/>
      <c r="D31"/>
      <c r="E31"/>
      <c r="F31" s="2"/>
      <c r="G31" s="2"/>
    </row>
    <row r="32" spans="1:7" ht="15">
      <c r="A32" s="14" t="s">
        <v>32</v>
      </c>
      <c r="B32" s="14" t="s">
        <v>33</v>
      </c>
      <c r="C32"/>
      <c r="D32"/>
      <c r="E32"/>
      <c r="F32" s="2"/>
      <c r="G32" s="2"/>
    </row>
    <row r="33" spans="1:7" ht="15">
      <c r="A33" s="14" t="s">
        <v>34</v>
      </c>
      <c r="B33" s="14" t="s">
        <v>121</v>
      </c>
      <c r="C33"/>
      <c r="D33"/>
      <c r="E33"/>
      <c r="F33" s="2"/>
      <c r="G33" s="2"/>
    </row>
    <row r="34" spans="1:5" ht="15">
      <c r="A34" s="14" t="s">
        <v>36</v>
      </c>
      <c r="B34" s="14" t="s">
        <v>37</v>
      </c>
      <c r="C34"/>
      <c r="D34"/>
      <c r="E34"/>
    </row>
    <row r="35" spans="1:5" ht="15">
      <c r="A35" s="14" t="s">
        <v>38</v>
      </c>
      <c r="B35" s="14" t="s">
        <v>39</v>
      </c>
      <c r="C35"/>
      <c r="D35"/>
      <c r="E35"/>
    </row>
    <row r="36" spans="1:2" ht="12">
      <c r="A36" s="1"/>
      <c r="B36" s="1"/>
    </row>
    <row r="37" spans="1:2" ht="12">
      <c r="A37" s="1"/>
      <c r="B37" s="1"/>
    </row>
    <row r="39" ht="15" customHeight="1">
      <c r="N39" s="13" t="s">
        <v>118</v>
      </c>
    </row>
    <row r="40" ht="12">
      <c r="N40" s="12" t="s">
        <v>110</v>
      </c>
    </row>
    <row r="45" ht="15">
      <c r="A45" s="3" t="s">
        <v>127</v>
      </c>
    </row>
    <row r="46" ht="15">
      <c r="A46" s="3" t="s">
        <v>153</v>
      </c>
    </row>
    <row r="47" ht="15">
      <c r="O47" s="3" t="s">
        <v>88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1">
      <selection activeCell="E35" sqref="E35"/>
    </sheetView>
  </sheetViews>
  <sheetFormatPr defaultColWidth="9.140625" defaultRowHeight="15"/>
  <cols>
    <col min="1" max="16384" width="9.140625" style="3" customWidth="1"/>
  </cols>
  <sheetData>
    <row r="1" spans="1:7" ht="15">
      <c r="A1" s="14" t="s">
        <v>100</v>
      </c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5">
      <c r="A3" s="14" t="s">
        <v>1</v>
      </c>
      <c r="B3" s="15">
        <v>43942.14077546296</v>
      </c>
      <c r="C3"/>
      <c r="D3"/>
      <c r="E3"/>
      <c r="F3"/>
      <c r="G3"/>
    </row>
    <row r="4" spans="1:7" ht="15">
      <c r="A4" s="14" t="s">
        <v>2</v>
      </c>
      <c r="B4" s="15">
        <v>44027.6543377662</v>
      </c>
      <c r="C4"/>
      <c r="D4"/>
      <c r="E4"/>
      <c r="F4"/>
      <c r="G4"/>
    </row>
    <row r="5" spans="1:7" ht="15">
      <c r="A5" s="14" t="s">
        <v>3</v>
      </c>
      <c r="B5" s="14" t="s">
        <v>4</v>
      </c>
      <c r="C5"/>
      <c r="D5"/>
      <c r="E5"/>
      <c r="F5"/>
      <c r="G5"/>
    </row>
    <row r="6" spans="1:7" ht="15">
      <c r="A6"/>
      <c r="B6"/>
      <c r="C6"/>
      <c r="D6"/>
      <c r="E6"/>
      <c r="F6"/>
      <c r="G6"/>
    </row>
    <row r="7" spans="1:7" ht="15">
      <c r="A7" s="14" t="s">
        <v>5</v>
      </c>
      <c r="B7" s="14" t="s">
        <v>101</v>
      </c>
      <c r="C7"/>
      <c r="D7"/>
      <c r="E7"/>
      <c r="F7"/>
      <c r="G7"/>
    </row>
    <row r="8" spans="1:7" ht="15">
      <c r="A8" s="14" t="s">
        <v>7</v>
      </c>
      <c r="B8" s="14" t="s">
        <v>136</v>
      </c>
      <c r="C8"/>
      <c r="D8"/>
      <c r="E8"/>
      <c r="F8"/>
      <c r="G8"/>
    </row>
    <row r="9" spans="1:7" ht="15">
      <c r="A9" s="14" t="s">
        <v>8</v>
      </c>
      <c r="B9" s="14" t="s">
        <v>9</v>
      </c>
      <c r="C9"/>
      <c r="D9"/>
      <c r="E9"/>
      <c r="F9"/>
      <c r="G9"/>
    </row>
    <row r="10" spans="1:12" ht="15">
      <c r="A10"/>
      <c r="B10" s="3" t="s">
        <v>149</v>
      </c>
      <c r="C10"/>
      <c r="D10" s="3" t="s">
        <v>150</v>
      </c>
      <c r="E10"/>
      <c r="F10" s="3" t="s">
        <v>148</v>
      </c>
      <c r="G10"/>
      <c r="L10" s="3" t="s">
        <v>88</v>
      </c>
    </row>
    <row r="11" spans="1:9" ht="12.75">
      <c r="A11" s="16" t="s">
        <v>10</v>
      </c>
      <c r="B11" s="16" t="s">
        <v>147</v>
      </c>
      <c r="C11" s="16" t="s">
        <v>11</v>
      </c>
      <c r="D11" s="16" t="s">
        <v>151</v>
      </c>
      <c r="E11" s="16" t="s">
        <v>11</v>
      </c>
      <c r="F11" s="16" t="s">
        <v>51</v>
      </c>
      <c r="G11" s="16" t="s">
        <v>11</v>
      </c>
      <c r="H11" s="9" t="s">
        <v>50</v>
      </c>
      <c r="I11" s="9" t="s">
        <v>11</v>
      </c>
    </row>
    <row r="12" spans="1:10" ht="12.75">
      <c r="A12" s="27">
        <v>2009</v>
      </c>
      <c r="B12" s="17">
        <v>70</v>
      </c>
      <c r="C12" s="18" t="s">
        <v>40</v>
      </c>
      <c r="D12" s="17">
        <v>61.2</v>
      </c>
      <c r="E12" s="18" t="s">
        <v>40</v>
      </c>
      <c r="F12" s="17">
        <v>69.8</v>
      </c>
      <c r="G12" s="18" t="s">
        <v>40</v>
      </c>
      <c r="H12" s="17">
        <v>69.2</v>
      </c>
      <c r="I12" s="10" t="s">
        <v>40</v>
      </c>
      <c r="J12" s="11">
        <f>B12-F12</f>
        <v>0.20000000000000284</v>
      </c>
    </row>
    <row r="13" spans="1:10" ht="12.75">
      <c r="A13" s="27">
        <v>2010</v>
      </c>
      <c r="B13" s="17">
        <v>69.8</v>
      </c>
      <c r="C13" s="18" t="s">
        <v>40</v>
      </c>
      <c r="D13" s="17">
        <v>60.8</v>
      </c>
      <c r="E13" s="18" t="s">
        <v>40</v>
      </c>
      <c r="F13" s="17">
        <v>69.4</v>
      </c>
      <c r="G13" s="18" t="s">
        <v>40</v>
      </c>
      <c r="H13" s="17">
        <v>68.8</v>
      </c>
      <c r="I13" s="10" t="s">
        <v>40</v>
      </c>
      <c r="J13" s="11">
        <f aca="true" t="shared" si="0" ref="J13:J22">B13-F13</f>
        <v>0.3999999999999915</v>
      </c>
    </row>
    <row r="14" spans="1:10" ht="12.75">
      <c r="A14" s="27">
        <v>2011</v>
      </c>
      <c r="B14" s="17">
        <v>70.5</v>
      </c>
      <c r="C14" s="18" t="s">
        <v>40</v>
      </c>
      <c r="D14" s="17">
        <v>60.2</v>
      </c>
      <c r="E14" s="18" t="s">
        <v>40</v>
      </c>
      <c r="F14" s="17">
        <v>69.5</v>
      </c>
      <c r="G14" s="18" t="s">
        <v>40</v>
      </c>
      <c r="H14" s="17">
        <v>68.9</v>
      </c>
      <c r="I14" s="10" t="s">
        <v>40</v>
      </c>
      <c r="J14" s="11">
        <f t="shared" si="0"/>
        <v>1</v>
      </c>
    </row>
    <row r="15" spans="1:10" ht="12.75">
      <c r="A15" s="27">
        <v>2012</v>
      </c>
      <c r="B15" s="17">
        <v>70.5</v>
      </c>
      <c r="C15" s="18" t="s">
        <v>40</v>
      </c>
      <c r="D15" s="17">
        <v>59.5</v>
      </c>
      <c r="E15" s="18" t="s">
        <v>40</v>
      </c>
      <c r="F15" s="17">
        <v>69.4</v>
      </c>
      <c r="G15" s="18" t="s">
        <v>40</v>
      </c>
      <c r="H15" s="17">
        <v>68.7</v>
      </c>
      <c r="I15" s="10" t="s">
        <v>40</v>
      </c>
      <c r="J15" s="11">
        <f t="shared" si="0"/>
        <v>1.0999999999999943</v>
      </c>
    </row>
    <row r="16" spans="1:10" ht="12.75">
      <c r="A16" s="27">
        <v>2013</v>
      </c>
      <c r="B16" s="17">
        <v>70.9</v>
      </c>
      <c r="C16" s="18" t="s">
        <v>40</v>
      </c>
      <c r="D16" s="17">
        <v>58.7</v>
      </c>
      <c r="E16" s="18" t="s">
        <v>40</v>
      </c>
      <c r="F16" s="17">
        <v>69.4</v>
      </c>
      <c r="G16" s="18" t="s">
        <v>40</v>
      </c>
      <c r="H16" s="17">
        <v>68.7</v>
      </c>
      <c r="I16" s="10" t="s">
        <v>40</v>
      </c>
      <c r="J16" s="11">
        <f t="shared" si="0"/>
        <v>1.5</v>
      </c>
    </row>
    <row r="17" spans="1:10" ht="12.75">
      <c r="A17" s="27">
        <v>2014</v>
      </c>
      <c r="B17" s="17">
        <v>71.9</v>
      </c>
      <c r="C17" s="18" t="s">
        <v>40</v>
      </c>
      <c r="D17" s="17">
        <v>59.4</v>
      </c>
      <c r="E17" s="18" t="s">
        <v>40</v>
      </c>
      <c r="F17" s="17">
        <v>70.2</v>
      </c>
      <c r="G17" s="18" t="s">
        <v>40</v>
      </c>
      <c r="H17" s="17">
        <v>69.5</v>
      </c>
      <c r="I17" s="10" t="s">
        <v>40</v>
      </c>
      <c r="J17" s="11">
        <f t="shared" si="0"/>
        <v>1.7000000000000028</v>
      </c>
    </row>
    <row r="18" spans="1:10" ht="12.75">
      <c r="A18" s="27">
        <v>2015</v>
      </c>
      <c r="B18" s="17">
        <v>73</v>
      </c>
      <c r="C18" s="18" t="s">
        <v>40</v>
      </c>
      <c r="D18" s="17">
        <v>59.9</v>
      </c>
      <c r="E18" s="18" t="s">
        <v>40</v>
      </c>
      <c r="F18" s="17">
        <v>71.1</v>
      </c>
      <c r="G18" s="18" t="s">
        <v>40</v>
      </c>
      <c r="H18" s="17">
        <v>70.3</v>
      </c>
      <c r="I18" s="10" t="s">
        <v>40</v>
      </c>
      <c r="J18" s="11">
        <f t="shared" si="0"/>
        <v>1.9000000000000057</v>
      </c>
    </row>
    <row r="19" spans="1:10" ht="12.75">
      <c r="A19" s="27">
        <v>2016</v>
      </c>
      <c r="B19" s="17">
        <v>74.4</v>
      </c>
      <c r="C19" s="18" t="s">
        <v>40</v>
      </c>
      <c r="D19" s="17">
        <v>60.2</v>
      </c>
      <c r="E19" s="18" t="s">
        <v>40</v>
      </c>
      <c r="F19" s="17">
        <v>72.1</v>
      </c>
      <c r="G19" s="18" t="s">
        <v>40</v>
      </c>
      <c r="H19" s="17">
        <v>71.3</v>
      </c>
      <c r="I19" s="10" t="s">
        <v>40</v>
      </c>
      <c r="J19" s="11">
        <f t="shared" si="0"/>
        <v>2.3000000000000114</v>
      </c>
    </row>
    <row r="20" spans="1:10" ht="12.75">
      <c r="A20" s="27">
        <v>2017</v>
      </c>
      <c r="B20" s="17">
        <v>75.8</v>
      </c>
      <c r="C20" s="18" t="s">
        <v>40</v>
      </c>
      <c r="D20" s="17">
        <v>63</v>
      </c>
      <c r="E20" s="18" t="s">
        <v>40</v>
      </c>
      <c r="F20" s="17">
        <v>73.2</v>
      </c>
      <c r="G20" s="18" t="s">
        <v>40</v>
      </c>
      <c r="H20" s="17">
        <v>72.4</v>
      </c>
      <c r="I20" s="10" t="s">
        <v>40</v>
      </c>
      <c r="J20" s="11">
        <f t="shared" si="0"/>
        <v>2.5999999999999943</v>
      </c>
    </row>
    <row r="21" spans="1:10" ht="12.75">
      <c r="A21" s="27">
        <v>2018</v>
      </c>
      <c r="B21" s="17">
        <v>76.9</v>
      </c>
      <c r="C21" s="18" t="s">
        <v>40</v>
      </c>
      <c r="D21" s="17">
        <v>64.5</v>
      </c>
      <c r="E21" s="18" t="s">
        <v>40</v>
      </c>
      <c r="F21" s="17">
        <v>74.1</v>
      </c>
      <c r="G21" s="18" t="s">
        <v>40</v>
      </c>
      <c r="H21" s="17">
        <v>73.3</v>
      </c>
      <c r="I21" s="10" t="s">
        <v>40</v>
      </c>
      <c r="J21" s="11">
        <f t="shared" si="0"/>
        <v>2.8000000000000114</v>
      </c>
    </row>
    <row r="22" spans="1:10" ht="12.75">
      <c r="A22" s="27">
        <v>2019</v>
      </c>
      <c r="B22" s="17">
        <v>77.8</v>
      </c>
      <c r="C22" s="18" t="s">
        <v>40</v>
      </c>
      <c r="D22" s="17">
        <v>65.5</v>
      </c>
      <c r="E22" s="18" t="s">
        <v>40</v>
      </c>
      <c r="F22" s="17">
        <v>74.8</v>
      </c>
      <c r="G22" s="18" t="s">
        <v>40</v>
      </c>
      <c r="H22" s="17">
        <v>74.1</v>
      </c>
      <c r="I22" s="10" t="s">
        <v>40</v>
      </c>
      <c r="J22" s="11">
        <f t="shared" si="0"/>
        <v>3</v>
      </c>
    </row>
    <row r="23" spans="1:10" ht="15">
      <c r="A23"/>
      <c r="B23"/>
      <c r="C23"/>
      <c r="D23"/>
      <c r="E23"/>
      <c r="F23"/>
      <c r="G23"/>
      <c r="J23" s="11" t="s">
        <v>88</v>
      </c>
    </row>
    <row r="24" spans="1:7" ht="15">
      <c r="A24" s="14" t="s">
        <v>12</v>
      </c>
      <c r="B24"/>
      <c r="C24"/>
      <c r="D24"/>
      <c r="E24" s="14" t="s">
        <v>13</v>
      </c>
      <c r="F24"/>
      <c r="G24"/>
    </row>
    <row r="25" spans="1:7" ht="15">
      <c r="A25" s="14" t="s">
        <v>14</v>
      </c>
      <c r="B25" s="14" t="s">
        <v>15</v>
      </c>
      <c r="C25"/>
      <c r="D25"/>
      <c r="E25" s="14" t="s">
        <v>16</v>
      </c>
      <c r="F25" s="14" t="s">
        <v>17</v>
      </c>
      <c r="G25"/>
    </row>
    <row r="26" spans="1:7" ht="15">
      <c r="A26" s="14" t="s">
        <v>18</v>
      </c>
      <c r="B26" s="14" t="s">
        <v>19</v>
      </c>
      <c r="C26"/>
      <c r="D26"/>
      <c r="E26"/>
      <c r="F26"/>
      <c r="G26"/>
    </row>
    <row r="27" spans="1:7" ht="15">
      <c r="A27" s="14" t="s">
        <v>20</v>
      </c>
      <c r="B27" s="14" t="s">
        <v>21</v>
      </c>
      <c r="C27"/>
      <c r="D27"/>
      <c r="E27"/>
      <c r="F27"/>
      <c r="G27"/>
    </row>
    <row r="28" spans="1:7" ht="15">
      <c r="A28" s="14" t="s">
        <v>22</v>
      </c>
      <c r="B28" s="14" t="s">
        <v>23</v>
      </c>
      <c r="C28"/>
      <c r="D28"/>
      <c r="E28"/>
      <c r="F28"/>
      <c r="G28"/>
    </row>
    <row r="29" spans="1:7" ht="15">
      <c r="A29" s="14" t="s">
        <v>24</v>
      </c>
      <c r="B29" s="14" t="s">
        <v>25</v>
      </c>
      <c r="C29"/>
      <c r="D29"/>
      <c r="E29"/>
      <c r="F29"/>
      <c r="G29"/>
    </row>
    <row r="30" spans="1:7" ht="15">
      <c r="A30" s="14" t="s">
        <v>28</v>
      </c>
      <c r="B30" s="14" t="s">
        <v>29</v>
      </c>
      <c r="C30"/>
      <c r="D30"/>
      <c r="E30"/>
      <c r="F30"/>
      <c r="G30"/>
    </row>
    <row r="31" spans="1:7" ht="15">
      <c r="A31" s="14" t="s">
        <v>30</v>
      </c>
      <c r="B31" s="14" t="s">
        <v>31</v>
      </c>
      <c r="C31"/>
      <c r="D31"/>
      <c r="E31"/>
      <c r="F31"/>
      <c r="G31"/>
    </row>
    <row r="32" spans="1:7" ht="15">
      <c r="A32" s="14" t="s">
        <v>32</v>
      </c>
      <c r="B32" s="14" t="s">
        <v>33</v>
      </c>
      <c r="C32"/>
      <c r="D32"/>
      <c r="E32"/>
      <c r="F32"/>
      <c r="G32"/>
    </row>
    <row r="33" spans="1:7" ht="15">
      <c r="A33" s="14" t="s">
        <v>34</v>
      </c>
      <c r="B33" s="14" t="s">
        <v>121</v>
      </c>
      <c r="C33"/>
      <c r="D33"/>
      <c r="E33"/>
      <c r="F33"/>
      <c r="G33"/>
    </row>
    <row r="34" spans="1:7" ht="15">
      <c r="A34" s="14" t="s">
        <v>36</v>
      </c>
      <c r="B34" s="14" t="s">
        <v>37</v>
      </c>
      <c r="C34"/>
      <c r="D34"/>
      <c r="E34"/>
      <c r="F34"/>
      <c r="G34"/>
    </row>
    <row r="35" spans="1:7" ht="15">
      <c r="A35" s="14" t="s">
        <v>38</v>
      </c>
      <c r="B35" s="14" t="s">
        <v>39</v>
      </c>
      <c r="C35"/>
      <c r="D35"/>
      <c r="E35"/>
      <c r="F35"/>
      <c r="G35"/>
    </row>
    <row r="36" spans="1:2" ht="12">
      <c r="A36" s="8"/>
      <c r="B36" s="8"/>
    </row>
    <row r="37" ht="15">
      <c r="L37" s="13" t="s">
        <v>118</v>
      </c>
    </row>
    <row r="38" ht="15" customHeight="1">
      <c r="L38" s="12" t="s">
        <v>113</v>
      </c>
    </row>
    <row r="41" ht="15">
      <c r="J41" s="3" t="s">
        <v>88</v>
      </c>
    </row>
    <row r="43" ht="15">
      <c r="A43" s="3" t="s">
        <v>127</v>
      </c>
    </row>
    <row r="44" ht="15">
      <c r="A44" s="3" t="s">
        <v>129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 topLeftCell="A1">
      <selection activeCell="A43" sqref="A43"/>
    </sheetView>
  </sheetViews>
  <sheetFormatPr defaultColWidth="9.140625" defaultRowHeight="15"/>
  <cols>
    <col min="1" max="16384" width="9.140625" style="3" customWidth="1"/>
  </cols>
  <sheetData>
    <row r="1" spans="1:5" ht="15">
      <c r="A1" s="14" t="s">
        <v>104</v>
      </c>
      <c r="B1"/>
      <c r="C1"/>
      <c r="D1"/>
      <c r="E1"/>
    </row>
    <row r="2" spans="1:5" ht="15">
      <c r="A2"/>
      <c r="B2"/>
      <c r="C2"/>
      <c r="D2"/>
      <c r="E2"/>
    </row>
    <row r="3" spans="1:5" ht="15">
      <c r="A3" s="14" t="s">
        <v>1</v>
      </c>
      <c r="B3" s="15">
        <v>43942.140868055554</v>
      </c>
      <c r="C3"/>
      <c r="D3"/>
      <c r="E3"/>
    </row>
    <row r="4" spans="1:5" ht="15">
      <c r="A4" s="14" t="s">
        <v>2</v>
      </c>
      <c r="B4" s="15">
        <v>44027.65840678241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101</v>
      </c>
      <c r="C7"/>
      <c r="D7"/>
      <c r="E7"/>
    </row>
    <row r="8" spans="1:5" ht="15">
      <c r="A8" s="14" t="s">
        <v>8</v>
      </c>
      <c r="B8" s="14" t="s">
        <v>9</v>
      </c>
      <c r="C8"/>
      <c r="D8"/>
      <c r="E8"/>
    </row>
    <row r="9" spans="1:5" ht="15">
      <c r="A9" s="14" t="s">
        <v>7</v>
      </c>
      <c r="B9" s="14" t="s">
        <v>136</v>
      </c>
      <c r="C9"/>
      <c r="D9"/>
      <c r="E9"/>
    </row>
    <row r="10" spans="1:5" ht="15">
      <c r="A10" s="14" t="s">
        <v>105</v>
      </c>
      <c r="B10" s="14">
        <v>2019</v>
      </c>
      <c r="C10"/>
      <c r="D10"/>
      <c r="E10"/>
    </row>
    <row r="11" spans="1:5" ht="15">
      <c r="A11"/>
      <c r="B11"/>
      <c r="C11"/>
      <c r="D11"/>
      <c r="E11"/>
    </row>
    <row r="12" spans="1:11" ht="12.75">
      <c r="A12" s="16" t="s">
        <v>106</v>
      </c>
      <c r="B12" s="16" t="s">
        <v>107</v>
      </c>
      <c r="C12" s="16" t="s">
        <v>11</v>
      </c>
      <c r="D12" s="16" t="s">
        <v>108</v>
      </c>
      <c r="E12" s="16" t="s">
        <v>11</v>
      </c>
      <c r="I12" s="11"/>
      <c r="K12" s="3" t="s">
        <v>88</v>
      </c>
    </row>
    <row r="13" spans="1:9" ht="12.75">
      <c r="A13" s="16" t="s">
        <v>147</v>
      </c>
      <c r="B13" s="17">
        <v>84.5</v>
      </c>
      <c r="C13" s="18" t="s">
        <v>40</v>
      </c>
      <c r="D13" s="17">
        <v>71.5</v>
      </c>
      <c r="E13" s="18" t="s">
        <v>40</v>
      </c>
      <c r="F13" s="3" t="s">
        <v>144</v>
      </c>
      <c r="I13" s="11">
        <f>B13-D13</f>
        <v>13</v>
      </c>
    </row>
    <row r="14" spans="1:9" ht="12.75">
      <c r="A14" s="16" t="s">
        <v>152</v>
      </c>
      <c r="B14" s="17">
        <v>75.7</v>
      </c>
      <c r="C14" s="18" t="s">
        <v>40</v>
      </c>
      <c r="D14" s="17">
        <v>55.9</v>
      </c>
      <c r="E14" s="18" t="s">
        <v>40</v>
      </c>
      <c r="F14" s="3" t="s">
        <v>145</v>
      </c>
      <c r="I14" s="11">
        <f aca="true" t="shared" si="0" ref="I14:I16">B14-D14</f>
        <v>19.800000000000004</v>
      </c>
    </row>
    <row r="15" spans="1:9" ht="12.75">
      <c r="A15" s="16" t="s">
        <v>51</v>
      </c>
      <c r="B15" s="17">
        <v>79.9</v>
      </c>
      <c r="C15" s="18" t="s">
        <v>40</v>
      </c>
      <c r="D15" s="17">
        <v>69.7</v>
      </c>
      <c r="E15" s="18" t="s">
        <v>40</v>
      </c>
      <c r="F15" s="3" t="s">
        <v>162</v>
      </c>
      <c r="I15" s="11">
        <f t="shared" si="0"/>
        <v>10.200000000000003</v>
      </c>
    </row>
    <row r="16" spans="1:9" ht="12.75">
      <c r="A16" s="16" t="s">
        <v>50</v>
      </c>
      <c r="B16" s="17">
        <v>79.7</v>
      </c>
      <c r="C16" s="18" t="s">
        <v>40</v>
      </c>
      <c r="D16" s="17">
        <v>68.4</v>
      </c>
      <c r="E16" s="18" t="s">
        <v>40</v>
      </c>
      <c r="F16" s="3" t="s">
        <v>50</v>
      </c>
      <c r="G16" s="11" t="s">
        <v>88</v>
      </c>
      <c r="I16" s="11">
        <f t="shared" si="0"/>
        <v>11.299999999999997</v>
      </c>
    </row>
    <row r="17" spans="1:5" ht="15">
      <c r="A17"/>
      <c r="B17"/>
      <c r="C17"/>
      <c r="D17"/>
      <c r="E17"/>
    </row>
    <row r="18" spans="1:5" ht="15">
      <c r="A18" s="14" t="s">
        <v>12</v>
      </c>
      <c r="B18"/>
      <c r="C18"/>
      <c r="D18"/>
      <c r="E18" s="14" t="s">
        <v>13</v>
      </c>
    </row>
    <row r="19" spans="1:8" ht="15">
      <c r="A19" s="14" t="s">
        <v>14</v>
      </c>
      <c r="B19" s="14" t="s">
        <v>15</v>
      </c>
      <c r="C19"/>
      <c r="D19"/>
      <c r="E19" s="14" t="s">
        <v>16</v>
      </c>
      <c r="F19" s="8" t="s">
        <v>17</v>
      </c>
      <c r="H19" s="24" t="s">
        <v>88</v>
      </c>
    </row>
    <row r="20" spans="1:5" ht="15">
      <c r="A20" s="14" t="s">
        <v>18</v>
      </c>
      <c r="B20" s="14" t="s">
        <v>19</v>
      </c>
      <c r="C20"/>
      <c r="D20"/>
      <c r="E20"/>
    </row>
    <row r="21" spans="1:5" ht="15">
      <c r="A21" s="14" t="s">
        <v>20</v>
      </c>
      <c r="B21" s="14" t="s">
        <v>21</v>
      </c>
      <c r="C21"/>
      <c r="D21"/>
      <c r="E21"/>
    </row>
    <row r="22" spans="1:8" ht="15">
      <c r="A22" s="14" t="s">
        <v>22</v>
      </c>
      <c r="B22" s="14" t="s">
        <v>23</v>
      </c>
      <c r="C22"/>
      <c r="D22"/>
      <c r="E22"/>
      <c r="H22" s="11">
        <f>D14-D13</f>
        <v>-15.600000000000001</v>
      </c>
    </row>
    <row r="23" spans="1:5" ht="15">
      <c r="A23" s="14" t="s">
        <v>24</v>
      </c>
      <c r="B23" s="14" t="s">
        <v>25</v>
      </c>
      <c r="C23"/>
      <c r="D23"/>
      <c r="E23"/>
    </row>
    <row r="24" spans="1:5" ht="15">
      <c r="A24" s="14" t="s">
        <v>28</v>
      </c>
      <c r="B24" s="14" t="s">
        <v>29</v>
      </c>
      <c r="C24"/>
      <c r="D24"/>
      <c r="E24"/>
    </row>
    <row r="25" spans="1:5" ht="15">
      <c r="A25" s="14" t="s">
        <v>30</v>
      </c>
      <c r="B25" s="14" t="s">
        <v>31</v>
      </c>
      <c r="C25"/>
      <c r="D25"/>
      <c r="E25"/>
    </row>
    <row r="26" spans="1:5" ht="15">
      <c r="A26" s="14" t="s">
        <v>32</v>
      </c>
      <c r="B26" s="14" t="s">
        <v>33</v>
      </c>
      <c r="C26"/>
      <c r="D26"/>
      <c r="E26"/>
    </row>
    <row r="27" spans="1:5" ht="15">
      <c r="A27" s="14" t="s">
        <v>34</v>
      </c>
      <c r="B27" s="14" t="s">
        <v>121</v>
      </c>
      <c r="C27"/>
      <c r="D27"/>
      <c r="E27"/>
    </row>
    <row r="28" spans="1:5" ht="15">
      <c r="A28" s="14" t="s">
        <v>36</v>
      </c>
      <c r="B28" s="14" t="s">
        <v>37</v>
      </c>
      <c r="C28"/>
      <c r="D28"/>
      <c r="E28"/>
    </row>
    <row r="29" spans="1:5" ht="15">
      <c r="A29" s="14" t="s">
        <v>38</v>
      </c>
      <c r="B29" s="14" t="s">
        <v>39</v>
      </c>
      <c r="C29"/>
      <c r="D29"/>
      <c r="E29"/>
    </row>
    <row r="30" spans="1:2" ht="12">
      <c r="A30" s="8" t="s">
        <v>38</v>
      </c>
      <c r="B30" s="8" t="s">
        <v>39</v>
      </c>
    </row>
    <row r="36" ht="12">
      <c r="J36" s="3" t="s">
        <v>88</v>
      </c>
    </row>
    <row r="39" ht="15" customHeight="1"/>
    <row r="41" ht="15">
      <c r="K41" s="13" t="s">
        <v>125</v>
      </c>
    </row>
    <row r="42" ht="12">
      <c r="K42" s="12" t="s">
        <v>115</v>
      </c>
    </row>
    <row r="45" ht="15">
      <c r="A45" s="3" t="s">
        <v>127</v>
      </c>
    </row>
    <row r="46" ht="15">
      <c r="A46" s="3" t="s">
        <v>130</v>
      </c>
    </row>
  </sheetData>
  <conditionalFormatting sqref="B13:D1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showGridLines="0" tabSelected="1" workbookViewId="0" topLeftCell="O1">
      <selection activeCell="Q29" sqref="Q29"/>
    </sheetView>
  </sheetViews>
  <sheetFormatPr defaultColWidth="9.140625" defaultRowHeight="15"/>
  <cols>
    <col min="1" max="16384" width="9.140625" style="3" customWidth="1"/>
  </cols>
  <sheetData>
    <row r="1" spans="1:17" ht="15">
      <c r="A1" s="14" t="s">
        <v>104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5">
      <c r="A3" s="14" t="s">
        <v>1</v>
      </c>
      <c r="B3" s="15">
        <v>43942.140868055554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">
      <c r="A4" s="14" t="s">
        <v>2</v>
      </c>
      <c r="B4" s="15">
        <v>44027.66002576389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>
      <c r="A5" s="14" t="s">
        <v>3</v>
      </c>
      <c r="B5" s="14" t="s">
        <v>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>
      <c r="A7" s="14" t="s">
        <v>5</v>
      </c>
      <c r="B7" s="14" t="s">
        <v>101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>
      <c r="A8" s="14" t="s">
        <v>8</v>
      </c>
      <c r="B8" s="14" t="s">
        <v>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>
      <c r="A9" s="14" t="s">
        <v>7</v>
      </c>
      <c r="B9" s="14" t="s">
        <v>136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.75">
      <c r="A11" s="16" t="s">
        <v>83</v>
      </c>
      <c r="B11" s="16" t="s">
        <v>147</v>
      </c>
      <c r="C11" s="16" t="s">
        <v>11</v>
      </c>
      <c r="D11" s="16" t="s">
        <v>147</v>
      </c>
      <c r="E11" s="16" t="s">
        <v>11</v>
      </c>
      <c r="F11" s="16" t="s">
        <v>142</v>
      </c>
      <c r="G11" s="16" t="s">
        <v>11</v>
      </c>
      <c r="H11" s="16" t="s">
        <v>142</v>
      </c>
      <c r="I11" s="16" t="s">
        <v>11</v>
      </c>
      <c r="J11" s="16" t="s">
        <v>51</v>
      </c>
      <c r="K11" s="16" t="s">
        <v>11</v>
      </c>
      <c r="L11" s="16" t="s">
        <v>51</v>
      </c>
      <c r="M11" s="16" t="s">
        <v>11</v>
      </c>
      <c r="N11" s="16" t="s">
        <v>50</v>
      </c>
      <c r="O11" s="16" t="s">
        <v>11</v>
      </c>
      <c r="P11" s="16" t="s">
        <v>50</v>
      </c>
      <c r="Q11" s="16" t="s">
        <v>11</v>
      </c>
    </row>
    <row r="12" spans="1:21" ht="12.75">
      <c r="A12" s="16" t="s">
        <v>109</v>
      </c>
      <c r="B12" s="16" t="s">
        <v>107</v>
      </c>
      <c r="C12" s="16" t="s">
        <v>11</v>
      </c>
      <c r="D12" s="16" t="s">
        <v>108</v>
      </c>
      <c r="E12" s="16" t="s">
        <v>11</v>
      </c>
      <c r="F12" s="16" t="s">
        <v>107</v>
      </c>
      <c r="G12" s="16" t="s">
        <v>11</v>
      </c>
      <c r="H12" s="16" t="s">
        <v>108</v>
      </c>
      <c r="I12" s="16" t="s">
        <v>11</v>
      </c>
      <c r="J12" s="16" t="s">
        <v>107</v>
      </c>
      <c r="K12" s="16" t="s">
        <v>11</v>
      </c>
      <c r="L12" s="16" t="s">
        <v>108</v>
      </c>
      <c r="M12" s="16" t="s">
        <v>11</v>
      </c>
      <c r="N12" s="16" t="s">
        <v>107</v>
      </c>
      <c r="O12" s="16" t="s">
        <v>11</v>
      </c>
      <c r="P12" s="16" t="s">
        <v>108</v>
      </c>
      <c r="Q12" s="16" t="s">
        <v>11</v>
      </c>
      <c r="S12" s="2" t="s">
        <v>149</v>
      </c>
      <c r="T12" s="2" t="s">
        <v>150</v>
      </c>
      <c r="U12" s="2" t="s">
        <v>146</v>
      </c>
    </row>
    <row r="13" spans="1:24" ht="12.75">
      <c r="A13" s="27">
        <v>2009</v>
      </c>
      <c r="B13" s="17">
        <v>77.9</v>
      </c>
      <c r="C13" s="18" t="s">
        <v>40</v>
      </c>
      <c r="D13" s="17">
        <v>63</v>
      </c>
      <c r="E13" s="18" t="s">
        <v>40</v>
      </c>
      <c r="F13" s="17">
        <v>70.5</v>
      </c>
      <c r="G13" s="18" t="s">
        <v>40</v>
      </c>
      <c r="H13" s="17">
        <v>52.3</v>
      </c>
      <c r="I13" s="18" t="s">
        <v>40</v>
      </c>
      <c r="J13" s="17">
        <v>76.3</v>
      </c>
      <c r="K13" s="18" t="s">
        <v>40</v>
      </c>
      <c r="L13" s="17">
        <v>63.3</v>
      </c>
      <c r="M13" s="18" t="s">
        <v>40</v>
      </c>
      <c r="N13" s="17">
        <v>75.9</v>
      </c>
      <c r="O13" s="18" t="s">
        <v>40</v>
      </c>
      <c r="P13" s="17">
        <v>62.5</v>
      </c>
      <c r="Q13" s="18" t="s">
        <v>40</v>
      </c>
      <c r="S13" s="11">
        <f>B13-D13</f>
        <v>14.900000000000006</v>
      </c>
      <c r="T13" s="11">
        <f>F13-H13</f>
        <v>18.200000000000003</v>
      </c>
      <c r="U13" s="11">
        <f>J13-L13</f>
        <v>13</v>
      </c>
      <c r="W13" s="11"/>
      <c r="X13" s="11"/>
    </row>
    <row r="14" spans="1:24" ht="12.75">
      <c r="A14" s="27">
        <v>2010</v>
      </c>
      <c r="B14" s="17">
        <v>77.6</v>
      </c>
      <c r="C14" s="18" t="s">
        <v>40</v>
      </c>
      <c r="D14" s="17">
        <v>62.9</v>
      </c>
      <c r="E14" s="18" t="s">
        <v>40</v>
      </c>
      <c r="F14" s="17">
        <v>70.3</v>
      </c>
      <c r="G14" s="18" t="s">
        <v>40</v>
      </c>
      <c r="H14" s="17">
        <v>51.9</v>
      </c>
      <c r="I14" s="18" t="s">
        <v>40</v>
      </c>
      <c r="J14" s="17">
        <v>75.6</v>
      </c>
      <c r="K14" s="18" t="s">
        <v>40</v>
      </c>
      <c r="L14" s="17">
        <v>63.2</v>
      </c>
      <c r="M14" s="18" t="s">
        <v>40</v>
      </c>
      <c r="N14" s="17">
        <v>75.3</v>
      </c>
      <c r="O14" s="18" t="s">
        <v>40</v>
      </c>
      <c r="P14" s="17">
        <v>62.4</v>
      </c>
      <c r="Q14" s="18" t="s">
        <v>40</v>
      </c>
      <c r="S14" s="11">
        <f aca="true" t="shared" si="0" ref="S14:S23">B14-D14</f>
        <v>14.699999999999996</v>
      </c>
      <c r="T14" s="11">
        <f aca="true" t="shared" si="1" ref="T14:T23">F14-H14</f>
        <v>18.4</v>
      </c>
      <c r="U14" s="11">
        <f aca="true" t="shared" si="2" ref="U14:U23">J14-L14</f>
        <v>12.399999999999991</v>
      </c>
      <c r="W14" s="11"/>
      <c r="X14" s="11"/>
    </row>
    <row r="15" spans="1:24" ht="12.75">
      <c r="A15" s="27">
        <v>2011</v>
      </c>
      <c r="B15" s="17">
        <v>78.2</v>
      </c>
      <c r="C15" s="18" t="s">
        <v>40</v>
      </c>
      <c r="D15" s="17">
        <v>63.8</v>
      </c>
      <c r="E15" s="18" t="s">
        <v>40</v>
      </c>
      <c r="F15" s="17">
        <v>69.9</v>
      </c>
      <c r="G15" s="18" t="s">
        <v>40</v>
      </c>
      <c r="H15" s="17">
        <v>51.3</v>
      </c>
      <c r="I15" s="18" t="s">
        <v>40</v>
      </c>
      <c r="J15" s="17">
        <v>75.5</v>
      </c>
      <c r="K15" s="18" t="s">
        <v>40</v>
      </c>
      <c r="L15" s="17">
        <v>63.5</v>
      </c>
      <c r="M15" s="18" t="s">
        <v>40</v>
      </c>
      <c r="N15" s="17">
        <v>75.2</v>
      </c>
      <c r="O15" s="18" t="s">
        <v>40</v>
      </c>
      <c r="P15" s="17">
        <v>62.6</v>
      </c>
      <c r="Q15" s="18" t="s">
        <v>40</v>
      </c>
      <c r="S15" s="11">
        <f t="shared" si="0"/>
        <v>14.400000000000006</v>
      </c>
      <c r="T15" s="11">
        <f t="shared" si="1"/>
        <v>18.60000000000001</v>
      </c>
      <c r="U15" s="11">
        <f t="shared" si="2"/>
        <v>12</v>
      </c>
      <c r="W15" s="11"/>
      <c r="X15" s="11"/>
    </row>
    <row r="16" spans="1:24" ht="12.75">
      <c r="A16" s="27">
        <v>2012</v>
      </c>
      <c r="B16" s="17">
        <v>78.2</v>
      </c>
      <c r="C16" s="18" t="s">
        <v>40</v>
      </c>
      <c r="D16" s="17">
        <v>63.7</v>
      </c>
      <c r="E16" s="18" t="s">
        <v>40</v>
      </c>
      <c r="F16" s="17">
        <v>69</v>
      </c>
      <c r="G16" s="18" t="s">
        <v>40</v>
      </c>
      <c r="H16" s="17">
        <v>50.9</v>
      </c>
      <c r="I16" s="18" t="s">
        <v>40</v>
      </c>
      <c r="J16" s="17">
        <v>75.2</v>
      </c>
      <c r="K16" s="18" t="s">
        <v>40</v>
      </c>
      <c r="L16" s="17">
        <v>63.7</v>
      </c>
      <c r="M16" s="18" t="s">
        <v>40</v>
      </c>
      <c r="N16" s="17">
        <v>74.8</v>
      </c>
      <c r="O16" s="18" t="s">
        <v>40</v>
      </c>
      <c r="P16" s="17">
        <v>62.7</v>
      </c>
      <c r="Q16" s="18" t="s">
        <v>40</v>
      </c>
      <c r="S16" s="11">
        <f t="shared" si="0"/>
        <v>14.5</v>
      </c>
      <c r="T16" s="11">
        <f t="shared" si="1"/>
        <v>18.1</v>
      </c>
      <c r="U16" s="11">
        <f t="shared" si="2"/>
        <v>11.5</v>
      </c>
      <c r="W16" s="11"/>
      <c r="X16" s="11"/>
    </row>
    <row r="17" spans="1:24" ht="12.75">
      <c r="A17" s="27">
        <v>2013</v>
      </c>
      <c r="B17" s="17">
        <v>78.4</v>
      </c>
      <c r="C17" s="18" t="s">
        <v>40</v>
      </c>
      <c r="D17" s="17">
        <v>64.1</v>
      </c>
      <c r="E17" s="18" t="s">
        <v>40</v>
      </c>
      <c r="F17" s="17">
        <v>68</v>
      </c>
      <c r="G17" s="18" t="s">
        <v>40</v>
      </c>
      <c r="H17" s="17">
        <v>50.2</v>
      </c>
      <c r="I17" s="18" t="s">
        <v>40</v>
      </c>
      <c r="J17" s="17">
        <v>74.9</v>
      </c>
      <c r="K17" s="18" t="s">
        <v>40</v>
      </c>
      <c r="L17" s="17">
        <v>64</v>
      </c>
      <c r="M17" s="18" t="s">
        <v>40</v>
      </c>
      <c r="N17" s="17">
        <v>74.5</v>
      </c>
      <c r="O17" s="18" t="s">
        <v>40</v>
      </c>
      <c r="P17" s="17">
        <v>62.9</v>
      </c>
      <c r="Q17" s="18" t="s">
        <v>40</v>
      </c>
      <c r="S17" s="11">
        <f t="shared" si="0"/>
        <v>14.300000000000011</v>
      </c>
      <c r="T17" s="11">
        <f t="shared" si="1"/>
        <v>17.799999999999997</v>
      </c>
      <c r="U17" s="11">
        <f t="shared" si="2"/>
        <v>10.900000000000006</v>
      </c>
      <c r="W17" s="11"/>
      <c r="X17" s="11"/>
    </row>
    <row r="18" spans="1:24" ht="12.75">
      <c r="A18" s="27">
        <v>2014</v>
      </c>
      <c r="B18" s="17">
        <v>79.1</v>
      </c>
      <c r="C18" s="18" t="s">
        <v>40</v>
      </c>
      <c r="D18" s="17">
        <v>65.4</v>
      </c>
      <c r="E18" s="18" t="s">
        <v>40</v>
      </c>
      <c r="F18" s="17">
        <v>68.8</v>
      </c>
      <c r="G18" s="18" t="s">
        <v>40</v>
      </c>
      <c r="H18" s="17">
        <v>50.9</v>
      </c>
      <c r="I18" s="18" t="s">
        <v>40</v>
      </c>
      <c r="J18" s="17">
        <v>75.6</v>
      </c>
      <c r="K18" s="18" t="s">
        <v>40</v>
      </c>
      <c r="L18" s="17">
        <v>64.8</v>
      </c>
      <c r="M18" s="18" t="s">
        <v>40</v>
      </c>
      <c r="N18" s="17">
        <v>75.2</v>
      </c>
      <c r="O18" s="18" t="s">
        <v>40</v>
      </c>
      <c r="P18" s="17">
        <v>63.7</v>
      </c>
      <c r="Q18" s="18" t="s">
        <v>40</v>
      </c>
      <c r="S18" s="11">
        <f t="shared" si="0"/>
        <v>13.699999999999989</v>
      </c>
      <c r="T18" s="11">
        <f t="shared" si="1"/>
        <v>17.9</v>
      </c>
      <c r="U18" s="11">
        <f t="shared" si="2"/>
        <v>10.799999999999997</v>
      </c>
      <c r="W18" s="11"/>
      <c r="X18" s="11"/>
    </row>
    <row r="19" spans="1:24" ht="12.75">
      <c r="A19" s="27">
        <v>2015</v>
      </c>
      <c r="B19" s="17">
        <v>80.4</v>
      </c>
      <c r="C19" s="18" t="s">
        <v>40</v>
      </c>
      <c r="D19" s="17">
        <v>66.3</v>
      </c>
      <c r="E19" s="18" t="s">
        <v>40</v>
      </c>
      <c r="F19" s="17">
        <v>69.6</v>
      </c>
      <c r="G19" s="18" t="s">
        <v>40</v>
      </c>
      <c r="H19" s="17">
        <v>51</v>
      </c>
      <c r="I19" s="18" t="s">
        <v>40</v>
      </c>
      <c r="J19" s="17">
        <v>76.4</v>
      </c>
      <c r="K19" s="18" t="s">
        <v>40</v>
      </c>
      <c r="L19" s="17">
        <v>65.7</v>
      </c>
      <c r="M19" s="18" t="s">
        <v>40</v>
      </c>
      <c r="N19" s="17">
        <v>76.1</v>
      </c>
      <c r="O19" s="18" t="s">
        <v>40</v>
      </c>
      <c r="P19" s="17">
        <v>64.6</v>
      </c>
      <c r="Q19" s="18" t="s">
        <v>40</v>
      </c>
      <c r="S19" s="11">
        <f t="shared" si="0"/>
        <v>14.100000000000009</v>
      </c>
      <c r="T19" s="11">
        <f t="shared" si="1"/>
        <v>18.599999999999994</v>
      </c>
      <c r="U19" s="11">
        <f t="shared" si="2"/>
        <v>10.700000000000003</v>
      </c>
      <c r="W19" s="11"/>
      <c r="X19" s="11"/>
    </row>
    <row r="20" spans="1:24" ht="12.75">
      <c r="A20" s="27">
        <v>2016</v>
      </c>
      <c r="B20" s="17">
        <v>81.9</v>
      </c>
      <c r="C20" s="18" t="s">
        <v>40</v>
      </c>
      <c r="D20" s="17">
        <v>67.5</v>
      </c>
      <c r="E20" s="18" t="s">
        <v>40</v>
      </c>
      <c r="F20" s="17">
        <v>70.2</v>
      </c>
      <c r="G20" s="18" t="s">
        <v>40</v>
      </c>
      <c r="H20" s="17">
        <v>51</v>
      </c>
      <c r="I20" s="18" t="s">
        <v>40</v>
      </c>
      <c r="J20" s="17">
        <v>77.4</v>
      </c>
      <c r="K20" s="18" t="s">
        <v>40</v>
      </c>
      <c r="L20" s="17">
        <v>66.9</v>
      </c>
      <c r="M20" s="18" t="s">
        <v>40</v>
      </c>
      <c r="N20" s="17">
        <v>77</v>
      </c>
      <c r="O20" s="18" t="s">
        <v>40</v>
      </c>
      <c r="P20" s="17">
        <v>65.6</v>
      </c>
      <c r="Q20" s="18" t="s">
        <v>40</v>
      </c>
      <c r="S20" s="11">
        <f t="shared" si="0"/>
        <v>14.400000000000006</v>
      </c>
      <c r="T20" s="11">
        <f t="shared" si="1"/>
        <v>19.200000000000003</v>
      </c>
      <c r="U20" s="11">
        <f t="shared" si="2"/>
        <v>10.5</v>
      </c>
      <c r="W20" s="11"/>
      <c r="X20" s="11"/>
    </row>
    <row r="21" spans="1:24" ht="12.75">
      <c r="A21" s="27">
        <v>2017</v>
      </c>
      <c r="B21" s="17">
        <v>83.1</v>
      </c>
      <c r="C21" s="18" t="s">
        <v>40</v>
      </c>
      <c r="D21" s="17">
        <v>69.1</v>
      </c>
      <c r="E21" s="18" t="s">
        <v>40</v>
      </c>
      <c r="F21" s="17">
        <v>72.6</v>
      </c>
      <c r="G21" s="18" t="s">
        <v>40</v>
      </c>
      <c r="H21" s="17">
        <v>54.1</v>
      </c>
      <c r="I21" s="18" t="s">
        <v>40</v>
      </c>
      <c r="J21" s="17">
        <v>78.4</v>
      </c>
      <c r="K21" s="18" t="s">
        <v>40</v>
      </c>
      <c r="L21" s="17">
        <v>67.9</v>
      </c>
      <c r="M21" s="18" t="s">
        <v>40</v>
      </c>
      <c r="N21" s="17">
        <v>78.1</v>
      </c>
      <c r="O21" s="18" t="s">
        <v>40</v>
      </c>
      <c r="P21" s="17">
        <v>66.7</v>
      </c>
      <c r="Q21" s="18" t="s">
        <v>40</v>
      </c>
      <c r="S21" s="11">
        <f t="shared" si="0"/>
        <v>14</v>
      </c>
      <c r="T21" s="11">
        <f t="shared" si="1"/>
        <v>18.499999999999993</v>
      </c>
      <c r="U21" s="11">
        <f t="shared" si="2"/>
        <v>10.5</v>
      </c>
      <c r="W21" s="11"/>
      <c r="X21" s="11"/>
    </row>
    <row r="22" spans="1:24" ht="12.75">
      <c r="A22" s="27">
        <v>2018</v>
      </c>
      <c r="B22" s="17">
        <v>84.2</v>
      </c>
      <c r="C22" s="18" t="s">
        <v>40</v>
      </c>
      <c r="D22" s="17">
        <v>70.3</v>
      </c>
      <c r="E22" s="18" t="s">
        <v>40</v>
      </c>
      <c r="F22" s="17">
        <v>74.4</v>
      </c>
      <c r="G22" s="18" t="s">
        <v>40</v>
      </c>
      <c r="H22" s="17">
        <v>55.2</v>
      </c>
      <c r="I22" s="18" t="s">
        <v>40</v>
      </c>
      <c r="J22" s="17">
        <v>79.3</v>
      </c>
      <c r="K22" s="18" t="s">
        <v>40</v>
      </c>
      <c r="L22" s="17">
        <v>68.9</v>
      </c>
      <c r="M22" s="18" t="s">
        <v>40</v>
      </c>
      <c r="N22" s="17">
        <v>79.1</v>
      </c>
      <c r="O22" s="18" t="s">
        <v>40</v>
      </c>
      <c r="P22" s="17">
        <v>67.6</v>
      </c>
      <c r="Q22" s="18" t="s">
        <v>40</v>
      </c>
      <c r="S22" s="11">
        <f t="shared" si="0"/>
        <v>13.900000000000006</v>
      </c>
      <c r="T22" s="11">
        <f t="shared" si="1"/>
        <v>19.200000000000003</v>
      </c>
      <c r="U22" s="11">
        <f t="shared" si="2"/>
        <v>10.399999999999991</v>
      </c>
      <c r="W22" s="11"/>
      <c r="X22" s="11"/>
    </row>
    <row r="23" spans="1:24" ht="12.75">
      <c r="A23" s="27">
        <v>2019</v>
      </c>
      <c r="B23" s="17">
        <v>84.5</v>
      </c>
      <c r="C23" s="18" t="s">
        <v>40</v>
      </c>
      <c r="D23" s="17">
        <v>71.5</v>
      </c>
      <c r="E23" s="18" t="s">
        <v>40</v>
      </c>
      <c r="F23" s="17">
        <v>75.7</v>
      </c>
      <c r="G23" s="18" t="s">
        <v>40</v>
      </c>
      <c r="H23" s="17">
        <v>55.9</v>
      </c>
      <c r="I23" s="18" t="s">
        <v>40</v>
      </c>
      <c r="J23" s="17">
        <v>79.9</v>
      </c>
      <c r="K23" s="18" t="s">
        <v>40</v>
      </c>
      <c r="L23" s="17">
        <v>69.7</v>
      </c>
      <c r="M23" s="18" t="s">
        <v>40</v>
      </c>
      <c r="N23" s="17">
        <v>79.7</v>
      </c>
      <c r="O23" s="18" t="s">
        <v>40</v>
      </c>
      <c r="P23" s="17">
        <v>68.4</v>
      </c>
      <c r="Q23" s="18" t="s">
        <v>40</v>
      </c>
      <c r="S23" s="11">
        <f t="shared" si="0"/>
        <v>13</v>
      </c>
      <c r="T23" s="11">
        <f t="shared" si="1"/>
        <v>19.800000000000004</v>
      </c>
      <c r="U23" s="11">
        <f t="shared" si="2"/>
        <v>10.200000000000003</v>
      </c>
      <c r="W23" s="11"/>
      <c r="X23" s="11"/>
    </row>
    <row r="24" spans="1:21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S24" s="11">
        <f>S23-S13</f>
        <v>-1.9000000000000057</v>
      </c>
      <c r="T24" s="11">
        <f aca="true" t="shared" si="3" ref="T24:U24">T23-T13</f>
        <v>1.6000000000000014</v>
      </c>
      <c r="U24" s="11">
        <f t="shared" si="3"/>
        <v>-2.799999999999997</v>
      </c>
    </row>
    <row r="25" spans="1:17" ht="15">
      <c r="A25" s="14" t="s">
        <v>12</v>
      </c>
      <c r="B25"/>
      <c r="C25"/>
      <c r="D25"/>
      <c r="E25" s="14" t="s">
        <v>13</v>
      </c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 s="14" t="s">
        <v>14</v>
      </c>
      <c r="B26" s="14" t="s">
        <v>15</v>
      </c>
      <c r="C26"/>
      <c r="D26"/>
      <c r="E26" s="14" t="s">
        <v>16</v>
      </c>
      <c r="F26" s="14" t="s">
        <v>17</v>
      </c>
      <c r="G26"/>
      <c r="H26"/>
      <c r="I26"/>
      <c r="J26"/>
      <c r="K26"/>
      <c r="L26"/>
      <c r="M26"/>
      <c r="N26"/>
      <c r="O26"/>
      <c r="P26"/>
      <c r="Q26"/>
    </row>
    <row r="27" spans="1:17" ht="15">
      <c r="A27" s="14" t="s">
        <v>18</v>
      </c>
      <c r="B27" s="14" t="s">
        <v>19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 s="14" t="s">
        <v>20</v>
      </c>
      <c r="B28" s="14" t="s">
        <v>21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 s="14" t="s">
        <v>22</v>
      </c>
      <c r="B29" s="14" t="s">
        <v>23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 s="14" t="s">
        <v>24</v>
      </c>
      <c r="B30" s="14" t="s">
        <v>25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 s="14" t="s">
        <v>28</v>
      </c>
      <c r="B31" s="14" t="s">
        <v>29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 s="14" t="s">
        <v>30</v>
      </c>
      <c r="B32" s="14" t="s">
        <v>31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 s="14" t="s">
        <v>32</v>
      </c>
      <c r="B33" s="14" t="s">
        <v>33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14" t="s">
        <v>34</v>
      </c>
      <c r="B34" s="14" t="s">
        <v>121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14" t="s">
        <v>36</v>
      </c>
      <c r="B35" s="14" t="s">
        <v>37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14" t="s">
        <v>38</v>
      </c>
      <c r="B36" s="14" t="s">
        <v>39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" ht="12">
      <c r="A37" s="8"/>
      <c r="B37" s="8"/>
    </row>
    <row r="40" ht="12">
      <c r="G40" s="3" t="s">
        <v>88</v>
      </c>
    </row>
    <row r="43" ht="12">
      <c r="A43" s="3" t="s">
        <v>165</v>
      </c>
    </row>
    <row r="44" ht="12">
      <c r="A44" s="3" t="s">
        <v>131</v>
      </c>
    </row>
    <row r="56" ht="15" customHeight="1">
      <c r="J56" s="13" t="s">
        <v>125</v>
      </c>
    </row>
    <row r="57" ht="12">
      <c r="J57" s="12" t="s">
        <v>115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 topLeftCell="A9">
      <selection activeCell="A47" sqref="A47"/>
    </sheetView>
  </sheetViews>
  <sheetFormatPr defaultColWidth="9.140625" defaultRowHeight="15"/>
  <cols>
    <col min="1" max="5" width="9.140625" style="3" customWidth="1"/>
    <col min="6" max="6" width="2.421875" style="3" customWidth="1"/>
    <col min="7" max="7" width="21.8515625" style="3" customWidth="1"/>
    <col min="8" max="16384" width="9.140625" style="3" customWidth="1"/>
  </cols>
  <sheetData>
    <row r="1" spans="1:4" ht="15">
      <c r="A1" s="14" t="s">
        <v>0</v>
      </c>
      <c r="B1"/>
      <c r="C1"/>
      <c r="D1"/>
    </row>
    <row r="2" spans="1:4" ht="15">
      <c r="A2"/>
      <c r="B2"/>
      <c r="C2"/>
      <c r="D2"/>
    </row>
    <row r="3" spans="1:4" ht="15">
      <c r="A3" s="14" t="s">
        <v>1</v>
      </c>
      <c r="B3" s="15">
        <v>43942.14103009259</v>
      </c>
      <c r="C3"/>
      <c r="D3"/>
    </row>
    <row r="4" spans="1:4" ht="15">
      <c r="A4" s="14" t="s">
        <v>2</v>
      </c>
      <c r="B4" s="15">
        <v>44032.491479432865</v>
      </c>
      <c r="C4"/>
      <c r="D4"/>
    </row>
    <row r="5" spans="1:4" ht="15">
      <c r="A5" s="14" t="s">
        <v>3</v>
      </c>
      <c r="B5" s="14" t="s">
        <v>4</v>
      </c>
      <c r="C5"/>
      <c r="D5"/>
    </row>
    <row r="6" spans="1:4" ht="15">
      <c r="A6"/>
      <c r="B6"/>
      <c r="C6"/>
      <c r="D6"/>
    </row>
    <row r="7" spans="1:4" ht="15">
      <c r="A7" s="14" t="s">
        <v>5</v>
      </c>
      <c r="B7" s="14" t="s">
        <v>119</v>
      </c>
      <c r="C7"/>
      <c r="D7"/>
    </row>
    <row r="8" spans="1:4" ht="15">
      <c r="A8" s="14" t="s">
        <v>7</v>
      </c>
      <c r="B8" s="14" t="s">
        <v>136</v>
      </c>
      <c r="C8"/>
      <c r="D8"/>
    </row>
    <row r="9" spans="1:4" ht="15">
      <c r="A9" s="14" t="s">
        <v>8</v>
      </c>
      <c r="B9" s="14" t="s">
        <v>9</v>
      </c>
      <c r="C9"/>
      <c r="D9"/>
    </row>
    <row r="10" ht="12"/>
    <row r="11" spans="1:7" ht="127.5">
      <c r="A11" s="21" t="s">
        <v>10</v>
      </c>
      <c r="B11" s="19" t="s">
        <v>139</v>
      </c>
      <c r="C11" s="21" t="s">
        <v>11</v>
      </c>
      <c r="D11" s="21" t="s">
        <v>51</v>
      </c>
      <c r="E11" s="21" t="s">
        <v>11</v>
      </c>
      <c r="G11" s="19" t="s">
        <v>140</v>
      </c>
    </row>
    <row r="12" spans="1:7" ht="12.75">
      <c r="A12" s="16" t="s">
        <v>41</v>
      </c>
      <c r="B12" s="17">
        <v>11326.7</v>
      </c>
      <c r="C12" s="18" t="s">
        <v>40</v>
      </c>
      <c r="D12" s="17">
        <v>312519.1</v>
      </c>
      <c r="E12" s="18" t="s">
        <v>40</v>
      </c>
      <c r="G12" s="20">
        <f>100*B12/(B12+D12)</f>
        <v>3.4975596410390377</v>
      </c>
    </row>
    <row r="13" spans="1:7" ht="12.75">
      <c r="A13" s="16" t="s">
        <v>42</v>
      </c>
      <c r="B13" s="17">
        <v>11397.5</v>
      </c>
      <c r="C13" s="18" t="s">
        <v>40</v>
      </c>
      <c r="D13" s="17">
        <v>310796.1</v>
      </c>
      <c r="E13" s="18" t="s">
        <v>40</v>
      </c>
      <c r="G13" s="20">
        <f aca="true" t="shared" si="0" ref="G13:G22">100*B13/(B13+D13)</f>
        <v>3.5374693972816345</v>
      </c>
    </row>
    <row r="14" spans="1:7" ht="12.75">
      <c r="A14" s="16" t="s">
        <v>43</v>
      </c>
      <c r="B14" s="17">
        <v>11709.7</v>
      </c>
      <c r="C14" s="18" t="s">
        <v>40</v>
      </c>
      <c r="D14" s="17">
        <v>311140.4</v>
      </c>
      <c r="E14" s="18" t="s">
        <v>40</v>
      </c>
      <c r="G14" s="20">
        <f t="shared" si="0"/>
        <v>3.6269773495501467</v>
      </c>
    </row>
    <row r="15" spans="1:7" ht="12.75">
      <c r="A15" s="16" t="s">
        <v>44</v>
      </c>
      <c r="B15" s="17">
        <v>12033.1</v>
      </c>
      <c r="C15" s="18" t="s">
        <v>40</v>
      </c>
      <c r="D15" s="17">
        <v>311061.6</v>
      </c>
      <c r="E15" s="18" t="s">
        <v>40</v>
      </c>
      <c r="G15" s="20">
        <f t="shared" si="0"/>
        <v>3.724326025775106</v>
      </c>
    </row>
    <row r="16" spans="1:7" ht="12.75">
      <c r="A16" s="16" t="s">
        <v>45</v>
      </c>
      <c r="B16" s="17">
        <v>12375.1</v>
      </c>
      <c r="C16" s="18" t="s">
        <v>40</v>
      </c>
      <c r="D16" s="17">
        <v>310738.8</v>
      </c>
      <c r="E16" s="18" t="s">
        <v>40</v>
      </c>
      <c r="G16" s="20">
        <f t="shared" si="0"/>
        <v>3.8299497483704665</v>
      </c>
    </row>
    <row r="17" spans="1:7" ht="12.75">
      <c r="A17" s="16" t="s">
        <v>46</v>
      </c>
      <c r="B17" s="17">
        <v>12953.9</v>
      </c>
      <c r="C17" s="18" t="s">
        <v>40</v>
      </c>
      <c r="D17" s="17">
        <v>311305.5</v>
      </c>
      <c r="E17" s="18" t="s">
        <v>40</v>
      </c>
      <c r="G17" s="20">
        <f t="shared" si="0"/>
        <v>3.9949188828450306</v>
      </c>
    </row>
    <row r="18" spans="1:7" ht="12.75">
      <c r="A18" s="16" t="s">
        <v>47</v>
      </c>
      <c r="B18" s="17">
        <v>13441.9</v>
      </c>
      <c r="C18" s="18" t="s">
        <v>40</v>
      </c>
      <c r="D18" s="17">
        <v>310912.6</v>
      </c>
      <c r="E18" s="18" t="s">
        <v>40</v>
      </c>
      <c r="G18" s="20">
        <f t="shared" si="0"/>
        <v>4.14420025003507</v>
      </c>
    </row>
    <row r="19" spans="1:7" ht="12.75">
      <c r="A19" s="16" t="s">
        <v>48</v>
      </c>
      <c r="B19" s="17">
        <v>14105.7</v>
      </c>
      <c r="C19" s="18" t="s">
        <v>40</v>
      </c>
      <c r="D19" s="17">
        <v>310860.6</v>
      </c>
      <c r="E19" s="18" t="s">
        <v>40</v>
      </c>
      <c r="G19" s="20">
        <f t="shared" si="0"/>
        <v>4.340665478235743</v>
      </c>
    </row>
    <row r="20" spans="1:7" ht="12.75">
      <c r="A20" s="16" t="s">
        <v>49</v>
      </c>
      <c r="B20" s="17">
        <v>15260.5</v>
      </c>
      <c r="C20" s="18" t="s">
        <v>40</v>
      </c>
      <c r="D20" s="17">
        <v>310195.2</v>
      </c>
      <c r="E20" s="18" t="s">
        <v>40</v>
      </c>
      <c r="G20" s="20">
        <f t="shared" si="0"/>
        <v>4.6889638128937365</v>
      </c>
    </row>
    <row r="21" spans="1:7" ht="12.75">
      <c r="A21" s="16" t="s">
        <v>120</v>
      </c>
      <c r="B21" s="17">
        <v>15684.6</v>
      </c>
      <c r="C21" s="18" t="s">
        <v>40</v>
      </c>
      <c r="D21" s="17">
        <v>309376.6</v>
      </c>
      <c r="E21" s="18" t="s">
        <v>40</v>
      </c>
      <c r="G21" s="20">
        <f t="shared" si="0"/>
        <v>4.825122161611414</v>
      </c>
    </row>
    <row r="22" spans="1:7" ht="12.75">
      <c r="A22" s="16" t="s">
        <v>134</v>
      </c>
      <c r="B22" s="17">
        <v>15953.4</v>
      </c>
      <c r="C22" s="18" t="s">
        <v>40</v>
      </c>
      <c r="D22" s="17">
        <v>309008</v>
      </c>
      <c r="E22" s="18" t="s">
        <v>40</v>
      </c>
      <c r="G22" s="20">
        <f t="shared" si="0"/>
        <v>4.909321537881114</v>
      </c>
    </row>
    <row r="23" ht="12"/>
    <row r="24" spans="1:5" ht="12">
      <c r="A24" s="8" t="s">
        <v>12</v>
      </c>
      <c r="E24" s="8" t="s">
        <v>13</v>
      </c>
    </row>
    <row r="25" spans="1:6" ht="12">
      <c r="A25" s="8" t="s">
        <v>14</v>
      </c>
      <c r="B25" s="8" t="s">
        <v>15</v>
      </c>
      <c r="E25" s="8" t="s">
        <v>16</v>
      </c>
      <c r="F25" s="8" t="s">
        <v>17</v>
      </c>
    </row>
    <row r="26" spans="1:2" ht="12">
      <c r="A26" s="8" t="s">
        <v>18</v>
      </c>
      <c r="B26" s="8" t="s">
        <v>19</v>
      </c>
    </row>
    <row r="27" spans="1:2" ht="12">
      <c r="A27" s="8" t="s">
        <v>20</v>
      </c>
      <c r="B27" s="8" t="s">
        <v>21</v>
      </c>
    </row>
    <row r="28" spans="1:2" ht="12">
      <c r="A28" s="8" t="s">
        <v>22</v>
      </c>
      <c r="B28" s="8" t="s">
        <v>23</v>
      </c>
    </row>
    <row r="29" spans="1:2" ht="12">
      <c r="A29" s="8" t="s">
        <v>24</v>
      </c>
      <c r="B29" s="8" t="s">
        <v>25</v>
      </c>
    </row>
    <row r="30" spans="1:2" ht="15">
      <c r="A30" s="8" t="s">
        <v>26</v>
      </c>
      <c r="B30" s="8" t="s">
        <v>27</v>
      </c>
    </row>
    <row r="31" spans="1:2" ht="15">
      <c r="A31" s="8" t="s">
        <v>28</v>
      </c>
      <c r="B31" s="8" t="s">
        <v>29</v>
      </c>
    </row>
    <row r="32" spans="1:2" ht="15">
      <c r="A32" s="8" t="s">
        <v>30</v>
      </c>
      <c r="B32" s="8" t="s">
        <v>31</v>
      </c>
    </row>
    <row r="33" spans="1:2" ht="15">
      <c r="A33" s="8" t="s">
        <v>32</v>
      </c>
      <c r="B33" s="8" t="s">
        <v>33</v>
      </c>
    </row>
    <row r="34" spans="1:2" ht="15">
      <c r="A34" s="8" t="s">
        <v>34</v>
      </c>
      <c r="B34" s="8" t="s">
        <v>35</v>
      </c>
    </row>
    <row r="35" spans="1:2" ht="15">
      <c r="A35" s="8" t="s">
        <v>36</v>
      </c>
      <c r="B35" s="8" t="s">
        <v>37</v>
      </c>
    </row>
    <row r="36" spans="1:2" ht="15">
      <c r="A36" s="8" t="s">
        <v>38</v>
      </c>
      <c r="B36" s="8" t="s">
        <v>39</v>
      </c>
    </row>
    <row r="37" ht="15">
      <c r="J37" s="13" t="s">
        <v>117</v>
      </c>
    </row>
    <row r="38" ht="15" customHeight="1">
      <c r="J38" s="12" t="s">
        <v>110</v>
      </c>
    </row>
    <row r="46" ht="15">
      <c r="A46" s="3" t="s">
        <v>127</v>
      </c>
    </row>
    <row r="47" ht="15">
      <c r="A47" s="3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 topLeftCell="A43">
      <selection activeCell="A67" sqref="A67"/>
    </sheetView>
  </sheetViews>
  <sheetFormatPr defaultColWidth="9.140625" defaultRowHeight="15"/>
  <cols>
    <col min="1" max="1" width="13.8515625" style="3" customWidth="1"/>
    <col min="2" max="6" width="9.140625" style="3" customWidth="1"/>
    <col min="7" max="8" width="9.421875" style="3" bestFit="1" customWidth="1"/>
    <col min="9" max="16384" width="9.140625" style="3" customWidth="1"/>
  </cols>
  <sheetData>
    <row r="1" spans="1:6" ht="15">
      <c r="A1" s="14" t="s">
        <v>0</v>
      </c>
      <c r="B1"/>
      <c r="C1"/>
      <c r="D1"/>
      <c r="E1"/>
      <c r="F1"/>
    </row>
    <row r="2" spans="1:6" ht="15">
      <c r="A2"/>
      <c r="B2"/>
      <c r="C2"/>
      <c r="D2"/>
      <c r="E2"/>
      <c r="F2"/>
    </row>
    <row r="3" spans="1:8" ht="15">
      <c r="A3" s="14" t="s">
        <v>1</v>
      </c>
      <c r="B3" s="15">
        <v>43942.14103009259</v>
      </c>
      <c r="C3"/>
      <c r="D3"/>
      <c r="E3"/>
      <c r="F3"/>
      <c r="H3" s="30"/>
    </row>
    <row r="4" spans="1:6" ht="15">
      <c r="A4" s="14" t="s">
        <v>2</v>
      </c>
      <c r="B4" s="15">
        <v>44032.51012478009</v>
      </c>
      <c r="C4"/>
      <c r="D4"/>
      <c r="E4"/>
      <c r="F4"/>
    </row>
    <row r="5" spans="1:6" ht="15">
      <c r="A5" s="14" t="s">
        <v>3</v>
      </c>
      <c r="B5" s="14" t="s">
        <v>4</v>
      </c>
      <c r="C5"/>
      <c r="D5"/>
      <c r="E5"/>
      <c r="F5"/>
    </row>
    <row r="6" spans="1:6" ht="15">
      <c r="A6"/>
      <c r="B6"/>
      <c r="C6"/>
      <c r="D6"/>
      <c r="E6"/>
      <c r="F6"/>
    </row>
    <row r="7" spans="1:6" ht="15">
      <c r="A7" s="14" t="s">
        <v>5</v>
      </c>
      <c r="B7" s="14" t="s">
        <v>119</v>
      </c>
      <c r="C7"/>
      <c r="D7"/>
      <c r="E7"/>
      <c r="F7"/>
    </row>
    <row r="8" spans="1:6" ht="15">
      <c r="A8" s="14" t="s">
        <v>7</v>
      </c>
      <c r="B8" s="14" t="s">
        <v>136</v>
      </c>
      <c r="C8"/>
      <c r="D8"/>
      <c r="E8"/>
      <c r="F8"/>
    </row>
    <row r="9" spans="1:11" ht="15.75">
      <c r="A9" s="14" t="s">
        <v>8</v>
      </c>
      <c r="B9" s="14" t="s">
        <v>9</v>
      </c>
      <c r="C9"/>
      <c r="D9"/>
      <c r="E9"/>
      <c r="F9"/>
      <c r="K9" s="7" t="s">
        <v>88</v>
      </c>
    </row>
    <row r="10" spans="1:6" ht="15">
      <c r="A10"/>
      <c r="B10"/>
      <c r="C10"/>
      <c r="D10"/>
      <c r="E10"/>
      <c r="F10"/>
    </row>
    <row r="11" spans="1:11" ht="15">
      <c r="A11" s="16" t="s">
        <v>52</v>
      </c>
      <c r="B11" s="27">
        <v>2009</v>
      </c>
      <c r="C11" s="16" t="s">
        <v>11</v>
      </c>
      <c r="D11" s="27">
        <v>2019</v>
      </c>
      <c r="E11" s="16" t="s">
        <v>11</v>
      </c>
      <c r="F11"/>
      <c r="G11" s="3">
        <v>2009</v>
      </c>
      <c r="H11" s="3">
        <v>2019</v>
      </c>
      <c r="I11" s="28"/>
      <c r="J11" s="28"/>
      <c r="K11" s="28"/>
    </row>
    <row r="12" spans="1:11" ht="15">
      <c r="A12" s="16" t="s">
        <v>73</v>
      </c>
      <c r="B12" s="17">
        <v>1584.2</v>
      </c>
      <c r="C12" s="18" t="s">
        <v>40</v>
      </c>
      <c r="D12" s="17">
        <v>3096</v>
      </c>
      <c r="E12" s="18" t="s">
        <v>40</v>
      </c>
      <c r="F12"/>
      <c r="G12" s="5">
        <f aca="true" t="shared" si="0" ref="G12:G38">100*B12/$B$45</f>
        <v>13.98642146432765</v>
      </c>
      <c r="H12" s="5">
        <f aca="true" t="shared" si="1" ref="H12:H38">100*D12/$D$45</f>
        <v>19.406521493850843</v>
      </c>
      <c r="I12" s="14"/>
      <c r="J12" s="26"/>
      <c r="K12" s="26"/>
    </row>
    <row r="13" spans="1:11" ht="15">
      <c r="A13" s="16" t="s">
        <v>71</v>
      </c>
      <c r="B13" s="17">
        <v>1249.2</v>
      </c>
      <c r="C13" s="18" t="s">
        <v>40</v>
      </c>
      <c r="D13" s="17">
        <v>2665.4</v>
      </c>
      <c r="E13" s="18" t="s">
        <v>40</v>
      </c>
      <c r="F13"/>
      <c r="G13" s="5">
        <f t="shared" si="0"/>
        <v>11.028808037645563</v>
      </c>
      <c r="H13" s="5">
        <f t="shared" si="1"/>
        <v>16.70741033259368</v>
      </c>
      <c r="I13" s="14"/>
      <c r="J13" s="26"/>
      <c r="K13" s="26"/>
    </row>
    <row r="14" spans="1:11" ht="15">
      <c r="A14" s="16" t="s">
        <v>89</v>
      </c>
      <c r="B14" s="17">
        <v>1272.4</v>
      </c>
      <c r="C14" s="18" t="s">
        <v>40</v>
      </c>
      <c r="D14" s="17">
        <v>1378.1</v>
      </c>
      <c r="E14" s="18" t="s">
        <v>40</v>
      </c>
      <c r="F14"/>
      <c r="G14" s="5">
        <f t="shared" si="0"/>
        <v>11.233633803314293</v>
      </c>
      <c r="H14" s="5">
        <f t="shared" si="1"/>
        <v>8.638284002156281</v>
      </c>
      <c r="I14" s="14"/>
      <c r="J14" s="26"/>
      <c r="K14" s="26"/>
    </row>
    <row r="15" spans="1:11" ht="15">
      <c r="A15" s="16" t="s">
        <v>62</v>
      </c>
      <c r="B15" s="17">
        <v>894.2</v>
      </c>
      <c r="C15" s="18" t="s">
        <v>40</v>
      </c>
      <c r="D15" s="17">
        <v>1054</v>
      </c>
      <c r="E15" s="18" t="s">
        <v>40</v>
      </c>
      <c r="F15"/>
      <c r="G15" s="5">
        <f t="shared" si="0"/>
        <v>7.894620675042156</v>
      </c>
      <c r="H15" s="5">
        <f t="shared" si="1"/>
        <v>6.6067421364724765</v>
      </c>
      <c r="I15" s="14"/>
      <c r="J15" s="26"/>
      <c r="K15" s="26"/>
    </row>
    <row r="16" spans="1:11" ht="15">
      <c r="A16" s="16" t="s">
        <v>72</v>
      </c>
      <c r="B16" s="17">
        <v>936.6</v>
      </c>
      <c r="C16" s="18" t="s">
        <v>40</v>
      </c>
      <c r="D16" s="17">
        <v>992.2</v>
      </c>
      <c r="E16" s="18" t="s">
        <v>40</v>
      </c>
      <c r="F16"/>
      <c r="G16" s="5">
        <f t="shared" si="0"/>
        <v>8.268957419195353</v>
      </c>
      <c r="H16" s="5">
        <f t="shared" si="1"/>
        <v>6.219363897351035</v>
      </c>
      <c r="I16" s="14"/>
      <c r="J16" s="26"/>
      <c r="K16" s="26"/>
    </row>
    <row r="17" spans="1:11" ht="15">
      <c r="A17" s="16" t="s">
        <v>60</v>
      </c>
      <c r="B17" s="17">
        <v>747.5</v>
      </c>
      <c r="C17" s="18" t="s">
        <v>40</v>
      </c>
      <c r="D17" s="17">
        <v>892.6</v>
      </c>
      <c r="E17" s="18" t="s">
        <v>40</v>
      </c>
      <c r="F17"/>
      <c r="G17" s="5">
        <f t="shared" si="0"/>
        <v>6.599450855059284</v>
      </c>
      <c r="H17" s="5">
        <f t="shared" si="1"/>
        <v>5.5950455702232755</v>
      </c>
      <c r="I17" s="14"/>
      <c r="J17" s="26"/>
      <c r="K17" s="26"/>
    </row>
    <row r="18" spans="1:11" ht="15">
      <c r="A18" s="16" t="s">
        <v>54</v>
      </c>
      <c r="B18" s="17">
        <v>338.9</v>
      </c>
      <c r="C18" s="18" t="s">
        <v>40</v>
      </c>
      <c r="D18" s="17">
        <v>643.9</v>
      </c>
      <c r="E18" s="18" t="s">
        <v>40</v>
      </c>
      <c r="F18"/>
      <c r="G18" s="5">
        <f t="shared" si="0"/>
        <v>2.9920453441867445</v>
      </c>
      <c r="H18" s="5">
        <f t="shared" si="1"/>
        <v>4.036130229292816</v>
      </c>
      <c r="I18" s="14"/>
      <c r="J18" s="26"/>
      <c r="K18" s="26"/>
    </row>
    <row r="19" spans="1:11" ht="15">
      <c r="A19" s="16" t="s">
        <v>59</v>
      </c>
      <c r="B19" s="17">
        <v>342.9</v>
      </c>
      <c r="C19" s="18" t="s">
        <v>40</v>
      </c>
      <c r="D19" s="17">
        <v>481.4</v>
      </c>
      <c r="E19" s="18" t="s">
        <v>40</v>
      </c>
      <c r="F19"/>
      <c r="G19" s="5">
        <f t="shared" si="0"/>
        <v>3.027360131371008</v>
      </c>
      <c r="H19" s="5">
        <f t="shared" si="1"/>
        <v>3.017538581117505</v>
      </c>
      <c r="I19" s="14"/>
      <c r="J19" s="26"/>
      <c r="K19" s="26"/>
    </row>
    <row r="20" spans="1:11" ht="15">
      <c r="A20" s="16" t="s">
        <v>67</v>
      </c>
      <c r="B20" s="17">
        <v>147.6</v>
      </c>
      <c r="C20" s="18" t="s">
        <v>40</v>
      </c>
      <c r="D20" s="17">
        <v>381.2</v>
      </c>
      <c r="E20" s="18" t="s">
        <v>40</v>
      </c>
      <c r="F20"/>
      <c r="G20" s="5">
        <f t="shared" si="0"/>
        <v>1.3031156470993315</v>
      </c>
      <c r="H20" s="5">
        <f t="shared" si="1"/>
        <v>2.389459300211867</v>
      </c>
      <c r="I20" s="14"/>
      <c r="J20" s="26"/>
      <c r="K20" s="26"/>
    </row>
    <row r="21" spans="1:11" ht="15">
      <c r="A21" s="16" t="s">
        <v>58</v>
      </c>
      <c r="B21" s="17">
        <v>247.3</v>
      </c>
      <c r="C21" s="18" t="s">
        <v>40</v>
      </c>
      <c r="D21" s="17">
        <v>345.6</v>
      </c>
      <c r="E21" s="18" t="s">
        <v>40</v>
      </c>
      <c r="F21"/>
      <c r="G21" s="5">
        <f t="shared" si="0"/>
        <v>2.183336717667105</v>
      </c>
      <c r="H21" s="5">
        <f t="shared" si="1"/>
        <v>2.1663093760577685</v>
      </c>
      <c r="I21" s="14"/>
      <c r="J21" s="26"/>
      <c r="K21" s="26"/>
    </row>
    <row r="22" spans="1:11" ht="15">
      <c r="A22" s="16" t="s">
        <v>61</v>
      </c>
      <c r="B22" s="17">
        <v>323.3</v>
      </c>
      <c r="C22" s="18" t="s">
        <v>40</v>
      </c>
      <c r="D22" s="17">
        <v>325</v>
      </c>
      <c r="E22" s="18" t="s">
        <v>40</v>
      </c>
      <c r="F22"/>
      <c r="G22" s="5">
        <f t="shared" si="0"/>
        <v>2.854317674168116</v>
      </c>
      <c r="H22" s="5">
        <f t="shared" si="1"/>
        <v>2.037183296350621</v>
      </c>
      <c r="I22" s="14"/>
      <c r="J22" s="26"/>
      <c r="K22" s="26"/>
    </row>
    <row r="23" spans="1:11" ht="15">
      <c r="A23" s="16" t="s">
        <v>75</v>
      </c>
      <c r="B23" s="17">
        <v>230.9</v>
      </c>
      <c r="C23" s="18" t="s">
        <v>40</v>
      </c>
      <c r="D23" s="17">
        <v>310.1</v>
      </c>
      <c r="E23" s="18" t="s">
        <v>40</v>
      </c>
      <c r="F23"/>
      <c r="G23" s="5">
        <f t="shared" si="0"/>
        <v>2.0385460902116237</v>
      </c>
      <c r="H23" s="5">
        <f t="shared" si="1"/>
        <v>1.9437862775333161</v>
      </c>
      <c r="I23" s="14"/>
      <c r="J23" s="26"/>
      <c r="K23" s="26"/>
    </row>
    <row r="24" spans="1:11" ht="15">
      <c r="A24" s="16" t="s">
        <v>69</v>
      </c>
      <c r="B24" s="17">
        <v>292.7</v>
      </c>
      <c r="C24" s="18" t="s">
        <v>40</v>
      </c>
      <c r="D24" s="17">
        <v>306.3</v>
      </c>
      <c r="E24" s="18" t="s">
        <v>40</v>
      </c>
      <c r="F24"/>
      <c r="G24" s="5">
        <f t="shared" si="0"/>
        <v>2.584159552208498</v>
      </c>
      <c r="H24" s="5">
        <f t="shared" si="1"/>
        <v>1.9199669036067548</v>
      </c>
      <c r="I24" s="14"/>
      <c r="J24" s="26"/>
      <c r="K24" s="26"/>
    </row>
    <row r="25" spans="1:11" ht="15">
      <c r="A25" s="16" t="s">
        <v>65</v>
      </c>
      <c r="B25" s="17">
        <v>146.9</v>
      </c>
      <c r="C25" s="18" t="s">
        <v>40</v>
      </c>
      <c r="D25" s="17">
        <v>290.5</v>
      </c>
      <c r="E25" s="18" t="s">
        <v>40</v>
      </c>
      <c r="F25"/>
      <c r="G25" s="5">
        <f t="shared" si="0"/>
        <v>1.2969355593420855</v>
      </c>
      <c r="H25" s="5">
        <f t="shared" si="1"/>
        <v>1.8209284541226323</v>
      </c>
      <c r="I25" s="14"/>
      <c r="J25" s="26"/>
      <c r="K25" s="26"/>
    </row>
    <row r="26" spans="1:11" ht="15">
      <c r="A26" s="16" t="s">
        <v>53</v>
      </c>
      <c r="B26" s="17">
        <v>263</v>
      </c>
      <c r="C26" s="18" t="s">
        <v>40</v>
      </c>
      <c r="D26" s="17">
        <v>285.5</v>
      </c>
      <c r="E26" s="18" t="s">
        <v>40</v>
      </c>
      <c r="F26"/>
      <c r="G26" s="5">
        <f t="shared" si="0"/>
        <v>2.3219472573653404</v>
      </c>
      <c r="H26" s="5">
        <f t="shared" si="1"/>
        <v>1.789587172640315</v>
      </c>
      <c r="I26" s="14"/>
      <c r="J26" s="26"/>
      <c r="K26" s="26"/>
    </row>
    <row r="27" spans="1:11" ht="15">
      <c r="A27" s="16" t="s">
        <v>57</v>
      </c>
      <c r="B27" s="17">
        <v>270.2</v>
      </c>
      <c r="C27" s="18" t="s">
        <v>40</v>
      </c>
      <c r="D27" s="17">
        <v>226.7</v>
      </c>
      <c r="E27" s="18" t="s">
        <v>40</v>
      </c>
      <c r="F27"/>
      <c r="G27" s="5">
        <f t="shared" si="0"/>
        <v>2.385513874297015</v>
      </c>
      <c r="H27" s="5">
        <f t="shared" si="1"/>
        <v>1.421013702408264</v>
      </c>
      <c r="I27" s="14"/>
      <c r="J27" s="26"/>
      <c r="K27" s="26"/>
    </row>
    <row r="28" spans="1:11" ht="15">
      <c r="A28" s="16" t="s">
        <v>70</v>
      </c>
      <c r="B28" s="17">
        <v>198.9</v>
      </c>
      <c r="C28" s="18" t="s">
        <v>40</v>
      </c>
      <c r="D28" s="17">
        <v>201.5</v>
      </c>
      <c r="E28" s="18" t="s">
        <v>40</v>
      </c>
      <c r="F28"/>
      <c r="G28" s="5">
        <f t="shared" si="0"/>
        <v>1.7560277927375139</v>
      </c>
      <c r="H28" s="5">
        <f t="shared" si="1"/>
        <v>1.2630536437373852</v>
      </c>
      <c r="I28" s="14"/>
      <c r="J28" s="26"/>
      <c r="K28" s="26"/>
    </row>
    <row r="29" spans="1:11" ht="15">
      <c r="A29" s="16" t="s">
        <v>116</v>
      </c>
      <c r="B29" s="17">
        <v>149.3</v>
      </c>
      <c r="C29" s="18" t="s">
        <v>40</v>
      </c>
      <c r="D29" s="17">
        <v>186.8</v>
      </c>
      <c r="E29" s="18" t="s">
        <v>40</v>
      </c>
      <c r="F29"/>
      <c r="G29" s="5">
        <f t="shared" si="0"/>
        <v>1.318124431652644</v>
      </c>
      <c r="H29" s="5">
        <f t="shared" si="1"/>
        <v>1.1709102761793724</v>
      </c>
      <c r="I29" s="14"/>
      <c r="J29" s="14"/>
      <c r="K29" s="14"/>
    </row>
    <row r="30" spans="1:11" ht="15">
      <c r="A30" s="16" t="s">
        <v>64</v>
      </c>
      <c r="B30" s="17">
        <v>56</v>
      </c>
      <c r="C30" s="18" t="s">
        <v>40</v>
      </c>
      <c r="D30" s="17">
        <v>170.8</v>
      </c>
      <c r="E30" s="18" t="s">
        <v>40</v>
      </c>
      <c r="F30"/>
      <c r="G30" s="5">
        <f t="shared" si="0"/>
        <v>0.4944070205796922</v>
      </c>
      <c r="H30" s="5">
        <f t="shared" si="1"/>
        <v>1.0706181754359572</v>
      </c>
      <c r="I30" s="14"/>
      <c r="J30" s="26"/>
      <c r="K30" s="26"/>
    </row>
    <row r="31" spans="1:11" ht="15">
      <c r="A31" s="16" t="s">
        <v>77</v>
      </c>
      <c r="B31" s="17">
        <v>134.7</v>
      </c>
      <c r="C31" s="18" t="s">
        <v>40</v>
      </c>
      <c r="D31" s="17">
        <v>164.3</v>
      </c>
      <c r="E31" s="18" t="s">
        <v>40</v>
      </c>
      <c r="F31"/>
      <c r="G31" s="5">
        <f t="shared" si="0"/>
        <v>1.189225458430081</v>
      </c>
      <c r="H31" s="5">
        <f t="shared" si="1"/>
        <v>1.0298745095089448</v>
      </c>
      <c r="I31" s="14"/>
      <c r="J31" s="26"/>
      <c r="K31" s="26"/>
    </row>
    <row r="32" spans="1:11" ht="15">
      <c r="A32" s="16" t="s">
        <v>76</v>
      </c>
      <c r="B32" s="17">
        <v>157.6</v>
      </c>
      <c r="C32" s="18" t="s">
        <v>40</v>
      </c>
      <c r="D32" s="17">
        <v>115.5</v>
      </c>
      <c r="E32" s="18" t="s">
        <v>40</v>
      </c>
      <c r="F32"/>
      <c r="G32" s="5">
        <f t="shared" si="0"/>
        <v>1.391402615059991</v>
      </c>
      <c r="H32" s="5">
        <f t="shared" si="1"/>
        <v>0.7239836022415285</v>
      </c>
      <c r="I32" s="14"/>
      <c r="J32" s="26"/>
      <c r="K32" s="26"/>
    </row>
    <row r="33" spans="1:11" ht="15">
      <c r="A33" s="16" t="s">
        <v>55</v>
      </c>
      <c r="B33" s="17">
        <v>97.6</v>
      </c>
      <c r="C33" s="18" t="s">
        <v>40</v>
      </c>
      <c r="D33" s="17">
        <v>81.7</v>
      </c>
      <c r="E33" s="18" t="s">
        <v>40</v>
      </c>
      <c r="F33"/>
      <c r="G33" s="5">
        <f t="shared" si="0"/>
        <v>0.861680807296035</v>
      </c>
      <c r="H33" s="5">
        <f t="shared" si="1"/>
        <v>0.5121165394210638</v>
      </c>
      <c r="I33" s="14"/>
      <c r="J33" s="26"/>
      <c r="K33" s="26"/>
    </row>
    <row r="34" spans="1:11" ht="15">
      <c r="A34" s="16" t="s">
        <v>56</v>
      </c>
      <c r="B34" s="17">
        <v>34.5</v>
      </c>
      <c r="C34" s="18" t="s">
        <v>40</v>
      </c>
      <c r="D34" s="17">
        <v>63.8</v>
      </c>
      <c r="E34" s="18" t="s">
        <v>40</v>
      </c>
      <c r="F34"/>
      <c r="G34" s="5">
        <f t="shared" si="0"/>
        <v>0.30459003946427465</v>
      </c>
      <c r="H34" s="5">
        <f t="shared" si="1"/>
        <v>0.39991475171436813</v>
      </c>
      <c r="I34" s="14"/>
      <c r="J34" s="26"/>
      <c r="K34" s="26"/>
    </row>
    <row r="35" spans="1:11" ht="15">
      <c r="A35" s="16" t="s">
        <v>74</v>
      </c>
      <c r="B35" s="17">
        <v>51.7</v>
      </c>
      <c r="C35" s="18" t="s">
        <v>40</v>
      </c>
      <c r="D35" s="17">
        <v>63.4</v>
      </c>
      <c r="E35" s="18" t="s">
        <v>40</v>
      </c>
      <c r="F35"/>
      <c r="G35" s="5">
        <f t="shared" si="0"/>
        <v>0.4564436243566087</v>
      </c>
      <c r="H35" s="5">
        <f t="shared" si="1"/>
        <v>0.39740744919578275</v>
      </c>
      <c r="I35" s="14"/>
      <c r="J35" s="26"/>
      <c r="K35" s="26"/>
    </row>
    <row r="36" spans="1:11" ht="15">
      <c r="A36" s="16" t="s">
        <v>63</v>
      </c>
      <c r="B36" s="17">
        <v>65</v>
      </c>
      <c r="C36" s="18" t="s">
        <v>40</v>
      </c>
      <c r="D36" s="17">
        <v>48.1</v>
      </c>
      <c r="E36" s="18" t="s">
        <v>40</v>
      </c>
      <c r="F36"/>
      <c r="G36" s="5">
        <f t="shared" si="0"/>
        <v>0.5738652917442856</v>
      </c>
      <c r="H36" s="5">
        <f t="shared" si="1"/>
        <v>0.3015031278598919</v>
      </c>
      <c r="I36" s="14"/>
      <c r="J36" s="26"/>
      <c r="K36" s="26"/>
    </row>
    <row r="37" spans="1:11" ht="15">
      <c r="A37" s="16" t="s">
        <v>66</v>
      </c>
      <c r="B37" s="17">
        <v>39.4</v>
      </c>
      <c r="C37" s="18" t="s">
        <v>40</v>
      </c>
      <c r="D37" s="17">
        <v>42</v>
      </c>
      <c r="E37" s="18" t="s">
        <v>40</v>
      </c>
      <c r="F37"/>
      <c r="G37" s="5">
        <f t="shared" si="0"/>
        <v>0.34785065376499774</v>
      </c>
      <c r="H37" s="5">
        <f t="shared" si="1"/>
        <v>0.2632667644514649</v>
      </c>
      <c r="I37" s="14"/>
      <c r="J37" s="26"/>
      <c r="K37" s="26"/>
    </row>
    <row r="38" spans="1:11" ht="15">
      <c r="A38" s="16" t="s">
        <v>68</v>
      </c>
      <c r="B38" s="17">
        <v>23.8</v>
      </c>
      <c r="C38" s="18" t="s">
        <v>40</v>
      </c>
      <c r="D38" s="17">
        <v>20.6</v>
      </c>
      <c r="E38" s="18" t="s">
        <v>40</v>
      </c>
      <c r="F38"/>
      <c r="G38" s="5">
        <f t="shared" si="0"/>
        <v>0.21012298374636917</v>
      </c>
      <c r="H38" s="5">
        <f t="shared" si="1"/>
        <v>0.12912607970714707</v>
      </c>
      <c r="I38" s="14"/>
      <c r="J38" s="26"/>
      <c r="K38" s="26"/>
    </row>
    <row r="39" spans="1:11" ht="15">
      <c r="A39" s="16"/>
      <c r="C39" s="18"/>
      <c r="E39" s="18"/>
      <c r="F39"/>
      <c r="G39" s="5"/>
      <c r="H39" s="5"/>
      <c r="I39" s="14"/>
      <c r="J39" s="28"/>
      <c r="K39" s="28"/>
    </row>
    <row r="40" spans="1:11" ht="15">
      <c r="A40" s="16" t="s">
        <v>78</v>
      </c>
      <c r="B40" s="17">
        <v>627.8</v>
      </c>
      <c r="C40" s="18" t="s">
        <v>40</v>
      </c>
      <c r="D40" s="17">
        <v>662.6</v>
      </c>
      <c r="E40" s="18" t="s">
        <v>40</v>
      </c>
      <c r="F40"/>
      <c r="G40" s="5">
        <f>100*B40/$B$45</f>
        <v>5.542655848570192</v>
      </c>
      <c r="H40" s="5">
        <f>100*D40/$D$45</f>
        <v>4.153346622036682</v>
      </c>
      <c r="I40" s="14"/>
      <c r="J40" s="14"/>
      <c r="K40" s="14"/>
    </row>
    <row r="41" spans="1:11" ht="15">
      <c r="A41" s="16"/>
      <c r="C41" s="18"/>
      <c r="E41" s="18"/>
      <c r="F41"/>
      <c r="G41" s="5"/>
      <c r="H41" s="5"/>
      <c r="I41" s="14"/>
      <c r="J41" s="28"/>
      <c r="K41" s="28"/>
    </row>
    <row r="42" spans="1:11" ht="15">
      <c r="A42" s="16" t="s">
        <v>79</v>
      </c>
      <c r="B42" s="17">
        <v>18.2</v>
      </c>
      <c r="C42" s="18" t="s">
        <v>40</v>
      </c>
      <c r="D42" s="17">
        <v>22.6</v>
      </c>
      <c r="E42" s="18" t="s">
        <v>40</v>
      </c>
      <c r="F42"/>
      <c r="G42" s="5">
        <f>100*B42/$B$45</f>
        <v>0.16068228168839996</v>
      </c>
      <c r="H42" s="5">
        <f>100*D42/$D$45</f>
        <v>0.14166259230007397</v>
      </c>
      <c r="I42" s="14"/>
      <c r="J42" s="26"/>
      <c r="K42" s="26"/>
    </row>
    <row r="43" spans="1:11" ht="15">
      <c r="A43" s="16" t="s">
        <v>80</v>
      </c>
      <c r="B43" s="17">
        <v>63.1</v>
      </c>
      <c r="C43" s="18" t="s">
        <v>40</v>
      </c>
      <c r="D43" s="17">
        <v>61.6</v>
      </c>
      <c r="E43" s="18" t="s">
        <v>40</v>
      </c>
      <c r="F43"/>
      <c r="G43" s="5">
        <f>100*B43/$B$45</f>
        <v>0.5570907678317604</v>
      </c>
      <c r="H43" s="5">
        <f>100*D43/$D$45</f>
        <v>0.38612458786214854</v>
      </c>
      <c r="I43" s="14"/>
      <c r="J43" s="26"/>
      <c r="K43" s="26"/>
    </row>
    <row r="44" spans="1:11" ht="15">
      <c r="A44" s="16" t="s">
        <v>81</v>
      </c>
      <c r="B44" s="17">
        <v>318.7</v>
      </c>
      <c r="C44" s="18"/>
      <c r="D44" s="17">
        <v>371.3</v>
      </c>
      <c r="E44" s="18" t="s">
        <v>40</v>
      </c>
      <c r="F44"/>
      <c r="G44" s="5">
        <f>100*B44/$B$45</f>
        <v>2.8137056689062128</v>
      </c>
      <c r="H44" s="5">
        <f>100*D44/$D$45</f>
        <v>2.3274035628768788</v>
      </c>
      <c r="I44" s="14"/>
      <c r="J44" s="26"/>
      <c r="K44" s="26"/>
    </row>
    <row r="45" spans="1:11" ht="15">
      <c r="A45" s="16" t="s">
        <v>147</v>
      </c>
      <c r="B45" s="17">
        <v>11326.7</v>
      </c>
      <c r="C45" s="17"/>
      <c r="D45" s="17">
        <v>15953.4</v>
      </c>
      <c r="E45" s="18" t="s">
        <v>40</v>
      </c>
      <c r="F45"/>
      <c r="G45" s="5">
        <f>100*B45/$B$45</f>
        <v>100</v>
      </c>
      <c r="H45" s="5">
        <f>100*D45/$D$45</f>
        <v>100</v>
      </c>
      <c r="I45" s="14"/>
      <c r="J45" s="26"/>
      <c r="K45" s="26"/>
    </row>
    <row r="46" ht="12"/>
    <row r="47" spans="1:6" ht="15">
      <c r="A47"/>
      <c r="B47"/>
      <c r="C47"/>
      <c r="D47"/>
      <c r="E47"/>
      <c r="F47"/>
    </row>
    <row r="48" spans="1:6" ht="15">
      <c r="A48" s="14" t="s">
        <v>12</v>
      </c>
      <c r="B48"/>
      <c r="C48"/>
      <c r="D48"/>
      <c r="E48" s="14" t="s">
        <v>13</v>
      </c>
      <c r="F48"/>
    </row>
    <row r="49" spans="1:6" ht="15">
      <c r="A49" s="14" t="s">
        <v>14</v>
      </c>
      <c r="B49" s="14" t="s">
        <v>15</v>
      </c>
      <c r="C49"/>
      <c r="D49"/>
      <c r="E49" s="14" t="s">
        <v>16</v>
      </c>
      <c r="F49" s="14" t="s">
        <v>17</v>
      </c>
    </row>
    <row r="50" spans="1:6" ht="15">
      <c r="A50" s="14" t="s">
        <v>18</v>
      </c>
      <c r="B50" s="14" t="s">
        <v>19</v>
      </c>
      <c r="C50"/>
      <c r="D50"/>
      <c r="E50"/>
      <c r="F50"/>
    </row>
    <row r="51" spans="1:6" ht="14.5">
      <c r="A51" s="14" t="s">
        <v>20</v>
      </c>
      <c r="B51" s="14" t="s">
        <v>21</v>
      </c>
      <c r="C51"/>
      <c r="D51"/>
      <c r="E51"/>
      <c r="F51"/>
    </row>
    <row r="52" spans="1:6" ht="14.5">
      <c r="A52" s="14" t="s">
        <v>22</v>
      </c>
      <c r="B52" s="14" t="s">
        <v>23</v>
      </c>
      <c r="C52"/>
      <c r="D52"/>
      <c r="E52"/>
      <c r="F52"/>
    </row>
    <row r="53" spans="1:11" ht="14.5">
      <c r="A53" s="14" t="s">
        <v>24</v>
      </c>
      <c r="B53" s="14" t="s">
        <v>25</v>
      </c>
      <c r="C53"/>
      <c r="D53"/>
      <c r="E53"/>
      <c r="F53"/>
      <c r="K53" s="13" t="s">
        <v>126</v>
      </c>
    </row>
    <row r="54" spans="1:11" ht="15" customHeight="1">
      <c r="A54" s="14" t="s">
        <v>28</v>
      </c>
      <c r="B54" s="14" t="s">
        <v>29</v>
      </c>
      <c r="C54"/>
      <c r="D54"/>
      <c r="E54"/>
      <c r="F54"/>
      <c r="K54" s="12" t="s">
        <v>110</v>
      </c>
    </row>
    <row r="55" spans="1:6" ht="14.5">
      <c r="A55" s="14" t="s">
        <v>30</v>
      </c>
      <c r="B55" s="14" t="s">
        <v>31</v>
      </c>
      <c r="C55"/>
      <c r="D55"/>
      <c r="E55"/>
      <c r="F55"/>
    </row>
    <row r="56" spans="1:6" ht="14.5">
      <c r="A56" s="14" t="s">
        <v>32</v>
      </c>
      <c r="B56" s="14" t="s">
        <v>33</v>
      </c>
      <c r="C56"/>
      <c r="D56"/>
      <c r="E56"/>
      <c r="F56"/>
    </row>
    <row r="57" spans="1:6" ht="14.5">
      <c r="A57" s="14" t="s">
        <v>34</v>
      </c>
      <c r="B57" s="14" t="s">
        <v>121</v>
      </c>
      <c r="C57"/>
      <c r="D57"/>
      <c r="E57"/>
      <c r="F57"/>
    </row>
    <row r="58" spans="1:6" ht="14.5">
      <c r="A58" s="14" t="s">
        <v>36</v>
      </c>
      <c r="B58" s="14" t="s">
        <v>37</v>
      </c>
      <c r="C58"/>
      <c r="D58"/>
      <c r="E58"/>
      <c r="F58"/>
    </row>
    <row r="59" spans="1:6" ht="14.5">
      <c r="A59" s="14" t="s">
        <v>38</v>
      </c>
      <c r="B59" s="14" t="s">
        <v>39</v>
      </c>
      <c r="C59"/>
      <c r="D59"/>
      <c r="E59"/>
      <c r="F59"/>
    </row>
    <row r="60" spans="1:2" ht="15">
      <c r="A60" s="8" t="s">
        <v>36</v>
      </c>
      <c r="B60" s="8" t="s">
        <v>37</v>
      </c>
    </row>
    <row r="61" spans="1:2" ht="15">
      <c r="A61" s="8" t="s">
        <v>38</v>
      </c>
      <c r="B61" s="8" t="s">
        <v>39</v>
      </c>
    </row>
    <row r="66" ht="15">
      <c r="A66" s="3" t="s">
        <v>127</v>
      </c>
    </row>
    <row r="67" ht="15">
      <c r="A67" s="3" t="s">
        <v>155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 topLeftCell="A60">
      <selection activeCell="F75" sqref="F75"/>
    </sheetView>
  </sheetViews>
  <sheetFormatPr defaultColWidth="9.140625" defaultRowHeight="15"/>
  <cols>
    <col min="1" max="16384" width="9.140625" style="3" customWidth="1"/>
  </cols>
  <sheetData>
    <row r="1" spans="1:12" ht="15">
      <c r="A1" s="14" t="s">
        <v>0</v>
      </c>
      <c r="B1"/>
      <c r="C1"/>
      <c r="D1"/>
      <c r="E1"/>
      <c r="F1"/>
      <c r="H1" s="14" t="s">
        <v>82</v>
      </c>
      <c r="I1"/>
      <c r="J1"/>
      <c r="K1"/>
      <c r="L1"/>
    </row>
    <row r="2" spans="1:12" ht="15">
      <c r="A2"/>
      <c r="B2"/>
      <c r="C2"/>
      <c r="D2"/>
      <c r="E2"/>
      <c r="F2"/>
      <c r="H2"/>
      <c r="I2"/>
      <c r="J2"/>
      <c r="K2"/>
      <c r="L2"/>
    </row>
    <row r="3" spans="1:14" ht="15">
      <c r="A3" s="14" t="s">
        <v>1</v>
      </c>
      <c r="B3" s="15">
        <v>43942.14103009259</v>
      </c>
      <c r="C3"/>
      <c r="D3"/>
      <c r="E3"/>
      <c r="F3"/>
      <c r="H3" s="14" t="s">
        <v>1</v>
      </c>
      <c r="I3" s="15">
        <v>43993.67708333333</v>
      </c>
      <c r="J3"/>
      <c r="K3"/>
      <c r="L3"/>
      <c r="N3" s="30"/>
    </row>
    <row r="4" spans="1:12" ht="15">
      <c r="A4" s="14" t="s">
        <v>2</v>
      </c>
      <c r="B4" s="15">
        <v>44006.53543570601</v>
      </c>
      <c r="C4"/>
      <c r="D4"/>
      <c r="E4"/>
      <c r="F4"/>
      <c r="H4" s="14" t="s">
        <v>2</v>
      </c>
      <c r="I4" s="15">
        <v>44029.494899513884</v>
      </c>
      <c r="J4"/>
      <c r="K4"/>
      <c r="L4"/>
    </row>
    <row r="5" spans="1:12" ht="15">
      <c r="A5" s="14" t="s">
        <v>3</v>
      </c>
      <c r="B5" s="14" t="s">
        <v>4</v>
      </c>
      <c r="C5"/>
      <c r="D5"/>
      <c r="E5"/>
      <c r="F5"/>
      <c r="H5" s="14" t="s">
        <v>3</v>
      </c>
      <c r="I5" s="14" t="s">
        <v>4</v>
      </c>
      <c r="J5"/>
      <c r="K5"/>
      <c r="L5"/>
    </row>
    <row r="6" spans="1:12" ht="15">
      <c r="A6"/>
      <c r="B6"/>
      <c r="C6"/>
      <c r="D6"/>
      <c r="E6"/>
      <c r="F6"/>
      <c r="H6"/>
      <c r="I6"/>
      <c r="J6"/>
      <c r="K6"/>
      <c r="L6"/>
    </row>
    <row r="7" spans="1:12" ht="15">
      <c r="A7" s="14" t="s">
        <v>5</v>
      </c>
      <c r="B7" s="14" t="s">
        <v>119</v>
      </c>
      <c r="C7"/>
      <c r="D7"/>
      <c r="E7"/>
      <c r="F7"/>
      <c r="H7" s="14" t="s">
        <v>5</v>
      </c>
      <c r="I7" s="14" t="s">
        <v>6</v>
      </c>
      <c r="J7"/>
      <c r="K7"/>
      <c r="L7"/>
    </row>
    <row r="8" spans="1:12" ht="15">
      <c r="A8" s="14" t="s">
        <v>7</v>
      </c>
      <c r="B8" s="14" t="s">
        <v>136</v>
      </c>
      <c r="C8"/>
      <c r="D8"/>
      <c r="E8"/>
      <c r="F8"/>
      <c r="H8" s="14" t="s">
        <v>83</v>
      </c>
      <c r="I8" s="14" t="s">
        <v>51</v>
      </c>
      <c r="J8"/>
      <c r="K8"/>
      <c r="L8"/>
    </row>
    <row r="9" spans="1:12" ht="15">
      <c r="A9" s="14" t="s">
        <v>8</v>
      </c>
      <c r="B9" s="14" t="s">
        <v>9</v>
      </c>
      <c r="C9"/>
      <c r="D9"/>
      <c r="E9"/>
      <c r="F9"/>
      <c r="H9" s="14" t="s">
        <v>84</v>
      </c>
      <c r="I9" s="14" t="s">
        <v>85</v>
      </c>
      <c r="J9"/>
      <c r="K9"/>
      <c r="L9"/>
    </row>
    <row r="10" spans="1:12" ht="15">
      <c r="A10"/>
      <c r="B10"/>
      <c r="C10"/>
      <c r="D10"/>
      <c r="E10"/>
      <c r="F10"/>
      <c r="H10" s="14" t="s">
        <v>8</v>
      </c>
      <c r="I10" s="14" t="s">
        <v>9</v>
      </c>
      <c r="J10"/>
      <c r="K10"/>
      <c r="L10"/>
    </row>
    <row r="11" spans="8:12" ht="15">
      <c r="H11" s="14" t="s">
        <v>86</v>
      </c>
      <c r="I11" s="14" t="s">
        <v>50</v>
      </c>
      <c r="J11"/>
      <c r="K11"/>
      <c r="L11"/>
    </row>
    <row r="12" spans="8:12" ht="15">
      <c r="H12"/>
      <c r="I12"/>
      <c r="J12"/>
      <c r="K12"/>
      <c r="L12"/>
    </row>
    <row r="13" spans="1:18" ht="15.75">
      <c r="A13" s="16" t="s">
        <v>52</v>
      </c>
      <c r="B13" s="27">
        <v>2009</v>
      </c>
      <c r="C13" s="16" t="s">
        <v>11</v>
      </c>
      <c r="D13" s="27">
        <v>2019</v>
      </c>
      <c r="E13" s="16" t="s">
        <v>11</v>
      </c>
      <c r="F13"/>
      <c r="H13" s="16" t="s">
        <v>87</v>
      </c>
      <c r="I13" s="27">
        <v>2009</v>
      </c>
      <c r="J13" s="16" t="s">
        <v>11</v>
      </c>
      <c r="K13" s="27">
        <v>2019</v>
      </c>
      <c r="L13" s="16" t="s">
        <v>11</v>
      </c>
      <c r="N13" s="27">
        <v>2009</v>
      </c>
      <c r="O13" s="27">
        <v>2019</v>
      </c>
      <c r="P13" s="3" t="s">
        <v>164</v>
      </c>
      <c r="Q13" s="7" t="s">
        <v>88</v>
      </c>
      <c r="R13" s="3" t="s">
        <v>88</v>
      </c>
    </row>
    <row r="14" spans="1:17" ht="15">
      <c r="A14" s="16" t="s">
        <v>73</v>
      </c>
      <c r="B14" s="17">
        <v>1584.2</v>
      </c>
      <c r="C14" s="18" t="s">
        <v>40</v>
      </c>
      <c r="D14" s="17">
        <v>3096</v>
      </c>
      <c r="E14" s="18" t="s">
        <v>40</v>
      </c>
      <c r="F14"/>
      <c r="G14" s="3" t="b">
        <f aca="true" t="shared" si="0" ref="G14:G40">EXACT(A14,H14)</f>
        <v>1</v>
      </c>
      <c r="H14" s="16" t="s">
        <v>73</v>
      </c>
      <c r="I14" s="17">
        <v>13663</v>
      </c>
      <c r="J14" s="18" t="s">
        <v>40</v>
      </c>
      <c r="K14" s="17">
        <v>11718.2</v>
      </c>
      <c r="L14" s="18" t="s">
        <v>40</v>
      </c>
      <c r="N14" s="17">
        <f aca="true" t="shared" si="1" ref="N14:N40">100*B14/(B14+I14)</f>
        <v>10.390104412613463</v>
      </c>
      <c r="O14" s="17">
        <f aca="true" t="shared" si="2" ref="O14:O40">100*D14/(D14+K14)</f>
        <v>20.89886730299307</v>
      </c>
      <c r="P14" s="25">
        <f>O14-N14</f>
        <v>10.508762890379609</v>
      </c>
      <c r="Q14" s="3" t="s">
        <v>88</v>
      </c>
    </row>
    <row r="15" spans="1:16" ht="15">
      <c r="A15" s="16" t="s">
        <v>66</v>
      </c>
      <c r="B15" s="17">
        <v>39.4</v>
      </c>
      <c r="C15" s="18" t="s">
        <v>40</v>
      </c>
      <c r="D15" s="17">
        <v>42</v>
      </c>
      <c r="E15" s="18" t="s">
        <v>40</v>
      </c>
      <c r="F15"/>
      <c r="G15" s="3" t="b">
        <f t="shared" si="0"/>
        <v>1</v>
      </c>
      <c r="H15" s="16" t="s">
        <v>66</v>
      </c>
      <c r="I15" s="17">
        <v>161.5</v>
      </c>
      <c r="J15" s="18" t="s">
        <v>14</v>
      </c>
      <c r="K15" s="17">
        <v>166.2</v>
      </c>
      <c r="L15" s="18" t="s">
        <v>40</v>
      </c>
      <c r="N15" s="17">
        <f t="shared" si="1"/>
        <v>19.61174713787954</v>
      </c>
      <c r="O15" s="17">
        <f t="shared" si="2"/>
        <v>20.172910662824208</v>
      </c>
      <c r="P15" s="25">
        <f aca="true" t="shared" si="3" ref="P15:P40">O15-N15</f>
        <v>0.5611635249446678</v>
      </c>
    </row>
    <row r="16" spans="1:16" ht="15">
      <c r="A16" s="16" t="s">
        <v>72</v>
      </c>
      <c r="B16" s="17">
        <v>936.6</v>
      </c>
      <c r="C16" s="18" t="s">
        <v>40</v>
      </c>
      <c r="D16" s="17">
        <v>992.2</v>
      </c>
      <c r="E16" s="18" t="s">
        <v>40</v>
      </c>
      <c r="F16"/>
      <c r="G16" s="3" t="b">
        <f t="shared" si="0"/>
        <v>1</v>
      </c>
      <c r="H16" s="16" t="s">
        <v>72</v>
      </c>
      <c r="I16" s="17">
        <v>5888.8</v>
      </c>
      <c r="J16" s="18"/>
      <c r="K16" s="17">
        <v>5405</v>
      </c>
      <c r="L16" s="18" t="s">
        <v>40</v>
      </c>
      <c r="N16" s="17">
        <f t="shared" si="1"/>
        <v>13.722272687315028</v>
      </c>
      <c r="O16" s="17">
        <f t="shared" si="2"/>
        <v>15.509910585881324</v>
      </c>
      <c r="P16" s="25">
        <f t="shared" si="3"/>
        <v>1.7876378985662953</v>
      </c>
    </row>
    <row r="17" spans="1:16" ht="15">
      <c r="A17" s="16" t="s">
        <v>65</v>
      </c>
      <c r="B17" s="17">
        <v>146.9</v>
      </c>
      <c r="C17" s="18" t="s">
        <v>40</v>
      </c>
      <c r="D17" s="17">
        <v>290.5</v>
      </c>
      <c r="E17" s="18" t="s">
        <v>40</v>
      </c>
      <c r="F17"/>
      <c r="G17" s="3" t="b">
        <f t="shared" si="0"/>
        <v>1</v>
      </c>
      <c r="H17" s="16" t="s">
        <v>65</v>
      </c>
      <c r="I17" s="17">
        <v>1834.1</v>
      </c>
      <c r="J17" s="18" t="s">
        <v>40</v>
      </c>
      <c r="K17" s="17">
        <v>1594.5</v>
      </c>
      <c r="L17" s="18" t="s">
        <v>40</v>
      </c>
      <c r="M17" s="3" t="s">
        <v>88</v>
      </c>
      <c r="N17" s="17">
        <f t="shared" si="1"/>
        <v>7.415446744068652</v>
      </c>
      <c r="O17" s="17">
        <f t="shared" si="2"/>
        <v>15.411140583554376</v>
      </c>
      <c r="P17" s="25">
        <f t="shared" si="3"/>
        <v>7.995693839485724</v>
      </c>
    </row>
    <row r="18" spans="1:16" ht="15">
      <c r="A18" s="16" t="s">
        <v>64</v>
      </c>
      <c r="B18" s="17">
        <v>56</v>
      </c>
      <c r="C18" s="18" t="s">
        <v>40</v>
      </c>
      <c r="D18" s="17">
        <v>170.8</v>
      </c>
      <c r="E18" s="18" t="s">
        <v>40</v>
      </c>
      <c r="F18"/>
      <c r="G18" s="3" t="b">
        <f t="shared" si="0"/>
        <v>1</v>
      </c>
      <c r="H18" s="16" t="s">
        <v>64</v>
      </c>
      <c r="I18" s="17">
        <v>1118.6</v>
      </c>
      <c r="J18" s="18" t="s">
        <v>40</v>
      </c>
      <c r="K18" s="17">
        <v>1012.4</v>
      </c>
      <c r="L18" s="18" t="s">
        <v>40</v>
      </c>
      <c r="N18" s="17">
        <f t="shared" si="1"/>
        <v>4.767580452920144</v>
      </c>
      <c r="O18" s="17">
        <f t="shared" si="2"/>
        <v>14.435429344151453</v>
      </c>
      <c r="P18" s="25">
        <f t="shared" si="3"/>
        <v>9.667848891231309</v>
      </c>
    </row>
    <row r="19" spans="1:16" ht="15">
      <c r="A19" s="16" t="s">
        <v>54</v>
      </c>
      <c r="B19" s="17">
        <v>338.9</v>
      </c>
      <c r="C19" s="18" t="s">
        <v>40</v>
      </c>
      <c r="D19" s="17">
        <v>643.9</v>
      </c>
      <c r="E19" s="18" t="s">
        <v>40</v>
      </c>
      <c r="F19"/>
      <c r="G19" s="3" t="b">
        <f t="shared" si="0"/>
        <v>1</v>
      </c>
      <c r="H19" s="16" t="s">
        <v>54</v>
      </c>
      <c r="I19" s="17">
        <v>4601.7</v>
      </c>
      <c r="J19" s="18" t="s">
        <v>40</v>
      </c>
      <c r="K19" s="17">
        <v>4147.2</v>
      </c>
      <c r="L19" s="18" t="s">
        <v>40</v>
      </c>
      <c r="N19" s="17">
        <f t="shared" si="1"/>
        <v>6.859490750111323</v>
      </c>
      <c r="O19" s="17">
        <f t="shared" si="2"/>
        <v>13.439502410719879</v>
      </c>
      <c r="P19" s="25">
        <f t="shared" si="3"/>
        <v>6.580011660608555</v>
      </c>
    </row>
    <row r="20" spans="1:16" ht="15">
      <c r="A20" s="16" t="s">
        <v>61</v>
      </c>
      <c r="B20" s="17">
        <v>323.3</v>
      </c>
      <c r="C20" s="18" t="s">
        <v>40</v>
      </c>
      <c r="D20" s="17">
        <v>325</v>
      </c>
      <c r="E20" s="18" t="s">
        <v>40</v>
      </c>
      <c r="F20"/>
      <c r="G20" s="3" t="b">
        <f t="shared" si="0"/>
        <v>1</v>
      </c>
      <c r="H20" s="16" t="s">
        <v>61</v>
      </c>
      <c r="I20" s="17">
        <v>2323.3</v>
      </c>
      <c r="J20" s="18" t="s">
        <v>40</v>
      </c>
      <c r="K20" s="17">
        <v>2168</v>
      </c>
      <c r="L20" s="18" t="s">
        <v>40</v>
      </c>
      <c r="N20" s="17">
        <f t="shared" si="1"/>
        <v>12.215672938864957</v>
      </c>
      <c r="O20" s="17">
        <f t="shared" si="2"/>
        <v>13.036502206177296</v>
      </c>
      <c r="P20" s="25">
        <f t="shared" si="3"/>
        <v>0.8208292673123392</v>
      </c>
    </row>
    <row r="21" spans="1:16" ht="15">
      <c r="A21" s="16" t="s">
        <v>63</v>
      </c>
      <c r="B21" s="17">
        <v>65</v>
      </c>
      <c r="C21" s="18" t="s">
        <v>40</v>
      </c>
      <c r="D21" s="17">
        <v>48.1</v>
      </c>
      <c r="E21" s="18" t="s">
        <v>40</v>
      </c>
      <c r="F21"/>
      <c r="G21" s="3" t="b">
        <f t="shared" si="0"/>
        <v>1</v>
      </c>
      <c r="H21" s="16" t="s">
        <v>63</v>
      </c>
      <c r="I21" s="17">
        <v>375.6</v>
      </c>
      <c r="J21" s="18" t="s">
        <v>14</v>
      </c>
      <c r="K21" s="17">
        <v>385.7</v>
      </c>
      <c r="L21" s="18" t="s">
        <v>40</v>
      </c>
      <c r="N21" s="17">
        <f t="shared" si="1"/>
        <v>14.752610077167498</v>
      </c>
      <c r="O21" s="17">
        <f t="shared" si="2"/>
        <v>11.088059013370216</v>
      </c>
      <c r="P21" s="25">
        <f t="shared" si="3"/>
        <v>-3.6645510637972816</v>
      </c>
    </row>
    <row r="22" spans="1:16" ht="15">
      <c r="A22" s="16" t="s">
        <v>71</v>
      </c>
      <c r="B22" s="17">
        <v>1249.2</v>
      </c>
      <c r="C22" s="18" t="s">
        <v>40</v>
      </c>
      <c r="D22" s="17">
        <v>2665.4</v>
      </c>
      <c r="E22" s="18" t="s">
        <v>40</v>
      </c>
      <c r="F22"/>
      <c r="G22" s="3" t="b">
        <f t="shared" si="0"/>
        <v>1</v>
      </c>
      <c r="H22" s="16" t="s">
        <v>71</v>
      </c>
      <c r="I22" s="17">
        <v>23760.8</v>
      </c>
      <c r="J22" s="18" t="s">
        <v>40</v>
      </c>
      <c r="K22" s="17">
        <v>21766.6</v>
      </c>
      <c r="L22" s="18" t="s">
        <v>40</v>
      </c>
      <c r="N22" s="17">
        <f t="shared" si="1"/>
        <v>4.994802079168332</v>
      </c>
      <c r="O22" s="17">
        <f t="shared" si="2"/>
        <v>10.909462999345122</v>
      </c>
      <c r="P22" s="25">
        <f t="shared" si="3"/>
        <v>5.9146609201767895</v>
      </c>
    </row>
    <row r="23" spans="1:16" ht="15">
      <c r="A23" s="16" t="s">
        <v>57</v>
      </c>
      <c r="B23" s="17">
        <v>270.2</v>
      </c>
      <c r="C23" s="18" t="s">
        <v>40</v>
      </c>
      <c r="D23" s="17">
        <v>226.7</v>
      </c>
      <c r="E23" s="18" t="s">
        <v>40</v>
      </c>
      <c r="F23"/>
      <c r="G23" s="3" t="b">
        <f t="shared" si="0"/>
        <v>1</v>
      </c>
      <c r="H23" s="16" t="s">
        <v>57</v>
      </c>
      <c r="I23" s="17">
        <v>2240.6</v>
      </c>
      <c r="J23" s="18" t="s">
        <v>40</v>
      </c>
      <c r="K23" s="17">
        <v>2142.5</v>
      </c>
      <c r="L23" s="18" t="s">
        <v>40</v>
      </c>
      <c r="N23" s="17">
        <f t="shared" si="1"/>
        <v>10.76151027560937</v>
      </c>
      <c r="O23" s="17">
        <f t="shared" si="2"/>
        <v>9.568630761438461</v>
      </c>
      <c r="P23" s="25">
        <f t="shared" si="3"/>
        <v>-1.192879514170908</v>
      </c>
    </row>
    <row r="24" spans="1:16" ht="15">
      <c r="A24" s="16" t="s">
        <v>56</v>
      </c>
      <c r="B24" s="17">
        <v>34.5</v>
      </c>
      <c r="C24" s="18" t="s">
        <v>40</v>
      </c>
      <c r="D24" s="17">
        <v>63.8</v>
      </c>
      <c r="E24" s="18" t="s">
        <v>40</v>
      </c>
      <c r="F24"/>
      <c r="G24" s="3" t="b">
        <f t="shared" si="0"/>
        <v>1</v>
      </c>
      <c r="H24" s="16" t="s">
        <v>56</v>
      </c>
      <c r="I24" s="17">
        <v>699.3</v>
      </c>
      <c r="J24" s="18" t="s">
        <v>40</v>
      </c>
      <c r="K24" s="17">
        <v>690.4</v>
      </c>
      <c r="L24" s="18" t="s">
        <v>40</v>
      </c>
      <c r="N24" s="17">
        <f t="shared" si="1"/>
        <v>4.701553556827474</v>
      </c>
      <c r="O24" s="17">
        <f t="shared" si="2"/>
        <v>8.459294616812517</v>
      </c>
      <c r="P24" s="25">
        <f t="shared" si="3"/>
        <v>3.757741059985044</v>
      </c>
    </row>
    <row r="25" spans="1:16" ht="15">
      <c r="A25" s="16" t="s">
        <v>75</v>
      </c>
      <c r="B25" s="17">
        <v>230.9</v>
      </c>
      <c r="C25" s="18" t="s">
        <v>40</v>
      </c>
      <c r="D25" s="17">
        <v>310.1</v>
      </c>
      <c r="E25" s="18" t="s">
        <v>40</v>
      </c>
      <c r="F25"/>
      <c r="G25" s="3" t="b">
        <f t="shared" si="0"/>
        <v>1</v>
      </c>
      <c r="H25" s="16" t="s">
        <v>75</v>
      </c>
      <c r="I25" s="17">
        <v>3502.1</v>
      </c>
      <c r="J25" s="18" t="s">
        <v>40</v>
      </c>
      <c r="K25" s="17">
        <v>3421.6</v>
      </c>
      <c r="L25" s="18" t="s">
        <v>40</v>
      </c>
      <c r="N25" s="17">
        <f t="shared" si="1"/>
        <v>6.1853736940798285</v>
      </c>
      <c r="O25" s="17">
        <f t="shared" si="2"/>
        <v>8.309885574939036</v>
      </c>
      <c r="P25" s="25">
        <f t="shared" si="3"/>
        <v>2.124511880859208</v>
      </c>
    </row>
    <row r="26" spans="1:16" ht="15">
      <c r="A26" s="16" t="s">
        <v>68</v>
      </c>
      <c r="B26" s="17">
        <v>23.8</v>
      </c>
      <c r="C26" s="18" t="s">
        <v>40</v>
      </c>
      <c r="D26" s="17">
        <v>20.6</v>
      </c>
      <c r="E26" s="18" t="s">
        <v>40</v>
      </c>
      <c r="F26"/>
      <c r="G26" s="3" t="b">
        <f t="shared" si="0"/>
        <v>1</v>
      </c>
      <c r="H26" s="16" t="s">
        <v>68</v>
      </c>
      <c r="I26" s="17">
        <v>243.8</v>
      </c>
      <c r="J26" s="18" t="s">
        <v>40</v>
      </c>
      <c r="K26" s="17">
        <v>239.7</v>
      </c>
      <c r="L26" s="18" t="s">
        <v>40</v>
      </c>
      <c r="N26" s="17">
        <f t="shared" si="1"/>
        <v>8.89387144992526</v>
      </c>
      <c r="O26" s="17">
        <f t="shared" si="2"/>
        <v>7.913945447560507</v>
      </c>
      <c r="P26" s="25">
        <f t="shared" si="3"/>
        <v>-0.9799260023647536</v>
      </c>
    </row>
    <row r="27" spans="1:16" ht="15">
      <c r="A27" s="16" t="s">
        <v>67</v>
      </c>
      <c r="B27" s="17">
        <v>147.6</v>
      </c>
      <c r="C27" s="18" t="s">
        <v>40</v>
      </c>
      <c r="D27" s="17">
        <v>381.2</v>
      </c>
      <c r="E27" s="18" t="s">
        <v>40</v>
      </c>
      <c r="F27"/>
      <c r="G27" s="3" t="b">
        <f t="shared" si="0"/>
        <v>1</v>
      </c>
      <c r="H27" s="16" t="s">
        <v>67</v>
      </c>
      <c r="I27" s="17">
        <v>6039</v>
      </c>
      <c r="J27" s="18" t="s">
        <v>40</v>
      </c>
      <c r="K27" s="17">
        <v>5692.4</v>
      </c>
      <c r="L27" s="18" t="s">
        <v>40</v>
      </c>
      <c r="N27" s="17">
        <f t="shared" si="1"/>
        <v>2.3858015711376197</v>
      </c>
      <c r="O27" s="17">
        <f t="shared" si="2"/>
        <v>6.276343519494205</v>
      </c>
      <c r="P27" s="25">
        <f t="shared" si="3"/>
        <v>3.890541948356585</v>
      </c>
    </row>
    <row r="28" spans="1:16" ht="15">
      <c r="A28" s="16" t="s">
        <v>58</v>
      </c>
      <c r="B28" s="17">
        <v>247.3</v>
      </c>
      <c r="C28" s="18" t="s">
        <v>40</v>
      </c>
      <c r="D28" s="17">
        <v>345.6</v>
      </c>
      <c r="E28" s="18" t="s">
        <v>40</v>
      </c>
      <c r="F28"/>
      <c r="G28" s="3" t="b">
        <f t="shared" si="0"/>
        <v>1</v>
      </c>
      <c r="H28" s="16" t="s">
        <v>58</v>
      </c>
      <c r="I28" s="17">
        <v>6018.3</v>
      </c>
      <c r="J28" s="18" t="s">
        <v>14</v>
      </c>
      <c r="K28" s="17">
        <v>5652.3</v>
      </c>
      <c r="L28" s="18" t="s">
        <v>40</v>
      </c>
      <c r="N28" s="17">
        <f t="shared" si="1"/>
        <v>3.946948416751787</v>
      </c>
      <c r="O28" s="17">
        <f t="shared" si="2"/>
        <v>5.762016705847046</v>
      </c>
      <c r="P28" s="25">
        <f t="shared" si="3"/>
        <v>1.8150682890952585</v>
      </c>
    </row>
    <row r="29" spans="1:16" ht="15">
      <c r="A29" s="16" t="s">
        <v>74</v>
      </c>
      <c r="B29" s="17">
        <v>51.7</v>
      </c>
      <c r="C29" s="18" t="s">
        <v>40</v>
      </c>
      <c r="D29" s="17">
        <v>63.4</v>
      </c>
      <c r="E29" s="18" t="s">
        <v>40</v>
      </c>
      <c r="F29"/>
      <c r="G29" s="3" t="b">
        <f t="shared" si="0"/>
        <v>1</v>
      </c>
      <c r="H29" s="16" t="s">
        <v>74</v>
      </c>
      <c r="I29" s="17">
        <v>1185.1</v>
      </c>
      <c r="J29" s="18" t="s">
        <v>40</v>
      </c>
      <c r="K29" s="17">
        <v>1111.9</v>
      </c>
      <c r="L29" s="18" t="s">
        <v>40</v>
      </c>
      <c r="N29" s="17">
        <f t="shared" si="1"/>
        <v>4.180142302716688</v>
      </c>
      <c r="O29" s="17">
        <f t="shared" si="2"/>
        <v>5.39436739555858</v>
      </c>
      <c r="P29" s="25">
        <f t="shared" si="3"/>
        <v>1.2142250928418914</v>
      </c>
    </row>
    <row r="30" spans="1:16" ht="15">
      <c r="A30" s="16" t="s">
        <v>53</v>
      </c>
      <c r="B30" s="17">
        <v>263</v>
      </c>
      <c r="C30" s="18" t="s">
        <v>40</v>
      </c>
      <c r="D30" s="17">
        <v>285.5</v>
      </c>
      <c r="E30" s="18" t="s">
        <v>40</v>
      </c>
      <c r="F30"/>
      <c r="G30" s="3" t="b">
        <f t="shared" si="0"/>
        <v>1</v>
      </c>
      <c r="H30" s="16" t="s">
        <v>53</v>
      </c>
      <c r="I30" s="17">
        <v>5471.6</v>
      </c>
      <c r="J30" s="18" t="s">
        <v>40</v>
      </c>
      <c r="K30" s="17">
        <v>5319.7</v>
      </c>
      <c r="L30" s="18" t="s">
        <v>40</v>
      </c>
      <c r="N30" s="17">
        <f t="shared" si="1"/>
        <v>4.586196072960624</v>
      </c>
      <c r="O30" s="17">
        <f t="shared" si="2"/>
        <v>5.093484621422965</v>
      </c>
      <c r="P30" s="25">
        <f t="shared" si="3"/>
        <v>0.5072885484623404</v>
      </c>
    </row>
    <row r="31" spans="1:16" ht="15">
      <c r="A31" s="16" t="s">
        <v>70</v>
      </c>
      <c r="B31" s="17">
        <v>198.9</v>
      </c>
      <c r="C31" s="18" t="s">
        <v>40</v>
      </c>
      <c r="D31" s="17">
        <v>201.5</v>
      </c>
      <c r="E31" s="18" t="s">
        <v>40</v>
      </c>
      <c r="F31"/>
      <c r="G31" s="3" t="b">
        <f t="shared" si="0"/>
        <v>1</v>
      </c>
      <c r="H31" s="16" t="s">
        <v>70</v>
      </c>
      <c r="I31" s="17">
        <v>4166.8</v>
      </c>
      <c r="J31" s="18" t="s">
        <v>40</v>
      </c>
      <c r="K31" s="17">
        <v>4131.3</v>
      </c>
      <c r="L31" s="18" t="s">
        <v>40</v>
      </c>
      <c r="N31" s="17">
        <f t="shared" si="1"/>
        <v>4.555970405662323</v>
      </c>
      <c r="O31" s="17">
        <f t="shared" si="2"/>
        <v>4.650572378138848</v>
      </c>
      <c r="P31" s="25">
        <f t="shared" si="3"/>
        <v>0.09460197247652502</v>
      </c>
    </row>
    <row r="32" spans="1:16" ht="15">
      <c r="A32" s="16" t="s">
        <v>76</v>
      </c>
      <c r="B32" s="17">
        <v>157.6</v>
      </c>
      <c r="C32" s="18" t="s">
        <v>40</v>
      </c>
      <c r="D32" s="17">
        <v>115.5</v>
      </c>
      <c r="E32" s="18" t="s">
        <v>40</v>
      </c>
      <c r="F32"/>
      <c r="G32" s="3" t="b">
        <f t="shared" si="0"/>
        <v>1</v>
      </c>
      <c r="H32" s="16" t="s">
        <v>76</v>
      </c>
      <c r="I32" s="17">
        <v>3069.4</v>
      </c>
      <c r="J32" s="18" t="s">
        <v>40</v>
      </c>
      <c r="K32" s="17">
        <v>2883.9</v>
      </c>
      <c r="L32" s="18" t="s">
        <v>40</v>
      </c>
      <c r="N32" s="17">
        <f t="shared" si="1"/>
        <v>4.883792996591262</v>
      </c>
      <c r="O32" s="17">
        <f t="shared" si="2"/>
        <v>3.850770154030806</v>
      </c>
      <c r="P32" s="25">
        <f t="shared" si="3"/>
        <v>-1.0330228425604555</v>
      </c>
    </row>
    <row r="33" spans="1:16" ht="15">
      <c r="A33" s="16" t="s">
        <v>77</v>
      </c>
      <c r="B33" s="17">
        <v>134.7</v>
      </c>
      <c r="C33" s="18" t="s">
        <v>40</v>
      </c>
      <c r="D33" s="17">
        <v>164.3</v>
      </c>
      <c r="E33" s="18" t="s">
        <v>40</v>
      </c>
      <c r="F33"/>
      <c r="G33" s="3" t="b">
        <f t="shared" si="0"/>
        <v>1</v>
      </c>
      <c r="H33" s="16" t="s">
        <v>77</v>
      </c>
      <c r="I33" s="17">
        <v>4484.7</v>
      </c>
      <c r="J33" s="18" t="s">
        <v>40</v>
      </c>
      <c r="K33" s="17">
        <v>4394.4</v>
      </c>
      <c r="L33" s="18" t="s">
        <v>40</v>
      </c>
      <c r="N33" s="17">
        <f t="shared" si="1"/>
        <v>2.9159631120924794</v>
      </c>
      <c r="O33" s="17">
        <f t="shared" si="2"/>
        <v>3.604097659420449</v>
      </c>
      <c r="P33" s="25">
        <f t="shared" si="3"/>
        <v>0.6881345473279694</v>
      </c>
    </row>
    <row r="34" spans="1:16" ht="15">
      <c r="A34" s="16" t="s">
        <v>69</v>
      </c>
      <c r="B34" s="17">
        <v>292.7</v>
      </c>
      <c r="C34" s="18" t="s">
        <v>40</v>
      </c>
      <c r="D34" s="17">
        <v>306.3</v>
      </c>
      <c r="E34" s="18" t="s">
        <v>40</v>
      </c>
      <c r="F34"/>
      <c r="G34" s="3" t="b">
        <f t="shared" si="0"/>
        <v>1</v>
      </c>
      <c r="H34" s="16" t="s">
        <v>69</v>
      </c>
      <c r="I34" s="17">
        <v>8648</v>
      </c>
      <c r="J34" s="18" t="s">
        <v>40</v>
      </c>
      <c r="K34" s="17">
        <v>8442.8</v>
      </c>
      <c r="L34" s="18" t="s">
        <v>40</v>
      </c>
      <c r="N34" s="17">
        <f t="shared" si="1"/>
        <v>3.2737928797521443</v>
      </c>
      <c r="O34" s="17">
        <f t="shared" si="2"/>
        <v>3.500931524385366</v>
      </c>
      <c r="P34" s="25">
        <f t="shared" si="3"/>
        <v>0.22713864463322153</v>
      </c>
    </row>
    <row r="35" spans="1:16" ht="15">
      <c r="A35" s="16" t="s">
        <v>103</v>
      </c>
      <c r="B35" s="17">
        <v>1272.4</v>
      </c>
      <c r="C35" s="18" t="s">
        <v>40</v>
      </c>
      <c r="D35" s="17">
        <v>1378.1</v>
      </c>
      <c r="E35" s="18" t="s">
        <v>40</v>
      </c>
      <c r="F35"/>
      <c r="G35" s="3" t="b">
        <f t="shared" si="0"/>
        <v>1</v>
      </c>
      <c r="H35" s="16" t="s">
        <v>103</v>
      </c>
      <c r="I35" s="17">
        <v>40843.7</v>
      </c>
      <c r="J35" s="18" t="s">
        <v>40</v>
      </c>
      <c r="K35" s="17">
        <v>39006.1</v>
      </c>
      <c r="L35" s="18" t="s">
        <v>40</v>
      </c>
      <c r="N35" s="17">
        <f t="shared" si="1"/>
        <v>3.021172425746924</v>
      </c>
      <c r="O35" s="17">
        <f t="shared" si="2"/>
        <v>3.4124731949623865</v>
      </c>
      <c r="P35" s="25">
        <f t="shared" si="3"/>
        <v>0.39130076921546264</v>
      </c>
    </row>
    <row r="36" spans="1:16" ht="15">
      <c r="A36" s="16" t="s">
        <v>62</v>
      </c>
      <c r="B36" s="17">
        <v>894.2</v>
      </c>
      <c r="C36" s="18" t="s">
        <v>40</v>
      </c>
      <c r="D36" s="17">
        <v>1054</v>
      </c>
      <c r="E36" s="18" t="s">
        <v>40</v>
      </c>
      <c r="F36"/>
      <c r="G36" s="3" t="b">
        <f t="shared" si="0"/>
        <v>1</v>
      </c>
      <c r="H36" s="16" t="s">
        <v>62</v>
      </c>
      <c r="I36" s="17">
        <v>32423.8</v>
      </c>
      <c r="J36" s="18" t="s">
        <v>40</v>
      </c>
      <c r="K36" s="17">
        <v>30394.4</v>
      </c>
      <c r="L36" s="18" t="s">
        <v>40</v>
      </c>
      <c r="N36" s="17">
        <f t="shared" si="1"/>
        <v>2.683834563899394</v>
      </c>
      <c r="O36" s="17">
        <f t="shared" si="2"/>
        <v>3.3515218580277533</v>
      </c>
      <c r="P36" s="25">
        <f t="shared" si="3"/>
        <v>0.6676872941283594</v>
      </c>
    </row>
    <row r="37" spans="1:16" ht="15">
      <c r="A37" s="16" t="s">
        <v>116</v>
      </c>
      <c r="B37" s="17">
        <v>149.3</v>
      </c>
      <c r="C37" s="18" t="s">
        <v>40</v>
      </c>
      <c r="D37" s="17">
        <v>186.8</v>
      </c>
      <c r="E37" s="18" t="s">
        <v>40</v>
      </c>
      <c r="F37"/>
      <c r="G37" s="3" t="b">
        <f t="shared" si="0"/>
        <v>1</v>
      </c>
      <c r="H37" s="16" t="s">
        <v>116</v>
      </c>
      <c r="I37" s="17">
        <v>6603.7</v>
      </c>
      <c r="J37" s="18" t="s">
        <v>40</v>
      </c>
      <c r="K37" s="17">
        <v>6112.2</v>
      </c>
      <c r="L37" s="18" t="s">
        <v>40</v>
      </c>
      <c r="N37" s="17">
        <f t="shared" si="1"/>
        <v>2.2108692432992747</v>
      </c>
      <c r="O37" s="17">
        <f t="shared" si="2"/>
        <v>2.965550087315447</v>
      </c>
      <c r="P37" s="25">
        <f t="shared" si="3"/>
        <v>0.7546808440161721</v>
      </c>
    </row>
    <row r="38" spans="1:16" ht="15">
      <c r="A38" s="16" t="s">
        <v>60</v>
      </c>
      <c r="B38" s="17">
        <v>747.5</v>
      </c>
      <c r="C38" s="18" t="s">
        <v>40</v>
      </c>
      <c r="D38" s="17">
        <v>892.6</v>
      </c>
      <c r="E38" s="18" t="s">
        <v>40</v>
      </c>
      <c r="F38"/>
      <c r="G38" s="3" t="b">
        <f t="shared" si="0"/>
        <v>1</v>
      </c>
      <c r="H38" s="16" t="s">
        <v>60</v>
      </c>
      <c r="I38" s="17">
        <v>31434.9</v>
      </c>
      <c r="J38" s="18" t="s">
        <v>40</v>
      </c>
      <c r="K38" s="17">
        <v>31457.5</v>
      </c>
      <c r="L38" s="18" t="s">
        <v>40</v>
      </c>
      <c r="M38" s="3" t="s">
        <v>88</v>
      </c>
      <c r="N38" s="17">
        <f t="shared" si="1"/>
        <v>2.3226981207119417</v>
      </c>
      <c r="O38" s="17">
        <f t="shared" si="2"/>
        <v>2.7591877613979556</v>
      </c>
      <c r="P38" s="25">
        <f t="shared" si="3"/>
        <v>0.4364896406860139</v>
      </c>
    </row>
    <row r="39" spans="1:16" ht="15">
      <c r="A39" s="16" t="s">
        <v>55</v>
      </c>
      <c r="B39" s="17">
        <v>97.6</v>
      </c>
      <c r="C39" s="18" t="s">
        <v>40</v>
      </c>
      <c r="D39" s="17">
        <v>81.7</v>
      </c>
      <c r="E39" s="18" t="s">
        <v>40</v>
      </c>
      <c r="F39"/>
      <c r="G39" s="3" t="b">
        <f t="shared" si="0"/>
        <v>1</v>
      </c>
      <c r="H39" s="16" t="s">
        <v>55</v>
      </c>
      <c r="I39" s="17">
        <v>3001.7</v>
      </c>
      <c r="J39" s="18" t="s">
        <v>40</v>
      </c>
      <c r="K39" s="17">
        <v>2944.3</v>
      </c>
      <c r="L39" s="18" t="s">
        <v>40</v>
      </c>
      <c r="N39" s="17">
        <f t="shared" si="1"/>
        <v>3.1490981834607816</v>
      </c>
      <c r="O39" s="17">
        <f t="shared" si="2"/>
        <v>2.6999339061467285</v>
      </c>
      <c r="P39" s="25">
        <f t="shared" si="3"/>
        <v>-0.4491642773140532</v>
      </c>
    </row>
    <row r="40" spans="1:16" ht="15">
      <c r="A40" s="16" t="s">
        <v>59</v>
      </c>
      <c r="B40" s="17">
        <v>342.9</v>
      </c>
      <c r="C40" s="18" t="s">
        <v>40</v>
      </c>
      <c r="D40" s="17">
        <v>481.4</v>
      </c>
      <c r="E40" s="18" t="s">
        <v>40</v>
      </c>
      <c r="F40"/>
      <c r="G40" s="3" t="b">
        <f t="shared" si="0"/>
        <v>1</v>
      </c>
      <c r="H40" s="16" t="s">
        <v>59</v>
      </c>
      <c r="I40" s="17">
        <v>24427.9</v>
      </c>
      <c r="J40" s="18" t="s">
        <v>40</v>
      </c>
      <c r="K40" s="17">
        <v>23348.7</v>
      </c>
      <c r="L40" s="18" t="s">
        <v>40</v>
      </c>
      <c r="N40" s="17">
        <f t="shared" si="1"/>
        <v>1.384291181552473</v>
      </c>
      <c r="O40" s="17">
        <f t="shared" si="2"/>
        <v>2.020134200024339</v>
      </c>
      <c r="P40" s="25">
        <f t="shared" si="3"/>
        <v>0.635843018471866</v>
      </c>
    </row>
    <row r="41" spans="1:16" ht="15">
      <c r="A41" s="16"/>
      <c r="B41" s="17"/>
      <c r="C41" s="18"/>
      <c r="D41" s="17"/>
      <c r="E41" s="18"/>
      <c r="F41"/>
      <c r="H41" s="16"/>
      <c r="I41" s="17"/>
      <c r="J41" s="18"/>
      <c r="K41" s="17"/>
      <c r="L41" s="18"/>
      <c r="N41" s="17"/>
      <c r="O41" s="17"/>
      <c r="P41" s="25"/>
    </row>
    <row r="42" spans="1:16" ht="15">
      <c r="A42" s="16" t="s">
        <v>78</v>
      </c>
      <c r="B42" s="17">
        <v>627.8</v>
      </c>
      <c r="C42" s="18" t="s">
        <v>40</v>
      </c>
      <c r="D42" s="17">
        <v>662.6</v>
      </c>
      <c r="E42" s="18" t="s">
        <v>40</v>
      </c>
      <c r="F42"/>
      <c r="G42" s="3" t="b">
        <f>EXACT(A42,H42)</f>
        <v>1</v>
      </c>
      <c r="H42" s="16" t="s">
        <v>78</v>
      </c>
      <c r="I42" s="17">
        <v>31403.7</v>
      </c>
      <c r="J42" s="18" t="s">
        <v>14</v>
      </c>
      <c r="K42" s="17">
        <v>31124.7</v>
      </c>
      <c r="L42" s="18" t="s">
        <v>40</v>
      </c>
      <c r="N42" s="17">
        <f aca="true" t="shared" si="4" ref="N42">100*B42/(B42+I42)</f>
        <v>1.9599456784727531</v>
      </c>
      <c r="O42" s="17">
        <f aca="true" t="shared" si="5" ref="O42">100*D42/(D42+K42)</f>
        <v>2.0844802798601956</v>
      </c>
      <c r="P42" s="25"/>
    </row>
    <row r="43" spans="1:16" ht="15">
      <c r="A43" s="16"/>
      <c r="B43" s="17"/>
      <c r="C43" s="18"/>
      <c r="D43" s="17"/>
      <c r="E43" s="18"/>
      <c r="F43"/>
      <c r="H43" s="16"/>
      <c r="I43" s="17"/>
      <c r="J43" s="18"/>
      <c r="K43" s="17"/>
      <c r="L43" s="18"/>
      <c r="N43" s="17"/>
      <c r="O43" s="17"/>
      <c r="P43" s="25"/>
    </row>
    <row r="44" spans="1:16" ht="15">
      <c r="A44" s="16" t="s">
        <v>79</v>
      </c>
      <c r="B44" s="17">
        <v>18.2</v>
      </c>
      <c r="C44" s="18"/>
      <c r="D44" s="17">
        <v>22.6</v>
      </c>
      <c r="E44" s="18" t="s">
        <v>40</v>
      </c>
      <c r="F44"/>
      <c r="G44" s="3" t="b">
        <f>EXACT(A44,H44)</f>
        <v>1</v>
      </c>
      <c r="H44" s="16" t="s">
        <v>79</v>
      </c>
      <c r="I44" s="17">
        <v>169.9</v>
      </c>
      <c r="J44" s="18" t="s">
        <v>40</v>
      </c>
      <c r="K44" s="17">
        <v>186.7</v>
      </c>
      <c r="L44" s="18" t="s">
        <v>40</v>
      </c>
      <c r="N44" s="17">
        <f>100*B44/(B44+I44)</f>
        <v>9.675704412546517</v>
      </c>
      <c r="O44" s="17">
        <f>100*D44/(D44+K44)</f>
        <v>10.797897754419495</v>
      </c>
      <c r="P44" s="25"/>
    </row>
    <row r="45" spans="1:15" ht="15">
      <c r="A45" s="16" t="s">
        <v>80</v>
      </c>
      <c r="B45" s="17">
        <v>63.1</v>
      </c>
      <c r="C45" s="18" t="s">
        <v>40</v>
      </c>
      <c r="D45" s="17">
        <v>61.6</v>
      </c>
      <c r="E45" s="18" t="s">
        <v>40</v>
      </c>
      <c r="F45"/>
      <c r="G45" s="3" t="b">
        <f>EXACT(A45,H45)</f>
        <v>1</v>
      </c>
      <c r="H45" s="16" t="s">
        <v>80</v>
      </c>
      <c r="I45" s="17">
        <v>2578.5</v>
      </c>
      <c r="J45" s="18" t="s">
        <v>40</v>
      </c>
      <c r="K45" s="17">
        <v>2486.5</v>
      </c>
      <c r="L45" s="18" t="s">
        <v>40</v>
      </c>
      <c r="N45" s="17">
        <f>100*B45/(B45+I45)</f>
        <v>2.3887038158691705</v>
      </c>
      <c r="O45" s="17">
        <f>100*D45/(D45+K45)</f>
        <v>2.417487539735489</v>
      </c>
    </row>
    <row r="46" spans="1:15" ht="15">
      <c r="A46" s="16" t="s">
        <v>81</v>
      </c>
      <c r="B46" s="17">
        <v>318.7</v>
      </c>
      <c r="C46" s="18" t="s">
        <v>40</v>
      </c>
      <c r="D46" s="17">
        <v>371.3</v>
      </c>
      <c r="E46" s="18" t="s">
        <v>40</v>
      </c>
      <c r="F46"/>
      <c r="G46" s="3" t="b">
        <f>EXACT(A46,H46)</f>
        <v>1</v>
      </c>
      <c r="H46" s="16" t="s">
        <v>81</v>
      </c>
      <c r="I46" s="17">
        <v>3380.8</v>
      </c>
      <c r="J46" s="18" t="s">
        <v>40</v>
      </c>
      <c r="K46" s="17">
        <v>3383.1</v>
      </c>
      <c r="L46" s="18" t="s">
        <v>40</v>
      </c>
      <c r="N46" s="17">
        <f>100*B46/(B46+I46)</f>
        <v>8.614677659143128</v>
      </c>
      <c r="O46" s="17">
        <f>100*D46/(D46+K46)</f>
        <v>9.889729384189218</v>
      </c>
    </row>
    <row r="47" spans="6:12" ht="15">
      <c r="F47"/>
      <c r="H47"/>
      <c r="I47"/>
      <c r="J47"/>
      <c r="K47"/>
      <c r="L47"/>
    </row>
    <row r="48" spans="6:12" ht="15">
      <c r="F48"/>
      <c r="H48" s="14" t="s">
        <v>12</v>
      </c>
      <c r="I48"/>
      <c r="J48"/>
      <c r="K48"/>
      <c r="L48" s="14" t="s">
        <v>13</v>
      </c>
    </row>
    <row r="49" spans="1:13" ht="15">
      <c r="A49"/>
      <c r="B49"/>
      <c r="C49"/>
      <c r="D49"/>
      <c r="E49"/>
      <c r="F49"/>
      <c r="H49" s="14" t="s">
        <v>14</v>
      </c>
      <c r="I49" s="14" t="s">
        <v>15</v>
      </c>
      <c r="J49"/>
      <c r="K49"/>
      <c r="L49" s="14" t="s">
        <v>16</v>
      </c>
      <c r="M49" s="8" t="s">
        <v>17</v>
      </c>
    </row>
    <row r="50" spans="1:12" ht="15">
      <c r="A50" s="14" t="s">
        <v>12</v>
      </c>
      <c r="B50"/>
      <c r="C50"/>
      <c r="D50"/>
      <c r="E50" s="14" t="s">
        <v>13</v>
      </c>
      <c r="F50"/>
      <c r="H50" s="14" t="s">
        <v>18</v>
      </c>
      <c r="I50" s="14" t="s">
        <v>19</v>
      </c>
      <c r="J50"/>
      <c r="K50"/>
      <c r="L50"/>
    </row>
    <row r="51" spans="1:12" ht="15">
      <c r="A51" s="14" t="s">
        <v>14</v>
      </c>
      <c r="B51" s="14" t="s">
        <v>15</v>
      </c>
      <c r="C51"/>
      <c r="D51"/>
      <c r="E51" s="14" t="s">
        <v>16</v>
      </c>
      <c r="F51" s="14" t="s">
        <v>17</v>
      </c>
      <c r="H51" s="14" t="s">
        <v>20</v>
      </c>
      <c r="I51" s="14" t="s">
        <v>21</v>
      </c>
      <c r="J51"/>
      <c r="K51"/>
      <c r="L51"/>
    </row>
    <row r="52" spans="1:12" ht="15">
      <c r="A52" s="14" t="s">
        <v>18</v>
      </c>
      <c r="B52" s="14" t="s">
        <v>19</v>
      </c>
      <c r="C52"/>
      <c r="D52"/>
      <c r="E52"/>
      <c r="F52"/>
      <c r="H52" s="14" t="s">
        <v>22</v>
      </c>
      <c r="I52" s="14" t="s">
        <v>23</v>
      </c>
      <c r="J52"/>
      <c r="K52"/>
      <c r="L52"/>
    </row>
    <row r="53" spans="1:12" ht="15">
      <c r="A53" s="14" t="s">
        <v>20</v>
      </c>
      <c r="B53" s="14" t="s">
        <v>21</v>
      </c>
      <c r="C53"/>
      <c r="D53"/>
      <c r="E53"/>
      <c r="F53"/>
      <c r="H53" s="14" t="s">
        <v>24</v>
      </c>
      <c r="I53" s="14" t="s">
        <v>25</v>
      </c>
      <c r="J53"/>
      <c r="K53"/>
      <c r="L53"/>
    </row>
    <row r="54" spans="1:12" ht="15">
      <c r="A54" s="14" t="s">
        <v>22</v>
      </c>
      <c r="B54" s="14" t="s">
        <v>23</v>
      </c>
      <c r="C54"/>
      <c r="D54"/>
      <c r="E54"/>
      <c r="F54"/>
      <c r="H54" s="14" t="s">
        <v>28</v>
      </c>
      <c r="I54" s="14" t="s">
        <v>29</v>
      </c>
      <c r="J54"/>
      <c r="K54"/>
      <c r="L54"/>
    </row>
    <row r="55" spans="1:12" ht="15">
      <c r="A55" s="14" t="s">
        <v>24</v>
      </c>
      <c r="B55" s="14" t="s">
        <v>25</v>
      </c>
      <c r="C55"/>
      <c r="D55"/>
      <c r="E55"/>
      <c r="F55"/>
      <c r="H55" s="14" t="s">
        <v>30</v>
      </c>
      <c r="I55" s="14" t="s">
        <v>31</v>
      </c>
      <c r="J55"/>
      <c r="K55"/>
      <c r="L55"/>
    </row>
    <row r="56" spans="1:17" ht="14.5">
      <c r="A56" s="14" t="s">
        <v>28</v>
      </c>
      <c r="B56" s="14" t="s">
        <v>29</v>
      </c>
      <c r="C56"/>
      <c r="D56"/>
      <c r="E56"/>
      <c r="F56"/>
      <c r="H56" s="14" t="s">
        <v>32</v>
      </c>
      <c r="I56" s="14" t="s">
        <v>33</v>
      </c>
      <c r="J56"/>
      <c r="K56"/>
      <c r="L56"/>
      <c r="Q56" s="13" t="s">
        <v>126</v>
      </c>
    </row>
    <row r="57" spans="1:17" ht="15" customHeight="1">
      <c r="A57" s="14" t="s">
        <v>30</v>
      </c>
      <c r="B57" s="14" t="s">
        <v>31</v>
      </c>
      <c r="C57"/>
      <c r="D57"/>
      <c r="E57"/>
      <c r="F57"/>
      <c r="H57" s="14" t="s">
        <v>34</v>
      </c>
      <c r="I57" s="14" t="s">
        <v>121</v>
      </c>
      <c r="J57"/>
      <c r="K57"/>
      <c r="L57"/>
      <c r="Q57" s="12" t="s">
        <v>111</v>
      </c>
    </row>
    <row r="58" spans="1:12" ht="14.5">
      <c r="A58" s="14" t="s">
        <v>32</v>
      </c>
      <c r="B58" s="14" t="s">
        <v>33</v>
      </c>
      <c r="C58"/>
      <c r="D58"/>
      <c r="E58"/>
      <c r="F58"/>
      <c r="H58" s="14" t="s">
        <v>36</v>
      </c>
      <c r="I58" s="14" t="s">
        <v>37</v>
      </c>
      <c r="J58"/>
      <c r="K58"/>
      <c r="L58"/>
    </row>
    <row r="59" spans="1:12" ht="14.5">
      <c r="A59" s="14" t="s">
        <v>34</v>
      </c>
      <c r="B59" s="14" t="s">
        <v>121</v>
      </c>
      <c r="C59"/>
      <c r="D59"/>
      <c r="E59"/>
      <c r="F59"/>
      <c r="H59" s="14" t="s">
        <v>38</v>
      </c>
      <c r="I59" s="14" t="s">
        <v>39</v>
      </c>
      <c r="J59"/>
      <c r="K59"/>
      <c r="L59"/>
    </row>
    <row r="60" spans="1:9" ht="14.5">
      <c r="A60" s="14" t="s">
        <v>36</v>
      </c>
      <c r="B60" s="14" t="s">
        <v>37</v>
      </c>
      <c r="C60"/>
      <c r="D60"/>
      <c r="E60"/>
      <c r="F60"/>
      <c r="H60" s="8"/>
      <c r="I60" s="8"/>
    </row>
    <row r="61" spans="1:6" ht="14.5">
      <c r="A61" s="14" t="s">
        <v>38</v>
      </c>
      <c r="B61" s="14" t="s">
        <v>39</v>
      </c>
      <c r="C61"/>
      <c r="D61"/>
      <c r="E61"/>
      <c r="F61"/>
    </row>
    <row r="62" spans="1:2" ht="15">
      <c r="A62" s="8"/>
      <c r="B62" s="8"/>
    </row>
    <row r="65" ht="15">
      <c r="H65" s="3" t="s">
        <v>122</v>
      </c>
    </row>
    <row r="67" ht="15">
      <c r="A67" s="3" t="s">
        <v>165</v>
      </c>
    </row>
    <row r="68" ht="15">
      <c r="A68" s="3" t="s">
        <v>156</v>
      </c>
    </row>
    <row r="69" ht="15">
      <c r="A69" s="3" t="s">
        <v>157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 topLeftCell="A1">
      <selection activeCell="A64" sqref="A64"/>
    </sheetView>
  </sheetViews>
  <sheetFormatPr defaultColWidth="9.140625" defaultRowHeight="15"/>
  <cols>
    <col min="1" max="1" width="13.8515625" style="3" customWidth="1"/>
    <col min="2" max="6" width="9.140625" style="3" customWidth="1"/>
    <col min="7" max="7" width="13.8515625" style="3" bestFit="1" customWidth="1"/>
    <col min="8" max="8" width="9.421875" style="3" bestFit="1" customWidth="1"/>
    <col min="9" max="16384" width="9.140625" style="3" customWidth="1"/>
  </cols>
  <sheetData>
    <row r="1" spans="1:5" ht="15">
      <c r="A1" s="14" t="s">
        <v>0</v>
      </c>
      <c r="B1"/>
      <c r="C1"/>
      <c r="D1"/>
      <c r="E1"/>
    </row>
    <row r="2" spans="1:5" ht="15">
      <c r="A2"/>
      <c r="B2"/>
      <c r="C2"/>
      <c r="D2"/>
      <c r="E2"/>
    </row>
    <row r="3" spans="1:8" ht="15">
      <c r="A3" s="14" t="s">
        <v>1</v>
      </c>
      <c r="B3" s="15">
        <v>43942.14103009259</v>
      </c>
      <c r="C3"/>
      <c r="D3"/>
      <c r="E3"/>
      <c r="H3" s="30"/>
    </row>
    <row r="4" spans="1:5" ht="15">
      <c r="A4" s="14" t="s">
        <v>2</v>
      </c>
      <c r="B4" s="15">
        <v>44006.5394108912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119</v>
      </c>
      <c r="C7"/>
      <c r="D7"/>
      <c r="E7"/>
    </row>
    <row r="8" spans="1:11" ht="15.75">
      <c r="A8" s="14" t="s">
        <v>7</v>
      </c>
      <c r="B8" s="14" t="s">
        <v>136</v>
      </c>
      <c r="C8"/>
      <c r="D8"/>
      <c r="E8"/>
      <c r="K8" s="7" t="s">
        <v>88</v>
      </c>
    </row>
    <row r="9" spans="1:5" ht="15">
      <c r="A9" s="14" t="s">
        <v>8</v>
      </c>
      <c r="B9" s="14" t="s">
        <v>9</v>
      </c>
      <c r="C9"/>
      <c r="D9"/>
      <c r="E9"/>
    </row>
    <row r="10" spans="1:5" ht="15">
      <c r="A10"/>
      <c r="B10"/>
      <c r="C10"/>
      <c r="D10"/>
      <c r="E10"/>
    </row>
    <row r="11" spans="1:11" ht="12.75">
      <c r="A11" s="16" t="s">
        <v>52</v>
      </c>
      <c r="B11" s="27">
        <v>2009</v>
      </c>
      <c r="C11" s="16" t="s">
        <v>11</v>
      </c>
      <c r="D11" s="27">
        <v>2019</v>
      </c>
      <c r="E11" s="16" t="s">
        <v>11</v>
      </c>
      <c r="G11" s="16" t="s">
        <v>163</v>
      </c>
      <c r="K11" s="3" t="s">
        <v>88</v>
      </c>
    </row>
    <row r="12" spans="1:7" ht="12.75">
      <c r="A12" s="16" t="s">
        <v>73</v>
      </c>
      <c r="B12" s="17">
        <v>1584.2</v>
      </c>
      <c r="C12" s="18" t="s">
        <v>40</v>
      </c>
      <c r="D12" s="17">
        <v>3096</v>
      </c>
      <c r="E12" s="18" t="s">
        <v>40</v>
      </c>
      <c r="G12" s="17">
        <f aca="true" t="shared" si="0" ref="G12:G38">D12-B12</f>
        <v>1511.8</v>
      </c>
    </row>
    <row r="13" spans="1:7" ht="12.75">
      <c r="A13" s="16" t="s">
        <v>71</v>
      </c>
      <c r="B13" s="17">
        <v>1249.2</v>
      </c>
      <c r="C13" s="18" t="s">
        <v>40</v>
      </c>
      <c r="D13" s="17">
        <v>2665.4</v>
      </c>
      <c r="E13" s="18" t="s">
        <v>40</v>
      </c>
      <c r="G13" s="17">
        <f t="shared" si="0"/>
        <v>1416.2</v>
      </c>
    </row>
    <row r="14" spans="1:8" ht="12.75">
      <c r="A14" s="16" t="s">
        <v>54</v>
      </c>
      <c r="B14" s="17">
        <v>338.9</v>
      </c>
      <c r="C14" s="18" t="s">
        <v>40</v>
      </c>
      <c r="D14" s="17">
        <v>643.9</v>
      </c>
      <c r="E14" s="18" t="s">
        <v>40</v>
      </c>
      <c r="G14" s="17">
        <f t="shared" si="0"/>
        <v>305</v>
      </c>
      <c r="H14" s="5"/>
    </row>
    <row r="15" spans="1:8" ht="12.75">
      <c r="A15" s="16" t="s">
        <v>67</v>
      </c>
      <c r="B15" s="17">
        <v>147.6</v>
      </c>
      <c r="C15" s="18" t="s">
        <v>40</v>
      </c>
      <c r="D15" s="17">
        <v>381.2</v>
      </c>
      <c r="E15" s="18" t="s">
        <v>40</v>
      </c>
      <c r="G15" s="17">
        <f t="shared" si="0"/>
        <v>233.6</v>
      </c>
      <c r="H15" s="5"/>
    </row>
    <row r="16" spans="1:8" ht="12.75">
      <c r="A16" s="16" t="s">
        <v>62</v>
      </c>
      <c r="B16" s="17">
        <v>894.2</v>
      </c>
      <c r="C16" s="18" t="s">
        <v>40</v>
      </c>
      <c r="D16" s="17">
        <v>1054</v>
      </c>
      <c r="E16" s="18" t="s">
        <v>40</v>
      </c>
      <c r="G16" s="17">
        <f t="shared" si="0"/>
        <v>159.79999999999995</v>
      </c>
      <c r="H16" s="5"/>
    </row>
    <row r="17" spans="1:8" ht="12.75">
      <c r="A17" s="16" t="s">
        <v>60</v>
      </c>
      <c r="B17" s="17">
        <v>747.5</v>
      </c>
      <c r="C17" s="18" t="s">
        <v>40</v>
      </c>
      <c r="D17" s="17">
        <v>892.6</v>
      </c>
      <c r="E17" s="18" t="s">
        <v>40</v>
      </c>
      <c r="G17" s="17">
        <f t="shared" si="0"/>
        <v>145.10000000000002</v>
      </c>
      <c r="H17" s="5"/>
    </row>
    <row r="18" spans="1:8" ht="12.75">
      <c r="A18" s="16" t="s">
        <v>65</v>
      </c>
      <c r="B18" s="17">
        <v>146.9</v>
      </c>
      <c r="C18" s="18" t="s">
        <v>40</v>
      </c>
      <c r="D18" s="17">
        <v>290.5</v>
      </c>
      <c r="E18" s="18" t="s">
        <v>40</v>
      </c>
      <c r="G18" s="17">
        <f t="shared" si="0"/>
        <v>143.6</v>
      </c>
      <c r="H18" s="5"/>
    </row>
    <row r="19" spans="1:8" ht="12.75">
      <c r="A19" s="16" t="s">
        <v>59</v>
      </c>
      <c r="B19" s="17">
        <v>342.9</v>
      </c>
      <c r="C19" s="18" t="s">
        <v>40</v>
      </c>
      <c r="D19" s="17">
        <v>481.4</v>
      </c>
      <c r="E19" s="18" t="s">
        <v>40</v>
      </c>
      <c r="G19" s="17">
        <f t="shared" si="0"/>
        <v>138.5</v>
      </c>
      <c r="H19" s="5"/>
    </row>
    <row r="20" spans="1:8" ht="12.75">
      <c r="A20" s="16" t="s">
        <v>64</v>
      </c>
      <c r="B20" s="17">
        <v>56</v>
      </c>
      <c r="C20" s="18" t="s">
        <v>40</v>
      </c>
      <c r="D20" s="17">
        <v>170.8</v>
      </c>
      <c r="E20" s="18" t="s">
        <v>40</v>
      </c>
      <c r="G20" s="17">
        <f t="shared" si="0"/>
        <v>114.80000000000001</v>
      </c>
      <c r="H20" s="5"/>
    </row>
    <row r="21" spans="1:8" ht="12.75">
      <c r="A21" s="16" t="s">
        <v>89</v>
      </c>
      <c r="B21" s="17">
        <v>1272.4</v>
      </c>
      <c r="C21" s="18" t="s">
        <v>40</v>
      </c>
      <c r="D21" s="17">
        <v>1378.1</v>
      </c>
      <c r="E21" s="18" t="s">
        <v>40</v>
      </c>
      <c r="G21" s="17">
        <f t="shared" si="0"/>
        <v>105.69999999999982</v>
      </c>
      <c r="H21" s="5"/>
    </row>
    <row r="22" spans="1:8" ht="12.75">
      <c r="A22" s="16" t="s">
        <v>58</v>
      </c>
      <c r="B22" s="17">
        <v>247.3</v>
      </c>
      <c r="C22" s="18" t="s">
        <v>40</v>
      </c>
      <c r="D22" s="17">
        <v>345.6</v>
      </c>
      <c r="E22" s="18" t="s">
        <v>40</v>
      </c>
      <c r="G22" s="17">
        <f t="shared" si="0"/>
        <v>98.30000000000001</v>
      </c>
      <c r="H22" s="5"/>
    </row>
    <row r="23" spans="1:8" ht="12.75">
      <c r="A23" s="16" t="s">
        <v>75</v>
      </c>
      <c r="B23" s="17">
        <v>230.9</v>
      </c>
      <c r="C23" s="18" t="s">
        <v>40</v>
      </c>
      <c r="D23" s="17">
        <v>310.1</v>
      </c>
      <c r="E23" s="18" t="s">
        <v>40</v>
      </c>
      <c r="G23" s="17">
        <f t="shared" si="0"/>
        <v>79.20000000000002</v>
      </c>
      <c r="H23" s="5"/>
    </row>
    <row r="24" spans="1:8" ht="12.75">
      <c r="A24" s="16" t="s">
        <v>72</v>
      </c>
      <c r="B24" s="17">
        <v>936.6</v>
      </c>
      <c r="C24" s="18" t="s">
        <v>40</v>
      </c>
      <c r="D24" s="17">
        <v>992.2</v>
      </c>
      <c r="E24" s="18" t="s">
        <v>40</v>
      </c>
      <c r="G24" s="17">
        <f t="shared" si="0"/>
        <v>55.60000000000002</v>
      </c>
      <c r="H24" s="5"/>
    </row>
    <row r="25" spans="1:8" ht="12.75">
      <c r="A25" s="16" t="s">
        <v>116</v>
      </c>
      <c r="B25" s="17">
        <v>149.3</v>
      </c>
      <c r="C25" s="18" t="s">
        <v>40</v>
      </c>
      <c r="D25" s="17">
        <v>186.8</v>
      </c>
      <c r="E25" s="18" t="s">
        <v>40</v>
      </c>
      <c r="G25" s="17">
        <f t="shared" si="0"/>
        <v>37.5</v>
      </c>
      <c r="H25" s="5"/>
    </row>
    <row r="26" spans="1:8" ht="12.75">
      <c r="A26" s="16" t="s">
        <v>77</v>
      </c>
      <c r="B26" s="17">
        <v>134.7</v>
      </c>
      <c r="C26" s="18" t="s">
        <v>40</v>
      </c>
      <c r="D26" s="17">
        <v>164.3</v>
      </c>
      <c r="E26" s="18" t="s">
        <v>40</v>
      </c>
      <c r="G26" s="17">
        <f t="shared" si="0"/>
        <v>29.600000000000023</v>
      </c>
      <c r="H26" s="5"/>
    </row>
    <row r="27" spans="1:8" ht="12.75">
      <c r="A27" s="16" t="s">
        <v>56</v>
      </c>
      <c r="B27" s="17">
        <v>34.5</v>
      </c>
      <c r="C27" s="18" t="s">
        <v>40</v>
      </c>
      <c r="D27" s="17">
        <v>63.8</v>
      </c>
      <c r="E27" s="18" t="s">
        <v>40</v>
      </c>
      <c r="G27" s="17">
        <f t="shared" si="0"/>
        <v>29.299999999999997</v>
      </c>
      <c r="H27" s="5"/>
    </row>
    <row r="28" spans="1:8" ht="12.75">
      <c r="A28" s="16" t="s">
        <v>53</v>
      </c>
      <c r="B28" s="17">
        <v>263</v>
      </c>
      <c r="C28" s="18" t="s">
        <v>40</v>
      </c>
      <c r="D28" s="17">
        <v>285.5</v>
      </c>
      <c r="E28" s="18" t="s">
        <v>40</v>
      </c>
      <c r="G28" s="17">
        <f t="shared" si="0"/>
        <v>22.5</v>
      </c>
      <c r="H28" s="5"/>
    </row>
    <row r="29" spans="1:8" ht="12.75">
      <c r="A29" s="16" t="s">
        <v>69</v>
      </c>
      <c r="B29" s="17">
        <v>292.7</v>
      </c>
      <c r="C29" s="18" t="s">
        <v>40</v>
      </c>
      <c r="D29" s="17">
        <v>306.3</v>
      </c>
      <c r="E29" s="18" t="s">
        <v>40</v>
      </c>
      <c r="G29" s="17">
        <f t="shared" si="0"/>
        <v>13.600000000000023</v>
      </c>
      <c r="H29" s="5"/>
    </row>
    <row r="30" spans="1:8" ht="12.75">
      <c r="A30" s="16" t="s">
        <v>74</v>
      </c>
      <c r="B30" s="17">
        <v>51.7</v>
      </c>
      <c r="C30" s="18" t="s">
        <v>40</v>
      </c>
      <c r="D30" s="17">
        <v>63.4</v>
      </c>
      <c r="E30" s="18" t="s">
        <v>40</v>
      </c>
      <c r="G30" s="17">
        <f t="shared" si="0"/>
        <v>11.699999999999996</v>
      </c>
      <c r="H30" s="5"/>
    </row>
    <row r="31" spans="1:8" ht="12.75">
      <c r="A31" s="16" t="s">
        <v>66</v>
      </c>
      <c r="B31" s="17">
        <v>39.4</v>
      </c>
      <c r="C31" s="18" t="s">
        <v>40</v>
      </c>
      <c r="D31" s="17">
        <v>42</v>
      </c>
      <c r="E31" s="18" t="s">
        <v>40</v>
      </c>
      <c r="G31" s="17">
        <f t="shared" si="0"/>
        <v>2.6000000000000014</v>
      </c>
      <c r="H31" s="5"/>
    </row>
    <row r="32" spans="1:8" ht="12.75">
      <c r="A32" s="16" t="s">
        <v>70</v>
      </c>
      <c r="B32" s="17">
        <v>198.9</v>
      </c>
      <c r="C32" s="18" t="s">
        <v>40</v>
      </c>
      <c r="D32" s="17">
        <v>201.5</v>
      </c>
      <c r="E32" s="18" t="s">
        <v>40</v>
      </c>
      <c r="G32" s="17">
        <f t="shared" si="0"/>
        <v>2.5999999999999943</v>
      </c>
      <c r="H32" s="5"/>
    </row>
    <row r="33" spans="1:8" ht="12.75">
      <c r="A33" s="16" t="s">
        <v>61</v>
      </c>
      <c r="B33" s="17">
        <v>323.3</v>
      </c>
      <c r="C33" s="18" t="s">
        <v>40</v>
      </c>
      <c r="D33" s="17">
        <v>325</v>
      </c>
      <c r="E33" s="18" t="s">
        <v>40</v>
      </c>
      <c r="G33" s="17">
        <f t="shared" si="0"/>
        <v>1.6999999999999886</v>
      </c>
      <c r="H33" s="5"/>
    </row>
    <row r="34" spans="1:8" ht="12.75">
      <c r="A34" s="16" t="s">
        <v>68</v>
      </c>
      <c r="B34" s="17">
        <v>23.8</v>
      </c>
      <c r="C34" s="18" t="s">
        <v>40</v>
      </c>
      <c r="D34" s="17">
        <v>20.6</v>
      </c>
      <c r="E34" s="18" t="s">
        <v>40</v>
      </c>
      <c r="G34" s="17">
        <f t="shared" si="0"/>
        <v>-3.1999999999999993</v>
      </c>
      <c r="H34" s="5"/>
    </row>
    <row r="35" spans="1:8" ht="12.75">
      <c r="A35" s="16" t="s">
        <v>55</v>
      </c>
      <c r="B35" s="17">
        <v>97.6</v>
      </c>
      <c r="C35" s="18" t="s">
        <v>40</v>
      </c>
      <c r="D35" s="17">
        <v>81.7</v>
      </c>
      <c r="E35" s="18" t="s">
        <v>40</v>
      </c>
      <c r="G35" s="17">
        <f t="shared" si="0"/>
        <v>-15.899999999999991</v>
      </c>
      <c r="H35" s="5"/>
    </row>
    <row r="36" spans="1:8" ht="12.75">
      <c r="A36" s="16" t="s">
        <v>63</v>
      </c>
      <c r="B36" s="17">
        <v>65</v>
      </c>
      <c r="C36" s="18" t="s">
        <v>40</v>
      </c>
      <c r="D36" s="17">
        <v>48.1</v>
      </c>
      <c r="E36" s="18" t="s">
        <v>40</v>
      </c>
      <c r="G36" s="17">
        <f t="shared" si="0"/>
        <v>-16.9</v>
      </c>
      <c r="H36" s="5"/>
    </row>
    <row r="37" spans="1:8" ht="12.75">
      <c r="A37" s="16" t="s">
        <v>76</v>
      </c>
      <c r="B37" s="17">
        <v>157.6</v>
      </c>
      <c r="C37" s="18" t="s">
        <v>40</v>
      </c>
      <c r="D37" s="17">
        <v>115.5</v>
      </c>
      <c r="E37" s="18" t="s">
        <v>40</v>
      </c>
      <c r="G37" s="17">
        <f t="shared" si="0"/>
        <v>-42.099999999999994</v>
      </c>
      <c r="H37" s="5"/>
    </row>
    <row r="38" spans="1:8" ht="12.75">
      <c r="A38" s="16" t="s">
        <v>57</v>
      </c>
      <c r="B38" s="17">
        <v>270.2</v>
      </c>
      <c r="C38" s="18" t="s">
        <v>40</v>
      </c>
      <c r="D38" s="17">
        <v>226.7</v>
      </c>
      <c r="E38" s="18" t="s">
        <v>40</v>
      </c>
      <c r="G38" s="17">
        <f t="shared" si="0"/>
        <v>-43.5</v>
      </c>
      <c r="H38" s="5"/>
    </row>
    <row r="39" spans="1:8" ht="12.75">
      <c r="A39" s="16"/>
      <c r="B39" s="17"/>
      <c r="C39" s="18"/>
      <c r="D39" s="17"/>
      <c r="E39" s="18"/>
      <c r="G39" s="17"/>
      <c r="H39" s="5"/>
    </row>
    <row r="40" spans="1:8" ht="12.75">
      <c r="A40" s="16" t="s">
        <v>78</v>
      </c>
      <c r="B40" s="17">
        <v>627.8</v>
      </c>
      <c r="C40" s="18" t="s">
        <v>40</v>
      </c>
      <c r="D40" s="17">
        <v>662.6</v>
      </c>
      <c r="E40" s="18" t="s">
        <v>40</v>
      </c>
      <c r="G40" s="17">
        <f aca="true" t="shared" si="1" ref="G40">D40-B40</f>
        <v>34.80000000000007</v>
      </c>
      <c r="H40" s="5"/>
    </row>
    <row r="41" spans="1:8" ht="12.75">
      <c r="A41" s="16"/>
      <c r="B41" s="17"/>
      <c r="C41" s="18"/>
      <c r="D41" s="17"/>
      <c r="E41" s="18"/>
      <c r="G41" s="17"/>
      <c r="H41" s="5"/>
    </row>
    <row r="42" spans="1:8" ht="12.75">
      <c r="A42" s="16" t="s">
        <v>79</v>
      </c>
      <c r="B42" s="17">
        <v>18.2</v>
      </c>
      <c r="C42" s="18" t="s">
        <v>40</v>
      </c>
      <c r="D42" s="17">
        <v>22.6</v>
      </c>
      <c r="E42" s="18" t="s">
        <v>40</v>
      </c>
      <c r="G42" s="17">
        <f>D42-B42</f>
        <v>4.400000000000002</v>
      </c>
      <c r="H42" s="5"/>
    </row>
    <row r="43" spans="1:8" ht="12.75">
      <c r="A43" s="16" t="s">
        <v>80</v>
      </c>
      <c r="B43" s="17">
        <v>63.1</v>
      </c>
      <c r="C43" s="18"/>
      <c r="D43" s="17">
        <v>61.6</v>
      </c>
      <c r="E43" s="18" t="s">
        <v>40</v>
      </c>
      <c r="G43" s="17">
        <f>D43-B43</f>
        <v>-1.5</v>
      </c>
      <c r="H43" s="5"/>
    </row>
    <row r="44" spans="1:8" ht="12.75">
      <c r="A44" s="16" t="s">
        <v>81</v>
      </c>
      <c r="B44" s="17">
        <v>318.7</v>
      </c>
      <c r="C44" s="18" t="s">
        <v>40</v>
      </c>
      <c r="D44" s="17">
        <v>371.3</v>
      </c>
      <c r="E44" s="18" t="s">
        <v>40</v>
      </c>
      <c r="G44" s="17">
        <f>D44-B44</f>
        <v>52.60000000000002</v>
      </c>
      <c r="H44" s="5"/>
    </row>
    <row r="45" spans="1:8" ht="12.75">
      <c r="A45" s="16" t="s">
        <v>135</v>
      </c>
      <c r="B45" s="17">
        <v>11326.7</v>
      </c>
      <c r="C45" s="18" t="s">
        <v>40</v>
      </c>
      <c r="D45" s="17">
        <v>15953.4</v>
      </c>
      <c r="E45" s="18" t="s">
        <v>40</v>
      </c>
      <c r="G45" s="17">
        <f aca="true" t="shared" si="2" ref="G45">D45-B45</f>
        <v>4626.699999999999</v>
      </c>
      <c r="H45" s="5"/>
    </row>
    <row r="46" ht="12"/>
    <row r="47" spans="1:5" ht="15">
      <c r="A47"/>
      <c r="B47"/>
      <c r="C47"/>
      <c r="D47"/>
      <c r="E47"/>
    </row>
    <row r="48" spans="1:5" ht="15">
      <c r="A48" s="14" t="s">
        <v>12</v>
      </c>
      <c r="B48"/>
      <c r="C48"/>
      <c r="D48"/>
      <c r="E48" s="14" t="s">
        <v>13</v>
      </c>
    </row>
    <row r="49" spans="1:11" ht="15">
      <c r="A49" s="14" t="s">
        <v>14</v>
      </c>
      <c r="B49" s="14" t="s">
        <v>15</v>
      </c>
      <c r="C49"/>
      <c r="D49"/>
      <c r="E49" s="14" t="s">
        <v>16</v>
      </c>
      <c r="K49" s="13" t="s">
        <v>126</v>
      </c>
    </row>
    <row r="50" spans="1:11" ht="15" customHeight="1">
      <c r="A50" s="14" t="s">
        <v>18</v>
      </c>
      <c r="B50" s="14" t="s">
        <v>19</v>
      </c>
      <c r="C50"/>
      <c r="D50"/>
      <c r="E50"/>
      <c r="K50" s="12" t="s">
        <v>110</v>
      </c>
    </row>
    <row r="51" spans="1:5" ht="15">
      <c r="A51" s="14" t="s">
        <v>20</v>
      </c>
      <c r="B51" s="14" t="s">
        <v>21</v>
      </c>
      <c r="C51"/>
      <c r="D51"/>
      <c r="E51"/>
    </row>
    <row r="52" spans="1:5" ht="14.5">
      <c r="A52" s="14" t="s">
        <v>22</v>
      </c>
      <c r="B52" s="14" t="s">
        <v>23</v>
      </c>
      <c r="C52"/>
      <c r="D52"/>
      <c r="E52"/>
    </row>
    <row r="53" spans="1:5" ht="14.5">
      <c r="A53" s="14" t="s">
        <v>24</v>
      </c>
      <c r="B53" s="14" t="s">
        <v>25</v>
      </c>
      <c r="C53"/>
      <c r="D53"/>
      <c r="E53"/>
    </row>
    <row r="54" spans="1:5" ht="14.5">
      <c r="A54" s="14" t="s">
        <v>28</v>
      </c>
      <c r="B54" s="14" t="s">
        <v>29</v>
      </c>
      <c r="C54"/>
      <c r="D54"/>
      <c r="E54"/>
    </row>
    <row r="55" spans="1:5" ht="14.5">
      <c r="A55" s="14" t="s">
        <v>30</v>
      </c>
      <c r="B55" s="14" t="s">
        <v>31</v>
      </c>
      <c r="C55"/>
      <c r="D55"/>
      <c r="E55"/>
    </row>
    <row r="56" spans="1:5" ht="14.5">
      <c r="A56" s="14" t="s">
        <v>32</v>
      </c>
      <c r="B56" s="14" t="s">
        <v>33</v>
      </c>
      <c r="C56"/>
      <c r="D56"/>
      <c r="E56"/>
    </row>
    <row r="57" spans="1:5" ht="14.5">
      <c r="A57" s="14" t="s">
        <v>34</v>
      </c>
      <c r="B57" s="14" t="s">
        <v>121</v>
      </c>
      <c r="C57"/>
      <c r="D57"/>
      <c r="E57"/>
    </row>
    <row r="58" spans="1:5" ht="14.5">
      <c r="A58" s="14" t="s">
        <v>36</v>
      </c>
      <c r="B58" s="14" t="s">
        <v>37</v>
      </c>
      <c r="C58"/>
      <c r="D58"/>
      <c r="E58"/>
    </row>
    <row r="59" spans="1:5" ht="14.5">
      <c r="A59" s="14" t="s">
        <v>38</v>
      </c>
      <c r="B59" s="14" t="s">
        <v>39</v>
      </c>
      <c r="C59"/>
      <c r="D59"/>
      <c r="E59"/>
    </row>
    <row r="60" spans="1:2" ht="15">
      <c r="A60" s="8" t="s">
        <v>36</v>
      </c>
      <c r="B60" s="8" t="s">
        <v>37</v>
      </c>
    </row>
    <row r="61" spans="1:2" ht="15">
      <c r="A61" s="8" t="s">
        <v>38</v>
      </c>
      <c r="B61" s="8" t="s">
        <v>39</v>
      </c>
    </row>
    <row r="66" ht="15">
      <c r="A66" s="3" t="s">
        <v>127</v>
      </c>
    </row>
    <row r="67" ht="15">
      <c r="A67" s="3" t="s">
        <v>158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 topLeftCell="A1">
      <selection activeCell="H42" sqref="H42"/>
    </sheetView>
  </sheetViews>
  <sheetFormatPr defaultColWidth="9.140625" defaultRowHeight="15"/>
  <cols>
    <col min="1" max="16384" width="9.140625" style="3" customWidth="1"/>
  </cols>
  <sheetData>
    <row r="1" spans="1:19" ht="15">
      <c r="A1" s="14" t="s">
        <v>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">
      <c r="A3" s="14" t="s">
        <v>1</v>
      </c>
      <c r="B3" s="15">
        <v>43942.141076388885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5">
      <c r="A4" s="14" t="s">
        <v>2</v>
      </c>
      <c r="B4" s="15">
        <v>44027.521393414354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5">
      <c r="A5" s="14" t="s">
        <v>3</v>
      </c>
      <c r="B5" s="14" t="s">
        <v>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5">
      <c r="A7" s="14" t="s">
        <v>5</v>
      </c>
      <c r="B7" s="14" t="s">
        <v>119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5">
      <c r="A8" s="14" t="s">
        <v>8</v>
      </c>
      <c r="B8" s="14" t="s">
        <v>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5">
      <c r="A9" s="14" t="s">
        <v>7</v>
      </c>
      <c r="B9" s="14" t="s">
        <v>136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9" ht="36.75" customHeight="1">
      <c r="A11" s="16" t="s">
        <v>83</v>
      </c>
      <c r="B11" s="16" t="s">
        <v>141</v>
      </c>
      <c r="C11" s="16" t="s">
        <v>11</v>
      </c>
      <c r="D11" s="16" t="s">
        <v>141</v>
      </c>
      <c r="E11" s="16" t="s">
        <v>11</v>
      </c>
      <c r="F11" s="16" t="s">
        <v>141</v>
      </c>
      <c r="G11" s="16" t="s">
        <v>11</v>
      </c>
      <c r="H11" s="16" t="s">
        <v>142</v>
      </c>
      <c r="I11" s="16" t="s">
        <v>11</v>
      </c>
      <c r="J11" s="16" t="s">
        <v>142</v>
      </c>
      <c r="K11" s="16" t="s">
        <v>11</v>
      </c>
      <c r="L11" s="16" t="s">
        <v>142</v>
      </c>
      <c r="M11" s="16" t="s">
        <v>11</v>
      </c>
      <c r="N11" s="16" t="s">
        <v>51</v>
      </c>
      <c r="O11" s="16" t="s">
        <v>11</v>
      </c>
      <c r="P11" s="16" t="s">
        <v>51</v>
      </c>
      <c r="Q11" s="16" t="s">
        <v>11</v>
      </c>
      <c r="R11" s="16" t="s">
        <v>51</v>
      </c>
      <c r="S11" s="16" t="s">
        <v>11</v>
      </c>
      <c r="U11" s="29" t="s">
        <v>143</v>
      </c>
      <c r="V11" s="29"/>
      <c r="W11" s="29"/>
      <c r="X11" s="29" t="s">
        <v>95</v>
      </c>
      <c r="Y11" s="29"/>
      <c r="Z11" s="29"/>
      <c r="AA11" s="29" t="s">
        <v>96</v>
      </c>
      <c r="AB11" s="29"/>
      <c r="AC11" s="29"/>
    </row>
    <row r="12" spans="1:29" ht="36">
      <c r="A12" s="16" t="s">
        <v>91</v>
      </c>
      <c r="B12" s="16" t="s">
        <v>92</v>
      </c>
      <c r="C12" s="16" t="s">
        <v>11</v>
      </c>
      <c r="D12" s="16" t="s">
        <v>93</v>
      </c>
      <c r="E12" s="16" t="s">
        <v>11</v>
      </c>
      <c r="F12" s="16" t="s">
        <v>94</v>
      </c>
      <c r="G12" s="16" t="s">
        <v>11</v>
      </c>
      <c r="H12" s="16" t="s">
        <v>92</v>
      </c>
      <c r="I12" s="16" t="s">
        <v>11</v>
      </c>
      <c r="J12" s="16" t="s">
        <v>93</v>
      </c>
      <c r="K12" s="16" t="s">
        <v>11</v>
      </c>
      <c r="L12" s="16" t="s">
        <v>94</v>
      </c>
      <c r="M12" s="16" t="s">
        <v>11</v>
      </c>
      <c r="N12" s="16" t="s">
        <v>92</v>
      </c>
      <c r="O12" s="16" t="s">
        <v>11</v>
      </c>
      <c r="P12" s="16" t="s">
        <v>93</v>
      </c>
      <c r="Q12" s="16" t="s">
        <v>11</v>
      </c>
      <c r="R12" s="16" t="s">
        <v>94</v>
      </c>
      <c r="S12" s="16" t="s">
        <v>11</v>
      </c>
      <c r="U12" s="6" t="s">
        <v>97</v>
      </c>
      <c r="V12" s="6" t="s">
        <v>98</v>
      </c>
      <c r="W12" s="6" t="s">
        <v>99</v>
      </c>
      <c r="X12" s="6" t="s">
        <v>97</v>
      </c>
      <c r="Y12" s="6" t="s">
        <v>98</v>
      </c>
      <c r="Z12" s="6" t="s">
        <v>99</v>
      </c>
      <c r="AA12" s="6" t="s">
        <v>97</v>
      </c>
      <c r="AB12" s="6" t="s">
        <v>98</v>
      </c>
      <c r="AC12" s="6" t="s">
        <v>99</v>
      </c>
    </row>
    <row r="13" spans="1:29" ht="12.75">
      <c r="A13" s="27">
        <v>2009</v>
      </c>
      <c r="B13" s="17">
        <v>3253.1</v>
      </c>
      <c r="C13" s="18" t="s">
        <v>40</v>
      </c>
      <c r="D13" s="17">
        <v>4922.9</v>
      </c>
      <c r="E13" s="18" t="s">
        <v>40</v>
      </c>
      <c r="F13" s="17">
        <v>3033.6</v>
      </c>
      <c r="G13" s="18" t="s">
        <v>40</v>
      </c>
      <c r="H13" s="17">
        <v>8758.9</v>
      </c>
      <c r="I13" s="18" t="s">
        <v>40</v>
      </c>
      <c r="J13" s="17">
        <v>7625.1</v>
      </c>
      <c r="K13" s="18" t="s">
        <v>40</v>
      </c>
      <c r="L13" s="17">
        <v>4937.2</v>
      </c>
      <c r="M13" s="18" t="s">
        <v>40</v>
      </c>
      <c r="N13" s="17">
        <v>72407.8</v>
      </c>
      <c r="O13" s="18" t="s">
        <v>40</v>
      </c>
      <c r="P13" s="17">
        <v>139605.9</v>
      </c>
      <c r="Q13" s="18" t="s">
        <v>40</v>
      </c>
      <c r="R13" s="17">
        <v>67192.1</v>
      </c>
      <c r="S13" s="18" t="s">
        <v>40</v>
      </c>
      <c r="T13" s="11">
        <f aca="true" t="shared" si="0" ref="T13:T22">B13+D13+F13</f>
        <v>11209.6</v>
      </c>
      <c r="U13" s="4">
        <f>100*B13/($B13+$D13+$F13)</f>
        <v>29.020660862118184</v>
      </c>
      <c r="V13" s="4">
        <f>100*D13/($B13+$D13+$F13)</f>
        <v>43.91682129603197</v>
      </c>
      <c r="W13" s="4">
        <f>100*F13/($B13+$D13+$F13)</f>
        <v>27.062517841849843</v>
      </c>
      <c r="X13" s="4">
        <f>100*H13/($H13+$J13+$L13)</f>
        <v>41.08070840290415</v>
      </c>
      <c r="Y13" s="4">
        <f>100*J13/($H13+$J13+$L13)</f>
        <v>35.762996454233345</v>
      </c>
      <c r="Z13" s="4">
        <f>100*L13/($H13+$J13+$L13)</f>
        <v>23.1562951428625</v>
      </c>
      <c r="AA13" s="4">
        <f>N13*100/($N13+$P13+$R13)</f>
        <v>25.933487055068337</v>
      </c>
      <c r="AB13" s="4">
        <f>P13*100/($N13+$P13+$R13)</f>
        <v>50.001074476246544</v>
      </c>
      <c r="AC13" s="4">
        <f>R13*100/($N13+$P13+$R13)</f>
        <v>24.065438468685105</v>
      </c>
    </row>
    <row r="14" spans="1:29" ht="12.75">
      <c r="A14" s="27">
        <v>2010</v>
      </c>
      <c r="B14" s="17">
        <v>3165.6</v>
      </c>
      <c r="C14" s="18" t="s">
        <v>40</v>
      </c>
      <c r="D14" s="17">
        <v>4964.9</v>
      </c>
      <c r="E14" s="18" t="s">
        <v>40</v>
      </c>
      <c r="F14" s="17">
        <v>3140</v>
      </c>
      <c r="G14" s="18" t="s">
        <v>40</v>
      </c>
      <c r="H14" s="17">
        <v>8768.6</v>
      </c>
      <c r="I14" s="18" t="s">
        <v>40</v>
      </c>
      <c r="J14" s="17">
        <v>7629.1</v>
      </c>
      <c r="K14" s="18" t="s">
        <v>40</v>
      </c>
      <c r="L14" s="17">
        <v>5043</v>
      </c>
      <c r="M14" s="18" t="s">
        <v>40</v>
      </c>
      <c r="N14" s="17">
        <v>69954.4</v>
      </c>
      <c r="O14" s="18" t="s">
        <v>40</v>
      </c>
      <c r="P14" s="17">
        <v>138198.5</v>
      </c>
      <c r="Q14" s="18" t="s">
        <v>40</v>
      </c>
      <c r="R14" s="17">
        <v>69110.9</v>
      </c>
      <c r="S14" s="18" t="s">
        <v>40</v>
      </c>
      <c r="T14" s="11">
        <f t="shared" si="0"/>
        <v>11270.5</v>
      </c>
      <c r="U14" s="4">
        <f aca="true" t="shared" si="1" ref="U14:U22">100*B14/($B14+$D14+$F14)</f>
        <v>28.087485027283616</v>
      </c>
      <c r="V14" s="4">
        <f aca="true" t="shared" si="2" ref="V14:V23">100*D14/($B14+$D14+$F14)</f>
        <v>44.05217159842065</v>
      </c>
      <c r="W14" s="4">
        <f aca="true" t="shared" si="3" ref="W14:W22">100*F14/($B14+$D14+$F14)</f>
        <v>27.860343374295727</v>
      </c>
      <c r="X14" s="4">
        <f aca="true" t="shared" si="4" ref="X14:X23">100*H14/($H14+$J14+$L14)</f>
        <v>40.8969856394614</v>
      </c>
      <c r="Y14" s="4">
        <f aca="true" t="shared" si="5" ref="Y14:Y23">100*J14/($H14+$J14+$L14)</f>
        <v>35.5823270695453</v>
      </c>
      <c r="Z14" s="4">
        <f aca="true" t="shared" si="6" ref="Z14:Z23">100*L14/($H14+$J14+$L14)</f>
        <v>23.520687290993298</v>
      </c>
      <c r="AA14" s="4">
        <f aca="true" t="shared" si="7" ref="AA14:AA23">N14*100/($N14+$P14+$R14)</f>
        <v>25.230268069614567</v>
      </c>
      <c r="AB14" s="4">
        <f aca="true" t="shared" si="8" ref="AB14:AB23">P14*100/($N14+$P14+$R14)</f>
        <v>49.8436867705052</v>
      </c>
      <c r="AC14" s="4">
        <f aca="true" t="shared" si="9" ref="AC14:AC23">R14*100/($N14+$P14+$R14)</f>
        <v>24.92604515988023</v>
      </c>
    </row>
    <row r="15" spans="1:29" ht="12.75">
      <c r="A15" s="27">
        <v>2011</v>
      </c>
      <c r="B15" s="17">
        <v>3246.4</v>
      </c>
      <c r="C15" s="18" t="s">
        <v>40</v>
      </c>
      <c r="D15" s="17">
        <v>4858.1</v>
      </c>
      <c r="E15" s="18" t="s">
        <v>40</v>
      </c>
      <c r="F15" s="17">
        <v>3500.2</v>
      </c>
      <c r="G15" s="18" t="s">
        <v>40</v>
      </c>
      <c r="H15" s="17">
        <v>8937.6</v>
      </c>
      <c r="I15" s="18" t="s">
        <v>40</v>
      </c>
      <c r="J15" s="17">
        <v>7382.7</v>
      </c>
      <c r="K15" s="18" t="s">
        <v>40</v>
      </c>
      <c r="L15" s="17">
        <v>5797.2</v>
      </c>
      <c r="M15" s="18" t="s">
        <v>40</v>
      </c>
      <c r="N15" s="17">
        <v>67728.4</v>
      </c>
      <c r="O15" s="18" t="s">
        <v>40</v>
      </c>
      <c r="P15" s="17">
        <v>138093</v>
      </c>
      <c r="Q15" s="18" t="s">
        <v>40</v>
      </c>
      <c r="R15" s="17">
        <v>70632.9</v>
      </c>
      <c r="S15" s="18" t="s">
        <v>40</v>
      </c>
      <c r="T15" s="11">
        <f t="shared" si="0"/>
        <v>11604.7</v>
      </c>
      <c r="U15" s="4">
        <f t="shared" si="1"/>
        <v>27.974872250036622</v>
      </c>
      <c r="V15" s="4">
        <f t="shared" si="2"/>
        <v>41.86321059570692</v>
      </c>
      <c r="W15" s="4">
        <f t="shared" si="3"/>
        <v>30.161917154256464</v>
      </c>
      <c r="X15" s="4">
        <f t="shared" si="4"/>
        <v>40.40963038318074</v>
      </c>
      <c r="Y15" s="4">
        <f t="shared" si="5"/>
        <v>33.3794506612411</v>
      </c>
      <c r="Z15" s="4">
        <f t="shared" si="6"/>
        <v>26.210918955578162</v>
      </c>
      <c r="AA15" s="4">
        <f t="shared" si="7"/>
        <v>24.498949735996145</v>
      </c>
      <c r="AB15" s="4">
        <f t="shared" si="8"/>
        <v>49.95147480071752</v>
      </c>
      <c r="AC15" s="4">
        <f t="shared" si="9"/>
        <v>25.549575463286335</v>
      </c>
    </row>
    <row r="16" spans="1:29" ht="12.75">
      <c r="A16" s="27">
        <v>2012</v>
      </c>
      <c r="B16" s="17">
        <v>3202.2</v>
      </c>
      <c r="C16" s="18" t="s">
        <v>40</v>
      </c>
      <c r="D16" s="17">
        <v>5028.5</v>
      </c>
      <c r="E16" s="18" t="s">
        <v>40</v>
      </c>
      <c r="F16" s="17">
        <v>3708</v>
      </c>
      <c r="G16" s="18" t="s">
        <v>40</v>
      </c>
      <c r="H16" s="17">
        <v>8886.1</v>
      </c>
      <c r="I16" s="18" t="s">
        <v>40</v>
      </c>
      <c r="J16" s="17">
        <v>7597.3</v>
      </c>
      <c r="K16" s="18" t="s">
        <v>40</v>
      </c>
      <c r="L16" s="17">
        <v>6029.2</v>
      </c>
      <c r="M16" s="18" t="s">
        <v>40</v>
      </c>
      <c r="N16" s="17">
        <v>65209.4</v>
      </c>
      <c r="O16" s="18" t="s">
        <v>40</v>
      </c>
      <c r="P16" s="17">
        <v>137376.9</v>
      </c>
      <c r="Q16" s="18" t="s">
        <v>40</v>
      </c>
      <c r="R16" s="17">
        <v>73071.6</v>
      </c>
      <c r="S16" s="18" t="s">
        <v>40</v>
      </c>
      <c r="T16" s="11">
        <f t="shared" si="0"/>
        <v>11938.7</v>
      </c>
      <c r="U16" s="4">
        <f t="shared" si="1"/>
        <v>26.82201579736487</v>
      </c>
      <c r="V16" s="4">
        <f t="shared" si="2"/>
        <v>42.11932622479834</v>
      </c>
      <c r="W16" s="4">
        <f t="shared" si="3"/>
        <v>31.05865797783678</v>
      </c>
      <c r="X16" s="4">
        <f t="shared" si="4"/>
        <v>39.47167364053907</v>
      </c>
      <c r="Y16" s="4">
        <f t="shared" si="5"/>
        <v>33.746879525243635</v>
      </c>
      <c r="Z16" s="4">
        <f t="shared" si="6"/>
        <v>26.78144683421728</v>
      </c>
      <c r="AA16" s="4">
        <f t="shared" si="7"/>
        <v>23.6559155387892</v>
      </c>
      <c r="AB16" s="4">
        <f t="shared" si="8"/>
        <v>49.83601050432438</v>
      </c>
      <c r="AC16" s="4">
        <f t="shared" si="9"/>
        <v>26.508073956886417</v>
      </c>
    </row>
    <row r="17" spans="1:29" ht="12.75">
      <c r="A17" s="27">
        <v>2013</v>
      </c>
      <c r="B17" s="17">
        <v>3234.2</v>
      </c>
      <c r="C17" s="18" t="s">
        <v>40</v>
      </c>
      <c r="D17" s="17">
        <v>5141.5</v>
      </c>
      <c r="E17" s="18" t="s">
        <v>40</v>
      </c>
      <c r="F17" s="17">
        <v>3879.6</v>
      </c>
      <c r="G17" s="18" t="s">
        <v>40</v>
      </c>
      <c r="H17" s="17">
        <v>8737.2</v>
      </c>
      <c r="I17" s="18" t="s">
        <v>40</v>
      </c>
      <c r="J17" s="17">
        <v>7731.7</v>
      </c>
      <c r="K17" s="18" t="s">
        <v>40</v>
      </c>
      <c r="L17" s="17">
        <v>6166</v>
      </c>
      <c r="M17" s="18" t="s">
        <v>40</v>
      </c>
      <c r="N17" s="17">
        <v>62388.5</v>
      </c>
      <c r="O17" s="18" t="s">
        <v>40</v>
      </c>
      <c r="P17" s="17">
        <v>136877.4</v>
      </c>
      <c r="Q17" s="18" t="s">
        <v>40</v>
      </c>
      <c r="R17" s="17">
        <v>75405.5</v>
      </c>
      <c r="S17" s="18" t="s">
        <v>40</v>
      </c>
      <c r="T17" s="11">
        <f t="shared" si="0"/>
        <v>12255.300000000001</v>
      </c>
      <c r="U17" s="4">
        <f t="shared" si="1"/>
        <v>26.390214845821806</v>
      </c>
      <c r="V17" s="4">
        <f t="shared" si="2"/>
        <v>41.95327735755142</v>
      </c>
      <c r="W17" s="4">
        <f t="shared" si="3"/>
        <v>31.656507796626762</v>
      </c>
      <c r="X17" s="4">
        <f t="shared" si="4"/>
        <v>38.600568149185555</v>
      </c>
      <c r="Y17" s="4">
        <f t="shared" si="5"/>
        <v>34.158313047550465</v>
      </c>
      <c r="Z17" s="4">
        <f t="shared" si="6"/>
        <v>27.241118803263983</v>
      </c>
      <c r="AA17" s="4">
        <f t="shared" si="7"/>
        <v>22.713868280425263</v>
      </c>
      <c r="AB17" s="4">
        <f t="shared" si="8"/>
        <v>49.83314607927873</v>
      </c>
      <c r="AC17" s="4">
        <f t="shared" si="9"/>
        <v>27.452985640296003</v>
      </c>
    </row>
    <row r="18" spans="1:29" ht="12.75">
      <c r="A18" s="27">
        <v>2014</v>
      </c>
      <c r="B18" s="17">
        <v>3162.2</v>
      </c>
      <c r="C18" s="18" t="s">
        <v>14</v>
      </c>
      <c r="D18" s="17">
        <v>5438.3</v>
      </c>
      <c r="E18" s="18" t="s">
        <v>14</v>
      </c>
      <c r="F18" s="17">
        <v>4239.2</v>
      </c>
      <c r="G18" s="18" t="s">
        <v>14</v>
      </c>
      <c r="H18" s="17">
        <v>8634</v>
      </c>
      <c r="I18" s="18" t="s">
        <v>14</v>
      </c>
      <c r="J18" s="17">
        <v>7860</v>
      </c>
      <c r="K18" s="18" t="s">
        <v>14</v>
      </c>
      <c r="L18" s="17">
        <v>6426.6</v>
      </c>
      <c r="M18" s="18" t="s">
        <v>14</v>
      </c>
      <c r="N18" s="17">
        <v>60355.9</v>
      </c>
      <c r="O18" s="18" t="s">
        <v>14</v>
      </c>
      <c r="P18" s="17">
        <v>136725.7</v>
      </c>
      <c r="Q18" s="18" t="s">
        <v>14</v>
      </c>
      <c r="R18" s="17">
        <v>77263.6</v>
      </c>
      <c r="S18" s="18" t="s">
        <v>14</v>
      </c>
      <c r="T18" s="11">
        <f t="shared" si="0"/>
        <v>12839.7</v>
      </c>
      <c r="U18" s="4">
        <f t="shared" si="1"/>
        <v>24.62830128429792</v>
      </c>
      <c r="V18" s="4">
        <f t="shared" si="2"/>
        <v>42.355350981720754</v>
      </c>
      <c r="W18" s="4">
        <f t="shared" si="3"/>
        <v>33.01634773398132</v>
      </c>
      <c r="X18" s="4">
        <f t="shared" si="4"/>
        <v>37.66917096411089</v>
      </c>
      <c r="Y18" s="4">
        <f t="shared" si="5"/>
        <v>34.29229601319337</v>
      </c>
      <c r="Z18" s="4">
        <f t="shared" si="6"/>
        <v>28.03853302269574</v>
      </c>
      <c r="AA18" s="4">
        <f t="shared" si="7"/>
        <v>21.999983961811616</v>
      </c>
      <c r="AB18" s="4">
        <f t="shared" si="8"/>
        <v>49.83710303661227</v>
      </c>
      <c r="AC18" s="4">
        <f t="shared" si="9"/>
        <v>28.16291300157612</v>
      </c>
    </row>
    <row r="19" spans="1:29" ht="12.75">
      <c r="A19" s="27">
        <v>2015</v>
      </c>
      <c r="B19" s="17">
        <v>3239.4</v>
      </c>
      <c r="C19" s="18"/>
      <c r="D19" s="17">
        <v>5605.1</v>
      </c>
      <c r="E19" s="18"/>
      <c r="F19" s="17">
        <v>4465.5</v>
      </c>
      <c r="G19" s="18"/>
      <c r="H19" s="17">
        <v>8866.2</v>
      </c>
      <c r="I19" s="18"/>
      <c r="J19" s="17">
        <v>7998.5</v>
      </c>
      <c r="K19" s="18"/>
      <c r="L19" s="17">
        <v>6754.8</v>
      </c>
      <c r="M19" s="18"/>
      <c r="N19" s="17">
        <v>58021.5</v>
      </c>
      <c r="O19" s="18"/>
      <c r="P19" s="17">
        <v>135665.2</v>
      </c>
      <c r="Q19" s="18"/>
      <c r="R19" s="17">
        <v>78930.7</v>
      </c>
      <c r="S19" s="18"/>
      <c r="T19" s="11">
        <f t="shared" si="0"/>
        <v>13310</v>
      </c>
      <c r="U19" s="4">
        <f t="shared" si="1"/>
        <v>24.33809166040571</v>
      </c>
      <c r="V19" s="4">
        <f t="shared" si="2"/>
        <v>42.11194590533434</v>
      </c>
      <c r="W19" s="4">
        <f t="shared" si="3"/>
        <v>33.54996243425995</v>
      </c>
      <c r="X19" s="4">
        <f t="shared" si="4"/>
        <v>37.53762780753192</v>
      </c>
      <c r="Y19" s="4">
        <f t="shared" si="5"/>
        <v>33.86396833125172</v>
      </c>
      <c r="Z19" s="4">
        <f t="shared" si="6"/>
        <v>28.59840386121637</v>
      </c>
      <c r="AA19" s="4">
        <f t="shared" si="7"/>
        <v>21.283124261327412</v>
      </c>
      <c r="AB19" s="4">
        <f t="shared" si="8"/>
        <v>49.76395490529952</v>
      </c>
      <c r="AC19" s="4">
        <f t="shared" si="9"/>
        <v>28.95292083337307</v>
      </c>
    </row>
    <row r="20" spans="1:29" ht="12.75">
      <c r="A20" s="27">
        <v>2016</v>
      </c>
      <c r="B20" s="17">
        <v>3348.6</v>
      </c>
      <c r="C20" s="18" t="s">
        <v>40</v>
      </c>
      <c r="D20" s="17">
        <v>5804.1</v>
      </c>
      <c r="E20" s="18" t="s">
        <v>40</v>
      </c>
      <c r="F20" s="17">
        <v>4818.8</v>
      </c>
      <c r="G20" s="18" t="s">
        <v>40</v>
      </c>
      <c r="H20" s="17">
        <v>9199.2</v>
      </c>
      <c r="I20" s="18" t="s">
        <v>40</v>
      </c>
      <c r="J20" s="17">
        <v>8159.1</v>
      </c>
      <c r="K20" s="18" t="s">
        <v>40</v>
      </c>
      <c r="L20" s="17">
        <v>7121.8</v>
      </c>
      <c r="M20" s="18" t="s">
        <v>40</v>
      </c>
      <c r="N20" s="17">
        <v>56392.7</v>
      </c>
      <c r="O20" s="18" t="s">
        <v>40</v>
      </c>
      <c r="P20" s="17">
        <v>134716.6</v>
      </c>
      <c r="Q20" s="18" t="s">
        <v>40</v>
      </c>
      <c r="R20" s="17">
        <v>80312.2</v>
      </c>
      <c r="S20" s="18" t="s">
        <v>40</v>
      </c>
      <c r="T20" s="11">
        <f t="shared" si="0"/>
        <v>13971.5</v>
      </c>
      <c r="U20" s="4">
        <f t="shared" si="1"/>
        <v>23.96736213005046</v>
      </c>
      <c r="V20" s="4">
        <f t="shared" si="2"/>
        <v>41.542425652220594</v>
      </c>
      <c r="W20" s="4">
        <f t="shared" si="3"/>
        <v>34.490212217728946</v>
      </c>
      <c r="X20" s="4">
        <f t="shared" si="4"/>
        <v>37.57827786651198</v>
      </c>
      <c r="Y20" s="4">
        <f t="shared" si="5"/>
        <v>33.32952071274218</v>
      </c>
      <c r="Z20" s="4">
        <f t="shared" si="6"/>
        <v>29.092201420745827</v>
      </c>
      <c r="AA20" s="4">
        <f t="shared" si="7"/>
        <v>20.7767991850314</v>
      </c>
      <c r="AB20" s="4">
        <f t="shared" si="8"/>
        <v>49.63372466809004</v>
      </c>
      <c r="AC20" s="4">
        <f t="shared" si="9"/>
        <v>29.589476146878564</v>
      </c>
    </row>
    <row r="21" spans="1:29" ht="12.75">
      <c r="A21" s="27">
        <v>2017</v>
      </c>
      <c r="B21" s="17">
        <v>3395.6</v>
      </c>
      <c r="C21" s="18" t="s">
        <v>40</v>
      </c>
      <c r="D21" s="17">
        <v>6531.5</v>
      </c>
      <c r="E21" s="18" t="s">
        <v>40</v>
      </c>
      <c r="F21" s="17">
        <v>5186.7</v>
      </c>
      <c r="G21" s="18" t="s">
        <v>40</v>
      </c>
      <c r="H21" s="17">
        <v>10020.9</v>
      </c>
      <c r="I21" s="18" t="s">
        <v>40</v>
      </c>
      <c r="J21" s="17">
        <v>9835.6</v>
      </c>
      <c r="K21" s="18" t="s">
        <v>40</v>
      </c>
      <c r="L21" s="17">
        <v>8032.1</v>
      </c>
      <c r="M21" s="18" t="s">
        <v>40</v>
      </c>
      <c r="N21" s="17">
        <v>53515.7</v>
      </c>
      <c r="O21" s="18" t="s">
        <v>40</v>
      </c>
      <c r="P21" s="17">
        <v>131217.4</v>
      </c>
      <c r="Q21" s="18" t="s">
        <v>40</v>
      </c>
      <c r="R21" s="17">
        <v>80894.8</v>
      </c>
      <c r="S21" s="18" t="s">
        <v>40</v>
      </c>
      <c r="T21" s="11">
        <f t="shared" si="0"/>
        <v>15113.8</v>
      </c>
      <c r="U21" s="4">
        <f t="shared" si="1"/>
        <v>22.46688456906933</v>
      </c>
      <c r="V21" s="4">
        <f t="shared" si="2"/>
        <v>43.215471952784874</v>
      </c>
      <c r="W21" s="4">
        <f t="shared" si="3"/>
        <v>34.317643478145804</v>
      </c>
      <c r="X21" s="4">
        <f t="shared" si="4"/>
        <v>35.93188614702782</v>
      </c>
      <c r="Y21" s="4">
        <f t="shared" si="5"/>
        <v>35.26745695373737</v>
      </c>
      <c r="Z21" s="4">
        <f t="shared" si="6"/>
        <v>28.800656899234813</v>
      </c>
      <c r="AA21" s="4">
        <f t="shared" si="7"/>
        <v>20.146867102439167</v>
      </c>
      <c r="AB21" s="4">
        <f t="shared" si="8"/>
        <v>49.398952444378025</v>
      </c>
      <c r="AC21" s="4">
        <f t="shared" si="9"/>
        <v>30.454180453182822</v>
      </c>
    </row>
    <row r="22" spans="1:29" ht="12.75">
      <c r="A22" s="27">
        <v>2018</v>
      </c>
      <c r="B22" s="17">
        <v>3535.1</v>
      </c>
      <c r="C22" s="18" t="s">
        <v>40</v>
      </c>
      <c r="D22" s="17">
        <v>6602.7</v>
      </c>
      <c r="E22" s="18" t="s">
        <v>40</v>
      </c>
      <c r="F22" s="17">
        <v>5434.4</v>
      </c>
      <c r="G22" s="18" t="s">
        <v>40</v>
      </c>
      <c r="H22" s="17">
        <v>10274.7</v>
      </c>
      <c r="I22" s="18" t="s">
        <v>40</v>
      </c>
      <c r="J22" s="17">
        <v>10097.3</v>
      </c>
      <c r="K22" s="18" t="s">
        <v>40</v>
      </c>
      <c r="L22" s="17">
        <v>8466.1</v>
      </c>
      <c r="M22" s="18" t="s">
        <v>40</v>
      </c>
      <c r="N22" s="17">
        <v>51531.7</v>
      </c>
      <c r="O22" s="18" t="s">
        <v>40</v>
      </c>
      <c r="P22" s="17">
        <v>129873.2</v>
      </c>
      <c r="Q22" s="18" t="s">
        <v>40</v>
      </c>
      <c r="R22" s="17">
        <v>82582.6</v>
      </c>
      <c r="S22" s="18" t="s">
        <v>40</v>
      </c>
      <c r="T22" s="11">
        <f t="shared" si="0"/>
        <v>15572.199999999999</v>
      </c>
      <c r="U22" s="4">
        <f t="shared" si="1"/>
        <v>22.70135241006409</v>
      </c>
      <c r="V22" s="4">
        <f t="shared" si="2"/>
        <v>42.40055997225826</v>
      </c>
      <c r="W22" s="4">
        <f t="shared" si="3"/>
        <v>34.89808761767766</v>
      </c>
      <c r="X22" s="4">
        <f t="shared" si="4"/>
        <v>35.62890759099941</v>
      </c>
      <c r="Y22" s="4">
        <f t="shared" si="5"/>
        <v>35.01374917210218</v>
      </c>
      <c r="Z22" s="4">
        <f t="shared" si="6"/>
        <v>29.35734323689841</v>
      </c>
      <c r="AA22" s="4">
        <f t="shared" si="7"/>
        <v>19.520507599791657</v>
      </c>
      <c r="AB22" s="4">
        <f t="shared" si="8"/>
        <v>49.19672332970311</v>
      </c>
      <c r="AC22" s="4">
        <f t="shared" si="9"/>
        <v>31.282769070505235</v>
      </c>
    </row>
    <row r="23" spans="1:29" ht="12.75">
      <c r="A23" s="27">
        <v>2019</v>
      </c>
      <c r="B23" s="17">
        <v>3489.6</v>
      </c>
      <c r="C23" s="18" t="s">
        <v>40</v>
      </c>
      <c r="D23" s="17">
        <v>6636.4</v>
      </c>
      <c r="E23" s="18" t="s">
        <v>40</v>
      </c>
      <c r="F23" s="17">
        <v>5723.7</v>
      </c>
      <c r="G23" s="18" t="s">
        <v>40</v>
      </c>
      <c r="H23" s="17">
        <v>10406.2</v>
      </c>
      <c r="I23" s="18" t="s">
        <v>40</v>
      </c>
      <c r="J23" s="17">
        <v>10348.6</v>
      </c>
      <c r="K23" s="18" t="s">
        <v>40</v>
      </c>
      <c r="L23" s="17">
        <v>8903.3</v>
      </c>
      <c r="M23" s="18" t="s">
        <v>40</v>
      </c>
      <c r="N23" s="17">
        <v>49582.7</v>
      </c>
      <c r="O23" s="18" t="s">
        <v>40</v>
      </c>
      <c r="P23" s="17">
        <v>128417.9</v>
      </c>
      <c r="Q23" s="18" t="s">
        <v>40</v>
      </c>
      <c r="R23" s="17">
        <v>84573.2</v>
      </c>
      <c r="S23" s="18" t="s">
        <v>40</v>
      </c>
      <c r="T23" s="11">
        <f>B23+D23+F23</f>
        <v>15849.7</v>
      </c>
      <c r="U23" s="4">
        <f>100*B23/($B23+$D23+$F23)</f>
        <v>22.016820507643676</v>
      </c>
      <c r="V23" s="4">
        <f t="shared" si="2"/>
        <v>41.87082405345211</v>
      </c>
      <c r="W23" s="4">
        <f>100*F23/($B23+$D23+$F23)</f>
        <v>36.1123554389042</v>
      </c>
      <c r="X23" s="4">
        <f t="shared" si="4"/>
        <v>35.087210576537274</v>
      </c>
      <c r="Y23" s="4">
        <f t="shared" si="5"/>
        <v>34.892997191323786</v>
      </c>
      <c r="Z23" s="4">
        <f t="shared" si="6"/>
        <v>30.019792232138936</v>
      </c>
      <c r="AA23" s="4">
        <f t="shared" si="7"/>
        <v>18.883338703252193</v>
      </c>
      <c r="AB23" s="4">
        <f t="shared" si="8"/>
        <v>48.90735480843862</v>
      </c>
      <c r="AC23" s="4">
        <f t="shared" si="9"/>
        <v>32.209306488309196</v>
      </c>
    </row>
    <row r="24" spans="1:23" ht="15">
      <c r="A24"/>
      <c r="B24"/>
      <c r="C24"/>
      <c r="D24"/>
      <c r="E24"/>
      <c r="F24" s="22" t="s">
        <v>88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 s="3" t="s">
        <v>88</v>
      </c>
      <c r="W24" s="23" t="s">
        <v>88</v>
      </c>
    </row>
    <row r="25" spans="1:22" ht="15">
      <c r="A25" s="14" t="s">
        <v>12</v>
      </c>
      <c r="B25"/>
      <c r="C25"/>
      <c r="D25"/>
      <c r="E25" s="14" t="s">
        <v>13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3">
        <f>F23/Figure1!B22</f>
        <v>0.3587761856406785</v>
      </c>
      <c r="V25" s="23">
        <f>MIN(V13:V23)</f>
        <v>41.542425652220594</v>
      </c>
    </row>
    <row r="26" spans="1:22" ht="15">
      <c r="A26" s="14" t="s">
        <v>14</v>
      </c>
      <c r="B26" s="14" t="s">
        <v>15</v>
      </c>
      <c r="C26"/>
      <c r="D26"/>
      <c r="E26" s="14" t="s">
        <v>16</v>
      </c>
      <c r="F26" s="14" t="s">
        <v>17</v>
      </c>
      <c r="G26"/>
      <c r="H26"/>
      <c r="I26"/>
      <c r="J26"/>
      <c r="K26"/>
      <c r="L26"/>
      <c r="M26"/>
      <c r="N26"/>
      <c r="O26"/>
      <c r="P26"/>
      <c r="Q26"/>
      <c r="R26"/>
      <c r="S26"/>
      <c r="V26" s="23">
        <f>MAX(V13:V23)</f>
        <v>44.05217159842065</v>
      </c>
    </row>
    <row r="27" spans="1:19" ht="15">
      <c r="A27" s="14" t="s">
        <v>18</v>
      </c>
      <c r="B27" s="14" t="s">
        <v>19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>
      <c r="A28" s="14" t="s">
        <v>20</v>
      </c>
      <c r="B28" s="14" t="s">
        <v>21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>
      <c r="A29" s="14" t="s">
        <v>22</v>
      </c>
      <c r="B29" s="14" t="s">
        <v>23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>
      <c r="A30" s="14" t="s">
        <v>24</v>
      </c>
      <c r="B30" s="14" t="s">
        <v>25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>
      <c r="A31" s="14" t="s">
        <v>28</v>
      </c>
      <c r="B31" s="14" t="s">
        <v>29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 s="14" t="s">
        <v>30</v>
      </c>
      <c r="B32" s="14" t="s">
        <v>31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4" t="s">
        <v>32</v>
      </c>
      <c r="B33" s="14" t="s">
        <v>33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>
      <c r="A34" s="14" t="s">
        <v>34</v>
      </c>
      <c r="B34" s="14" t="s">
        <v>121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>
      <c r="A35" s="14" t="s">
        <v>36</v>
      </c>
      <c r="B35" s="14" t="s">
        <v>37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>
      <c r="A36" s="14" t="s">
        <v>38</v>
      </c>
      <c r="B36" s="14" t="s">
        <v>39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2" ht="12">
      <c r="A37" s="8"/>
      <c r="B37" s="8"/>
    </row>
    <row r="42" ht="12">
      <c r="G42" s="3" t="s">
        <v>88</v>
      </c>
    </row>
    <row r="45" ht="12">
      <c r="A45" s="3" t="s">
        <v>165</v>
      </c>
    </row>
    <row r="46" ht="12">
      <c r="A46" s="3" t="s">
        <v>159</v>
      </c>
    </row>
    <row r="47" ht="12">
      <c r="A47" s="3" t="s">
        <v>132</v>
      </c>
    </row>
    <row r="48" ht="12">
      <c r="C48" s="3" t="s">
        <v>88</v>
      </c>
    </row>
    <row r="52" ht="12">
      <c r="J52" s="13" t="s">
        <v>118</v>
      </c>
    </row>
    <row r="53" ht="15" customHeight="1">
      <c r="J53" s="12" t="s">
        <v>112</v>
      </c>
    </row>
  </sheetData>
  <mergeCells count="3">
    <mergeCell ref="U11:W11"/>
    <mergeCell ref="X11:Z11"/>
    <mergeCell ref="AA11:AC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 topLeftCell="L1">
      <selection activeCell="A47" sqref="A47"/>
    </sheetView>
  </sheetViews>
  <sheetFormatPr defaultColWidth="9.140625" defaultRowHeight="15"/>
  <cols>
    <col min="1" max="16384" width="9.140625" style="3" customWidth="1"/>
  </cols>
  <sheetData>
    <row r="1" spans="1:19" ht="15">
      <c r="A1" s="14" t="s">
        <v>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">
      <c r="A3" s="14" t="s">
        <v>1</v>
      </c>
      <c r="B3" s="15">
        <v>43942.141076388885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5">
      <c r="A4" s="14" t="s">
        <v>2</v>
      </c>
      <c r="B4" s="15">
        <v>44032.54541799768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5">
      <c r="A5" s="14" t="s">
        <v>3</v>
      </c>
      <c r="B5" s="14" t="s">
        <v>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5">
      <c r="A7" s="14" t="s">
        <v>5</v>
      </c>
      <c r="B7" s="14" t="s">
        <v>119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5">
      <c r="A8" s="14" t="s">
        <v>8</v>
      </c>
      <c r="B8" s="14" t="s">
        <v>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5">
      <c r="A9" s="14" t="s">
        <v>7</v>
      </c>
      <c r="B9" s="14" t="s">
        <v>136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9" ht="36.75" customHeight="1">
      <c r="A11" s="16" t="s">
        <v>83</v>
      </c>
      <c r="B11" s="16" t="s">
        <v>141</v>
      </c>
      <c r="C11" s="16" t="s">
        <v>11</v>
      </c>
      <c r="D11" s="16" t="s">
        <v>141</v>
      </c>
      <c r="E11" s="16" t="s">
        <v>11</v>
      </c>
      <c r="F11" s="16" t="s">
        <v>141</v>
      </c>
      <c r="G11" s="16" t="s">
        <v>11</v>
      </c>
      <c r="H11" s="16" t="s">
        <v>142</v>
      </c>
      <c r="I11" s="16" t="s">
        <v>11</v>
      </c>
      <c r="J11" s="16" t="s">
        <v>142</v>
      </c>
      <c r="K11" s="16" t="s">
        <v>11</v>
      </c>
      <c r="L11" s="16" t="s">
        <v>142</v>
      </c>
      <c r="M11" s="16" t="s">
        <v>11</v>
      </c>
      <c r="N11" s="16" t="s">
        <v>51</v>
      </c>
      <c r="O11" s="16" t="s">
        <v>11</v>
      </c>
      <c r="P11" s="16" t="s">
        <v>51</v>
      </c>
      <c r="Q11" s="16" t="s">
        <v>11</v>
      </c>
      <c r="R11" s="16" t="s">
        <v>51</v>
      </c>
      <c r="S11" s="16" t="s">
        <v>11</v>
      </c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16" t="s">
        <v>91</v>
      </c>
      <c r="B12" s="16" t="s">
        <v>92</v>
      </c>
      <c r="C12" s="16" t="s">
        <v>11</v>
      </c>
      <c r="D12" s="16" t="s">
        <v>93</v>
      </c>
      <c r="E12" s="16" t="s">
        <v>11</v>
      </c>
      <c r="F12" s="16" t="s">
        <v>94</v>
      </c>
      <c r="G12" s="16" t="s">
        <v>11</v>
      </c>
      <c r="H12" s="16" t="s">
        <v>92</v>
      </c>
      <c r="I12" s="16" t="s">
        <v>11</v>
      </c>
      <c r="J12" s="16" t="s">
        <v>93</v>
      </c>
      <c r="K12" s="16" t="s">
        <v>11</v>
      </c>
      <c r="L12" s="16" t="s">
        <v>94</v>
      </c>
      <c r="M12" s="16" t="s">
        <v>11</v>
      </c>
      <c r="N12" s="16" t="s">
        <v>92</v>
      </c>
      <c r="O12" s="16" t="s">
        <v>11</v>
      </c>
      <c r="P12" s="16" t="s">
        <v>93</v>
      </c>
      <c r="Q12" s="16" t="s">
        <v>11</v>
      </c>
      <c r="R12" s="16" t="s">
        <v>94</v>
      </c>
      <c r="S12" s="16" t="s">
        <v>11</v>
      </c>
      <c r="U12" s="3" t="s">
        <v>144</v>
      </c>
      <c r="V12" s="3" t="s">
        <v>145</v>
      </c>
      <c r="W12" s="3" t="s">
        <v>146</v>
      </c>
      <c r="X12" s="6"/>
      <c r="Y12" s="6"/>
      <c r="Z12" s="6"/>
      <c r="AA12" s="6"/>
      <c r="AB12" s="6"/>
      <c r="AC12" s="6"/>
    </row>
    <row r="13" spans="1:29" ht="12.75">
      <c r="A13" s="27">
        <v>2009</v>
      </c>
      <c r="B13" s="17">
        <v>3253.1</v>
      </c>
      <c r="C13" s="18" t="s">
        <v>40</v>
      </c>
      <c r="D13" s="17">
        <v>4922.9</v>
      </c>
      <c r="E13" s="18" t="s">
        <v>40</v>
      </c>
      <c r="F13" s="17">
        <v>3033.6</v>
      </c>
      <c r="G13" s="18" t="s">
        <v>40</v>
      </c>
      <c r="H13" s="17">
        <v>8758.9</v>
      </c>
      <c r="I13" s="18" t="s">
        <v>40</v>
      </c>
      <c r="J13" s="17">
        <v>7625.1</v>
      </c>
      <c r="K13" s="18" t="s">
        <v>40</v>
      </c>
      <c r="L13" s="17">
        <v>4937.2</v>
      </c>
      <c r="M13" s="18" t="s">
        <v>40</v>
      </c>
      <c r="N13" s="17">
        <v>72407.8</v>
      </c>
      <c r="O13" s="18" t="s">
        <v>40</v>
      </c>
      <c r="P13" s="17">
        <v>139605.9</v>
      </c>
      <c r="Q13" s="18" t="s">
        <v>40</v>
      </c>
      <c r="R13" s="17">
        <v>67192.1</v>
      </c>
      <c r="S13" s="18" t="s">
        <v>40</v>
      </c>
      <c r="U13" s="4">
        <f>100*F13/($B13+$D13+$F13)</f>
        <v>27.062517841849843</v>
      </c>
      <c r="V13" s="4">
        <f>100*L13/($H13+$J13+$L13)</f>
        <v>23.1562951428625</v>
      </c>
      <c r="W13" s="4">
        <f>100*R13/($N13+$P13+$R13)</f>
        <v>24.065438468685105</v>
      </c>
      <c r="X13" s="4"/>
      <c r="Y13" s="4"/>
      <c r="Z13" s="4"/>
      <c r="AA13" s="4"/>
      <c r="AB13" s="4"/>
      <c r="AC13" s="4"/>
    </row>
    <row r="14" spans="1:29" ht="12.75">
      <c r="A14" s="27">
        <v>2010</v>
      </c>
      <c r="B14" s="17">
        <v>3165.6</v>
      </c>
      <c r="C14" s="18" t="s">
        <v>40</v>
      </c>
      <c r="D14" s="17">
        <v>4964.9</v>
      </c>
      <c r="E14" s="18" t="s">
        <v>40</v>
      </c>
      <c r="F14" s="17">
        <v>3140</v>
      </c>
      <c r="G14" s="18" t="s">
        <v>40</v>
      </c>
      <c r="H14" s="17">
        <v>8768.6</v>
      </c>
      <c r="I14" s="18" t="s">
        <v>40</v>
      </c>
      <c r="J14" s="17">
        <v>7629.1</v>
      </c>
      <c r="K14" s="18" t="s">
        <v>40</v>
      </c>
      <c r="L14" s="17">
        <v>5043</v>
      </c>
      <c r="M14" s="18" t="s">
        <v>40</v>
      </c>
      <c r="N14" s="17">
        <v>69954.4</v>
      </c>
      <c r="O14" s="18" t="s">
        <v>40</v>
      </c>
      <c r="P14" s="17">
        <v>138198.5</v>
      </c>
      <c r="Q14" s="18" t="s">
        <v>40</v>
      </c>
      <c r="R14" s="17">
        <v>69110.9</v>
      </c>
      <c r="S14" s="18" t="s">
        <v>40</v>
      </c>
      <c r="U14" s="4">
        <f aca="true" t="shared" si="0" ref="U14:U23">100*F14/($B14+$D14+$F14)</f>
        <v>27.860343374295727</v>
      </c>
      <c r="V14" s="4">
        <f aca="true" t="shared" si="1" ref="V14:V23">100*L14/($H14+$J14+$L14)</f>
        <v>23.520687290993298</v>
      </c>
      <c r="W14" s="4">
        <f aca="true" t="shared" si="2" ref="W14:W23">100*R14/($N14+$P14+$R14)</f>
        <v>24.92604515988023</v>
      </c>
      <c r="X14" s="4"/>
      <c r="Y14" s="4"/>
      <c r="Z14" s="4"/>
      <c r="AA14" s="4"/>
      <c r="AB14" s="4"/>
      <c r="AC14" s="4"/>
    </row>
    <row r="15" spans="1:29" ht="12.75">
      <c r="A15" s="27">
        <v>2011</v>
      </c>
      <c r="B15" s="17">
        <v>3246.4</v>
      </c>
      <c r="C15" s="18" t="s">
        <v>40</v>
      </c>
      <c r="D15" s="17">
        <v>4858.1</v>
      </c>
      <c r="E15" s="18" t="s">
        <v>40</v>
      </c>
      <c r="F15" s="17">
        <v>3500.2</v>
      </c>
      <c r="G15" s="18" t="s">
        <v>40</v>
      </c>
      <c r="H15" s="17">
        <v>8937.6</v>
      </c>
      <c r="I15" s="18" t="s">
        <v>40</v>
      </c>
      <c r="J15" s="17">
        <v>7382.7</v>
      </c>
      <c r="K15" s="18" t="s">
        <v>40</v>
      </c>
      <c r="L15" s="17">
        <v>5797.2</v>
      </c>
      <c r="M15" s="18" t="s">
        <v>40</v>
      </c>
      <c r="N15" s="17">
        <v>67728.4</v>
      </c>
      <c r="O15" s="18" t="s">
        <v>40</v>
      </c>
      <c r="P15" s="17">
        <v>138093</v>
      </c>
      <c r="Q15" s="18" t="s">
        <v>40</v>
      </c>
      <c r="R15" s="17">
        <v>70632.9</v>
      </c>
      <c r="S15" s="18" t="s">
        <v>40</v>
      </c>
      <c r="U15" s="4">
        <f t="shared" si="0"/>
        <v>30.161917154256464</v>
      </c>
      <c r="V15" s="4">
        <f t="shared" si="1"/>
        <v>26.210918955578162</v>
      </c>
      <c r="W15" s="4">
        <f t="shared" si="2"/>
        <v>25.549575463286335</v>
      </c>
      <c r="X15" s="4"/>
      <c r="Y15" s="4"/>
      <c r="Z15" s="4"/>
      <c r="AA15" s="4"/>
      <c r="AB15" s="4"/>
      <c r="AC15" s="4"/>
    </row>
    <row r="16" spans="1:29" ht="12.75">
      <c r="A16" s="27">
        <v>2012</v>
      </c>
      <c r="B16" s="17">
        <v>3202.2</v>
      </c>
      <c r="C16" s="18" t="s">
        <v>40</v>
      </c>
      <c r="D16" s="17">
        <v>5028.5</v>
      </c>
      <c r="E16" s="18" t="s">
        <v>40</v>
      </c>
      <c r="F16" s="17">
        <v>3708</v>
      </c>
      <c r="G16" s="18" t="s">
        <v>40</v>
      </c>
      <c r="H16" s="17">
        <v>8886.1</v>
      </c>
      <c r="I16" s="18" t="s">
        <v>40</v>
      </c>
      <c r="J16" s="17">
        <v>7597.3</v>
      </c>
      <c r="K16" s="18" t="s">
        <v>40</v>
      </c>
      <c r="L16" s="17">
        <v>6029.2</v>
      </c>
      <c r="M16" s="18" t="s">
        <v>40</v>
      </c>
      <c r="N16" s="17">
        <v>65209.4</v>
      </c>
      <c r="O16" s="18" t="s">
        <v>40</v>
      </c>
      <c r="P16" s="17">
        <v>137376.9</v>
      </c>
      <c r="Q16" s="18" t="s">
        <v>40</v>
      </c>
      <c r="R16" s="17">
        <v>73071.6</v>
      </c>
      <c r="S16" s="18" t="s">
        <v>40</v>
      </c>
      <c r="U16" s="4">
        <f t="shared" si="0"/>
        <v>31.05865797783678</v>
      </c>
      <c r="V16" s="4">
        <f t="shared" si="1"/>
        <v>26.78144683421728</v>
      </c>
      <c r="W16" s="4">
        <f t="shared" si="2"/>
        <v>26.508073956886417</v>
      </c>
      <c r="X16" s="4"/>
      <c r="Y16" s="4"/>
      <c r="Z16" s="4"/>
      <c r="AA16" s="4"/>
      <c r="AB16" s="4"/>
      <c r="AC16" s="4"/>
    </row>
    <row r="17" spans="1:29" ht="12.75">
      <c r="A17" s="27">
        <v>2013</v>
      </c>
      <c r="B17" s="17">
        <v>3234.2</v>
      </c>
      <c r="C17" s="18" t="s">
        <v>40</v>
      </c>
      <c r="D17" s="17">
        <v>5141.5</v>
      </c>
      <c r="E17" s="18" t="s">
        <v>40</v>
      </c>
      <c r="F17" s="17">
        <v>3879.6</v>
      </c>
      <c r="G17" s="18" t="s">
        <v>40</v>
      </c>
      <c r="H17" s="17">
        <v>8737.2</v>
      </c>
      <c r="I17" s="18" t="s">
        <v>40</v>
      </c>
      <c r="J17" s="17">
        <v>7731.7</v>
      </c>
      <c r="K17" s="18" t="s">
        <v>40</v>
      </c>
      <c r="L17" s="17">
        <v>6166</v>
      </c>
      <c r="M17" s="18" t="s">
        <v>40</v>
      </c>
      <c r="N17" s="17">
        <v>62388.5</v>
      </c>
      <c r="O17" s="18" t="s">
        <v>40</v>
      </c>
      <c r="P17" s="17">
        <v>136877.4</v>
      </c>
      <c r="Q17" s="18" t="s">
        <v>40</v>
      </c>
      <c r="R17" s="17">
        <v>75405.5</v>
      </c>
      <c r="S17" s="18" t="s">
        <v>40</v>
      </c>
      <c r="U17" s="4">
        <f t="shared" si="0"/>
        <v>31.656507796626762</v>
      </c>
      <c r="V17" s="4">
        <f t="shared" si="1"/>
        <v>27.241118803263983</v>
      </c>
      <c r="W17" s="4">
        <f t="shared" si="2"/>
        <v>27.452985640296003</v>
      </c>
      <c r="X17" s="4"/>
      <c r="Y17" s="4"/>
      <c r="Z17" s="4"/>
      <c r="AA17" s="4"/>
      <c r="AB17" s="4"/>
      <c r="AC17" s="4"/>
    </row>
    <row r="18" spans="1:29" ht="12.75">
      <c r="A18" s="27">
        <v>2014</v>
      </c>
      <c r="B18" s="17">
        <v>3162.2</v>
      </c>
      <c r="C18" s="18" t="s">
        <v>40</v>
      </c>
      <c r="D18" s="17">
        <v>5438.3</v>
      </c>
      <c r="E18" s="18" t="s">
        <v>40</v>
      </c>
      <c r="F18" s="17">
        <v>4239.2</v>
      </c>
      <c r="G18" s="18" t="s">
        <v>40</v>
      </c>
      <c r="H18" s="17">
        <v>8634</v>
      </c>
      <c r="I18" s="18" t="s">
        <v>40</v>
      </c>
      <c r="J18" s="17">
        <v>7860</v>
      </c>
      <c r="K18" s="18" t="s">
        <v>40</v>
      </c>
      <c r="L18" s="17">
        <v>6426.6</v>
      </c>
      <c r="M18" s="18" t="s">
        <v>40</v>
      </c>
      <c r="N18" s="17">
        <v>60355.9</v>
      </c>
      <c r="O18" s="18" t="s">
        <v>40</v>
      </c>
      <c r="P18" s="17">
        <v>136725.7</v>
      </c>
      <c r="Q18" s="18" t="s">
        <v>40</v>
      </c>
      <c r="R18" s="17">
        <v>77263.6</v>
      </c>
      <c r="S18" s="18" t="s">
        <v>40</v>
      </c>
      <c r="U18" s="4">
        <f t="shared" si="0"/>
        <v>33.01634773398132</v>
      </c>
      <c r="V18" s="4">
        <f t="shared" si="1"/>
        <v>28.03853302269574</v>
      </c>
      <c r="W18" s="4">
        <f t="shared" si="2"/>
        <v>28.16291300157612</v>
      </c>
      <c r="X18" s="4"/>
      <c r="Y18" s="4"/>
      <c r="Z18" s="4"/>
      <c r="AA18" s="4"/>
      <c r="AB18" s="4"/>
      <c r="AC18" s="4"/>
    </row>
    <row r="19" spans="1:29" ht="12.75">
      <c r="A19" s="27">
        <v>2015</v>
      </c>
      <c r="B19" s="17">
        <v>3239.4</v>
      </c>
      <c r="C19" s="18" t="s">
        <v>14</v>
      </c>
      <c r="D19" s="17">
        <v>5605.1</v>
      </c>
      <c r="E19" s="18" t="s">
        <v>14</v>
      </c>
      <c r="F19" s="17">
        <v>4465.5</v>
      </c>
      <c r="G19" s="18" t="s">
        <v>14</v>
      </c>
      <c r="H19" s="17">
        <v>8866.2</v>
      </c>
      <c r="I19" s="18" t="s">
        <v>14</v>
      </c>
      <c r="J19" s="17">
        <v>7998.5</v>
      </c>
      <c r="K19" s="18" t="s">
        <v>14</v>
      </c>
      <c r="L19" s="17">
        <v>6754.8</v>
      </c>
      <c r="M19" s="18" t="s">
        <v>14</v>
      </c>
      <c r="N19" s="17">
        <v>58021.5</v>
      </c>
      <c r="O19" s="18" t="s">
        <v>14</v>
      </c>
      <c r="P19" s="17">
        <v>135665.2</v>
      </c>
      <c r="Q19" s="18" t="s">
        <v>14</v>
      </c>
      <c r="R19" s="17">
        <v>78930.7</v>
      </c>
      <c r="S19" s="18" t="s">
        <v>14</v>
      </c>
      <c r="U19" s="4">
        <f t="shared" si="0"/>
        <v>33.54996243425995</v>
      </c>
      <c r="V19" s="4">
        <f t="shared" si="1"/>
        <v>28.59840386121637</v>
      </c>
      <c r="W19" s="4">
        <f t="shared" si="2"/>
        <v>28.95292083337307</v>
      </c>
      <c r="X19" s="4"/>
      <c r="Y19" s="4"/>
      <c r="Z19" s="4"/>
      <c r="AA19" s="4"/>
      <c r="AB19" s="4"/>
      <c r="AC19" s="4"/>
    </row>
    <row r="20" spans="1:29" ht="12.75">
      <c r="A20" s="27">
        <v>2016</v>
      </c>
      <c r="B20" s="17">
        <v>3348.6</v>
      </c>
      <c r="C20" s="18" t="s">
        <v>40</v>
      </c>
      <c r="D20" s="17">
        <v>5804.1</v>
      </c>
      <c r="E20" s="18" t="s">
        <v>40</v>
      </c>
      <c r="F20" s="17">
        <v>4818.8</v>
      </c>
      <c r="G20" s="18" t="s">
        <v>40</v>
      </c>
      <c r="H20" s="17">
        <v>9199.2</v>
      </c>
      <c r="I20" s="18" t="s">
        <v>40</v>
      </c>
      <c r="J20" s="17">
        <v>8159.1</v>
      </c>
      <c r="K20" s="18" t="s">
        <v>40</v>
      </c>
      <c r="L20" s="17">
        <v>7121.8</v>
      </c>
      <c r="M20" s="18" t="s">
        <v>40</v>
      </c>
      <c r="N20" s="17">
        <v>56392.7</v>
      </c>
      <c r="O20" s="18" t="s">
        <v>40</v>
      </c>
      <c r="P20" s="17">
        <v>134716.6</v>
      </c>
      <c r="Q20" s="18" t="s">
        <v>40</v>
      </c>
      <c r="R20" s="17">
        <v>80312.2</v>
      </c>
      <c r="S20" s="18" t="s">
        <v>40</v>
      </c>
      <c r="U20" s="4">
        <f t="shared" si="0"/>
        <v>34.490212217728946</v>
      </c>
      <c r="V20" s="4">
        <f t="shared" si="1"/>
        <v>29.092201420745827</v>
      </c>
      <c r="W20" s="4">
        <f t="shared" si="2"/>
        <v>29.589476146878564</v>
      </c>
      <c r="X20" s="4"/>
      <c r="Y20" s="4"/>
      <c r="Z20" s="4"/>
      <c r="AA20" s="4"/>
      <c r="AB20" s="4"/>
      <c r="AC20" s="4"/>
    </row>
    <row r="21" spans="1:29" ht="12.75">
      <c r="A21" s="27">
        <v>2017</v>
      </c>
      <c r="B21" s="17">
        <v>3395.6</v>
      </c>
      <c r="C21" s="18" t="s">
        <v>40</v>
      </c>
      <c r="D21" s="17">
        <v>6531.5</v>
      </c>
      <c r="E21" s="18" t="s">
        <v>40</v>
      </c>
      <c r="F21" s="17">
        <v>5186.7</v>
      </c>
      <c r="G21" s="18" t="s">
        <v>40</v>
      </c>
      <c r="H21" s="17">
        <v>10020.9</v>
      </c>
      <c r="I21" s="18" t="s">
        <v>40</v>
      </c>
      <c r="J21" s="17">
        <v>9835.6</v>
      </c>
      <c r="K21" s="18" t="s">
        <v>40</v>
      </c>
      <c r="L21" s="17">
        <v>8032.1</v>
      </c>
      <c r="M21" s="18" t="s">
        <v>40</v>
      </c>
      <c r="N21" s="17">
        <v>53515.7</v>
      </c>
      <c r="O21" s="18" t="s">
        <v>40</v>
      </c>
      <c r="P21" s="17">
        <v>131217.4</v>
      </c>
      <c r="Q21" s="18" t="s">
        <v>40</v>
      </c>
      <c r="R21" s="17">
        <v>80894.8</v>
      </c>
      <c r="S21" s="18" t="s">
        <v>40</v>
      </c>
      <c r="U21" s="4">
        <f t="shared" si="0"/>
        <v>34.317643478145804</v>
      </c>
      <c r="V21" s="4">
        <f t="shared" si="1"/>
        <v>28.800656899234813</v>
      </c>
      <c r="W21" s="4">
        <f t="shared" si="2"/>
        <v>30.454180453182822</v>
      </c>
      <c r="X21" s="4"/>
      <c r="Y21" s="4"/>
      <c r="Z21" s="4"/>
      <c r="AA21" s="4"/>
      <c r="AB21" s="4"/>
      <c r="AC21" s="4"/>
    </row>
    <row r="22" spans="1:29" ht="12.75">
      <c r="A22" s="27">
        <v>2018</v>
      </c>
      <c r="B22" s="17">
        <v>3535.1</v>
      </c>
      <c r="C22" s="18" t="s">
        <v>40</v>
      </c>
      <c r="D22" s="17">
        <v>6602.7</v>
      </c>
      <c r="E22" s="18" t="s">
        <v>40</v>
      </c>
      <c r="F22" s="17">
        <v>5434.4</v>
      </c>
      <c r="G22" s="18" t="s">
        <v>40</v>
      </c>
      <c r="H22" s="17">
        <v>10274.7</v>
      </c>
      <c r="I22" s="18" t="s">
        <v>40</v>
      </c>
      <c r="J22" s="17">
        <v>10097.3</v>
      </c>
      <c r="K22" s="18" t="s">
        <v>40</v>
      </c>
      <c r="L22" s="17">
        <v>8466.1</v>
      </c>
      <c r="M22" s="18" t="s">
        <v>40</v>
      </c>
      <c r="N22" s="17">
        <v>51531.7</v>
      </c>
      <c r="O22" s="18" t="s">
        <v>40</v>
      </c>
      <c r="P22" s="17">
        <v>129873.2</v>
      </c>
      <c r="Q22" s="18" t="s">
        <v>40</v>
      </c>
      <c r="R22" s="17">
        <v>82582.6</v>
      </c>
      <c r="S22" s="18" t="s">
        <v>40</v>
      </c>
      <c r="U22" s="4">
        <f t="shared" si="0"/>
        <v>34.89808761767766</v>
      </c>
      <c r="V22" s="4">
        <f t="shared" si="1"/>
        <v>29.35734323689841</v>
      </c>
      <c r="W22" s="4">
        <f t="shared" si="2"/>
        <v>31.282769070505235</v>
      </c>
      <c r="X22" s="4"/>
      <c r="Y22" s="4"/>
      <c r="Z22" s="4"/>
      <c r="AA22" s="4"/>
      <c r="AB22" s="4"/>
      <c r="AC22" s="4"/>
    </row>
    <row r="23" spans="1:29" ht="12.75">
      <c r="A23" s="27">
        <v>2019</v>
      </c>
      <c r="B23" s="17">
        <v>3489.6</v>
      </c>
      <c r="C23" s="18" t="s">
        <v>40</v>
      </c>
      <c r="D23" s="17">
        <v>6636.4</v>
      </c>
      <c r="E23" s="18" t="s">
        <v>40</v>
      </c>
      <c r="F23" s="17">
        <v>5723.7</v>
      </c>
      <c r="G23" s="18" t="s">
        <v>40</v>
      </c>
      <c r="H23" s="17">
        <v>10406.2</v>
      </c>
      <c r="I23" s="18" t="s">
        <v>40</v>
      </c>
      <c r="J23" s="17">
        <v>10348.6</v>
      </c>
      <c r="K23" s="18" t="s">
        <v>40</v>
      </c>
      <c r="L23" s="17">
        <v>8903.3</v>
      </c>
      <c r="M23" s="18" t="s">
        <v>40</v>
      </c>
      <c r="N23" s="17">
        <v>49582.7</v>
      </c>
      <c r="O23" s="18" t="s">
        <v>40</v>
      </c>
      <c r="P23" s="17">
        <v>128417.9</v>
      </c>
      <c r="Q23" s="18" t="s">
        <v>40</v>
      </c>
      <c r="R23" s="17">
        <v>84573.2</v>
      </c>
      <c r="S23" s="18" t="s">
        <v>40</v>
      </c>
      <c r="U23" s="4">
        <f t="shared" si="0"/>
        <v>36.1123554389042</v>
      </c>
      <c r="V23" s="4">
        <f t="shared" si="1"/>
        <v>30.019792232138936</v>
      </c>
      <c r="W23" s="4">
        <f t="shared" si="2"/>
        <v>32.209306488309196</v>
      </c>
      <c r="X23" s="4"/>
      <c r="Y23" s="4"/>
      <c r="Z23" s="4"/>
      <c r="AA23" s="4"/>
      <c r="AB23" s="4"/>
      <c r="AC23" s="4"/>
    </row>
    <row r="24" spans="1:19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>
      <c r="A25" s="14" t="s">
        <v>12</v>
      </c>
      <c r="B25"/>
      <c r="C25"/>
      <c r="D25"/>
      <c r="E25" s="14" t="s">
        <v>13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3" ht="15">
      <c r="A26" s="14" t="s">
        <v>14</v>
      </c>
      <c r="B26" s="14" t="s">
        <v>15</v>
      </c>
      <c r="C26"/>
      <c r="D26"/>
      <c r="E26" s="14" t="s">
        <v>16</v>
      </c>
      <c r="F26" s="14" t="s">
        <v>17</v>
      </c>
      <c r="G26"/>
      <c r="H26"/>
      <c r="I26"/>
      <c r="J26"/>
      <c r="K26"/>
      <c r="L26"/>
      <c r="M26"/>
      <c r="N26"/>
      <c r="O26"/>
      <c r="P26"/>
      <c r="Q26"/>
      <c r="R26"/>
      <c r="S26"/>
      <c r="U26" s="25"/>
      <c r="V26" s="25"/>
      <c r="W26" s="25"/>
    </row>
    <row r="27" spans="1:23" ht="15">
      <c r="A27" s="14" t="s">
        <v>18</v>
      </c>
      <c r="B27" s="14" t="s">
        <v>19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U27" s="25"/>
      <c r="V27" s="25"/>
      <c r="W27" s="25"/>
    </row>
    <row r="28" spans="1:23" ht="15">
      <c r="A28" s="14" t="s">
        <v>20</v>
      </c>
      <c r="B28" s="14" t="s">
        <v>21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U28" s="25"/>
      <c r="V28" s="25"/>
      <c r="W28" s="25"/>
    </row>
    <row r="29" spans="1:23" ht="15">
      <c r="A29" s="14" t="s">
        <v>22</v>
      </c>
      <c r="B29" s="14" t="s">
        <v>23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U29" s="25"/>
      <c r="V29" s="25"/>
      <c r="W29" s="25"/>
    </row>
    <row r="30" spans="1:23" ht="15">
      <c r="A30" s="14" t="s">
        <v>24</v>
      </c>
      <c r="B30" s="14" t="s">
        <v>25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U30" s="25"/>
      <c r="V30" s="25"/>
      <c r="W30" s="25"/>
    </row>
    <row r="31" spans="1:23" ht="15">
      <c r="A31" s="14" t="s">
        <v>28</v>
      </c>
      <c r="B31" s="14" t="s">
        <v>29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U31" s="25"/>
      <c r="V31" s="25"/>
      <c r="W31" s="25"/>
    </row>
    <row r="32" spans="1:23" ht="15">
      <c r="A32" s="14" t="s">
        <v>30</v>
      </c>
      <c r="B32" s="14" t="s">
        <v>31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U32" s="25"/>
      <c r="V32" s="25"/>
      <c r="W32" s="25"/>
    </row>
    <row r="33" spans="1:23" ht="15">
      <c r="A33" s="14" t="s">
        <v>32</v>
      </c>
      <c r="B33" s="14" t="s">
        <v>33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 s="25"/>
      <c r="V33" s="25"/>
      <c r="W33" s="25"/>
    </row>
    <row r="34" spans="1:23" ht="15">
      <c r="A34" s="14" t="s">
        <v>34</v>
      </c>
      <c r="B34" s="14" t="s">
        <v>121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U34" s="25"/>
      <c r="V34" s="25"/>
      <c r="W34" s="25"/>
    </row>
    <row r="35" spans="1:23" ht="15">
      <c r="A35" s="14" t="s">
        <v>36</v>
      </c>
      <c r="B35" s="14" t="s">
        <v>37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U35" s="25"/>
      <c r="V35" s="25"/>
      <c r="W35" s="25"/>
    </row>
    <row r="36" spans="1:23" ht="15">
      <c r="A36" s="14" t="s">
        <v>38</v>
      </c>
      <c r="B36" s="14" t="s">
        <v>39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U36" s="25"/>
      <c r="V36" s="25"/>
      <c r="W36" s="25"/>
    </row>
    <row r="37" spans="1:23" ht="12">
      <c r="A37" s="8"/>
      <c r="B37" s="8"/>
      <c r="U37" s="25"/>
      <c r="V37" s="25"/>
      <c r="W37" s="25"/>
    </row>
    <row r="38" spans="21:23" ht="12">
      <c r="U38" s="25"/>
      <c r="V38" s="25"/>
      <c r="W38" s="25"/>
    </row>
    <row r="39" spans="21:23" ht="12">
      <c r="U39" s="25"/>
      <c r="V39" s="25"/>
      <c r="W39" s="25"/>
    </row>
    <row r="40" spans="21:23" ht="12">
      <c r="U40" s="25"/>
      <c r="V40" s="25"/>
      <c r="W40" s="25"/>
    </row>
    <row r="42" ht="12">
      <c r="G42" s="3" t="s">
        <v>88</v>
      </c>
    </row>
    <row r="46" ht="12">
      <c r="A46" s="3" t="s">
        <v>127</v>
      </c>
    </row>
    <row r="47" ht="12">
      <c r="A47" s="3" t="s">
        <v>160</v>
      </c>
    </row>
    <row r="52" ht="12">
      <c r="J52" s="13" t="s">
        <v>125</v>
      </c>
    </row>
    <row r="53" ht="15" customHeight="1">
      <c r="J53" s="12" t="s">
        <v>112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workbookViewId="0" topLeftCell="A1">
      <selection activeCell="B75" sqref="B75"/>
    </sheetView>
  </sheetViews>
  <sheetFormatPr defaultColWidth="9.140625" defaultRowHeight="15"/>
  <cols>
    <col min="1" max="16384" width="9.140625" style="3" customWidth="1"/>
  </cols>
  <sheetData>
    <row r="1" spans="1:5" ht="15">
      <c r="A1" s="14" t="s">
        <v>100</v>
      </c>
      <c r="B1"/>
      <c r="C1"/>
      <c r="D1"/>
      <c r="E1"/>
    </row>
    <row r="2" spans="1:5" ht="15">
      <c r="A2"/>
      <c r="B2"/>
      <c r="C2"/>
      <c r="D2"/>
      <c r="E2"/>
    </row>
    <row r="3" spans="1:9" ht="15">
      <c r="A3" s="14" t="s">
        <v>1</v>
      </c>
      <c r="B3" s="15">
        <v>43942.14077546296</v>
      </c>
      <c r="C3"/>
      <c r="D3"/>
      <c r="E3"/>
      <c r="I3" s="30"/>
    </row>
    <row r="4" spans="1:5" ht="15">
      <c r="A4" s="14" t="s">
        <v>2</v>
      </c>
      <c r="B4" s="15">
        <v>44006.5473240625</v>
      </c>
      <c r="C4"/>
      <c r="D4"/>
      <c r="E4"/>
    </row>
    <row r="5" spans="1:5" ht="15">
      <c r="A5" s="14" t="s">
        <v>3</v>
      </c>
      <c r="B5" s="14" t="s">
        <v>4</v>
      </c>
      <c r="C5"/>
      <c r="D5"/>
      <c r="E5"/>
    </row>
    <row r="6" spans="1:5" ht="15">
      <c r="A6"/>
      <c r="B6"/>
      <c r="C6"/>
      <c r="D6"/>
      <c r="E6"/>
    </row>
    <row r="7" spans="1:5" ht="15">
      <c r="A7" s="14" t="s">
        <v>5</v>
      </c>
      <c r="B7" s="14" t="s">
        <v>101</v>
      </c>
      <c r="C7"/>
      <c r="D7"/>
      <c r="E7"/>
    </row>
    <row r="8" spans="1:5" ht="15">
      <c r="A8" s="14" t="s">
        <v>7</v>
      </c>
      <c r="B8" s="14" t="s">
        <v>136</v>
      </c>
      <c r="C8"/>
      <c r="D8"/>
      <c r="E8"/>
    </row>
    <row r="9" spans="1:5" ht="15">
      <c r="A9" s="14" t="s">
        <v>8</v>
      </c>
      <c r="B9" s="14" t="s">
        <v>9</v>
      </c>
      <c r="C9"/>
      <c r="D9"/>
      <c r="E9"/>
    </row>
    <row r="10" spans="1:5" ht="15">
      <c r="A10"/>
      <c r="B10"/>
      <c r="C10"/>
      <c r="D10"/>
      <c r="E10"/>
    </row>
    <row r="11" spans="1:7" ht="12.75">
      <c r="A11" s="16" t="s">
        <v>52</v>
      </c>
      <c r="B11" s="27">
        <v>2009</v>
      </c>
      <c r="C11" s="16" t="s">
        <v>11</v>
      </c>
      <c r="D11" s="27">
        <v>2019</v>
      </c>
      <c r="E11" s="16" t="s">
        <v>11</v>
      </c>
      <c r="G11" s="16"/>
    </row>
    <row r="12" spans="1:7" ht="12.75">
      <c r="A12" s="16" t="s">
        <v>50</v>
      </c>
      <c r="B12" s="17">
        <v>69.2</v>
      </c>
      <c r="C12" s="18" t="s">
        <v>40</v>
      </c>
      <c r="D12" s="17">
        <v>74.1</v>
      </c>
      <c r="E12" s="18" t="s">
        <v>40</v>
      </c>
      <c r="F12" s="16" t="s">
        <v>148</v>
      </c>
      <c r="G12" s="17"/>
    </row>
    <row r="13" spans="1:8" ht="12.75">
      <c r="A13" s="16" t="s">
        <v>147</v>
      </c>
      <c r="B13" s="17">
        <v>70</v>
      </c>
      <c r="C13" s="18" t="s">
        <v>40</v>
      </c>
      <c r="D13" s="17">
        <v>77.8</v>
      </c>
      <c r="E13" s="18" t="s">
        <v>40</v>
      </c>
      <c r="F13" s="16" t="s">
        <v>149</v>
      </c>
      <c r="G13" s="17"/>
      <c r="H13" s="3" t="s">
        <v>88</v>
      </c>
    </row>
    <row r="14" spans="1:9" ht="12.75">
      <c r="A14" s="16" t="s">
        <v>142</v>
      </c>
      <c r="B14" s="17">
        <v>61.2</v>
      </c>
      <c r="C14" s="18" t="s">
        <v>40</v>
      </c>
      <c r="D14" s="17">
        <v>65.5</v>
      </c>
      <c r="E14" s="18" t="s">
        <v>40</v>
      </c>
      <c r="F14" s="16" t="s">
        <v>150</v>
      </c>
      <c r="G14" s="17"/>
      <c r="I14" s="3" t="s">
        <v>88</v>
      </c>
    </row>
    <row r="15" spans="4:7" ht="12.75">
      <c r="F15" s="18"/>
      <c r="G15" s="3">
        <f>COUNTIF(G16:G48,"&gt;0")</f>
        <v>19</v>
      </c>
    </row>
    <row r="16" spans="1:8" ht="12.75">
      <c r="A16" s="16" t="s">
        <v>67</v>
      </c>
      <c r="B16" s="17">
        <v>72.5</v>
      </c>
      <c r="C16" s="18" t="s">
        <v>40</v>
      </c>
      <c r="D16" s="17">
        <v>83.4</v>
      </c>
      <c r="E16" s="18" t="s">
        <v>40</v>
      </c>
      <c r="F16" s="16" t="str">
        <f aca="true" t="shared" si="0" ref="F16:F44">A16</f>
        <v>Hungary</v>
      </c>
      <c r="G16" s="17">
        <f aca="true" t="shared" si="1" ref="G16:G48">D16-$D$13</f>
        <v>5.6000000000000085</v>
      </c>
      <c r="H16" s="11">
        <f aca="true" t="shared" si="2" ref="H16:H48">D16-B16</f>
        <v>10.900000000000006</v>
      </c>
    </row>
    <row r="17" spans="1:8" ht="12.75">
      <c r="A17" s="16" t="s">
        <v>65</v>
      </c>
      <c r="B17" s="17">
        <v>72.5</v>
      </c>
      <c r="C17" s="18" t="s">
        <v>40</v>
      </c>
      <c r="D17" s="17">
        <v>83.2</v>
      </c>
      <c r="E17" s="18" t="s">
        <v>40</v>
      </c>
      <c r="F17" s="16" t="str">
        <f t="shared" si="0"/>
        <v>Lithuania</v>
      </c>
      <c r="G17" s="17">
        <f t="shared" si="1"/>
        <v>5.400000000000006</v>
      </c>
      <c r="H17" s="11">
        <f t="shared" si="2"/>
        <v>10.700000000000003</v>
      </c>
    </row>
    <row r="18" spans="1:8" ht="12.75">
      <c r="A18" s="16" t="s">
        <v>64</v>
      </c>
      <c r="B18" s="17">
        <v>66.9</v>
      </c>
      <c r="C18" s="18" t="s">
        <v>40</v>
      </c>
      <c r="D18" s="17">
        <v>82.4</v>
      </c>
      <c r="E18" s="18" t="s">
        <v>40</v>
      </c>
      <c r="F18" s="16" t="str">
        <f t="shared" si="0"/>
        <v>Latvia</v>
      </c>
      <c r="G18" s="17">
        <f t="shared" si="1"/>
        <v>4.6000000000000085</v>
      </c>
      <c r="H18" s="11">
        <f t="shared" si="2"/>
        <v>15.5</v>
      </c>
    </row>
    <row r="19" spans="1:8" ht="12.75">
      <c r="A19" s="16" t="s">
        <v>71</v>
      </c>
      <c r="B19" s="17">
        <v>73.7</v>
      </c>
      <c r="C19" s="18" t="s">
        <v>40</v>
      </c>
      <c r="D19" s="17">
        <v>82.3</v>
      </c>
      <c r="E19" s="18" t="s">
        <v>40</v>
      </c>
      <c r="F19" s="16" t="str">
        <f t="shared" si="0"/>
        <v>Poland</v>
      </c>
      <c r="G19" s="17">
        <f t="shared" si="1"/>
        <v>4.5</v>
      </c>
      <c r="H19" s="11">
        <f t="shared" si="2"/>
        <v>8.599999999999994</v>
      </c>
    </row>
    <row r="20" spans="1:8" ht="12.75">
      <c r="A20" s="16" t="s">
        <v>55</v>
      </c>
      <c r="B20" s="17">
        <v>75.2</v>
      </c>
      <c r="C20" s="18" t="s">
        <v>40</v>
      </c>
      <c r="D20" s="17">
        <v>82</v>
      </c>
      <c r="E20" s="18" t="s">
        <v>40</v>
      </c>
      <c r="F20" s="16" t="str">
        <f t="shared" si="0"/>
        <v>Denmark</v>
      </c>
      <c r="G20" s="17">
        <f t="shared" si="1"/>
        <v>4.200000000000003</v>
      </c>
      <c r="H20" s="11">
        <f t="shared" si="2"/>
        <v>6.799999999999997</v>
      </c>
    </row>
    <row r="21" spans="1:8" ht="12.75">
      <c r="A21" s="16" t="s">
        <v>57</v>
      </c>
      <c r="B21" s="17">
        <v>69.7</v>
      </c>
      <c r="C21" s="18" t="s">
        <v>40</v>
      </c>
      <c r="D21" s="17">
        <v>82</v>
      </c>
      <c r="E21" s="18" t="s">
        <v>40</v>
      </c>
      <c r="F21" s="16" t="str">
        <f t="shared" si="0"/>
        <v>Ireland</v>
      </c>
      <c r="G21" s="17">
        <f t="shared" si="1"/>
        <v>4.200000000000003</v>
      </c>
      <c r="H21" s="11">
        <f t="shared" si="2"/>
        <v>12.299999999999997</v>
      </c>
    </row>
    <row r="22" spans="1:8" ht="12.75">
      <c r="A22" s="16" t="s">
        <v>77</v>
      </c>
      <c r="B22" s="17">
        <v>75.8</v>
      </c>
      <c r="C22" s="18" t="s">
        <v>40</v>
      </c>
      <c r="D22" s="17">
        <v>81.7</v>
      </c>
      <c r="E22" s="18" t="s">
        <v>40</v>
      </c>
      <c r="F22" s="16" t="str">
        <f t="shared" si="0"/>
        <v>Sweden</v>
      </c>
      <c r="G22" s="17">
        <f t="shared" si="1"/>
        <v>3.9000000000000057</v>
      </c>
      <c r="H22" s="11">
        <f t="shared" si="2"/>
        <v>5.900000000000006</v>
      </c>
    </row>
    <row r="23" spans="1:8" ht="12.75">
      <c r="A23" s="16" t="s">
        <v>61</v>
      </c>
      <c r="B23" s="17">
        <v>66.3</v>
      </c>
      <c r="C23" s="18" t="s">
        <v>40</v>
      </c>
      <c r="D23" s="17">
        <v>81.4</v>
      </c>
      <c r="E23" s="18" t="s">
        <v>40</v>
      </c>
      <c r="F23" s="16" t="str">
        <f t="shared" si="0"/>
        <v>Croatia</v>
      </c>
      <c r="G23" s="17">
        <f t="shared" si="1"/>
        <v>3.6000000000000085</v>
      </c>
      <c r="H23" s="11">
        <f t="shared" si="2"/>
        <v>15.100000000000009</v>
      </c>
    </row>
    <row r="24" spans="1:8" ht="12.75">
      <c r="A24" s="16" t="s">
        <v>74</v>
      </c>
      <c r="B24" s="17">
        <v>63.3</v>
      </c>
      <c r="C24" s="18" t="s">
        <v>40</v>
      </c>
      <c r="D24" s="17">
        <v>80.1</v>
      </c>
      <c r="E24" s="18" t="s">
        <v>40</v>
      </c>
      <c r="F24" s="16" t="str">
        <f t="shared" si="0"/>
        <v>Slovenia</v>
      </c>
      <c r="G24" s="17">
        <f t="shared" si="1"/>
        <v>2.299999999999997</v>
      </c>
      <c r="H24" s="11">
        <f t="shared" si="2"/>
        <v>16.799999999999997</v>
      </c>
    </row>
    <row r="25" spans="1:8" ht="12.75">
      <c r="A25" s="16" t="s">
        <v>70</v>
      </c>
      <c r="B25" s="17">
        <v>73.1</v>
      </c>
      <c r="C25" s="18" t="s">
        <v>40</v>
      </c>
      <c r="D25" s="17">
        <v>80</v>
      </c>
      <c r="E25" s="18" t="s">
        <v>40</v>
      </c>
      <c r="F25" s="16" t="str">
        <f t="shared" si="0"/>
        <v>Austria</v>
      </c>
      <c r="G25" s="17">
        <f t="shared" si="1"/>
        <v>2.200000000000003</v>
      </c>
      <c r="H25" s="11">
        <f t="shared" si="2"/>
        <v>6.900000000000006</v>
      </c>
    </row>
    <row r="26" spans="1:9" ht="12.75">
      <c r="A26" s="16" t="s">
        <v>76</v>
      </c>
      <c r="B26" s="17">
        <v>69.9</v>
      </c>
      <c r="C26" s="18" t="s">
        <v>40</v>
      </c>
      <c r="D26" s="17">
        <v>79.7</v>
      </c>
      <c r="E26" s="18" t="s">
        <v>40</v>
      </c>
      <c r="F26" s="16" t="str">
        <f t="shared" si="0"/>
        <v>Finland</v>
      </c>
      <c r="G26" s="17">
        <f t="shared" si="1"/>
        <v>1.9000000000000057</v>
      </c>
      <c r="H26" s="11">
        <f t="shared" si="2"/>
        <v>9.799999999999997</v>
      </c>
      <c r="I26" s="3" t="s">
        <v>88</v>
      </c>
    </row>
    <row r="27" spans="1:8" ht="12.75">
      <c r="A27" s="16" t="s">
        <v>68</v>
      </c>
      <c r="B27" s="17">
        <v>70.6</v>
      </c>
      <c r="C27" s="18"/>
      <c r="D27" s="17">
        <v>79.5</v>
      </c>
      <c r="E27" s="18" t="s">
        <v>40</v>
      </c>
      <c r="F27" s="16" t="str">
        <f t="shared" si="0"/>
        <v>Malta</v>
      </c>
      <c r="G27" s="17">
        <f t="shared" si="1"/>
        <v>1.7000000000000028</v>
      </c>
      <c r="H27" s="11">
        <f t="shared" si="2"/>
        <v>8.900000000000006</v>
      </c>
    </row>
    <row r="28" spans="1:8" ht="12.75">
      <c r="A28" s="16" t="s">
        <v>72</v>
      </c>
      <c r="B28" s="17">
        <v>74.6</v>
      </c>
      <c r="C28" s="18" t="s">
        <v>40</v>
      </c>
      <c r="D28" s="17">
        <v>79.1</v>
      </c>
      <c r="E28" s="18" t="s">
        <v>40</v>
      </c>
      <c r="F28" s="16" t="str">
        <f t="shared" si="0"/>
        <v>Portugal</v>
      </c>
      <c r="G28" s="17">
        <f t="shared" si="1"/>
        <v>1.2999999999999972</v>
      </c>
      <c r="H28" s="11">
        <f t="shared" si="2"/>
        <v>4.5</v>
      </c>
    </row>
    <row r="29" spans="1:8" ht="12.75">
      <c r="A29" s="16" t="s">
        <v>56</v>
      </c>
      <c r="B29" s="17">
        <v>67.8</v>
      </c>
      <c r="C29" s="18"/>
      <c r="D29" s="17">
        <v>78.9</v>
      </c>
      <c r="E29" s="18" t="s">
        <v>40</v>
      </c>
      <c r="F29" s="16" t="str">
        <f t="shared" si="0"/>
        <v>Estonia</v>
      </c>
      <c r="G29" s="17">
        <f t="shared" si="1"/>
        <v>1.1000000000000085</v>
      </c>
      <c r="H29" s="11">
        <f t="shared" si="2"/>
        <v>11.100000000000009</v>
      </c>
    </row>
    <row r="30" spans="1:8" ht="12.75">
      <c r="A30" s="16" t="s">
        <v>60</v>
      </c>
      <c r="B30" s="17">
        <v>71.6</v>
      </c>
      <c r="C30" s="18" t="s">
        <v>40</v>
      </c>
      <c r="D30" s="17">
        <v>78.7</v>
      </c>
      <c r="E30" s="18" t="s">
        <v>40</v>
      </c>
      <c r="F30" s="16" t="str">
        <f t="shared" si="0"/>
        <v>France</v>
      </c>
      <c r="G30" s="17">
        <f t="shared" si="1"/>
        <v>0.9000000000000057</v>
      </c>
      <c r="H30" s="11">
        <f t="shared" si="2"/>
        <v>7.1000000000000085</v>
      </c>
    </row>
    <row r="31" spans="1:8" ht="12.75">
      <c r="A31" s="16" t="s">
        <v>116</v>
      </c>
      <c r="B31" s="17">
        <v>63.5</v>
      </c>
      <c r="C31" s="18" t="s">
        <v>40</v>
      </c>
      <c r="D31" s="17">
        <v>78.4</v>
      </c>
      <c r="E31" s="18" t="s">
        <v>40</v>
      </c>
      <c r="F31" s="16" t="str">
        <f t="shared" si="0"/>
        <v>Czechia</v>
      </c>
      <c r="G31" s="17">
        <f t="shared" si="1"/>
        <v>0.6000000000000085</v>
      </c>
      <c r="H31" s="11">
        <f t="shared" si="2"/>
        <v>14.900000000000006</v>
      </c>
    </row>
    <row r="32" spans="1:8" ht="12.75">
      <c r="A32" s="16" t="s">
        <v>75</v>
      </c>
      <c r="B32" s="17">
        <v>67.6</v>
      </c>
      <c r="C32" s="18" t="s">
        <v>40</v>
      </c>
      <c r="D32" s="17">
        <v>78.4</v>
      </c>
      <c r="E32" s="18" t="s">
        <v>40</v>
      </c>
      <c r="F32" s="16" t="str">
        <f t="shared" si="0"/>
        <v>Slovakia</v>
      </c>
      <c r="G32" s="17">
        <f t="shared" si="1"/>
        <v>0.6000000000000085</v>
      </c>
      <c r="H32" s="11">
        <f t="shared" si="2"/>
        <v>10.800000000000011</v>
      </c>
    </row>
    <row r="33" spans="1:8" ht="12.75">
      <c r="A33" s="16" t="s">
        <v>103</v>
      </c>
      <c r="B33" s="17">
        <v>72.3</v>
      </c>
      <c r="C33" s="18" t="s">
        <v>40</v>
      </c>
      <c r="D33" s="17">
        <v>77.9</v>
      </c>
      <c r="E33" s="18" t="s">
        <v>40</v>
      </c>
      <c r="F33" s="16" t="str">
        <f t="shared" si="0"/>
        <v>Germany</v>
      </c>
      <c r="G33" s="17">
        <f t="shared" si="1"/>
        <v>0.10000000000000853</v>
      </c>
      <c r="H33" s="11">
        <f t="shared" si="2"/>
        <v>5.6000000000000085</v>
      </c>
    </row>
    <row r="34" spans="1:8" ht="12.75">
      <c r="A34" s="16" t="s">
        <v>58</v>
      </c>
      <c r="B34" s="17">
        <v>67.2</v>
      </c>
      <c r="C34" s="18" t="s">
        <v>40</v>
      </c>
      <c r="D34" s="17">
        <v>77.9</v>
      </c>
      <c r="E34" s="18" t="s">
        <v>40</v>
      </c>
      <c r="F34" s="16" t="str">
        <f t="shared" si="0"/>
        <v>Greece</v>
      </c>
      <c r="G34" s="17">
        <f t="shared" si="1"/>
        <v>0.10000000000000853</v>
      </c>
      <c r="H34" s="11">
        <f t="shared" si="2"/>
        <v>10.700000000000003</v>
      </c>
    </row>
    <row r="35" spans="1:8" ht="12.75">
      <c r="A35" s="16" t="s">
        <v>69</v>
      </c>
      <c r="B35" s="17">
        <v>69.8</v>
      </c>
      <c r="C35" s="18" t="s">
        <v>40</v>
      </c>
      <c r="D35" s="17">
        <v>77.8</v>
      </c>
      <c r="E35" s="18" t="s">
        <v>40</v>
      </c>
      <c r="F35" s="16" t="str">
        <f t="shared" si="0"/>
        <v>Netherlands</v>
      </c>
      <c r="G35" s="17">
        <f t="shared" si="1"/>
        <v>0</v>
      </c>
      <c r="H35" s="11">
        <f t="shared" si="2"/>
        <v>8</v>
      </c>
    </row>
    <row r="36" spans="1:8" ht="12.75">
      <c r="A36" s="16" t="s">
        <v>62</v>
      </c>
      <c r="B36" s="17">
        <v>66.7</v>
      </c>
      <c r="C36" s="18" t="s">
        <v>40</v>
      </c>
      <c r="D36" s="17">
        <v>77.3</v>
      </c>
      <c r="E36" s="18" t="s">
        <v>40</v>
      </c>
      <c r="F36" s="16" t="str">
        <f t="shared" si="0"/>
        <v>Italy</v>
      </c>
      <c r="G36" s="17">
        <f t="shared" si="1"/>
        <v>-0.5</v>
      </c>
      <c r="H36" s="11">
        <f t="shared" si="2"/>
        <v>10.599999999999994</v>
      </c>
    </row>
    <row r="37" spans="1:8" ht="12.75">
      <c r="A37" s="16" t="s">
        <v>59</v>
      </c>
      <c r="B37" s="17">
        <v>67.9</v>
      </c>
      <c r="C37" s="18" t="s">
        <v>40</v>
      </c>
      <c r="D37" s="17">
        <v>75.9</v>
      </c>
      <c r="E37" s="18" t="s">
        <v>40</v>
      </c>
      <c r="F37" s="16" t="str">
        <f t="shared" si="0"/>
        <v>Spain</v>
      </c>
      <c r="G37" s="17">
        <f t="shared" si="1"/>
        <v>-1.8999999999999915</v>
      </c>
      <c r="H37" s="11">
        <f t="shared" si="2"/>
        <v>8</v>
      </c>
    </row>
    <row r="38" spans="1:8" ht="12.75">
      <c r="A38" s="16" t="s">
        <v>73</v>
      </c>
      <c r="B38" s="17">
        <v>69.6</v>
      </c>
      <c r="C38" s="18" t="s">
        <v>40</v>
      </c>
      <c r="D38" s="17">
        <v>74.4</v>
      </c>
      <c r="E38" s="18" t="s">
        <v>40</v>
      </c>
      <c r="F38" s="16" t="str">
        <f t="shared" si="0"/>
        <v>Romania</v>
      </c>
      <c r="G38" s="17">
        <f t="shared" si="1"/>
        <v>-3.3999999999999915</v>
      </c>
      <c r="H38" s="11">
        <f t="shared" si="2"/>
        <v>4.800000000000011</v>
      </c>
    </row>
    <row r="39" spans="1:8" ht="12.75">
      <c r="A39" s="16" t="s">
        <v>53</v>
      </c>
      <c r="B39" s="17">
        <v>68.5</v>
      </c>
      <c r="C39" s="18" t="s">
        <v>40</v>
      </c>
      <c r="D39" s="17">
        <v>72</v>
      </c>
      <c r="E39" s="18" t="s">
        <v>40</v>
      </c>
      <c r="F39" s="16" t="str">
        <f t="shared" si="0"/>
        <v>Belgium</v>
      </c>
      <c r="G39" s="17">
        <f t="shared" si="1"/>
        <v>-5.799999999999997</v>
      </c>
      <c r="H39" s="11">
        <f t="shared" si="2"/>
        <v>3.5</v>
      </c>
    </row>
    <row r="40" spans="1:8" ht="12.75">
      <c r="A40" s="16" t="s">
        <v>54</v>
      </c>
      <c r="B40" s="17">
        <v>66.9</v>
      </c>
      <c r="C40" s="18" t="s">
        <v>40</v>
      </c>
      <c r="D40" s="17">
        <v>71.4</v>
      </c>
      <c r="E40" s="18" t="s">
        <v>40</v>
      </c>
      <c r="F40" s="16" t="str">
        <f t="shared" si="0"/>
        <v>Bulgaria</v>
      </c>
      <c r="G40" s="17">
        <f t="shared" si="1"/>
        <v>-6.3999999999999915</v>
      </c>
      <c r="H40" s="11">
        <f t="shared" si="2"/>
        <v>4.5</v>
      </c>
    </row>
    <row r="41" spans="1:8" ht="12.75">
      <c r="A41" s="16" t="s">
        <v>66</v>
      </c>
      <c r="B41" s="17">
        <v>64.3</v>
      </c>
      <c r="C41" s="18" t="s">
        <v>40</v>
      </c>
      <c r="D41" s="17">
        <v>70.7</v>
      </c>
      <c r="E41" s="18" t="s">
        <v>40</v>
      </c>
      <c r="F41" s="16" t="str">
        <f t="shared" si="0"/>
        <v>Luxembourg</v>
      </c>
      <c r="G41" s="17">
        <f t="shared" si="1"/>
        <v>-7.099999999999994</v>
      </c>
      <c r="H41" s="11">
        <f t="shared" si="2"/>
        <v>6.400000000000006</v>
      </c>
    </row>
    <row r="42" spans="1:8" ht="12.75">
      <c r="A42" s="16" t="s">
        <v>63</v>
      </c>
      <c r="B42" s="17">
        <v>61.7</v>
      </c>
      <c r="C42" s="18" t="s">
        <v>40</v>
      </c>
      <c r="D42" s="17">
        <v>69.1</v>
      </c>
      <c r="E42" s="18" t="s">
        <v>40</v>
      </c>
      <c r="F42" s="16" t="str">
        <f t="shared" si="0"/>
        <v>Cyprus</v>
      </c>
      <c r="G42" s="17">
        <f t="shared" si="1"/>
        <v>-8.700000000000003</v>
      </c>
      <c r="H42" s="11">
        <f t="shared" si="2"/>
        <v>7.3999999999999915</v>
      </c>
    </row>
    <row r="43" spans="1:8" ht="12.75">
      <c r="A43" s="18"/>
      <c r="B43" s="17"/>
      <c r="C43" s="18"/>
      <c r="D43" s="17"/>
      <c r="E43" s="18"/>
      <c r="F43" s="18"/>
      <c r="G43" s="17"/>
      <c r="H43" s="11"/>
    </row>
    <row r="44" spans="1:8" ht="12.75">
      <c r="A44" s="16" t="s">
        <v>78</v>
      </c>
      <c r="B44" s="17">
        <v>63.8</v>
      </c>
      <c r="C44" s="18" t="s">
        <v>40</v>
      </c>
      <c r="D44" s="17">
        <v>72.4</v>
      </c>
      <c r="E44" s="18" t="s">
        <v>40</v>
      </c>
      <c r="F44" s="16" t="str">
        <f t="shared" si="0"/>
        <v>United Kingdom</v>
      </c>
      <c r="G44" s="17">
        <f t="shared" si="1"/>
        <v>-5.3999999999999915</v>
      </c>
      <c r="H44" s="11">
        <f t="shared" si="2"/>
        <v>8.600000000000009</v>
      </c>
    </row>
    <row r="45" spans="4:8" ht="12.75">
      <c r="F45" s="18"/>
      <c r="G45" s="3" t="s">
        <v>88</v>
      </c>
      <c r="H45" s="11"/>
    </row>
    <row r="46" spans="1:8" ht="12.75">
      <c r="A46" s="16" t="s">
        <v>79</v>
      </c>
      <c r="B46" s="17">
        <v>67.7</v>
      </c>
      <c r="C46" s="18" t="s">
        <v>36</v>
      </c>
      <c r="D46" s="17">
        <v>77.6</v>
      </c>
      <c r="E46" s="18" t="s">
        <v>40</v>
      </c>
      <c r="F46" s="16" t="str">
        <f aca="true" t="shared" si="3" ref="F46:F48">A46</f>
        <v>Iceland</v>
      </c>
      <c r="G46" s="17">
        <f t="shared" si="1"/>
        <v>-0.20000000000000284</v>
      </c>
      <c r="H46" s="11">
        <f t="shared" si="2"/>
        <v>9.899999999999991</v>
      </c>
    </row>
    <row r="47" spans="1:8" ht="12.75">
      <c r="A47" s="16" t="s">
        <v>80</v>
      </c>
      <c r="B47" s="17">
        <v>70.2</v>
      </c>
      <c r="C47" s="18" t="s">
        <v>40</v>
      </c>
      <c r="D47" s="17">
        <v>73</v>
      </c>
      <c r="E47" s="18" t="s">
        <v>40</v>
      </c>
      <c r="F47" s="16" t="str">
        <f t="shared" si="3"/>
        <v>Norway</v>
      </c>
      <c r="G47" s="17">
        <f t="shared" si="1"/>
        <v>-4.799999999999997</v>
      </c>
      <c r="H47" s="11">
        <f t="shared" si="2"/>
        <v>2.799999999999997</v>
      </c>
    </row>
    <row r="48" spans="1:8" ht="12.75">
      <c r="A48" s="16" t="s">
        <v>81</v>
      </c>
      <c r="B48" s="17">
        <v>68.3</v>
      </c>
      <c r="C48" s="18" t="s">
        <v>40</v>
      </c>
      <c r="D48" s="17">
        <v>73.6</v>
      </c>
      <c r="E48" s="18" t="s">
        <v>40</v>
      </c>
      <c r="F48" s="16" t="str">
        <f t="shared" si="3"/>
        <v>Switzerland</v>
      </c>
      <c r="G48" s="17">
        <f t="shared" si="1"/>
        <v>-4.200000000000003</v>
      </c>
      <c r="H48" s="11">
        <f t="shared" si="2"/>
        <v>5.299999999999997</v>
      </c>
    </row>
    <row r="49" spans="6:8" ht="12">
      <c r="F49" s="11"/>
      <c r="G49" s="11"/>
      <c r="H49" s="11"/>
    </row>
    <row r="50" spans="6:7" ht="12">
      <c r="F50" s="11"/>
      <c r="G50" s="11"/>
    </row>
    <row r="51" spans="1:6" ht="15">
      <c r="A51"/>
      <c r="B51"/>
      <c r="C51"/>
      <c r="D51"/>
      <c r="E51"/>
      <c r="F51" s="8" t="s">
        <v>88</v>
      </c>
    </row>
    <row r="52" spans="1:5" ht="15">
      <c r="A52" s="14" t="s">
        <v>12</v>
      </c>
      <c r="B52"/>
      <c r="C52"/>
      <c r="D52"/>
      <c r="E52" s="14" t="s">
        <v>13</v>
      </c>
    </row>
    <row r="53" spans="1:5" ht="15">
      <c r="A53" s="14" t="s">
        <v>14</v>
      </c>
      <c r="B53" s="14" t="s">
        <v>15</v>
      </c>
      <c r="C53"/>
      <c r="D53"/>
      <c r="E53" s="14" t="s">
        <v>16</v>
      </c>
    </row>
    <row r="54" spans="1:5" ht="15">
      <c r="A54" s="14" t="s">
        <v>18</v>
      </c>
      <c r="B54" s="14" t="s">
        <v>19</v>
      </c>
      <c r="C54"/>
      <c r="D54"/>
      <c r="E54"/>
    </row>
    <row r="55" spans="1:7" ht="15">
      <c r="A55" s="14" t="s">
        <v>20</v>
      </c>
      <c r="B55" s="14" t="s">
        <v>21</v>
      </c>
      <c r="C55"/>
      <c r="D55"/>
      <c r="E55"/>
      <c r="G55" s="3" t="s">
        <v>124</v>
      </c>
    </row>
    <row r="56" spans="1:5" ht="15">
      <c r="A56" s="14" t="s">
        <v>22</v>
      </c>
      <c r="B56" s="14" t="s">
        <v>23</v>
      </c>
      <c r="C56"/>
      <c r="D56"/>
      <c r="E56"/>
    </row>
    <row r="57" spans="1:5" ht="15" customHeight="1">
      <c r="A57" s="14" t="s">
        <v>24</v>
      </c>
      <c r="B57" s="14" t="s">
        <v>25</v>
      </c>
      <c r="C57"/>
      <c r="D57"/>
      <c r="E57"/>
    </row>
    <row r="58" spans="1:10" ht="15">
      <c r="A58" s="14" t="s">
        <v>28</v>
      </c>
      <c r="B58" s="14" t="s">
        <v>29</v>
      </c>
      <c r="C58"/>
      <c r="D58"/>
      <c r="E58"/>
      <c r="J58" s="13" t="s">
        <v>126</v>
      </c>
    </row>
    <row r="59" spans="1:10" ht="15">
      <c r="A59" s="14" t="s">
        <v>30</v>
      </c>
      <c r="B59" s="14" t="s">
        <v>31</v>
      </c>
      <c r="C59"/>
      <c r="D59"/>
      <c r="E59"/>
      <c r="J59" s="12" t="s">
        <v>113</v>
      </c>
    </row>
    <row r="60" spans="1:5" ht="14.5">
      <c r="A60" s="14" t="s">
        <v>32</v>
      </c>
      <c r="B60" s="14" t="s">
        <v>33</v>
      </c>
      <c r="C60"/>
      <c r="D60"/>
      <c r="E60"/>
    </row>
    <row r="61" spans="1:5" ht="14.5">
      <c r="A61" s="14" t="s">
        <v>34</v>
      </c>
      <c r="B61" s="14" t="s">
        <v>121</v>
      </c>
      <c r="C61"/>
      <c r="D61"/>
      <c r="E61"/>
    </row>
    <row r="62" spans="1:5" ht="14.5">
      <c r="A62" s="14" t="s">
        <v>36</v>
      </c>
      <c r="B62" s="14" t="s">
        <v>37</v>
      </c>
      <c r="C62"/>
      <c r="D62"/>
      <c r="E62"/>
    </row>
    <row r="63" spans="1:5" ht="14.5">
      <c r="A63" s="14" t="s">
        <v>38</v>
      </c>
      <c r="B63" s="14" t="s">
        <v>39</v>
      </c>
      <c r="C63"/>
      <c r="D63"/>
      <c r="E63"/>
    </row>
    <row r="64" spans="1:2" ht="15">
      <c r="A64" s="8" t="s">
        <v>34</v>
      </c>
      <c r="B64" s="8" t="s">
        <v>35</v>
      </c>
    </row>
    <row r="65" spans="1:2" ht="15">
      <c r="A65" s="8" t="s">
        <v>36</v>
      </c>
      <c r="B65" s="8" t="s">
        <v>37</v>
      </c>
    </row>
    <row r="66" spans="1:2" ht="15">
      <c r="A66" s="8" t="s">
        <v>38</v>
      </c>
      <c r="B66" s="8" t="s">
        <v>39</v>
      </c>
    </row>
    <row r="72" ht="15">
      <c r="A72" s="3" t="s">
        <v>127</v>
      </c>
    </row>
    <row r="73" ht="15">
      <c r="A73" s="3" t="s">
        <v>161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 topLeftCell="A1">
      <selection activeCell="L4" sqref="L4"/>
    </sheetView>
  </sheetViews>
  <sheetFormatPr defaultColWidth="9.140625" defaultRowHeight="15"/>
  <cols>
    <col min="1" max="16384" width="9.140625" style="3" customWidth="1"/>
  </cols>
  <sheetData>
    <row r="1" spans="1:9" ht="15">
      <c r="A1" s="14" t="s">
        <v>100</v>
      </c>
      <c r="B1"/>
      <c r="G1" s="14" t="s">
        <v>102</v>
      </c>
      <c r="H1"/>
      <c r="I1"/>
    </row>
    <row r="2" spans="1:9" ht="15">
      <c r="A2"/>
      <c r="B2"/>
      <c r="G2"/>
      <c r="H2"/>
      <c r="I2"/>
    </row>
    <row r="3" spans="1:9" ht="15">
      <c r="A3" s="14" t="s">
        <v>1</v>
      </c>
      <c r="B3" s="15">
        <v>43942.14077546296</v>
      </c>
      <c r="G3" s="14" t="s">
        <v>1</v>
      </c>
      <c r="H3" s="15">
        <v>43993.675046296295</v>
      </c>
      <c r="I3"/>
    </row>
    <row r="4" spans="1:12" ht="15">
      <c r="A4" s="14" t="s">
        <v>2</v>
      </c>
      <c r="B4" s="15">
        <v>44032.57158033564</v>
      </c>
      <c r="G4" s="14" t="s">
        <v>2</v>
      </c>
      <c r="H4" s="15">
        <v>44027.53392188657</v>
      </c>
      <c r="I4"/>
      <c r="L4" s="30"/>
    </row>
    <row r="5" spans="1:9" ht="15">
      <c r="A5" s="14" t="s">
        <v>3</v>
      </c>
      <c r="B5" s="14" t="s">
        <v>4</v>
      </c>
      <c r="G5" s="14" t="s">
        <v>3</v>
      </c>
      <c r="H5" s="14" t="s">
        <v>4</v>
      </c>
      <c r="I5"/>
    </row>
    <row r="6" spans="1:9" ht="15">
      <c r="A6"/>
      <c r="B6"/>
      <c r="G6"/>
      <c r="H6"/>
      <c r="I6"/>
    </row>
    <row r="7" spans="1:9" ht="15">
      <c r="A7" s="14" t="s">
        <v>5</v>
      </c>
      <c r="B7" s="14" t="s">
        <v>101</v>
      </c>
      <c r="G7" s="14" t="s">
        <v>86</v>
      </c>
      <c r="H7" s="14" t="s">
        <v>50</v>
      </c>
      <c r="I7"/>
    </row>
    <row r="8" spans="1:9" ht="15">
      <c r="A8" s="14" t="s">
        <v>7</v>
      </c>
      <c r="B8" s="14" t="s">
        <v>136</v>
      </c>
      <c r="G8" s="14" t="s">
        <v>8</v>
      </c>
      <c r="H8" s="14" t="s">
        <v>9</v>
      </c>
      <c r="I8"/>
    </row>
    <row r="9" spans="1:9" ht="15">
      <c r="A9" s="14" t="s">
        <v>8</v>
      </c>
      <c r="B9" s="14" t="s">
        <v>9</v>
      </c>
      <c r="G9" s="14" t="s">
        <v>83</v>
      </c>
      <c r="H9" s="14" t="s">
        <v>50</v>
      </c>
      <c r="I9"/>
    </row>
    <row r="10" spans="7:14" ht="15.75">
      <c r="G10" s="14" t="s">
        <v>5</v>
      </c>
      <c r="H10" s="14" t="s">
        <v>101</v>
      </c>
      <c r="I10"/>
      <c r="N10" s="7"/>
    </row>
    <row r="11" spans="7:11" ht="15">
      <c r="G11"/>
      <c r="H11"/>
      <c r="I11"/>
      <c r="K11" s="3">
        <f>COUNTIF(K13:K45,"&gt;0")</f>
        <v>19</v>
      </c>
    </row>
    <row r="12" spans="1:13" ht="12.75">
      <c r="A12" s="16" t="s">
        <v>52</v>
      </c>
      <c r="B12" s="27">
        <v>2019</v>
      </c>
      <c r="C12" s="16" t="s">
        <v>11</v>
      </c>
      <c r="G12" s="16" t="s">
        <v>87</v>
      </c>
      <c r="H12" s="27">
        <v>2019</v>
      </c>
      <c r="I12" s="16" t="s">
        <v>11</v>
      </c>
      <c r="M12" s="3" t="s">
        <v>88</v>
      </c>
    </row>
    <row r="13" spans="1:11" ht="12.75">
      <c r="A13" s="16" t="s">
        <v>58</v>
      </c>
      <c r="B13" s="17">
        <v>77.9</v>
      </c>
      <c r="C13" s="18" t="s">
        <v>40</v>
      </c>
      <c r="F13" s="3" t="b">
        <f aca="true" t="shared" si="0" ref="F13:F29">EXACT(A14,G14)</f>
        <v>1</v>
      </c>
      <c r="G13" s="16" t="s">
        <v>58</v>
      </c>
      <c r="H13" s="17">
        <v>61.2</v>
      </c>
      <c r="I13" s="18" t="s">
        <v>40</v>
      </c>
      <c r="K13" s="11">
        <f aca="true" t="shared" si="1" ref="K13:K39">B13-H13</f>
        <v>16.700000000000003</v>
      </c>
    </row>
    <row r="14" spans="1:11" ht="12.75">
      <c r="A14" s="16" t="s">
        <v>61</v>
      </c>
      <c r="B14" s="17">
        <v>81.4</v>
      </c>
      <c r="C14" s="18" t="s">
        <v>40</v>
      </c>
      <c r="F14" s="3" t="b">
        <f t="shared" si="0"/>
        <v>1</v>
      </c>
      <c r="G14" s="16" t="s">
        <v>61</v>
      </c>
      <c r="H14" s="17">
        <v>66.7</v>
      </c>
      <c r="I14" s="18" t="s">
        <v>40</v>
      </c>
      <c r="K14" s="11">
        <f t="shared" si="1"/>
        <v>14.700000000000003</v>
      </c>
    </row>
    <row r="15" spans="1:11" ht="12.75">
      <c r="A15" s="16" t="s">
        <v>62</v>
      </c>
      <c r="B15" s="17">
        <v>77.3</v>
      </c>
      <c r="C15" s="18" t="s">
        <v>40</v>
      </c>
      <c r="F15" s="3" t="b">
        <f t="shared" si="0"/>
        <v>1</v>
      </c>
      <c r="G15" s="16" t="s">
        <v>62</v>
      </c>
      <c r="H15" s="17">
        <v>63.5</v>
      </c>
      <c r="I15" s="18" t="s">
        <v>40</v>
      </c>
      <c r="K15" s="11">
        <f t="shared" si="1"/>
        <v>13.799999999999997</v>
      </c>
    </row>
    <row r="16" spans="1:11" ht="12.75">
      <c r="A16" s="16" t="s">
        <v>71</v>
      </c>
      <c r="B16" s="17">
        <v>82.3</v>
      </c>
      <c r="C16" s="18" t="s">
        <v>40</v>
      </c>
      <c r="F16" s="3" t="b">
        <f t="shared" si="0"/>
        <v>1</v>
      </c>
      <c r="G16" s="16" t="s">
        <v>71</v>
      </c>
      <c r="H16" s="17">
        <v>73</v>
      </c>
      <c r="I16" s="18" t="s">
        <v>40</v>
      </c>
      <c r="K16" s="11">
        <f t="shared" si="1"/>
        <v>9.299999999999997</v>
      </c>
    </row>
    <row r="17" spans="1:11" ht="12.75">
      <c r="A17" s="16" t="s">
        <v>67</v>
      </c>
      <c r="B17" s="17">
        <v>83.4</v>
      </c>
      <c r="C17" s="18" t="s">
        <v>40</v>
      </c>
      <c r="F17" s="3" t="b">
        <f t="shared" si="0"/>
        <v>1</v>
      </c>
      <c r="G17" s="16" t="s">
        <v>67</v>
      </c>
      <c r="H17" s="17">
        <v>75.3</v>
      </c>
      <c r="I17" s="18" t="s">
        <v>40</v>
      </c>
      <c r="K17" s="11">
        <f t="shared" si="1"/>
        <v>8.100000000000009</v>
      </c>
    </row>
    <row r="18" spans="1:11" ht="12.75">
      <c r="A18" s="16" t="s">
        <v>59</v>
      </c>
      <c r="B18" s="17">
        <v>75.9</v>
      </c>
      <c r="C18" s="18" t="s">
        <v>40</v>
      </c>
      <c r="F18" s="3" t="b">
        <f t="shared" si="0"/>
        <v>1</v>
      </c>
      <c r="G18" s="16" t="s">
        <v>59</v>
      </c>
      <c r="H18" s="17">
        <v>68</v>
      </c>
      <c r="I18" s="18" t="s">
        <v>40</v>
      </c>
      <c r="J18" s="3" t="s">
        <v>123</v>
      </c>
      <c r="K18" s="11">
        <f t="shared" si="1"/>
        <v>7.900000000000006</v>
      </c>
    </row>
    <row r="19" spans="1:11" ht="12.75">
      <c r="A19" s="16" t="s">
        <v>60</v>
      </c>
      <c r="B19" s="17">
        <v>78.7</v>
      </c>
      <c r="C19" s="18" t="s">
        <v>40</v>
      </c>
      <c r="F19" s="3" t="b">
        <f t="shared" si="0"/>
        <v>1</v>
      </c>
      <c r="G19" s="16" t="s">
        <v>60</v>
      </c>
      <c r="H19" s="17">
        <v>71.6</v>
      </c>
      <c r="I19" s="18" t="s">
        <v>40</v>
      </c>
      <c r="K19" s="11">
        <f t="shared" si="1"/>
        <v>7.1000000000000085</v>
      </c>
    </row>
    <row r="20" spans="1:11" ht="12.75">
      <c r="A20" s="16" t="s">
        <v>57</v>
      </c>
      <c r="B20" s="17">
        <v>82</v>
      </c>
      <c r="C20" s="18" t="s">
        <v>40</v>
      </c>
      <c r="F20" s="3" t="b">
        <f t="shared" si="0"/>
        <v>1</v>
      </c>
      <c r="G20" s="16" t="s">
        <v>57</v>
      </c>
      <c r="H20" s="17">
        <v>75.1</v>
      </c>
      <c r="I20" s="18" t="s">
        <v>40</v>
      </c>
      <c r="K20" s="11">
        <f t="shared" si="1"/>
        <v>6.900000000000006</v>
      </c>
    </row>
    <row r="21" spans="1:11" ht="12.75">
      <c r="A21" s="16" t="s">
        <v>64</v>
      </c>
      <c r="B21" s="17">
        <v>82.4</v>
      </c>
      <c r="C21" s="18" t="s">
        <v>40</v>
      </c>
      <c r="F21" s="3" t="b">
        <f t="shared" si="0"/>
        <v>1</v>
      </c>
      <c r="G21" s="16" t="s">
        <v>64</v>
      </c>
      <c r="H21" s="17">
        <v>77.4</v>
      </c>
      <c r="I21" s="18" t="s">
        <v>40</v>
      </c>
      <c r="K21" s="11">
        <f t="shared" si="1"/>
        <v>5</v>
      </c>
    </row>
    <row r="22" spans="1:11" ht="12.75">
      <c r="A22" s="16" t="s">
        <v>65</v>
      </c>
      <c r="B22" s="17">
        <v>83.2</v>
      </c>
      <c r="C22" s="18" t="s">
        <v>40</v>
      </c>
      <c r="F22" s="3" t="b">
        <f t="shared" si="0"/>
        <v>1</v>
      </c>
      <c r="G22" s="16" t="s">
        <v>65</v>
      </c>
      <c r="H22" s="17">
        <v>78.2</v>
      </c>
      <c r="I22" s="18" t="s">
        <v>40</v>
      </c>
      <c r="K22" s="11">
        <f t="shared" si="1"/>
        <v>5</v>
      </c>
    </row>
    <row r="23" spans="1:11" ht="12.75">
      <c r="A23" s="16" t="s">
        <v>75</v>
      </c>
      <c r="B23" s="17">
        <v>78.4</v>
      </c>
      <c r="C23" s="18" t="s">
        <v>40</v>
      </c>
      <c r="F23" s="3" t="b">
        <f t="shared" si="0"/>
        <v>1</v>
      </c>
      <c r="G23" s="16" t="s">
        <v>75</v>
      </c>
      <c r="H23" s="17">
        <v>73.4</v>
      </c>
      <c r="I23" s="18" t="s">
        <v>40</v>
      </c>
      <c r="K23" s="11">
        <f t="shared" si="1"/>
        <v>5</v>
      </c>
    </row>
    <row r="24" spans="1:11" ht="12.75">
      <c r="A24" s="16" t="s">
        <v>55</v>
      </c>
      <c r="B24" s="17">
        <v>82</v>
      </c>
      <c r="C24" s="18" t="s">
        <v>40</v>
      </c>
      <c r="F24" s="3" t="b">
        <f t="shared" si="0"/>
        <v>1</v>
      </c>
      <c r="G24" s="16" t="s">
        <v>55</v>
      </c>
      <c r="H24" s="17">
        <v>78.3</v>
      </c>
      <c r="I24" s="18" t="s">
        <v>40</v>
      </c>
      <c r="K24" s="11">
        <f t="shared" si="1"/>
        <v>3.700000000000003</v>
      </c>
    </row>
    <row r="25" spans="1:11" ht="12.75">
      <c r="A25" s="16" t="s">
        <v>74</v>
      </c>
      <c r="B25" s="17">
        <v>80.1</v>
      </c>
      <c r="C25" s="18" t="s">
        <v>40</v>
      </c>
      <c r="F25" s="3" t="b">
        <f t="shared" si="0"/>
        <v>1</v>
      </c>
      <c r="G25" s="16" t="s">
        <v>74</v>
      </c>
      <c r="H25" s="17">
        <v>76.4</v>
      </c>
      <c r="I25" s="18" t="s">
        <v>40</v>
      </c>
      <c r="K25" s="11">
        <f t="shared" si="1"/>
        <v>3.6999999999999886</v>
      </c>
    </row>
    <row r="26" spans="1:11" ht="12.75">
      <c r="A26" s="16" t="s">
        <v>73</v>
      </c>
      <c r="B26" s="17">
        <v>74.4</v>
      </c>
      <c r="C26" s="18" t="s">
        <v>40</v>
      </c>
      <c r="F26" s="3" t="b">
        <f t="shared" si="0"/>
        <v>1</v>
      </c>
      <c r="G26" s="16" t="s">
        <v>73</v>
      </c>
      <c r="H26" s="17">
        <v>70.9</v>
      </c>
      <c r="I26" s="18" t="s">
        <v>40</v>
      </c>
      <c r="K26" s="11">
        <f t="shared" si="1"/>
        <v>3.5</v>
      </c>
    </row>
    <row r="27" spans="1:11" ht="12.75">
      <c r="A27" s="16" t="s">
        <v>70</v>
      </c>
      <c r="B27" s="17">
        <v>80</v>
      </c>
      <c r="C27" s="18" t="s">
        <v>40</v>
      </c>
      <c r="F27" s="3" t="b">
        <f t="shared" si="0"/>
        <v>1</v>
      </c>
      <c r="G27" s="16" t="s">
        <v>70</v>
      </c>
      <c r="H27" s="17">
        <v>76.8</v>
      </c>
      <c r="I27" s="18" t="s">
        <v>40</v>
      </c>
      <c r="K27" s="11">
        <f t="shared" si="1"/>
        <v>3.200000000000003</v>
      </c>
    </row>
    <row r="28" spans="1:11" ht="12.75">
      <c r="A28" s="16" t="s">
        <v>72</v>
      </c>
      <c r="B28" s="17">
        <v>79.1</v>
      </c>
      <c r="C28" s="18" t="s">
        <v>40</v>
      </c>
      <c r="F28" s="3" t="b">
        <f t="shared" si="0"/>
        <v>1</v>
      </c>
      <c r="G28" s="16" t="s">
        <v>72</v>
      </c>
      <c r="H28" s="17">
        <v>76.1</v>
      </c>
      <c r="I28" s="18" t="s">
        <v>40</v>
      </c>
      <c r="K28" s="11">
        <f t="shared" si="1"/>
        <v>3</v>
      </c>
    </row>
    <row r="29" spans="1:11" ht="12.75">
      <c r="A29" s="16" t="s">
        <v>76</v>
      </c>
      <c r="B29" s="17">
        <v>79.7</v>
      </c>
      <c r="C29" s="18" t="s">
        <v>40</v>
      </c>
      <c r="F29" s="3" t="b">
        <f t="shared" si="0"/>
        <v>1</v>
      </c>
      <c r="G29" s="16" t="s">
        <v>76</v>
      </c>
      <c r="H29" s="17">
        <v>77.2</v>
      </c>
      <c r="I29" s="18" t="s">
        <v>40</v>
      </c>
      <c r="K29" s="11">
        <f t="shared" si="1"/>
        <v>2.5</v>
      </c>
    </row>
    <row r="30" spans="1:11" ht="12.75">
      <c r="A30" s="16" t="s">
        <v>68</v>
      </c>
      <c r="B30" s="17">
        <v>79.5</v>
      </c>
      <c r="C30" s="18" t="s">
        <v>40</v>
      </c>
      <c r="F30" s="3" t="b">
        <f>EXACT(A30,G30)</f>
        <v>1</v>
      </c>
      <c r="G30" s="16" t="s">
        <v>68</v>
      </c>
      <c r="H30" s="17">
        <v>77.2</v>
      </c>
      <c r="I30" s="18" t="s">
        <v>40</v>
      </c>
      <c r="K30" s="11">
        <f t="shared" si="1"/>
        <v>2.299999999999997</v>
      </c>
    </row>
    <row r="31" spans="1:11" ht="12.75">
      <c r="A31" s="16" t="s">
        <v>53</v>
      </c>
      <c r="B31" s="17">
        <v>72</v>
      </c>
      <c r="C31" s="18" t="s">
        <v>40</v>
      </c>
      <c r="F31" s="3" t="b">
        <f>EXACT(A32,G32)</f>
        <v>1</v>
      </c>
      <c r="G31" s="16" t="s">
        <v>53</v>
      </c>
      <c r="H31" s="17">
        <v>70.5</v>
      </c>
      <c r="I31" s="18" t="s">
        <v>40</v>
      </c>
      <c r="K31" s="11">
        <f t="shared" si="1"/>
        <v>1.5</v>
      </c>
    </row>
    <row r="32" spans="1:11" ht="12.75">
      <c r="A32" s="16" t="s">
        <v>77</v>
      </c>
      <c r="B32" s="17">
        <v>81.7</v>
      </c>
      <c r="C32" s="18" t="s">
        <v>40</v>
      </c>
      <c r="F32" s="3" t="b">
        <f>EXACT(A32,G32)</f>
        <v>1</v>
      </c>
      <c r="G32" s="16" t="s">
        <v>77</v>
      </c>
      <c r="H32" s="17">
        <v>82.1</v>
      </c>
      <c r="I32" s="18" t="s">
        <v>40</v>
      </c>
      <c r="K32" s="11">
        <f t="shared" si="1"/>
        <v>-0.3999999999999915</v>
      </c>
    </row>
    <row r="33" spans="1:11" ht="12.75">
      <c r="A33" s="16" t="s">
        <v>56</v>
      </c>
      <c r="B33" s="17">
        <v>78.9</v>
      </c>
      <c r="C33" s="18" t="s">
        <v>40</v>
      </c>
      <c r="F33" s="3" t="b">
        <f aca="true" t="shared" si="2" ref="F33:F39">EXACT(A34,G34)</f>
        <v>1</v>
      </c>
      <c r="G33" s="16" t="s">
        <v>56</v>
      </c>
      <c r="H33" s="17">
        <v>80.2</v>
      </c>
      <c r="I33" s="18" t="s">
        <v>40</v>
      </c>
      <c r="K33" s="11">
        <f t="shared" si="1"/>
        <v>-1.2999999999999972</v>
      </c>
    </row>
    <row r="34" spans="1:11" ht="12.75">
      <c r="A34" s="16" t="s">
        <v>116</v>
      </c>
      <c r="B34" s="17">
        <v>78.4</v>
      </c>
      <c r="C34" s="18" t="s">
        <v>40</v>
      </c>
      <c r="F34" s="3" t="b">
        <f t="shared" si="2"/>
        <v>1</v>
      </c>
      <c r="G34" s="16" t="s">
        <v>116</v>
      </c>
      <c r="H34" s="17">
        <v>80.3</v>
      </c>
      <c r="I34" s="18" t="s">
        <v>40</v>
      </c>
      <c r="K34" s="11">
        <f t="shared" si="1"/>
        <v>-1.8999999999999915</v>
      </c>
    </row>
    <row r="35" spans="1:11" ht="12.75">
      <c r="A35" s="16" t="s">
        <v>66</v>
      </c>
      <c r="B35" s="17">
        <v>70.7</v>
      </c>
      <c r="C35" s="18" t="s">
        <v>40</v>
      </c>
      <c r="F35" s="3" t="b">
        <f t="shared" si="2"/>
        <v>1</v>
      </c>
      <c r="G35" s="16" t="s">
        <v>66</v>
      </c>
      <c r="H35" s="17">
        <v>72.8</v>
      </c>
      <c r="I35" s="18" t="s">
        <v>40</v>
      </c>
      <c r="K35" s="11">
        <f t="shared" si="1"/>
        <v>-2.0999999999999943</v>
      </c>
    </row>
    <row r="36" spans="1:11" ht="12.75">
      <c r="A36" s="16" t="s">
        <v>69</v>
      </c>
      <c r="B36" s="17">
        <v>77.8</v>
      </c>
      <c r="C36" s="18" t="s">
        <v>40</v>
      </c>
      <c r="F36" s="3" t="b">
        <f t="shared" si="2"/>
        <v>1</v>
      </c>
      <c r="G36" s="16" t="s">
        <v>69</v>
      </c>
      <c r="H36" s="17">
        <v>80.1</v>
      </c>
      <c r="I36" s="18" t="s">
        <v>40</v>
      </c>
      <c r="K36" s="11">
        <f t="shared" si="1"/>
        <v>-2.299999999999997</v>
      </c>
    </row>
    <row r="37" spans="1:11" ht="12.75">
      <c r="A37" s="16" t="s">
        <v>103</v>
      </c>
      <c r="B37" s="17">
        <v>77.9</v>
      </c>
      <c r="C37" s="18" t="s">
        <v>40</v>
      </c>
      <c r="F37" s="3" t="b">
        <f t="shared" si="2"/>
        <v>1</v>
      </c>
      <c r="G37" s="16" t="s">
        <v>103</v>
      </c>
      <c r="H37" s="17">
        <v>80.6</v>
      </c>
      <c r="I37" s="18" t="s">
        <v>40</v>
      </c>
      <c r="K37" s="11">
        <f t="shared" si="1"/>
        <v>-2.6999999999999886</v>
      </c>
    </row>
    <row r="38" spans="1:11" ht="12.75">
      <c r="A38" s="16" t="s">
        <v>54</v>
      </c>
      <c r="B38" s="17">
        <v>71.4</v>
      </c>
      <c r="C38" s="18" t="s">
        <v>40</v>
      </c>
      <c r="F38" s="3" t="b">
        <f t="shared" si="2"/>
        <v>1</v>
      </c>
      <c r="G38" s="16" t="s">
        <v>54</v>
      </c>
      <c r="H38" s="17">
        <v>75</v>
      </c>
      <c r="I38" s="18" t="s">
        <v>40</v>
      </c>
      <c r="K38" s="11">
        <f t="shared" si="1"/>
        <v>-3.5999999999999943</v>
      </c>
    </row>
    <row r="39" spans="1:11" ht="12.75">
      <c r="A39" s="16" t="s">
        <v>63</v>
      </c>
      <c r="B39" s="17">
        <v>69.1</v>
      </c>
      <c r="C39" s="18" t="s">
        <v>40</v>
      </c>
      <c r="F39" s="3" t="b">
        <f t="shared" si="2"/>
        <v>1</v>
      </c>
      <c r="G39" s="16" t="s">
        <v>63</v>
      </c>
      <c r="H39" s="17">
        <v>75.7</v>
      </c>
      <c r="I39" s="18" t="s">
        <v>40</v>
      </c>
      <c r="K39" s="11">
        <f t="shared" si="1"/>
        <v>-6.6000000000000085</v>
      </c>
    </row>
    <row r="40" spans="2:11" ht="12.75">
      <c r="B40" s="17"/>
      <c r="C40" s="18"/>
      <c r="H40" s="17"/>
      <c r="I40" s="18"/>
      <c r="K40" s="11"/>
    </row>
    <row r="41" spans="1:11" ht="12.75">
      <c r="A41" s="16" t="s">
        <v>78</v>
      </c>
      <c r="B41" s="17">
        <v>72.4</v>
      </c>
      <c r="C41" s="18" t="s">
        <v>40</v>
      </c>
      <c r="F41" s="3" t="b">
        <f>EXACT(A41,G41)</f>
        <v>1</v>
      </c>
      <c r="G41" s="16" t="s">
        <v>78</v>
      </c>
      <c r="H41" s="17">
        <v>79.3</v>
      </c>
      <c r="I41" s="18" t="s">
        <v>40</v>
      </c>
      <c r="K41" s="11">
        <f aca="true" t="shared" si="3" ref="K41">B41-H41</f>
        <v>-6.8999999999999915</v>
      </c>
    </row>
    <row r="42" spans="1:11" ht="12.75">
      <c r="A42" s="16"/>
      <c r="B42" s="17"/>
      <c r="C42" s="18"/>
      <c r="G42" s="16"/>
      <c r="H42" s="17"/>
      <c r="I42" s="18"/>
      <c r="K42" s="11"/>
    </row>
    <row r="43" spans="1:11" ht="12.75">
      <c r="A43" s="16" t="s">
        <v>79</v>
      </c>
      <c r="B43" s="17">
        <v>77.6</v>
      </c>
      <c r="C43" s="18" t="s">
        <v>40</v>
      </c>
      <c r="F43" s="3" t="b">
        <f>EXACT(A43,G43)</f>
        <v>1</v>
      </c>
      <c r="G43" s="16" t="s">
        <v>79</v>
      </c>
      <c r="H43" s="17">
        <v>85.9</v>
      </c>
      <c r="I43" s="18" t="s">
        <v>40</v>
      </c>
      <c r="K43" s="11">
        <f>B43-H43</f>
        <v>-8.300000000000011</v>
      </c>
    </row>
    <row r="44" spans="1:11" ht="12.75">
      <c r="A44" s="16" t="s">
        <v>80</v>
      </c>
      <c r="B44" s="17">
        <v>73</v>
      </c>
      <c r="C44" s="18" t="s">
        <v>40</v>
      </c>
      <c r="F44" s="3" t="b">
        <f>EXACT(A44,G44)</f>
        <v>1</v>
      </c>
      <c r="G44" s="16" t="s">
        <v>80</v>
      </c>
      <c r="H44" s="17">
        <v>79.5</v>
      </c>
      <c r="I44" s="18" t="s">
        <v>40</v>
      </c>
      <c r="K44" s="11">
        <f>B44-H44</f>
        <v>-6.5</v>
      </c>
    </row>
    <row r="45" spans="1:11" ht="12.75">
      <c r="A45" s="16" t="s">
        <v>81</v>
      </c>
      <c r="B45" s="17">
        <v>73.6</v>
      </c>
      <c r="C45" s="18" t="s">
        <v>40</v>
      </c>
      <c r="F45" s="3" t="b">
        <f>EXACT(A45,G45)</f>
        <v>1</v>
      </c>
      <c r="G45" s="16" t="s">
        <v>81</v>
      </c>
      <c r="H45" s="17">
        <v>82.9</v>
      </c>
      <c r="I45" s="18" t="s">
        <v>40</v>
      </c>
      <c r="K45" s="11">
        <f>B45-H45</f>
        <v>-9.300000000000011</v>
      </c>
    </row>
    <row r="47" spans="7:12" ht="15">
      <c r="G47"/>
      <c r="H47"/>
      <c r="I47"/>
      <c r="L47" s="8" t="s">
        <v>17</v>
      </c>
    </row>
    <row r="48" spans="7:11" ht="15">
      <c r="G48" s="14" t="s">
        <v>12</v>
      </c>
      <c r="H48"/>
      <c r="I48"/>
      <c r="K48" s="8" t="s">
        <v>13</v>
      </c>
    </row>
    <row r="49" spans="1:11" ht="15">
      <c r="A49" s="8" t="s">
        <v>12</v>
      </c>
      <c r="G49" s="14" t="s">
        <v>14</v>
      </c>
      <c r="H49" s="14" t="s">
        <v>15</v>
      </c>
      <c r="I49"/>
      <c r="K49" s="8" t="s">
        <v>16</v>
      </c>
    </row>
    <row r="50" spans="1:9" ht="15">
      <c r="A50" s="8" t="s">
        <v>14</v>
      </c>
      <c r="B50" s="8" t="s">
        <v>15</v>
      </c>
      <c r="G50" s="14" t="s">
        <v>18</v>
      </c>
      <c r="H50" s="14" t="s">
        <v>19</v>
      </c>
      <c r="I50"/>
    </row>
    <row r="51" spans="1:9" ht="15">
      <c r="A51" s="8" t="s">
        <v>18</v>
      </c>
      <c r="B51" s="8" t="s">
        <v>19</v>
      </c>
      <c r="G51" s="14" t="s">
        <v>20</v>
      </c>
      <c r="H51" s="14" t="s">
        <v>21</v>
      </c>
      <c r="I51"/>
    </row>
    <row r="52" spans="1:9" ht="15">
      <c r="A52" s="8" t="s">
        <v>20</v>
      </c>
      <c r="B52" s="8" t="s">
        <v>21</v>
      </c>
      <c r="G52" s="14" t="s">
        <v>22</v>
      </c>
      <c r="H52" s="14" t="s">
        <v>23</v>
      </c>
      <c r="I52"/>
    </row>
    <row r="53" spans="1:9" ht="15">
      <c r="A53" s="8" t="s">
        <v>22</v>
      </c>
      <c r="B53" s="8" t="s">
        <v>23</v>
      </c>
      <c r="E53" s="8" t="s">
        <v>13</v>
      </c>
      <c r="G53" s="14" t="s">
        <v>24</v>
      </c>
      <c r="H53" s="14" t="s">
        <v>25</v>
      </c>
      <c r="I53"/>
    </row>
    <row r="54" spans="1:9" ht="15">
      <c r="A54" s="8" t="s">
        <v>24</v>
      </c>
      <c r="B54" s="8" t="s">
        <v>25</v>
      </c>
      <c r="E54" s="8" t="s">
        <v>16</v>
      </c>
      <c r="G54" s="14" t="s">
        <v>28</v>
      </c>
      <c r="H54" s="14" t="s">
        <v>29</v>
      </c>
      <c r="I54"/>
    </row>
    <row r="55" spans="1:15" ht="15" customHeight="1">
      <c r="A55" s="8" t="s">
        <v>26</v>
      </c>
      <c r="B55" s="8" t="s">
        <v>27</v>
      </c>
      <c r="G55" s="14" t="s">
        <v>30</v>
      </c>
      <c r="H55" s="14" t="s">
        <v>31</v>
      </c>
      <c r="I55"/>
      <c r="O55" s="13" t="s">
        <v>126</v>
      </c>
    </row>
    <row r="56" spans="1:15" ht="14.5">
      <c r="A56" s="8" t="s">
        <v>28</v>
      </c>
      <c r="B56" s="8" t="s">
        <v>29</v>
      </c>
      <c r="G56" s="14" t="s">
        <v>32</v>
      </c>
      <c r="H56" s="14" t="s">
        <v>33</v>
      </c>
      <c r="I56"/>
      <c r="O56" s="12" t="s">
        <v>114</v>
      </c>
    </row>
    <row r="57" spans="1:9" ht="14.5">
      <c r="A57" s="8" t="s">
        <v>30</v>
      </c>
      <c r="B57" s="8" t="s">
        <v>31</v>
      </c>
      <c r="G57" s="14" t="s">
        <v>34</v>
      </c>
      <c r="H57" s="14" t="s">
        <v>121</v>
      </c>
      <c r="I57"/>
    </row>
    <row r="58" spans="1:9" ht="14.5">
      <c r="A58" s="8" t="s">
        <v>32</v>
      </c>
      <c r="B58" s="8" t="s">
        <v>33</v>
      </c>
      <c r="G58" s="14" t="s">
        <v>36</v>
      </c>
      <c r="H58" s="14" t="s">
        <v>37</v>
      </c>
      <c r="I58"/>
    </row>
    <row r="59" spans="1:9" ht="14.5">
      <c r="A59" s="8" t="s">
        <v>34</v>
      </c>
      <c r="B59" s="8" t="s">
        <v>35</v>
      </c>
      <c r="G59" s="14" t="s">
        <v>38</v>
      </c>
      <c r="H59" s="14" t="s">
        <v>39</v>
      </c>
      <c r="I59"/>
    </row>
    <row r="60" spans="1:8" ht="15">
      <c r="A60" s="8" t="s">
        <v>36</v>
      </c>
      <c r="B60" s="8" t="s">
        <v>37</v>
      </c>
      <c r="G60" s="8" t="s">
        <v>38</v>
      </c>
      <c r="H60" s="8" t="s">
        <v>39</v>
      </c>
    </row>
    <row r="61" spans="1:2" ht="15">
      <c r="A61" s="8" t="s">
        <v>38</v>
      </c>
      <c r="B61" s="8" t="s">
        <v>39</v>
      </c>
    </row>
    <row r="65" ht="15">
      <c r="K65" s="3" t="s">
        <v>88</v>
      </c>
    </row>
    <row r="67" ht="15">
      <c r="A67" s="3" t="s">
        <v>165</v>
      </c>
    </row>
    <row r="68" ht="15">
      <c r="A68" s="3" t="s">
        <v>128</v>
      </c>
    </row>
    <row r="69" ht="15">
      <c r="A69" s="3" t="s">
        <v>133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JACOBI Manfred (ESTAT)</cp:lastModifiedBy>
  <dcterms:created xsi:type="dcterms:W3CDTF">2018-10-10T09:11:20Z</dcterms:created>
  <dcterms:modified xsi:type="dcterms:W3CDTF">2020-07-27T05:40:22Z</dcterms:modified>
  <cp:category/>
  <cp:version/>
  <cp:contentType/>
  <cp:contentStatus/>
</cp:coreProperties>
</file>