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105" windowWidth="12570" windowHeight="11640" tabRatio="717" activeTab="2"/>
  </bookViews>
  <sheets>
    <sheet name="Figure 9" sheetId="15" r:id="rId1"/>
    <sheet name="Figure 10" sheetId="18" r:id="rId2"/>
    <sheet name="Table 1" sheetId="19" r:id="rId3"/>
    <sheet name="other data" sheetId="20" state="hidden" r:id="rId4"/>
    <sheet name="country analysis" sheetId="21" state="hidden" r:id="rId5"/>
  </sheets>
  <definedNames/>
  <calcPr calcId="145621"/>
</workbook>
</file>

<file path=xl/comments4.xml><?xml version="1.0" encoding="utf-8"?>
<comments xmlns="http://schemas.openxmlformats.org/spreadsheetml/2006/main">
  <authors>
    <author>MARTINS Clara</author>
  </authors>
  <commentList>
    <comment ref="H11" authorId="0">
      <text>
        <r>
          <rPr>
            <b/>
            <sz val="9"/>
            <rFont val="Tahoma"/>
            <family val="2"/>
          </rPr>
          <t>MARTINS Clara:</t>
        </r>
        <r>
          <rPr>
            <sz val="9"/>
            <rFont val="Tahoma"/>
            <family val="2"/>
          </rPr>
          <t xml:space="preserve">
percentage of populated cells</t>
        </r>
      </text>
    </comment>
    <comment ref="I11" authorId="0">
      <text>
        <r>
          <rPr>
            <b/>
            <sz val="9"/>
            <rFont val="Tahoma"/>
            <family val="2"/>
          </rPr>
          <t>MARTINS Clara:</t>
        </r>
        <r>
          <rPr>
            <sz val="9"/>
            <rFont val="Tahoma"/>
            <family val="2"/>
          </rPr>
          <t xml:space="preserve">
Percentage of all cells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49" authorId="0">
      <text>
        <r>
          <rPr>
            <b/>
            <sz val="9"/>
            <rFont val="Tahoma"/>
            <family val="2"/>
          </rPr>
          <t>Author:
Including France overseas regions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<sst xmlns="http://schemas.openxmlformats.org/spreadsheetml/2006/main" count="206" uniqueCount="149">
  <si>
    <t>Method</t>
  </si>
  <si>
    <t>Aggregation</t>
  </si>
  <si>
    <t>Disaggregation</t>
  </si>
  <si>
    <t>Hybrid</t>
  </si>
  <si>
    <t>Population</t>
  </si>
  <si>
    <t>Total</t>
  </si>
  <si>
    <t>%</t>
  </si>
  <si>
    <t>number</t>
  </si>
  <si>
    <t>Grid cells</t>
  </si>
  <si>
    <t>http://ec.europa.eu/eurostat/web/gisco/geodata/reference-data/population-distribution-demography</t>
  </si>
  <si>
    <t>Size class
 (number of persons)</t>
  </si>
  <si>
    <t>2 to 19</t>
  </si>
  <si>
    <t>20 to 49</t>
  </si>
  <si>
    <t>50 to 99</t>
  </si>
  <si>
    <t>100 to 149</t>
  </si>
  <si>
    <t>150 to 199</t>
  </si>
  <si>
    <t>200 to 499</t>
  </si>
  <si>
    <t>500 to 999</t>
  </si>
  <si>
    <t>&gt; 4999</t>
  </si>
  <si>
    <t>Population (%)</t>
  </si>
  <si>
    <t>Grid cells (%)</t>
  </si>
  <si>
    <t>(%)</t>
  </si>
  <si>
    <t>population 2011</t>
  </si>
  <si>
    <t>population 2006</t>
  </si>
  <si>
    <t>2011 new cels</t>
  </si>
  <si>
    <t>in common in 2006 and 2011</t>
  </si>
  <si>
    <t>in common and method A</t>
  </si>
  <si>
    <t>cells shared by +1 country</t>
  </si>
  <si>
    <t>cilt with the largest pop cell</t>
  </si>
  <si>
    <t>Barcelona</t>
  </si>
  <si>
    <t>new countries</t>
  </si>
  <si>
    <t>CY, HR, SM, VA, MC</t>
  </si>
  <si>
    <t xml:space="preserve">Cells </t>
  </si>
  <si>
    <t>Total grid cells</t>
  </si>
  <si>
    <t>cells with population</t>
  </si>
  <si>
    <t>% of cells with population</t>
  </si>
  <si>
    <t>averages and %</t>
  </si>
  <si>
    <t>cells that have lost all population</t>
  </si>
  <si>
    <t>Population on 1 January</t>
  </si>
  <si>
    <t>Population Grid</t>
  </si>
  <si>
    <t>Persons</t>
  </si>
  <si>
    <t>CNTR_CODE</t>
  </si>
  <si>
    <t>dif 2006</t>
  </si>
  <si>
    <t>dif 2011</t>
  </si>
  <si>
    <t>dif 2006 popo and pop grid% 2006</t>
  </si>
  <si>
    <t>dif 2006 popo and pop grid% 2011</t>
  </si>
  <si>
    <t>growth pop</t>
  </si>
  <si>
    <t>growth grid</t>
  </si>
  <si>
    <t>diffrence in growth</t>
  </si>
  <si>
    <t>weight</t>
  </si>
  <si>
    <t>geo\time</t>
  </si>
  <si>
    <t>2006</t>
  </si>
  <si>
    <t>2011</t>
  </si>
  <si>
    <t>EU (28 countries)</t>
  </si>
  <si>
    <t>EU (27 countries)</t>
  </si>
  <si>
    <t>Euro area (18 countries)</t>
  </si>
  <si>
    <t>Euro area (17 countries)</t>
  </si>
  <si>
    <t>Belgium</t>
  </si>
  <si>
    <t>BE</t>
  </si>
  <si>
    <t>Bulgaria</t>
  </si>
  <si>
    <t>BG</t>
  </si>
  <si>
    <t>Czech Republic</t>
  </si>
  <si>
    <t>CZ</t>
  </si>
  <si>
    <t>Denmark</t>
  </si>
  <si>
    <t>DK</t>
  </si>
  <si>
    <t>Germany</t>
  </si>
  <si>
    <t>DE</t>
  </si>
  <si>
    <t>Estonia</t>
  </si>
  <si>
    <t>EE</t>
  </si>
  <si>
    <t>Ireland</t>
  </si>
  <si>
    <t>IE</t>
  </si>
  <si>
    <t>Greece</t>
  </si>
  <si>
    <t>EL</t>
  </si>
  <si>
    <t>Spain</t>
  </si>
  <si>
    <t>ES</t>
  </si>
  <si>
    <t>France (metropolitan)</t>
  </si>
  <si>
    <t>FR</t>
  </si>
  <si>
    <t>Croatia</t>
  </si>
  <si>
    <t>HR</t>
  </si>
  <si>
    <t>Italy</t>
  </si>
  <si>
    <t>IT</t>
  </si>
  <si>
    <t>Cyprus</t>
  </si>
  <si>
    <t>CY</t>
  </si>
  <si>
    <t>Latvia</t>
  </si>
  <si>
    <t>LV</t>
  </si>
  <si>
    <t>Lithuania</t>
  </si>
  <si>
    <t>LT</t>
  </si>
  <si>
    <t>Luxembourg</t>
  </si>
  <si>
    <t>LU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</si>
  <si>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</si>
  <si>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</si>
  <si>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</si>
  <si>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</si>
  <si>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</si>
  <si>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</si>
  <si>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</si>
  <si>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</si>
  <si>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</si>
  <si>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</si>
  <si>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</si>
  <si>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</si>
  <si>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</si>
  <si>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</si>
  <si>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</si>
  <si>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SI</t>
  </si>
  <si>
    <t>Slovakia</t>
  </si>
  <si>
    <t>SK</t>
  </si>
  <si>
    <t>Finland</t>
  </si>
  <si>
    <t>FI</t>
  </si>
  <si>
    <t>Sweden</t>
  </si>
  <si>
    <t>SE</t>
  </si>
  <si>
    <t>United Kingdom</t>
  </si>
  <si>
    <t>UK</t>
  </si>
  <si>
    <t>Iceland</t>
  </si>
  <si>
    <t>IS</t>
  </si>
  <si>
    <t>Liechtenstein</t>
  </si>
  <si>
    <t>LI</t>
  </si>
  <si>
    <t>Norway</t>
  </si>
  <si>
    <t>NO</t>
  </si>
  <si>
    <t>Switzerland</t>
  </si>
  <si>
    <t>CH</t>
  </si>
  <si>
    <t>Monaco 2005</t>
  </si>
  <si>
    <t>MC</t>
  </si>
  <si>
    <t>Andorra</t>
  </si>
  <si>
    <t>AN</t>
  </si>
  <si>
    <t>San Marino</t>
  </si>
  <si>
    <t>SM</t>
  </si>
  <si>
    <t>Vatican</t>
  </si>
  <si>
    <t>VA</t>
  </si>
  <si>
    <t>more 1 country</t>
  </si>
  <si>
    <t>totals</t>
  </si>
  <si>
    <t>over estimated</t>
  </si>
  <si>
    <t>under estimated</t>
  </si>
  <si>
    <t>eu28</t>
  </si>
  <si>
    <t/>
  </si>
  <si>
    <t>:</t>
  </si>
  <si>
    <t>Code: tps00001</t>
  </si>
  <si>
    <t>http://ec.europa.eu/eurostat/tgm/download.do?tab=table&amp;plugin=1&amp;language=en&amp;pcode=tps00001</t>
  </si>
  <si>
    <t>sources:</t>
  </si>
  <si>
    <t>Tentative country analysis</t>
  </si>
  <si>
    <t>Figure 10: Population density class in the GEOSTAT 2006 and 2011 datasets</t>
  </si>
  <si>
    <t>Figure 9: Population and number of grid cells by methodology used in population grids 2006 and 2011</t>
  </si>
  <si>
    <t>2 500 to 4 999</t>
  </si>
  <si>
    <t>1 000 to 2 499</t>
  </si>
  <si>
    <r>
      <t>(number of people per km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</si>
  <si>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Table 1: Frequency of 1 km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grid cells and population by density class in the GEOSTAT 2006 and 2011 datasets</t>
    </r>
  </si>
  <si>
    <t>&gt; 4 999</t>
  </si>
  <si>
    <t>Size class
(number of persons)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</si>
  <si>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Eurostat, GEOSTAT Population Grid 2006 and 2011 (http://ec.europa.eu/eurostat/web/gisco/geodata/reference-data/population-distribution-demography)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</si>
</sst>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_i"/>
    <numFmt numFmtId="166" formatCode="#,##0_i"/>
    <numFmt numFmtId="167" formatCode="0.00000"/>
    <numFmt numFmtId="168" formatCode="0.0%"/>
  </numFmts>
  <fonts count="6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25"/>
      <name val="Calibri"/>
      <family val="2"/>
    </font>
    <font>
      <b/>
      <sz val="8"/>
      <color indexed="43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8"/>
      <color indexed="52"/>
      <name val="Calibri"/>
      <family val="2"/>
    </font>
    <font>
      <sz val="8"/>
      <color indexed="43"/>
      <name val="Calibri"/>
      <family val="2"/>
    </font>
    <font>
      <sz val="8"/>
      <color indexed="42"/>
      <name val="Calibri"/>
      <family val="2"/>
    </font>
    <font>
      <b/>
      <sz val="8"/>
      <color indexed="10"/>
      <name val="Calibri"/>
      <family val="2"/>
    </font>
    <font>
      <b/>
      <sz val="18"/>
      <color indexed="25"/>
      <name val="Cambria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sz val="7"/>
      <name val="Myriad Pr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b/>
      <vertAlign val="superscript"/>
      <sz val="1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/>
      <bottom style="double">
        <color indexed="43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000000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 style="thin"/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thin">
        <color rgb="FF000000"/>
      </bottom>
    </border>
    <border>
      <left style="thin"/>
      <right style="thin"/>
      <top/>
      <bottom style="hair">
        <color rgb="FFC0C0C0"/>
      </bottom>
    </border>
    <border>
      <left style="thin"/>
      <right style="thin"/>
      <top style="hair">
        <color rgb="FFC0C0C0"/>
      </top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/>
      <bottom/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7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5" fillId="10" borderId="1" applyNumberFormat="0" applyAlignment="0" applyProtection="0"/>
    <xf numFmtId="0" fontId="26" fillId="29" borderId="2" applyNumberFormat="0" applyAlignment="0" applyProtection="0"/>
    <xf numFmtId="0" fontId="32" fillId="30" borderId="1" applyNumberFormat="0" applyAlignment="0" applyProtection="0"/>
    <xf numFmtId="0" fontId="5" fillId="0" borderId="3" applyNumberFormat="0" applyFill="0" applyAlignment="0" applyProtection="0"/>
    <xf numFmtId="0" fontId="33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" fillId="25" borderId="8" applyNumberFormat="0" applyFont="0" applyAlignment="0" applyProtection="0"/>
    <xf numFmtId="0" fontId="10" fillId="31" borderId="4" applyNumberFormat="0" applyAlignment="0" applyProtection="0"/>
    <xf numFmtId="0" fontId="24" fillId="7" borderId="2" applyNumberFormat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" fillId="0" borderId="0" applyNumberFormat="0" applyFill="0" applyBorder="0">
      <alignment/>
      <protection locked="0"/>
    </xf>
    <xf numFmtId="0" fontId="39" fillId="13" borderId="1" applyNumberFormat="0" applyAlignment="0" applyProtection="0"/>
    <xf numFmtId="0" fontId="22" fillId="3" borderId="0" applyNumberFormat="0" applyBorder="0" applyAlignment="0" applyProtection="0"/>
    <xf numFmtId="0" fontId="0" fillId="10" borderId="10" applyNumberFormat="0" applyFont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32" borderId="0" applyNumberFormat="0" applyBorder="0" applyAlignment="0" applyProtection="0"/>
    <xf numFmtId="0" fontId="12" fillId="9" borderId="0" applyNumberFormat="0" applyBorder="0" applyAlignment="0" applyProtection="0"/>
    <xf numFmtId="0" fontId="13" fillId="30" borderId="11" applyNumberFormat="0" applyAlignment="0" applyProtection="0"/>
    <xf numFmtId="0" fontId="2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0" fontId="40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23" fillId="3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0" applyNumberFormat="0" applyFont="0" applyAlignment="0" applyProtection="0"/>
    <xf numFmtId="165" fontId="51" fillId="0" borderId="0" applyFill="0" applyBorder="0" applyProtection="0">
      <alignment horizontal="right"/>
    </xf>
    <xf numFmtId="0" fontId="15" fillId="0" borderId="13" applyNumberFormat="0" applyFill="0" applyAlignment="0" applyProtection="0"/>
    <xf numFmtId="0" fontId="42" fillId="30" borderId="11" applyNumberFormat="0" applyAlignment="0" applyProtection="0"/>
    <xf numFmtId="0" fontId="16" fillId="8" borderId="0" applyNumberFormat="0" applyBorder="0" applyAlignment="0" applyProtection="0"/>
    <xf numFmtId="0" fontId="21" fillId="4" borderId="0" applyNumberFormat="0" applyBorder="0" applyAlignment="0" applyProtection="0"/>
    <xf numFmtId="0" fontId="17" fillId="10" borderId="0" applyNumberFormat="0" applyBorder="0" applyAlignment="0" applyProtection="0"/>
    <xf numFmtId="0" fontId="25" fillId="29" borderId="14" applyNumberFormat="0" applyAlignment="0" applyProtection="0"/>
    <xf numFmtId="0" fontId="46" fillId="0" borderId="0" applyNumberFormat="0" applyFill="0" applyBorder="0" applyAlignment="0" applyProtection="0"/>
    <xf numFmtId="0" fontId="18" fillId="30" borderId="1" applyNumberFormat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8" fillId="30" borderId="18" applyNumberFormat="0" applyAlignment="0" applyProtection="0"/>
    <xf numFmtId="0" fontId="45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36">
    <xf numFmtId="0" fontId="0" fillId="0" borderId="0" xfId="0"/>
    <xf numFmtId="0" fontId="52" fillId="34" borderId="0" xfId="0" applyFont="1" applyFill="1"/>
    <xf numFmtId="0" fontId="52" fillId="0" borderId="0" xfId="0" applyFont="1"/>
    <xf numFmtId="0" fontId="54" fillId="34" borderId="0" xfId="130" applyFont="1" applyFill="1" applyBorder="1" applyAlignment="1">
      <alignment vertical="center"/>
      <protection/>
    </xf>
    <xf numFmtId="0" fontId="54" fillId="34" borderId="0" xfId="130" applyFont="1" applyFill="1" applyBorder="1">
      <alignment/>
      <protection/>
    </xf>
    <xf numFmtId="0" fontId="52" fillId="34" borderId="0" xfId="0" applyFont="1" applyFill="1" applyBorder="1" applyAlignment="1">
      <alignment horizontal="left"/>
    </xf>
    <xf numFmtId="0" fontId="55" fillId="34" borderId="0" xfId="130" applyFont="1" applyFill="1" applyBorder="1" applyAlignment="1">
      <alignment vertical="center"/>
      <protection/>
    </xf>
    <xf numFmtId="0" fontId="55" fillId="34" borderId="0" xfId="130" applyFont="1" applyFill="1" applyBorder="1">
      <alignment/>
      <protection/>
    </xf>
    <xf numFmtId="0" fontId="52" fillId="34" borderId="0" xfId="130" applyFont="1" applyFill="1">
      <alignment/>
      <protection/>
    </xf>
    <xf numFmtId="0" fontId="52" fillId="34" borderId="0" xfId="0" applyFont="1" applyFill="1" applyBorder="1"/>
    <xf numFmtId="0" fontId="54" fillId="8" borderId="0" xfId="130" applyFont="1" applyFill="1" applyBorder="1" applyAlignment="1">
      <alignment horizontal="left" vertical="center"/>
      <protection/>
    </xf>
    <xf numFmtId="0" fontId="53" fillId="8" borderId="19" xfId="130" applyFont="1" applyFill="1" applyBorder="1" applyAlignment="1">
      <alignment horizontal="center" vertical="center" wrapText="1"/>
      <protection/>
    </xf>
    <xf numFmtId="0" fontId="53" fillId="8" borderId="20" xfId="130" applyFont="1" applyFill="1" applyBorder="1" applyAlignment="1">
      <alignment horizontal="center" vertical="center" wrapText="1"/>
      <protection/>
    </xf>
    <xf numFmtId="0" fontId="52" fillId="34" borderId="0" xfId="0" applyFont="1" applyFill="1" applyAlignment="1">
      <alignment vertical="center"/>
    </xf>
    <xf numFmtId="0" fontId="53" fillId="34" borderId="21" xfId="130" applyFont="1" applyFill="1" applyBorder="1" applyAlignment="1">
      <alignment horizontal="left" vertical="center" indent="1"/>
      <protection/>
    </xf>
    <xf numFmtId="1" fontId="52" fillId="34" borderId="0" xfId="0" applyNumberFormat="1" applyFont="1" applyFill="1" applyAlignment="1">
      <alignment vertical="center"/>
    </xf>
    <xf numFmtId="0" fontId="53" fillId="34" borderId="22" xfId="130" applyFont="1" applyFill="1" applyBorder="1" applyAlignment="1">
      <alignment horizontal="left" vertical="center" indent="1"/>
      <protection/>
    </xf>
    <xf numFmtId="0" fontId="53" fillId="34" borderId="0" xfId="128" applyFont="1" applyFill="1" applyAlignment="1">
      <alignment vertical="center"/>
      <protection/>
    </xf>
    <xf numFmtId="164" fontId="54" fillId="35" borderId="0" xfId="129" applyNumberFormat="1" applyFont="1" applyFill="1" applyAlignment="1">
      <alignment vertical="center"/>
      <protection/>
    </xf>
    <xf numFmtId="0" fontId="52" fillId="35" borderId="0" xfId="0" applyFont="1" applyFill="1" applyAlignment="1">
      <alignment vertical="center"/>
    </xf>
    <xf numFmtId="1" fontId="52" fillId="35" borderId="0" xfId="0" applyNumberFormat="1" applyFont="1" applyFill="1" applyAlignment="1">
      <alignment vertical="center"/>
    </xf>
    <xf numFmtId="0" fontId="55" fillId="35" borderId="0" xfId="129" applyFont="1" applyFill="1" applyAlignment="1">
      <alignment vertical="center"/>
      <protection/>
    </xf>
    <xf numFmtId="0" fontId="52" fillId="34" borderId="0" xfId="130" applyFont="1" applyFill="1" applyBorder="1" applyAlignment="1">
      <alignment vertical="center"/>
      <protection/>
    </xf>
    <xf numFmtId="0" fontId="52" fillId="35" borderId="0" xfId="129" applyFont="1" applyFill="1" applyAlignment="1">
      <alignment vertical="center"/>
      <protection/>
    </xf>
    <xf numFmtId="0" fontId="53" fillId="35" borderId="0" xfId="129" applyFont="1" applyFill="1" applyAlignment="1">
      <alignment vertical="center"/>
      <protection/>
    </xf>
    <xf numFmtId="0" fontId="56" fillId="35" borderId="0" xfId="129" applyFont="1" applyFill="1" applyBorder="1" applyAlignment="1">
      <alignment vertical="center"/>
      <protection/>
    </xf>
    <xf numFmtId="0" fontId="52" fillId="35" borderId="0" xfId="0" applyFont="1" applyFill="1"/>
    <xf numFmtId="166" fontId="52" fillId="34" borderId="23" xfId="132" applyNumberFormat="1" applyFont="1" applyFill="1" applyBorder="1" applyAlignment="1">
      <alignment horizontal="right"/>
    </xf>
    <xf numFmtId="166" fontId="52" fillId="34" borderId="24" xfId="132" applyNumberFormat="1" applyFont="1" applyFill="1" applyBorder="1" applyAlignment="1">
      <alignment horizontal="centerContinuous" vertical="distributed"/>
    </xf>
    <xf numFmtId="166" fontId="52" fillId="34" borderId="24" xfId="132" applyNumberFormat="1" applyFont="1" applyFill="1" applyBorder="1" applyAlignment="1">
      <alignment horizontal="right"/>
    </xf>
    <xf numFmtId="166" fontId="52" fillId="34" borderId="25" xfId="132" applyNumberFormat="1" applyFont="1" applyFill="1" applyBorder="1" applyAlignment="1">
      <alignment horizontal="right"/>
    </xf>
    <xf numFmtId="166" fontId="52" fillId="34" borderId="21" xfId="132" applyNumberFormat="1" applyFont="1" applyFill="1" applyBorder="1" applyAlignment="1">
      <alignment horizontal="right"/>
    </xf>
    <xf numFmtId="166" fontId="52" fillId="34" borderId="26" xfId="132" applyNumberFormat="1" applyFont="1" applyFill="1" applyBorder="1" applyAlignment="1">
      <alignment horizontal="right"/>
    </xf>
    <xf numFmtId="166" fontId="52" fillId="34" borderId="22" xfId="132" applyNumberFormat="1" applyFont="1" applyFill="1" applyBorder="1" applyAlignment="1">
      <alignment horizontal="right"/>
    </xf>
    <xf numFmtId="166" fontId="52" fillId="34" borderId="27" xfId="132" applyNumberFormat="1" applyFont="1" applyFill="1" applyBorder="1" applyAlignment="1">
      <alignment horizontal="center"/>
    </xf>
    <xf numFmtId="166" fontId="52" fillId="34" borderId="28" xfId="132" applyNumberFormat="1" applyFont="1" applyFill="1" applyBorder="1" applyAlignment="1">
      <alignment horizontal="right"/>
    </xf>
    <xf numFmtId="166" fontId="52" fillId="34" borderId="29" xfId="132" applyNumberFormat="1" applyFont="1" applyFill="1" applyBorder="1" applyAlignment="1">
      <alignment horizontal="right"/>
    </xf>
    <xf numFmtId="49" fontId="52" fillId="34" borderId="24" xfId="132" applyNumberFormat="1" applyFont="1" applyFill="1" applyBorder="1" applyAlignment="1">
      <alignment horizontal="left"/>
    </xf>
    <xf numFmtId="49" fontId="52" fillId="34" borderId="22" xfId="132" applyNumberFormat="1" applyFont="1" applyFill="1" applyBorder="1" applyAlignment="1">
      <alignment horizontal="left" wrapText="1"/>
    </xf>
    <xf numFmtId="0" fontId="52" fillId="0" borderId="0" xfId="0" applyFont="1" applyBorder="1"/>
    <xf numFmtId="164" fontId="52" fillId="0" borderId="30" xfId="0" applyNumberFormat="1" applyFont="1" applyBorder="1"/>
    <xf numFmtId="164" fontId="52" fillId="0" borderId="31" xfId="0" applyNumberFormat="1" applyFont="1" applyBorder="1"/>
    <xf numFmtId="164" fontId="52" fillId="0" borderId="20" xfId="0" applyNumberFormat="1" applyFont="1" applyBorder="1"/>
    <xf numFmtId="0" fontId="53" fillId="34" borderId="29" xfId="130" applyFont="1" applyFill="1" applyBorder="1" applyAlignment="1">
      <alignment horizontal="left" vertical="center" indent="1"/>
      <protection/>
    </xf>
    <xf numFmtId="166" fontId="52" fillId="34" borderId="0" xfId="132" applyNumberFormat="1" applyFont="1" applyFill="1" applyBorder="1" applyAlignment="1">
      <alignment horizontal="centerContinuous" vertical="distributed"/>
    </xf>
    <xf numFmtId="165" fontId="52" fillId="34" borderId="0" xfId="132" applyNumberFormat="1" applyFont="1" applyFill="1" applyBorder="1" applyAlignment="1">
      <alignment horizontal="centerContinuous" vertical="distributed"/>
    </xf>
    <xf numFmtId="0" fontId="53" fillId="34" borderId="32" xfId="128" applyFont="1" applyFill="1" applyBorder="1" applyAlignment="1">
      <alignment horizontal="left" vertical="center"/>
      <protection/>
    </xf>
    <xf numFmtId="166" fontId="52" fillId="34" borderId="33" xfId="132" applyNumberFormat="1" applyFont="1" applyFill="1" applyBorder="1" applyAlignment="1">
      <alignment horizontal="right"/>
    </xf>
    <xf numFmtId="166" fontId="52" fillId="34" borderId="32" xfId="132" applyNumberFormat="1" applyFont="1" applyFill="1" applyBorder="1" applyAlignment="1">
      <alignment horizontal="center"/>
    </xf>
    <xf numFmtId="166" fontId="52" fillId="34" borderId="32" xfId="132" applyNumberFormat="1" applyFont="1" applyFill="1" applyBorder="1" applyAlignment="1">
      <alignment horizontal="right"/>
    </xf>
    <xf numFmtId="166" fontId="52" fillId="34" borderId="34" xfId="132" applyNumberFormat="1" applyFont="1" applyFill="1" applyBorder="1" applyAlignment="1">
      <alignment horizontal="right"/>
    </xf>
    <xf numFmtId="49" fontId="52" fillId="34" borderId="29" xfId="132" applyNumberFormat="1" applyFont="1" applyFill="1" applyBorder="1" applyAlignment="1">
      <alignment horizontal="left" wrapText="1"/>
    </xf>
    <xf numFmtId="166" fontId="52" fillId="34" borderId="35" xfId="132" applyNumberFormat="1" applyFont="1" applyFill="1" applyBorder="1" applyAlignment="1">
      <alignment horizontal="right"/>
    </xf>
    <xf numFmtId="166" fontId="52" fillId="34" borderId="0" xfId="132" applyNumberFormat="1" applyFont="1" applyFill="1" applyBorder="1" applyAlignment="1">
      <alignment horizontal="right"/>
    </xf>
    <xf numFmtId="3" fontId="0" fillId="0" borderId="0" xfId="0" applyNumberFormat="1"/>
    <xf numFmtId="0" fontId="53" fillId="34" borderId="36" xfId="130" applyFont="1" applyFill="1" applyBorder="1" applyAlignment="1">
      <alignment horizontal="left" vertical="center" indent="1"/>
      <protection/>
    </xf>
    <xf numFmtId="0" fontId="53" fillId="34" borderId="37" xfId="130" applyFont="1" applyFill="1" applyBorder="1" applyAlignment="1">
      <alignment horizontal="left" vertical="center" indent="1"/>
      <protection/>
    </xf>
    <xf numFmtId="0" fontId="53" fillId="34" borderId="38" xfId="128" applyFont="1" applyFill="1" applyBorder="1" applyAlignment="1">
      <alignment horizontal="left" vertical="center"/>
      <protection/>
    </xf>
    <xf numFmtId="166" fontId="52" fillId="34" borderId="39" xfId="132" applyNumberFormat="1" applyFont="1" applyFill="1" applyBorder="1" applyAlignment="1">
      <alignment horizontal="centerContinuous" vertical="distributed"/>
    </xf>
    <xf numFmtId="166" fontId="52" fillId="34" borderId="40" xfId="132" applyNumberFormat="1" applyFont="1" applyFill="1" applyBorder="1" applyAlignment="1">
      <alignment horizontal="center"/>
    </xf>
    <xf numFmtId="9" fontId="0" fillId="0" borderId="0" xfId="15" applyFont="1"/>
    <xf numFmtId="0" fontId="0" fillId="0" borderId="30" xfId="0" applyBorder="1"/>
    <xf numFmtId="0" fontId="0" fillId="0" borderId="41" xfId="0" applyBorder="1"/>
    <xf numFmtId="3" fontId="0" fillId="0" borderId="31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3" fontId="0" fillId="0" borderId="41" xfId="0" applyNumberFormat="1" applyBorder="1"/>
    <xf numFmtId="9" fontId="0" fillId="0" borderId="31" xfId="15" applyFont="1" applyBorder="1"/>
    <xf numFmtId="9" fontId="0" fillId="0" borderId="42" xfId="15" applyFont="1" applyBorder="1"/>
    <xf numFmtId="0" fontId="0" fillId="0" borderId="42" xfId="0" applyBorder="1"/>
    <xf numFmtId="3" fontId="0" fillId="36" borderId="0" xfId="0" applyNumberFormat="1" applyFill="1"/>
    <xf numFmtId="0" fontId="0" fillId="0" borderId="0" xfId="0" applyFont="1"/>
    <xf numFmtId="0" fontId="1" fillId="0" borderId="0" xfId="121" applyAlignment="1">
      <alignment horizontal="center"/>
      <protection/>
    </xf>
    <xf numFmtId="0" fontId="1" fillId="0" borderId="0" xfId="121">
      <alignment/>
      <protection/>
    </xf>
    <xf numFmtId="3" fontId="1" fillId="0" borderId="0" xfId="121" applyNumberFormat="1">
      <alignment/>
      <protection/>
    </xf>
    <xf numFmtId="1" fontId="0" fillId="0" borderId="0" xfId="0" applyNumberFormat="1"/>
    <xf numFmtId="167" fontId="0" fillId="0" borderId="0" xfId="0" applyNumberFormat="1"/>
    <xf numFmtId="9" fontId="0" fillId="36" borderId="0" xfId="15" applyFont="1" applyFill="1"/>
    <xf numFmtId="0" fontId="1" fillId="0" borderId="0" xfId="121" applyFill="1">
      <alignment/>
      <protection/>
    </xf>
    <xf numFmtId="0" fontId="60" fillId="0" borderId="0" xfId="121" applyFont="1">
      <alignment/>
      <protection/>
    </xf>
    <xf numFmtId="0" fontId="1" fillId="0" borderId="0" xfId="121" applyAlignment="1">
      <alignment horizontal="right"/>
      <protection/>
    </xf>
    <xf numFmtId="0" fontId="61" fillId="0" borderId="0" xfId="0" applyFont="1" applyAlignment="1">
      <alignment vertical="center" wrapText="1"/>
    </xf>
    <xf numFmtId="0" fontId="57" fillId="0" borderId="0" xfId="0" applyFont="1"/>
    <xf numFmtId="0" fontId="62" fillId="0" borderId="0" xfId="151"/>
    <xf numFmtId="0" fontId="63" fillId="0" borderId="0" xfId="121" applyFont="1">
      <alignment/>
      <protection/>
    </xf>
    <xf numFmtId="9" fontId="52" fillId="0" borderId="0" xfId="15" applyFont="1"/>
    <xf numFmtId="168" fontId="52" fillId="0" borderId="0" xfId="15" applyNumberFormat="1" applyFont="1"/>
    <xf numFmtId="0" fontId="54" fillId="8" borderId="41" xfId="130" applyFont="1" applyFill="1" applyBorder="1" applyAlignment="1">
      <alignment horizontal="left" vertical="center"/>
      <protection/>
    </xf>
    <xf numFmtId="0" fontId="54" fillId="8" borderId="0" xfId="130" applyFont="1" applyFill="1" applyBorder="1" applyAlignment="1">
      <alignment horizontal="left" vertical="center"/>
      <protection/>
    </xf>
    <xf numFmtId="0" fontId="53" fillId="8" borderId="30" xfId="130" applyFont="1" applyFill="1" applyBorder="1" applyAlignment="1">
      <alignment horizontal="center" vertical="center" wrapText="1"/>
      <protection/>
    </xf>
    <xf numFmtId="0" fontId="53" fillId="8" borderId="45" xfId="130" applyFont="1" applyFill="1" applyBorder="1" applyAlignment="1">
      <alignment horizontal="center" vertical="center" wrapText="1"/>
      <protection/>
    </xf>
    <xf numFmtId="0" fontId="53" fillId="8" borderId="46" xfId="130" applyFont="1" applyFill="1" applyBorder="1" applyAlignment="1">
      <alignment horizontal="center" vertical="center" wrapText="1"/>
      <protection/>
    </xf>
    <xf numFmtId="0" fontId="53" fillId="8" borderId="47" xfId="130" applyFont="1" applyFill="1" applyBorder="1" applyAlignment="1">
      <alignment horizontal="center" vertical="center" wrapText="1"/>
      <protection/>
    </xf>
    <xf numFmtId="0" fontId="53" fillId="8" borderId="20" xfId="130" applyFont="1" applyFill="1" applyBorder="1" applyAlignment="1">
      <alignment horizontal="center" vertical="center" wrapText="1"/>
      <protection/>
    </xf>
    <xf numFmtId="0" fontId="53" fillId="8" borderId="48" xfId="130" applyFont="1" applyFill="1" applyBorder="1" applyAlignment="1">
      <alignment horizontal="center" vertical="center" wrapText="1"/>
      <protection/>
    </xf>
    <xf numFmtId="0" fontId="54" fillId="8" borderId="41" xfId="130" applyFont="1" applyFill="1" applyBorder="1" applyAlignment="1">
      <alignment horizontal="center" vertical="center"/>
      <protection/>
    </xf>
    <xf numFmtId="0" fontId="54" fillId="8" borderId="44" xfId="130" applyFont="1" applyFill="1" applyBorder="1" applyAlignment="1">
      <alignment horizontal="center" vertical="center"/>
      <protection/>
    </xf>
    <xf numFmtId="0" fontId="53" fillId="8" borderId="41" xfId="130" applyFont="1" applyFill="1" applyBorder="1" applyAlignment="1">
      <alignment horizontal="center" vertical="center" wrapText="1"/>
      <protection/>
    </xf>
    <xf numFmtId="0" fontId="53" fillId="8" borderId="44" xfId="130" applyFont="1" applyFill="1" applyBorder="1" applyAlignment="1">
      <alignment horizontal="center" vertical="center" wrapText="1"/>
      <protection/>
    </xf>
    <xf numFmtId="3" fontId="0" fillId="0" borderId="19" xfId="0" applyNumberForma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 horizontal="center"/>
    </xf>
    <xf numFmtId="0" fontId="1" fillId="0" borderId="0" xfId="121" applyAlignment="1">
      <alignment horizontal="center"/>
      <protection/>
    </xf>
    <xf numFmtId="0" fontId="0" fillId="0" borderId="0" xfId="0" applyAlignment="1">
      <alignment horizontal="center"/>
    </xf>
    <xf numFmtId="0" fontId="64" fillId="34" borderId="0" xfId="0" applyFont="1" applyFill="1" applyAlignment="1">
      <alignment horizontal="left"/>
    </xf>
    <xf numFmtId="0" fontId="52" fillId="34" borderId="0" xfId="128" applyFont="1" applyFill="1" applyAlignment="1">
      <alignment vertical="center"/>
      <protection/>
    </xf>
    <xf numFmtId="0" fontId="53" fillId="37" borderId="49" xfId="130" applyFont="1" applyFill="1" applyBorder="1" applyAlignment="1">
      <alignment horizontal="center" vertical="center" wrapText="1"/>
      <protection/>
    </xf>
    <xf numFmtId="0" fontId="53" fillId="37" borderId="50" xfId="130" applyFont="1" applyFill="1" applyBorder="1" applyAlignment="1">
      <alignment horizontal="center" vertical="center" wrapText="1"/>
      <protection/>
    </xf>
    <xf numFmtId="0" fontId="53" fillId="37" borderId="51" xfId="130" applyFont="1" applyFill="1" applyBorder="1" applyAlignment="1">
      <alignment horizontal="center" vertical="center" wrapText="1"/>
      <protection/>
    </xf>
    <xf numFmtId="0" fontId="53" fillId="37" borderId="21" xfId="130" applyFont="1" applyFill="1" applyBorder="1" applyAlignment="1">
      <alignment horizontal="center" vertical="center" wrapText="1"/>
      <protection/>
    </xf>
    <xf numFmtId="0" fontId="53" fillId="37" borderId="52" xfId="130" applyFont="1" applyFill="1" applyBorder="1" applyAlignment="1">
      <alignment horizontal="center" vertical="center" wrapText="1"/>
      <protection/>
    </xf>
    <xf numFmtId="0" fontId="53" fillId="37" borderId="27" xfId="130" applyFont="1" applyFill="1" applyBorder="1" applyAlignment="1">
      <alignment horizontal="center" vertical="center" wrapText="1"/>
      <protection/>
    </xf>
    <xf numFmtId="3" fontId="52" fillId="38" borderId="53" xfId="0" applyNumberFormat="1" applyFont="1" applyFill="1" applyBorder="1" applyAlignment="1">
      <alignment horizontal="right" indent="1"/>
    </xf>
    <xf numFmtId="3" fontId="52" fillId="0" borderId="51" xfId="0" applyNumberFormat="1" applyFont="1" applyBorder="1" applyAlignment="1">
      <alignment horizontal="right" indent="1"/>
    </xf>
    <xf numFmtId="3" fontId="52" fillId="0" borderId="54" xfId="0" applyNumberFormat="1" applyFont="1" applyBorder="1" applyAlignment="1">
      <alignment horizontal="right" indent="1"/>
    </xf>
    <xf numFmtId="3" fontId="52" fillId="0" borderId="52" xfId="0" applyNumberFormat="1" applyFont="1" applyBorder="1" applyAlignment="1">
      <alignment horizontal="right" indent="1"/>
    </xf>
    <xf numFmtId="3" fontId="52" fillId="38" borderId="0" xfId="0" applyNumberFormat="1" applyFont="1" applyFill="1" applyBorder="1" applyAlignment="1">
      <alignment horizontal="right" indent="1"/>
    </xf>
    <xf numFmtId="3" fontId="52" fillId="0" borderId="21" xfId="0" applyNumberFormat="1" applyFont="1" applyBorder="1" applyAlignment="1">
      <alignment horizontal="right" indent="1"/>
    </xf>
    <xf numFmtId="3" fontId="52" fillId="0" borderId="22" xfId="0" applyNumberFormat="1" applyFont="1" applyBorder="1" applyAlignment="1">
      <alignment horizontal="right" indent="1"/>
    </xf>
    <xf numFmtId="3" fontId="52" fillId="0" borderId="27" xfId="0" applyNumberFormat="1" applyFont="1" applyBorder="1" applyAlignment="1">
      <alignment horizontal="right" indent="1"/>
    </xf>
    <xf numFmtId="164" fontId="52" fillId="38" borderId="53" xfId="0" applyNumberFormat="1" applyFont="1" applyFill="1" applyBorder="1" applyAlignment="1">
      <alignment horizontal="right" indent="1"/>
    </xf>
    <xf numFmtId="2" fontId="52" fillId="0" borderId="51" xfId="0" applyNumberFormat="1" applyFont="1" applyBorder="1" applyAlignment="1">
      <alignment horizontal="right" indent="1"/>
    </xf>
    <xf numFmtId="164" fontId="52" fillId="0" borderId="54" xfId="0" applyNumberFormat="1" applyFont="1" applyBorder="1" applyAlignment="1">
      <alignment horizontal="right" indent="1"/>
    </xf>
    <xf numFmtId="164" fontId="52" fillId="0" borderId="52" xfId="0" applyNumberFormat="1" applyFont="1" applyBorder="1" applyAlignment="1">
      <alignment horizontal="right" indent="1"/>
    </xf>
    <xf numFmtId="0" fontId="53" fillId="37" borderId="55" xfId="130" applyFont="1" applyFill="1" applyBorder="1" applyAlignment="1">
      <alignment horizontal="center" vertical="center" wrapText="1"/>
      <protection/>
    </xf>
    <xf numFmtId="164" fontId="52" fillId="38" borderId="56" xfId="0" applyNumberFormat="1" applyFont="1" applyFill="1" applyBorder="1" applyAlignment="1">
      <alignment horizontal="right" indent="1"/>
    </xf>
    <xf numFmtId="2" fontId="52" fillId="0" borderId="57" xfId="0" applyNumberFormat="1" applyFont="1" applyBorder="1" applyAlignment="1">
      <alignment horizontal="right" indent="1"/>
    </xf>
    <xf numFmtId="164" fontId="52" fillId="0" borderId="58" xfId="0" applyNumberFormat="1" applyFont="1" applyBorder="1" applyAlignment="1">
      <alignment horizontal="right" indent="1"/>
    </xf>
    <xf numFmtId="164" fontId="52" fillId="0" borderId="55" xfId="0" applyNumberFormat="1" applyFont="1" applyBorder="1" applyAlignment="1">
      <alignment horizontal="right" indent="1"/>
    </xf>
    <xf numFmtId="1" fontId="53" fillId="0" borderId="21" xfId="0" applyNumberFormat="1" applyFont="1" applyBorder="1" applyAlignment="1">
      <alignment horizontal="left"/>
    </xf>
    <xf numFmtId="0" fontId="53" fillId="37" borderId="49" xfId="130" applyFont="1" applyFill="1" applyBorder="1" applyAlignment="1">
      <alignment horizontal="left" vertical="center" wrapText="1"/>
      <protection/>
    </xf>
    <xf numFmtId="0" fontId="53" fillId="37" borderId="0" xfId="130" applyFont="1" applyFill="1" applyBorder="1" applyAlignment="1">
      <alignment horizontal="left" vertical="center" wrapText="1"/>
      <protection/>
    </xf>
    <xf numFmtId="164" fontId="53" fillId="38" borderId="49" xfId="0" applyNumberFormat="1" applyFont="1" applyFill="1" applyBorder="1" applyAlignment="1">
      <alignment horizontal="left"/>
    </xf>
    <xf numFmtId="164" fontId="53" fillId="0" borderId="22" xfId="0" applyNumberFormat="1" applyFont="1" applyBorder="1" applyAlignment="1">
      <alignment horizontal="left"/>
    </xf>
    <xf numFmtId="164" fontId="53" fillId="0" borderId="27" xfId="0" applyNumberFormat="1" applyFont="1" applyBorder="1" applyAlignment="1">
      <alignment horizontal="left"/>
    </xf>
  </cellXfs>
  <cellStyles count="1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1. jelölőszín" xfId="26"/>
    <cellStyle name="20% - 2. jelölőszín" xfId="27"/>
    <cellStyle name="20% - 3. jelölőszín" xfId="28"/>
    <cellStyle name="20% - 4. jelölőszín" xfId="29"/>
    <cellStyle name="20% - 5. jelölőszín" xfId="30"/>
    <cellStyle name="20% - 6. jelölőszín" xfId="31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 % - Accent1" xfId="38"/>
    <cellStyle name="40 % - Accent2" xfId="39"/>
    <cellStyle name="40 % - Accent3" xfId="40"/>
    <cellStyle name="40 % - Accent4" xfId="41"/>
    <cellStyle name="40 % - Accent5" xfId="42"/>
    <cellStyle name="40 % - Accent6" xfId="43"/>
    <cellStyle name="40% - 1. jelölőszín" xfId="44"/>
    <cellStyle name="40% - 2. jelölőszín" xfId="45"/>
    <cellStyle name="40% - 3. jelölőszín" xfId="46"/>
    <cellStyle name="40% - 4. jelölőszín" xfId="47"/>
    <cellStyle name="40% - 5. jelölőszín" xfId="48"/>
    <cellStyle name="40% - 6. jelölőszín" xfId="49"/>
    <cellStyle name="40% - Accent1 2" xfId="50"/>
    <cellStyle name="40% - Accent2 2" xfId="51"/>
    <cellStyle name="40% - Accent3 2" xfId="52"/>
    <cellStyle name="40% - Accent4 2" xfId="53"/>
    <cellStyle name="40% - Accent5 2" xfId="54"/>
    <cellStyle name="40% - Accent6 2" xfId="55"/>
    <cellStyle name="60 % - Accent1" xfId="56"/>
    <cellStyle name="60 % - Accent2" xfId="57"/>
    <cellStyle name="60 % - Accent3" xfId="58"/>
    <cellStyle name="60 % - Accent4" xfId="59"/>
    <cellStyle name="60 % - Accent5" xfId="60"/>
    <cellStyle name="60 % - Accent6" xfId="61"/>
    <cellStyle name="60% - 1. jelölőszín" xfId="62"/>
    <cellStyle name="60% - 2. jelölőszín" xfId="63"/>
    <cellStyle name="60% - 3. jelölőszín" xfId="64"/>
    <cellStyle name="60% - 4. jelölőszín" xfId="65"/>
    <cellStyle name="60% - 5. jelölőszín" xfId="66"/>
    <cellStyle name="60% - 6. jelölőszín" xfId="67"/>
    <cellStyle name="60% - Accent1 2" xfId="68"/>
    <cellStyle name="60% - Accent2 2" xfId="69"/>
    <cellStyle name="60% - Accent3 2" xfId="70"/>
    <cellStyle name="60% - Accent4 2" xfId="71"/>
    <cellStyle name="60% - Accent5 2" xfId="72"/>
    <cellStyle name="60% - Accent6 2" xfId="73"/>
    <cellStyle name="Accent1 2" xfId="74"/>
    <cellStyle name="Accent2 2" xfId="75"/>
    <cellStyle name="Accent3 2" xfId="76"/>
    <cellStyle name="Accent4 2" xfId="77"/>
    <cellStyle name="Accent5 2" xfId="78"/>
    <cellStyle name="Accent6 2" xfId="79"/>
    <cellStyle name="Avertissement" xfId="80"/>
    <cellStyle name="Bad 2" xfId="81"/>
    <cellStyle name="Bevitel" xfId="82"/>
    <cellStyle name="Calcul" xfId="83"/>
    <cellStyle name="Calculation 2" xfId="84"/>
    <cellStyle name="Cellule liée" xfId="85"/>
    <cellStyle name="Check Cell 2" xfId="86"/>
    <cellStyle name="Cím" xfId="87"/>
    <cellStyle name="Címsor 1" xfId="88"/>
    <cellStyle name="Címsor 2" xfId="89"/>
    <cellStyle name="Címsor 3" xfId="90"/>
    <cellStyle name="Címsor 4" xfId="91"/>
    <cellStyle name="Commentaire" xfId="92"/>
    <cellStyle name="Ellenőrzőcella" xfId="93"/>
    <cellStyle name="Entrée" xfId="94"/>
    <cellStyle name="Explanatory Text 2" xfId="95"/>
    <cellStyle name="Figyelmeztetés" xfId="96"/>
    <cellStyle name="Good 2" xfId="97"/>
    <cellStyle name="Heading 1 2" xfId="98"/>
    <cellStyle name="Heading 2 2" xfId="99"/>
    <cellStyle name="Heading 3 2" xfId="100"/>
    <cellStyle name="Heading 4 2" xfId="101"/>
    <cellStyle name="Hivatkozott cella" xfId="102"/>
    <cellStyle name="Hyperlink 2" xfId="103"/>
    <cellStyle name="Input 2" xfId="104"/>
    <cellStyle name="Insatisfaisant" xfId="105"/>
    <cellStyle name="Jegyzet" xfId="106"/>
    <cellStyle name="Jelölőszín (1)" xfId="107"/>
    <cellStyle name="Jelölőszín (2)" xfId="108"/>
    <cellStyle name="Jelölőszín (3)" xfId="109"/>
    <cellStyle name="Jelölőszín (4)" xfId="110"/>
    <cellStyle name="Jelölőszín (5)" xfId="111"/>
    <cellStyle name="Jelölőszín (6)" xfId="112"/>
    <cellStyle name="Jó" xfId="113"/>
    <cellStyle name="Kimenet" xfId="114"/>
    <cellStyle name="Lien hypertexte" xfId="115"/>
    <cellStyle name="Lien hypertexte 2" xfId="116"/>
    <cellStyle name="Linked Cell 2" xfId="117"/>
    <cellStyle name="Magyarázó szöveg" xfId="118"/>
    <cellStyle name="Neutral 2" xfId="119"/>
    <cellStyle name="Neutre" xfId="120"/>
    <cellStyle name="Normal 2" xfId="121"/>
    <cellStyle name="Normal 2 2" xfId="122"/>
    <cellStyle name="Normal 2 3" xfId="123"/>
    <cellStyle name="Normal 3" xfId="124"/>
    <cellStyle name="Normal 4" xfId="125"/>
    <cellStyle name="Normal 5" xfId="126"/>
    <cellStyle name="Normal 6" xfId="127"/>
    <cellStyle name="Normal_Maps YB2010 Chapter 4 GDP_corr" xfId="128"/>
    <cellStyle name="Normal_Maps YB2010 Chapter 4 GDP_corr 2" xfId="129"/>
    <cellStyle name="Normal_Table" xfId="130"/>
    <cellStyle name="Note 2" xfId="131"/>
    <cellStyle name="NumberCellStyle" xfId="132"/>
    <cellStyle name="Összesen" xfId="133"/>
    <cellStyle name="Output 2" xfId="134"/>
    <cellStyle name="Rossz" xfId="135"/>
    <cellStyle name="Satisfaisant" xfId="136"/>
    <cellStyle name="Semleges" xfId="137"/>
    <cellStyle name="Sortie" xfId="138"/>
    <cellStyle name="Style 1" xfId="139"/>
    <cellStyle name="Számítás" xfId="140"/>
    <cellStyle name="Texte explicatif" xfId="141"/>
    <cellStyle name="Title 2" xfId="142"/>
    <cellStyle name="Titre" xfId="143"/>
    <cellStyle name="Titre 1" xfId="144"/>
    <cellStyle name="Titre 2" xfId="145"/>
    <cellStyle name="Titre 3" xfId="146"/>
    <cellStyle name="Titre 4" xfId="147"/>
    <cellStyle name="Total 2" xfId="148"/>
    <cellStyle name="Vérification" xfId="149"/>
    <cellStyle name="Warning Text 2" xfId="150"/>
    <cellStyle name="Hyperlink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"/>
          <c:w val="0.9385"/>
          <c:h val="0.7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9'!$A$52</c:f>
              <c:strCache>
                <c:ptCount val="1"/>
                <c:pt idx="0">
                  <c:v>Aggregation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9'!$B$50:$E$51</c:f>
              <c:multiLvlStrCache/>
            </c:multiLvlStrRef>
          </c:cat>
          <c:val>
            <c:numRef>
              <c:f>'Figure 9'!$B$52:$E$52</c:f>
              <c:numCache/>
            </c:numRef>
          </c:val>
        </c:ser>
        <c:ser>
          <c:idx val="1"/>
          <c:order val="1"/>
          <c:tx>
            <c:strRef>
              <c:f>'Figure 9'!$A$53</c:f>
              <c:strCache>
                <c:ptCount val="1"/>
                <c:pt idx="0">
                  <c:v>Disaggregation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9'!$B$50:$E$51</c:f>
              <c:multiLvlStrCache/>
            </c:multiLvlStrRef>
          </c:cat>
          <c:val>
            <c:numRef>
              <c:f>'Figure 9'!$B$53:$E$53</c:f>
              <c:numCache/>
            </c:numRef>
          </c:val>
        </c:ser>
        <c:ser>
          <c:idx val="2"/>
          <c:order val="2"/>
          <c:tx>
            <c:strRef>
              <c:f>'Figure 9'!$A$54</c:f>
              <c:strCache>
                <c:ptCount val="1"/>
                <c:pt idx="0">
                  <c:v>Hybrid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9'!$B$50:$E$51</c:f>
              <c:multiLvlStrCache/>
            </c:multiLvlStrRef>
          </c:cat>
          <c:val>
            <c:numRef>
              <c:f>'Figure 9'!$B$54:$E$54</c:f>
              <c:numCache/>
            </c:numRef>
          </c:val>
        </c:ser>
        <c:overlap val="100"/>
        <c:axId val="35616490"/>
        <c:axId val="60361187"/>
      </c:barChart>
      <c:catAx>
        <c:axId val="3561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361187"/>
        <c:crosses val="autoZero"/>
        <c:auto val="1"/>
        <c:lblOffset val="100"/>
        <c:noMultiLvlLbl val="0"/>
      </c:catAx>
      <c:valAx>
        <c:axId val="6036118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61649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5"/>
          <c:y val="0.0105"/>
          <c:w val="0.8095"/>
          <c:h val="0.7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10'!$E$51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10'!$C$52:$C$62</c:f>
              <c:strCache/>
            </c:strRef>
          </c:cat>
          <c:val>
            <c:numRef>
              <c:f>'Figure 10'!$E$52:$E$62</c:f>
              <c:numCache/>
            </c:numRef>
          </c:val>
        </c:ser>
        <c:ser>
          <c:idx val="0"/>
          <c:order val="1"/>
          <c:tx>
            <c:strRef>
              <c:f>'Figure 10'!$D$51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10'!$C$52:$C$62</c:f>
              <c:strCache/>
            </c:strRef>
          </c:cat>
          <c:val>
            <c:numRef>
              <c:f>'Figure 10'!$D$52:$D$62</c:f>
              <c:numCache/>
            </c:numRef>
          </c:val>
        </c:ser>
        <c:axId val="46497928"/>
        <c:axId val="493289"/>
      </c:barChart>
      <c:catAx>
        <c:axId val="46497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3289"/>
        <c:crosses val="autoZero"/>
        <c:auto val="1"/>
        <c:lblOffset val="100"/>
        <c:noMultiLvlLbl val="0"/>
      </c:catAx>
      <c:valAx>
        <c:axId val="49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(million inhabitants)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497928"/>
        <c:crosses val="autoZero"/>
        <c:crossBetween val="between"/>
        <c:dispUnits>
          <c:builtInUnit val="millions"/>
        </c:dispUnits>
      </c:valAx>
    </c:plotArea>
    <c:legend>
      <c:legendPos val="b"/>
      <c:layout>
        <c:manualLayout>
          <c:xMode val="edge"/>
          <c:yMode val="edge"/>
          <c:x val="0.472"/>
          <c:y val="0.91925"/>
          <c:w val="0.12925"/>
          <c:h val="0.05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76200</xdr:rowOff>
    </xdr:from>
    <xdr:to>
      <xdr:col>9</xdr:col>
      <xdr:colOff>762000</xdr:colOff>
      <xdr:row>27</xdr:row>
      <xdr:rowOff>47625</xdr:rowOff>
    </xdr:to>
    <xdr:graphicFrame macro="">
      <xdr:nvGraphicFramePr>
        <xdr:cNvPr id="14" name="Chart 13"/>
        <xdr:cNvGraphicFramePr/>
      </xdr:nvGraphicFramePr>
      <xdr:xfrm>
        <a:off x="657225" y="581025"/>
        <a:ext cx="7620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76200</xdr:rowOff>
    </xdr:from>
    <xdr:to>
      <xdr:col>12</xdr:col>
      <xdr:colOff>285750</xdr:colOff>
      <xdr:row>27</xdr:row>
      <xdr:rowOff>47625</xdr:rowOff>
    </xdr:to>
    <xdr:graphicFrame macro="">
      <xdr:nvGraphicFramePr>
        <xdr:cNvPr id="4" name="Chart 3"/>
        <xdr:cNvGraphicFramePr/>
      </xdr:nvGraphicFramePr>
      <xdr:xfrm>
        <a:off x="666750" y="5905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web/gisco/geodata/reference-data/population-distribution-demography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0"/>
  <sheetViews>
    <sheetView workbookViewId="0" topLeftCell="A1">
      <selection activeCell="M21" sqref="M21"/>
    </sheetView>
  </sheetViews>
  <sheetFormatPr defaultColWidth="9.140625" defaultRowHeight="12.75"/>
  <cols>
    <col min="1" max="2" width="9.140625" style="1" customWidth="1"/>
    <col min="3" max="3" width="14.7109375" style="1" bestFit="1" customWidth="1"/>
    <col min="4" max="11" width="13.28125" style="1" customWidth="1"/>
    <col min="12" max="14" width="9.140625" style="1" customWidth="1"/>
    <col min="15" max="15" width="9.28125" style="1" bestFit="1" customWidth="1"/>
    <col min="16" max="16" width="10.00390625" style="1" bestFit="1" customWidth="1"/>
    <col min="17" max="16384" width="9.140625" style="1" customWidth="1"/>
  </cols>
  <sheetData>
    <row r="2" spans="2:18" ht="15">
      <c r="B2" s="105" t="s">
        <v>141</v>
      </c>
      <c r="N2" s="20"/>
      <c r="O2" s="20"/>
      <c r="P2" s="20"/>
      <c r="Q2" s="20"/>
      <c r="R2" s="20"/>
    </row>
    <row r="3" spans="2:18" ht="12.75">
      <c r="B3" s="5" t="s">
        <v>21</v>
      </c>
      <c r="N3" s="20"/>
      <c r="O3" s="20"/>
      <c r="P3" s="20"/>
      <c r="Q3" s="20"/>
      <c r="R3" s="20"/>
    </row>
    <row r="4" spans="4:18" ht="12.75">
      <c r="D4" s="3"/>
      <c r="E4" s="3"/>
      <c r="F4" s="3"/>
      <c r="G4" s="4"/>
      <c r="H4" s="4"/>
      <c r="I4" s="4"/>
      <c r="J4" s="4"/>
      <c r="K4" s="4"/>
      <c r="N4" s="20"/>
      <c r="O4" s="20"/>
      <c r="P4" s="20"/>
      <c r="Q4" s="20"/>
      <c r="R4" s="20"/>
    </row>
    <row r="5" spans="4:18" ht="12.75">
      <c r="D5" s="6"/>
      <c r="E5" s="6"/>
      <c r="F5" s="6"/>
      <c r="G5" s="4"/>
      <c r="H5" s="4"/>
      <c r="I5" s="4"/>
      <c r="J5" s="4"/>
      <c r="K5" s="4"/>
      <c r="N5" s="20"/>
      <c r="O5" s="20"/>
      <c r="P5" s="20"/>
      <c r="Q5" s="20"/>
      <c r="R5" s="20"/>
    </row>
    <row r="6" spans="3:18" ht="12.75">
      <c r="C6" s="4"/>
      <c r="D6" s="4"/>
      <c r="E6" s="4"/>
      <c r="F6" s="4"/>
      <c r="G6" s="4"/>
      <c r="H6" s="4"/>
      <c r="I6" s="4"/>
      <c r="J6" s="4"/>
      <c r="K6" s="4"/>
      <c r="N6" s="20"/>
      <c r="O6" s="20"/>
      <c r="P6" s="20"/>
      <c r="Q6" s="20"/>
      <c r="R6" s="20"/>
    </row>
    <row r="7" spans="3:18" ht="12.75">
      <c r="C7" s="7"/>
      <c r="D7" s="8"/>
      <c r="E7" s="8"/>
      <c r="F7" s="8"/>
      <c r="G7" s="8"/>
      <c r="H7" s="8"/>
      <c r="I7" s="8"/>
      <c r="J7" s="8"/>
      <c r="K7" s="8"/>
      <c r="N7" s="20"/>
      <c r="O7" s="20"/>
      <c r="P7" s="20"/>
      <c r="Q7" s="20"/>
      <c r="R7" s="20"/>
    </row>
    <row r="8" spans="14:18" ht="12.75">
      <c r="N8" s="20"/>
      <c r="O8" s="20"/>
      <c r="P8" s="20"/>
      <c r="Q8" s="20"/>
      <c r="R8" s="20"/>
    </row>
    <row r="9" spans="12:18" ht="12.75">
      <c r="L9" s="9"/>
      <c r="N9" s="20"/>
      <c r="O9" s="20"/>
      <c r="P9" s="20"/>
      <c r="Q9" s="20"/>
      <c r="R9" s="20"/>
    </row>
    <row r="10" spans="12:18" ht="12.75">
      <c r="L10" s="9"/>
      <c r="N10" s="20"/>
      <c r="O10" s="20"/>
      <c r="P10" s="20"/>
      <c r="Q10" s="20"/>
      <c r="R10" s="20"/>
    </row>
    <row r="11" spans="12:19" s="13" customFormat="1" ht="12.75">
      <c r="L11" s="1"/>
      <c r="M11" s="1"/>
      <c r="N11" s="20"/>
      <c r="O11" s="20"/>
      <c r="P11" s="20"/>
      <c r="Q11" s="20"/>
      <c r="R11" s="20"/>
      <c r="S11" s="15"/>
    </row>
    <row r="12" spans="12:19" s="13" customFormat="1" ht="12.75">
      <c r="L12" s="1"/>
      <c r="M12" s="1"/>
      <c r="N12" s="20"/>
      <c r="O12" s="20"/>
      <c r="P12" s="20"/>
      <c r="Q12" s="20"/>
      <c r="R12" s="20"/>
      <c r="S12" s="15"/>
    </row>
    <row r="13" spans="12:19" s="13" customFormat="1" ht="12.75">
      <c r="L13" s="1"/>
      <c r="M13" s="1"/>
      <c r="N13" s="20"/>
      <c r="O13" s="20"/>
      <c r="P13" s="20"/>
      <c r="Q13" s="20"/>
      <c r="R13" s="20"/>
      <c r="S13" s="15"/>
    </row>
    <row r="14" spans="12:19" s="13" customFormat="1" ht="12.75">
      <c r="L14" s="1"/>
      <c r="M14" s="1"/>
      <c r="N14" s="20"/>
      <c r="O14" s="20"/>
      <c r="P14" s="20"/>
      <c r="Q14" s="20"/>
      <c r="R14" s="20"/>
      <c r="S14" s="15"/>
    </row>
    <row r="15" spans="3:19" s="13" customFormat="1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0"/>
      <c r="O15" s="20"/>
      <c r="P15" s="20"/>
      <c r="Q15" s="20"/>
      <c r="R15" s="20"/>
      <c r="S15" s="15"/>
    </row>
    <row r="16" spans="2:19" s="13" customFormat="1" ht="12.75">
      <c r="B16" s="1"/>
      <c r="D16" s="17"/>
      <c r="E16" s="17"/>
      <c r="F16" s="17"/>
      <c r="G16" s="17"/>
      <c r="H16" s="17"/>
      <c r="I16" s="1"/>
      <c r="J16" s="1"/>
      <c r="K16" s="1"/>
      <c r="L16" s="1"/>
      <c r="M16" s="1"/>
      <c r="N16" s="20"/>
      <c r="O16" s="20"/>
      <c r="P16" s="20"/>
      <c r="Q16" s="20"/>
      <c r="R16" s="20"/>
      <c r="S16" s="15"/>
    </row>
    <row r="17" spans="2:19" s="13" customFormat="1" ht="12.75"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0"/>
      <c r="O17" s="20"/>
      <c r="P17" s="20"/>
      <c r="Q17" s="20"/>
      <c r="R17" s="20"/>
      <c r="S17" s="15"/>
    </row>
    <row r="18" spans="2:19" s="13" customFormat="1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0"/>
      <c r="O18" s="20"/>
      <c r="P18" s="20"/>
      <c r="Q18" s="20"/>
      <c r="R18" s="20"/>
      <c r="S18" s="15"/>
    </row>
    <row r="19" spans="2:19" s="13" customFormat="1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0"/>
      <c r="O19" s="20"/>
      <c r="P19" s="20"/>
      <c r="Q19" s="20"/>
      <c r="R19" s="20"/>
      <c r="S19" s="15"/>
    </row>
    <row r="20" spans="2:19" s="13" customFormat="1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8"/>
      <c r="O20" s="19"/>
      <c r="P20" s="20"/>
      <c r="Q20" s="20"/>
      <c r="R20" s="15"/>
      <c r="S20" s="15"/>
    </row>
    <row r="21" spans="2:19" s="13" customFormat="1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1"/>
      <c r="O21" s="22"/>
      <c r="P21" s="20"/>
      <c r="Q21" s="20"/>
      <c r="R21" s="15"/>
      <c r="S21" s="15"/>
    </row>
    <row r="22" spans="2:19" s="13" customFormat="1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1"/>
      <c r="O22" s="19"/>
      <c r="P22" s="20"/>
      <c r="Q22" s="20"/>
      <c r="R22" s="15"/>
      <c r="S22" s="15"/>
    </row>
    <row r="23" spans="2:19" s="13" customFormat="1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1"/>
      <c r="O23" s="6"/>
      <c r="P23" s="20"/>
      <c r="Q23" s="20"/>
      <c r="R23" s="15"/>
      <c r="S23" s="15"/>
    </row>
    <row r="24" spans="2:19" s="13" customFormat="1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1"/>
      <c r="O24" s="19"/>
      <c r="P24" s="20"/>
      <c r="Q24" s="20"/>
      <c r="R24" s="15"/>
      <c r="S24" s="15"/>
    </row>
    <row r="25" spans="2:19" s="13" customFormat="1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1"/>
      <c r="O25" s="22"/>
      <c r="P25" s="20"/>
      <c r="Q25" s="20"/>
      <c r="R25" s="15"/>
      <c r="S25" s="15"/>
    </row>
    <row r="26" spans="2:19" s="13" customFormat="1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3"/>
      <c r="O26" s="19"/>
      <c r="P26" s="20"/>
      <c r="Q26" s="20"/>
      <c r="R26" s="15"/>
      <c r="S26" s="15"/>
    </row>
    <row r="27" spans="2:19" s="13" customFormat="1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3"/>
      <c r="O27" s="19"/>
      <c r="P27" s="20"/>
      <c r="Q27" s="20"/>
      <c r="R27" s="15"/>
      <c r="S27" s="15"/>
    </row>
    <row r="28" spans="2:19" s="13" customFormat="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4"/>
      <c r="O28" s="19"/>
      <c r="P28" s="20"/>
      <c r="Q28" s="20"/>
      <c r="R28" s="15"/>
      <c r="S28" s="15"/>
    </row>
    <row r="29" spans="2:19" s="13" customFormat="1" ht="12.75">
      <c r="B29" s="106" t="s">
        <v>148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3"/>
      <c r="O29" s="25"/>
      <c r="P29" s="20"/>
      <c r="Q29" s="20"/>
      <c r="R29" s="15"/>
      <c r="S29" s="15"/>
    </row>
    <row r="30" spans="2:19" s="13" customFormat="1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3"/>
      <c r="O30" s="26"/>
      <c r="P30" s="20"/>
      <c r="Q30" s="20"/>
      <c r="R30" s="15"/>
      <c r="S30" s="15"/>
    </row>
    <row r="31" spans="2:19" s="13" customFormat="1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3"/>
      <c r="O31" s="25"/>
      <c r="P31" s="20"/>
      <c r="Q31" s="20"/>
      <c r="R31" s="15"/>
      <c r="S31" s="15"/>
    </row>
    <row r="32" spans="2:19" s="13" customFormat="1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3"/>
      <c r="O32" s="26"/>
      <c r="P32" s="20"/>
      <c r="Q32" s="20"/>
      <c r="R32" s="15"/>
      <c r="S32" s="15"/>
    </row>
    <row r="33" spans="2:19" s="13" customFormat="1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3"/>
      <c r="O33" s="25"/>
      <c r="P33" s="20"/>
      <c r="Q33" s="20"/>
      <c r="R33" s="15"/>
      <c r="S33" s="15"/>
    </row>
    <row r="34" spans="2:19" s="13" customFormat="1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6"/>
      <c r="O34" s="26"/>
      <c r="P34" s="26"/>
      <c r="Q34" s="15"/>
      <c r="R34" s="15"/>
      <c r="S34" s="15"/>
    </row>
    <row r="35" spans="2:19" s="13" customFormat="1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5"/>
      <c r="R35" s="15"/>
      <c r="S35" s="15"/>
    </row>
    <row r="36" spans="2:19" s="13" customFormat="1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5"/>
      <c r="R36" s="15"/>
      <c r="S36" s="15"/>
    </row>
    <row r="37" spans="2:19" s="13" customFormat="1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5"/>
      <c r="R37" s="15"/>
      <c r="S37" s="15"/>
    </row>
    <row r="38" spans="17:19" ht="12.75">
      <c r="Q38" s="15"/>
      <c r="R38" s="15"/>
      <c r="S38" s="15"/>
    </row>
    <row r="39" spans="17:19" ht="12.75">
      <c r="Q39" s="15"/>
      <c r="R39" s="15"/>
      <c r="S39" s="15"/>
    </row>
    <row r="40" spans="17:19" ht="12.75">
      <c r="Q40" s="15"/>
      <c r="R40" s="15"/>
      <c r="S40" s="15"/>
    </row>
    <row r="41" spans="17:19" ht="12.75">
      <c r="Q41" s="15"/>
      <c r="R41" s="15"/>
      <c r="S41" s="15"/>
    </row>
    <row r="42" spans="17:19" ht="12.75">
      <c r="Q42" s="15"/>
      <c r="R42" s="15"/>
      <c r="S42" s="15"/>
    </row>
    <row r="43" spans="17:19" ht="12.75">
      <c r="Q43" s="15"/>
      <c r="R43" s="15"/>
      <c r="S43" s="15"/>
    </row>
    <row r="50" spans="1:6" ht="12.75">
      <c r="A50" s="96" t="s">
        <v>0</v>
      </c>
      <c r="B50" s="92" t="s">
        <v>8</v>
      </c>
      <c r="C50" s="93"/>
      <c r="D50" s="94" t="s">
        <v>4</v>
      </c>
      <c r="E50" s="92"/>
      <c r="F50" s="9"/>
    </row>
    <row r="51" spans="1:6" ht="12.75">
      <c r="A51" s="97"/>
      <c r="B51" s="11">
        <v>2006</v>
      </c>
      <c r="C51" s="11">
        <v>2011</v>
      </c>
      <c r="D51" s="11">
        <v>2006</v>
      </c>
      <c r="E51" s="12">
        <v>2011</v>
      </c>
      <c r="F51" s="9"/>
    </row>
    <row r="52" spans="1:6" ht="12.75">
      <c r="A52" s="55" t="s">
        <v>1</v>
      </c>
      <c r="B52" s="58">
        <v>17.628660425253834</v>
      </c>
      <c r="C52" s="58">
        <v>71.75917914734453</v>
      </c>
      <c r="D52" s="58">
        <v>9.175906933723555</v>
      </c>
      <c r="E52" s="28">
        <v>61.27651929352906</v>
      </c>
      <c r="F52" s="9"/>
    </row>
    <row r="53" spans="1:6" ht="12.75">
      <c r="A53" s="56" t="s">
        <v>2</v>
      </c>
      <c r="B53" s="58">
        <v>49.12952275951072</v>
      </c>
      <c r="C53" s="58">
        <v>28.062301168390086</v>
      </c>
      <c r="D53" s="58">
        <v>69.91264053062346</v>
      </c>
      <c r="E53" s="28">
        <v>37.80837057064569</v>
      </c>
      <c r="F53" s="9"/>
    </row>
    <row r="54" spans="1:6" ht="12.75">
      <c r="A54" s="56" t="s">
        <v>3</v>
      </c>
      <c r="B54" s="58">
        <v>33.241816815235445</v>
      </c>
      <c r="C54" s="58">
        <v>0.17851968426538664</v>
      </c>
      <c r="D54" s="58">
        <v>20.91145253565299</v>
      </c>
      <c r="E54" s="28">
        <v>0.9151101358252367</v>
      </c>
      <c r="F54" s="9"/>
    </row>
    <row r="55" spans="1:6" ht="12.75">
      <c r="A55" s="57" t="s">
        <v>5</v>
      </c>
      <c r="B55" s="59">
        <v>100</v>
      </c>
      <c r="C55" s="59">
        <v>100</v>
      </c>
      <c r="D55" s="59">
        <v>100</v>
      </c>
      <c r="E55" s="34">
        <v>100</v>
      </c>
      <c r="F55" s="9"/>
    </row>
    <row r="59" spans="1:9" ht="12.75">
      <c r="A59" s="88" t="s">
        <v>0</v>
      </c>
      <c r="B59" s="90">
        <v>2006</v>
      </c>
      <c r="C59" s="91"/>
      <c r="D59" s="91"/>
      <c r="E59" s="92"/>
      <c r="F59" s="90">
        <v>2011</v>
      </c>
      <c r="G59" s="91"/>
      <c r="H59" s="91"/>
      <c r="I59" s="92"/>
    </row>
    <row r="60" spans="1:9" ht="12.75">
      <c r="A60" s="89"/>
      <c r="B60" s="95" t="s">
        <v>8</v>
      </c>
      <c r="C60" s="91"/>
      <c r="D60" s="94" t="s">
        <v>4</v>
      </c>
      <c r="E60" s="93"/>
      <c r="F60" s="95" t="s">
        <v>8</v>
      </c>
      <c r="G60" s="91"/>
      <c r="H60" s="94" t="s">
        <v>4</v>
      </c>
      <c r="I60" s="92"/>
    </row>
    <row r="61" spans="1:9" ht="12.75">
      <c r="A61" s="10"/>
      <c r="B61" s="11" t="s">
        <v>7</v>
      </c>
      <c r="C61" s="11" t="s">
        <v>6</v>
      </c>
      <c r="D61" s="11" t="s">
        <v>7</v>
      </c>
      <c r="E61" s="11" t="s">
        <v>6</v>
      </c>
      <c r="F61" s="11" t="s">
        <v>7</v>
      </c>
      <c r="G61" s="11" t="s">
        <v>6</v>
      </c>
      <c r="H61" s="11" t="s">
        <v>7</v>
      </c>
      <c r="I61" s="12" t="s">
        <v>6</v>
      </c>
    </row>
    <row r="62" spans="1:9" ht="12.75">
      <c r="A62" s="14" t="s">
        <v>1</v>
      </c>
      <c r="B62" s="27">
        <v>343135</v>
      </c>
      <c r="C62" s="28">
        <f>+B62/$B$65*100</f>
        <v>17.628660425253834</v>
      </c>
      <c r="D62" s="29">
        <v>46119632</v>
      </c>
      <c r="E62" s="28">
        <f>+D62/$D$65*100</f>
        <v>9.175906933723555</v>
      </c>
      <c r="F62" s="30">
        <v>1401662</v>
      </c>
      <c r="G62" s="28">
        <f>+F62/$F$65*100</f>
        <v>71.75917914734453</v>
      </c>
      <c r="H62" s="31">
        <v>315567231</v>
      </c>
      <c r="I62" s="28">
        <f>+H62/$H$65*100</f>
        <v>61.27651929352906</v>
      </c>
    </row>
    <row r="63" spans="1:9" ht="12.75">
      <c r="A63" s="16" t="s">
        <v>2</v>
      </c>
      <c r="B63" s="32">
        <v>956287</v>
      </c>
      <c r="C63" s="28">
        <f>+B63/$B$65*100</f>
        <v>49.12952275951072</v>
      </c>
      <c r="D63" s="33">
        <v>351392541</v>
      </c>
      <c r="E63" s="28">
        <f>+D63/$D$65*100</f>
        <v>69.91264053062346</v>
      </c>
      <c r="F63" s="32">
        <v>548137</v>
      </c>
      <c r="G63" s="28">
        <f>+F63/$F$65*100</f>
        <v>28.062301168390086</v>
      </c>
      <c r="H63" s="33">
        <v>194708886</v>
      </c>
      <c r="I63" s="28">
        <f>+H63/$H$65*100</f>
        <v>37.80837057064569</v>
      </c>
    </row>
    <row r="64" spans="1:9" ht="12.75">
      <c r="A64" s="43" t="s">
        <v>3</v>
      </c>
      <c r="B64" s="35">
        <v>647039</v>
      </c>
      <c r="C64" s="44">
        <f>+B64/$B$65*100</f>
        <v>33.241816815235445</v>
      </c>
      <c r="D64" s="36">
        <v>105104433</v>
      </c>
      <c r="E64" s="44">
        <f>+D64/$D$65*100</f>
        <v>20.91145253565299</v>
      </c>
      <c r="F64" s="35">
        <v>3487</v>
      </c>
      <c r="G64" s="45">
        <f>+F64/$F$65*100</f>
        <v>0.17851968426538664</v>
      </c>
      <c r="H64" s="36">
        <v>4712715</v>
      </c>
      <c r="I64" s="44">
        <f>+H64/$H$65*100</f>
        <v>0.9151101358252367</v>
      </c>
    </row>
    <row r="65" spans="1:9" ht="12.75">
      <c r="A65" s="46" t="s">
        <v>5</v>
      </c>
      <c r="B65" s="47">
        <v>1946461</v>
      </c>
      <c r="C65" s="48">
        <f>+B65/$B$65*100</f>
        <v>100</v>
      </c>
      <c r="D65" s="49">
        <v>502616606</v>
      </c>
      <c r="E65" s="48">
        <f>+D65/$D$65*100</f>
        <v>100</v>
      </c>
      <c r="F65" s="47">
        <v>1953286</v>
      </c>
      <c r="G65" s="48">
        <f>+F65/$F$65*100</f>
        <v>100</v>
      </c>
      <c r="H65" s="49">
        <v>514988832</v>
      </c>
      <c r="I65" s="48">
        <f>+H65/$H$65*100</f>
        <v>100</v>
      </c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</sheetData>
  <mergeCells count="10">
    <mergeCell ref="A59:A60"/>
    <mergeCell ref="B59:E59"/>
    <mergeCell ref="F59:I59"/>
    <mergeCell ref="B50:C50"/>
    <mergeCell ref="D50:E50"/>
    <mergeCell ref="D60:E60"/>
    <mergeCell ref="B60:C60"/>
    <mergeCell ref="F60:G60"/>
    <mergeCell ref="H60:I60"/>
    <mergeCell ref="A50:A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showGridLines="0" workbookViewId="0" topLeftCell="A1">
      <selection activeCell="B3" sqref="B3"/>
    </sheetView>
  </sheetViews>
  <sheetFormatPr defaultColWidth="9.140625" defaultRowHeight="12.75"/>
  <cols>
    <col min="1" max="2" width="9.140625" style="2" customWidth="1"/>
    <col min="3" max="6" width="11.28125" style="2" bestFit="1" customWidth="1"/>
    <col min="7" max="7" width="9.28125" style="2" bestFit="1" customWidth="1"/>
    <col min="8" max="8" width="10.7109375" style="2" customWidth="1"/>
    <col min="9" max="16384" width="9.140625" style="2" customWidth="1"/>
  </cols>
  <sheetData>
    <row r="2" ht="15">
      <c r="B2" s="105" t="s">
        <v>140</v>
      </c>
    </row>
    <row r="3" ht="13.5">
      <c r="B3" s="2" t="s">
        <v>144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>
      <c r="B25" s="1"/>
    </row>
    <row r="26" ht="12"/>
    <row r="27" ht="12"/>
    <row r="28" ht="12"/>
    <row r="29" ht="12.75">
      <c r="B29" s="106" t="s">
        <v>148</v>
      </c>
    </row>
    <row r="30" ht="12.75">
      <c r="B30" s="1"/>
    </row>
    <row r="41" ht="12.75">
      <c r="G41" s="54"/>
    </row>
    <row r="42" ht="12.75">
      <c r="G42" s="86"/>
    </row>
    <row r="43" spans="5:7" ht="12.75">
      <c r="E43" s="86"/>
      <c r="G43" s="87"/>
    </row>
    <row r="45" ht="12.75">
      <c r="G45" s="54"/>
    </row>
    <row r="50" spans="1:12" ht="36" customHeight="1">
      <c r="A50" s="39"/>
      <c r="B50" s="53"/>
      <c r="C50" s="98" t="s">
        <v>10</v>
      </c>
      <c r="D50" s="94" t="s">
        <v>4</v>
      </c>
      <c r="E50" s="93"/>
      <c r="F50" s="94" t="s">
        <v>8</v>
      </c>
      <c r="G50" s="93"/>
      <c r="H50" s="94" t="s">
        <v>19</v>
      </c>
      <c r="I50" s="93"/>
      <c r="J50" s="94" t="s">
        <v>20</v>
      </c>
      <c r="K50" s="92"/>
      <c r="L50" s="39"/>
    </row>
    <row r="51" spans="1:12" ht="36" customHeight="1">
      <c r="A51" s="39"/>
      <c r="B51" s="53"/>
      <c r="C51" s="99"/>
      <c r="D51" s="11">
        <v>2006</v>
      </c>
      <c r="E51" s="11">
        <v>2011</v>
      </c>
      <c r="F51" s="11">
        <v>2006</v>
      </c>
      <c r="G51" s="11">
        <v>2011</v>
      </c>
      <c r="H51" s="11">
        <v>2006</v>
      </c>
      <c r="I51" s="11">
        <v>2011</v>
      </c>
      <c r="J51" s="11">
        <v>2006</v>
      </c>
      <c r="K51" s="12">
        <v>2011</v>
      </c>
      <c r="L51" s="39"/>
    </row>
    <row r="52" spans="1:11" ht="12.75">
      <c r="A52" s="39"/>
      <c r="B52" s="53"/>
      <c r="C52" s="37">
        <v>1</v>
      </c>
      <c r="D52" s="27">
        <v>69560</v>
      </c>
      <c r="E52" s="27">
        <v>56208</v>
      </c>
      <c r="F52" s="27">
        <v>69560</v>
      </c>
      <c r="G52" s="27">
        <v>56208</v>
      </c>
      <c r="H52" s="40">
        <f>+D52/$D$63*100</f>
        <v>0.013839574572273484</v>
      </c>
      <c r="I52" s="40">
        <f>+E52/$E$63*100</f>
        <v>0.010914411441062085</v>
      </c>
      <c r="J52" s="40">
        <f>+F52/$F$63*100</f>
        <v>3.5736652314122916</v>
      </c>
      <c r="K52" s="40">
        <f>+G52/$G$63*100</f>
        <v>2.8776123926552484</v>
      </c>
    </row>
    <row r="53" spans="1:11" ht="12.75">
      <c r="A53" s="39"/>
      <c r="B53" s="53"/>
      <c r="C53" s="38" t="s">
        <v>11</v>
      </c>
      <c r="D53" s="32">
        <v>6167554</v>
      </c>
      <c r="E53" s="32">
        <v>6115110</v>
      </c>
      <c r="F53" s="32">
        <v>721187</v>
      </c>
      <c r="G53" s="32">
        <v>725239</v>
      </c>
      <c r="H53" s="41">
        <f>+D53/$D$63*100</f>
        <v>1.2270891821668144</v>
      </c>
      <c r="I53" s="41">
        <f>+E53/$E$63*100</f>
        <v>1.1874257498461636</v>
      </c>
      <c r="J53" s="41">
        <f>+F53/$F$63*100</f>
        <v>37.051191881060035</v>
      </c>
      <c r="K53" s="41">
        <f>+G53/$G$63*100</f>
        <v>37.12917616775014</v>
      </c>
    </row>
    <row r="54" spans="1:11" ht="12.75">
      <c r="A54" s="39"/>
      <c r="B54" s="53"/>
      <c r="C54" s="38" t="s">
        <v>12</v>
      </c>
      <c r="D54" s="32">
        <v>11976475</v>
      </c>
      <c r="E54" s="32">
        <v>11998224</v>
      </c>
      <c r="F54" s="32">
        <v>375888</v>
      </c>
      <c r="G54" s="32">
        <v>375454</v>
      </c>
      <c r="H54" s="41">
        <f>+D54/$D$63*100</f>
        <v>2.382825170722672</v>
      </c>
      <c r="I54" s="41">
        <f>+E54/$E$63*100</f>
        <v>2.3298027558003436</v>
      </c>
      <c r="J54" s="41">
        <f>+F54/$F$63*100</f>
        <v>19.311355326410343</v>
      </c>
      <c r="K54" s="41">
        <f>+G54/$G$63*100</f>
        <v>19.221660320096493</v>
      </c>
    </row>
    <row r="55" spans="1:11" ht="12.75">
      <c r="A55" s="39"/>
      <c r="B55" s="53"/>
      <c r="C55" s="38" t="s">
        <v>13</v>
      </c>
      <c r="D55" s="32">
        <v>16426072</v>
      </c>
      <c r="E55" s="32">
        <v>16720967</v>
      </c>
      <c r="F55" s="32">
        <v>232310</v>
      </c>
      <c r="G55" s="32">
        <v>236226</v>
      </c>
      <c r="H55" s="41">
        <f>+D55/$D$63*100</f>
        <v>3.2681116787454494</v>
      </c>
      <c r="I55" s="41">
        <f>+E55/$E$63*100</f>
        <v>3.246860118318061</v>
      </c>
      <c r="J55" s="41">
        <f>+F55/$F$63*100</f>
        <v>11.934993816983747</v>
      </c>
      <c r="K55" s="41">
        <f>+G55/$G$63*100</f>
        <v>12.093774285998055</v>
      </c>
    </row>
    <row r="56" spans="1:11" ht="12.75">
      <c r="A56" s="39"/>
      <c r="B56" s="53"/>
      <c r="C56" s="38" t="s">
        <v>14</v>
      </c>
      <c r="D56" s="32">
        <v>13700303</v>
      </c>
      <c r="E56" s="32">
        <v>14157916</v>
      </c>
      <c r="F56" s="32">
        <v>112147</v>
      </c>
      <c r="G56" s="32">
        <v>115836</v>
      </c>
      <c r="H56" s="41">
        <f>+D56/$D$63*100</f>
        <v>2.725795932019007</v>
      </c>
      <c r="I56" s="41">
        <f>+E56/$E$63*100</f>
        <v>2.7491695198547528</v>
      </c>
      <c r="J56" s="41">
        <f>+F56/$F$63*100</f>
        <v>5.761584742771625</v>
      </c>
      <c r="K56" s="41">
        <f>+G56/$G$63*100</f>
        <v>5.930314352327309</v>
      </c>
    </row>
    <row r="57" spans="1:11" ht="12.75">
      <c r="A57" s="39"/>
      <c r="B57" s="53"/>
      <c r="C57" s="38" t="s">
        <v>15</v>
      </c>
      <c r="D57" s="32">
        <v>12130372</v>
      </c>
      <c r="E57" s="32">
        <v>12471059</v>
      </c>
      <c r="F57" s="32">
        <v>70164</v>
      </c>
      <c r="G57" s="32">
        <v>72144</v>
      </c>
      <c r="H57" s="41">
        <f>+D57/$D$63*100</f>
        <v>2.4134443341491982</v>
      </c>
      <c r="I57" s="41">
        <f>+E57/$E$63*100</f>
        <v>2.4216173681995494</v>
      </c>
      <c r="J57" s="41">
        <f>+F57/$F$63*100</f>
        <v>3.6046959070847038</v>
      </c>
      <c r="K57" s="41">
        <f>+G57/$G$63*100</f>
        <v>3.6934683400177954</v>
      </c>
    </row>
    <row r="58" spans="1:11" ht="12.75">
      <c r="A58" s="39"/>
      <c r="B58" s="53"/>
      <c r="C58" s="38" t="s">
        <v>16</v>
      </c>
      <c r="D58" s="32">
        <v>54450910</v>
      </c>
      <c r="E58" s="32">
        <v>56029152</v>
      </c>
      <c r="F58" s="32">
        <v>172033</v>
      </c>
      <c r="G58" s="32">
        <v>177299</v>
      </c>
      <c r="H58" s="41">
        <f>+D58/$D$63*100</f>
        <v>10.83348806028108</v>
      </c>
      <c r="I58" s="41">
        <f>+E58/$E$63*100</f>
        <v>10.879682920968662</v>
      </c>
      <c r="J58" s="41">
        <f>+F58/$F$63*100</f>
        <v>8.83824541051683</v>
      </c>
      <c r="K58" s="41">
        <f>+G58/$G$63*100</f>
        <v>9.07696056798646</v>
      </c>
    </row>
    <row r="59" spans="1:11" ht="12.75">
      <c r="A59" s="39"/>
      <c r="B59" s="53"/>
      <c r="C59" s="38" t="s">
        <v>17</v>
      </c>
      <c r="D59" s="32">
        <v>58836814</v>
      </c>
      <c r="E59" s="32">
        <v>59069521</v>
      </c>
      <c r="F59" s="32">
        <v>83637</v>
      </c>
      <c r="G59" s="32">
        <v>84112</v>
      </c>
      <c r="H59" s="41">
        <f>+D59/$D$63*100</f>
        <v>11.706102285048656</v>
      </c>
      <c r="I59" s="41">
        <f>+E59/$E$63*100</f>
        <v>11.470058636145337</v>
      </c>
      <c r="J59" s="41">
        <f>+F59/$F$63*100</f>
        <v>4.29687520068473</v>
      </c>
      <c r="K59" s="41">
        <f>+G59/$G$63*100</f>
        <v>4.306179433016977</v>
      </c>
    </row>
    <row r="60" spans="1:11" ht="24">
      <c r="A60" s="39"/>
      <c r="B60" s="53"/>
      <c r="C60" s="38" t="s">
        <v>143</v>
      </c>
      <c r="D60" s="32">
        <v>103215956</v>
      </c>
      <c r="E60" s="32">
        <v>103872123</v>
      </c>
      <c r="F60" s="32">
        <v>65949</v>
      </c>
      <c r="G60" s="32">
        <v>66265</v>
      </c>
      <c r="H60" s="41">
        <f>+D60/$D$63*100</f>
        <v>20.535723405843857</v>
      </c>
      <c r="I60" s="41">
        <f>+E60/$E$63*100</f>
        <v>20.16978166237205</v>
      </c>
      <c r="J60" s="41">
        <f>+F60/$F$63*100</f>
        <v>3.388149056158844</v>
      </c>
      <c r="K60" s="41">
        <f>+G60/$G$63*100</f>
        <v>3.3924883504002996</v>
      </c>
    </row>
    <row r="61" spans="1:11" ht="24">
      <c r="A61" s="39"/>
      <c r="B61" s="53"/>
      <c r="C61" s="38" t="s">
        <v>142</v>
      </c>
      <c r="D61" s="32">
        <v>102196202</v>
      </c>
      <c r="E61" s="32">
        <v>101943227</v>
      </c>
      <c r="F61" s="32">
        <v>29287</v>
      </c>
      <c r="G61" s="32">
        <v>29188</v>
      </c>
      <c r="H61" s="41">
        <f>+D61/$D$63*100</f>
        <v>20.33283436719558</v>
      </c>
      <c r="I61" s="41">
        <f>+E61/$E$63*100</f>
        <v>19.79523062744786</v>
      </c>
      <c r="J61" s="41">
        <f>+F61/$F$63*100</f>
        <v>1.504628143076075</v>
      </c>
      <c r="K61" s="41">
        <f>+G61/$G$63*100</f>
        <v>1.4943024216627776</v>
      </c>
    </row>
    <row r="62" spans="1:11" ht="12.75">
      <c r="A62" s="39"/>
      <c r="B62" s="53"/>
      <c r="C62" s="51" t="s">
        <v>18</v>
      </c>
      <c r="D62" s="35">
        <v>123446388</v>
      </c>
      <c r="E62" s="35">
        <v>132555325</v>
      </c>
      <c r="F62" s="35">
        <v>14299</v>
      </c>
      <c r="G62" s="35">
        <v>15315</v>
      </c>
      <c r="H62" s="41">
        <f>+D62/$D$63*100</f>
        <v>24.560746009255414</v>
      </c>
      <c r="I62" s="41">
        <f>+E62/$E$63*100</f>
        <v>25.739456229606162</v>
      </c>
      <c r="J62" s="41">
        <f>+F62/$F$63*100</f>
        <v>0.7346152838407757</v>
      </c>
      <c r="K62" s="41">
        <f>+G62/$G$63*100</f>
        <v>0.7840633680884418</v>
      </c>
    </row>
    <row r="63" spans="1:11" ht="12.75">
      <c r="A63" s="39"/>
      <c r="B63" s="53"/>
      <c r="C63" s="52" t="s">
        <v>5</v>
      </c>
      <c r="D63" s="50">
        <f aca="true" t="shared" si="0" ref="D63">SUM(D52:D62)</f>
        <v>502616606</v>
      </c>
      <c r="E63" s="50">
        <f>SUM(E52:E62)</f>
        <v>514988832</v>
      </c>
      <c r="F63" s="50">
        <f>SUM(F52:F62)</f>
        <v>1946461</v>
      </c>
      <c r="G63" s="50">
        <f>SUM(G52:G62)</f>
        <v>1953286</v>
      </c>
      <c r="H63" s="42">
        <f>+D63/$D$63*100</f>
        <v>100</v>
      </c>
      <c r="I63" s="42">
        <f>+E63/$E$63*100</f>
        <v>100</v>
      </c>
      <c r="J63" s="42">
        <f>+F63/$F$63*100</f>
        <v>100</v>
      </c>
      <c r="K63" s="42">
        <f>+G63/$G$63*100</f>
        <v>100</v>
      </c>
    </row>
  </sheetData>
  <mergeCells count="5">
    <mergeCell ref="D50:E50"/>
    <mergeCell ref="F50:G50"/>
    <mergeCell ref="H50:I50"/>
    <mergeCell ref="J50:K50"/>
    <mergeCell ref="C50:C5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showGridLines="0" tabSelected="1" workbookViewId="0" topLeftCell="A1">
      <selection activeCell="B4" sqref="B4:J17"/>
    </sheetView>
  </sheetViews>
  <sheetFormatPr defaultColWidth="9.140625" defaultRowHeight="12.75"/>
  <cols>
    <col min="1" max="1" width="9.140625" style="2" customWidth="1"/>
    <col min="2" max="2" width="19.28125" style="2" customWidth="1"/>
    <col min="3" max="3" width="12.7109375" style="2" customWidth="1"/>
    <col min="4" max="4" width="6.8515625" style="2" customWidth="1"/>
    <col min="5" max="5" width="12.7109375" style="2" customWidth="1"/>
    <col min="6" max="6" width="6.8515625" style="2" customWidth="1"/>
    <col min="7" max="7" width="12.7109375" style="2" customWidth="1"/>
    <col min="8" max="8" width="6.8515625" style="2" customWidth="1"/>
    <col min="9" max="9" width="12.7109375" style="2" customWidth="1"/>
    <col min="10" max="10" width="6.8515625" style="2" customWidth="1"/>
    <col min="11" max="16384" width="9.140625" style="2" customWidth="1"/>
  </cols>
  <sheetData>
    <row r="2" ht="17.25">
      <c r="B2" s="105" t="s">
        <v>145</v>
      </c>
    </row>
    <row r="4" spans="1:10" ht="12.75" customHeight="1">
      <c r="A4" s="39"/>
      <c r="B4" s="131" t="s">
        <v>147</v>
      </c>
      <c r="C4" s="109">
        <v>2006</v>
      </c>
      <c r="D4" s="107"/>
      <c r="E4" s="107"/>
      <c r="F4" s="108"/>
      <c r="G4" s="110">
        <v>2011</v>
      </c>
      <c r="H4" s="107"/>
      <c r="I4" s="107"/>
      <c r="J4" s="107"/>
    </row>
    <row r="5" spans="1:10" ht="12.75">
      <c r="A5" s="39"/>
      <c r="B5" s="132"/>
      <c r="C5" s="111" t="s">
        <v>8</v>
      </c>
      <c r="D5" s="111" t="s">
        <v>21</v>
      </c>
      <c r="E5" s="111" t="s">
        <v>4</v>
      </c>
      <c r="F5" s="125" t="s">
        <v>21</v>
      </c>
      <c r="G5" s="112" t="s">
        <v>8</v>
      </c>
      <c r="H5" s="111" t="s">
        <v>21</v>
      </c>
      <c r="I5" s="111" t="s">
        <v>4</v>
      </c>
      <c r="J5" s="111" t="s">
        <v>21</v>
      </c>
    </row>
    <row r="6" spans="1:10" ht="12.75">
      <c r="A6" s="39"/>
      <c r="B6" s="133" t="s">
        <v>5</v>
      </c>
      <c r="C6" s="113">
        <v>1946461</v>
      </c>
      <c r="D6" s="121">
        <v>100</v>
      </c>
      <c r="E6" s="113">
        <v>502616606</v>
      </c>
      <c r="F6" s="126">
        <v>100</v>
      </c>
      <c r="G6" s="117">
        <v>1953286</v>
      </c>
      <c r="H6" s="121">
        <v>100</v>
      </c>
      <c r="I6" s="113">
        <v>514988832</v>
      </c>
      <c r="J6" s="121">
        <v>100</v>
      </c>
    </row>
    <row r="7" spans="1:10" ht="12.75">
      <c r="A7" s="39"/>
      <c r="B7" s="130">
        <v>1</v>
      </c>
      <c r="C7" s="114">
        <v>69560</v>
      </c>
      <c r="D7" s="122">
        <v>3.5736652314122916</v>
      </c>
      <c r="E7" s="114">
        <v>69560</v>
      </c>
      <c r="F7" s="127">
        <v>0.013839574572273484</v>
      </c>
      <c r="G7" s="118">
        <v>56208</v>
      </c>
      <c r="H7" s="122">
        <v>2.8776123926552484</v>
      </c>
      <c r="I7" s="114">
        <v>56208</v>
      </c>
      <c r="J7" s="122">
        <v>0.010914411441062085</v>
      </c>
    </row>
    <row r="8" spans="1:10" ht="12.75">
      <c r="A8" s="39"/>
      <c r="B8" s="134" t="s">
        <v>11</v>
      </c>
      <c r="C8" s="115">
        <v>721187</v>
      </c>
      <c r="D8" s="123">
        <v>37.051191881060035</v>
      </c>
      <c r="E8" s="115">
        <v>6167554</v>
      </c>
      <c r="F8" s="128">
        <v>1.2270891821668144</v>
      </c>
      <c r="G8" s="119">
        <v>725239</v>
      </c>
      <c r="H8" s="123">
        <v>37.12917616775014</v>
      </c>
      <c r="I8" s="115">
        <v>6115110</v>
      </c>
      <c r="J8" s="123">
        <v>1.1874257498461636</v>
      </c>
    </row>
    <row r="9" spans="1:10" ht="12.75">
      <c r="A9" s="39"/>
      <c r="B9" s="134" t="s">
        <v>12</v>
      </c>
      <c r="C9" s="115">
        <v>375888</v>
      </c>
      <c r="D9" s="123">
        <v>19.311355326410343</v>
      </c>
      <c r="E9" s="115">
        <v>11976475</v>
      </c>
      <c r="F9" s="128">
        <v>2.382825170722672</v>
      </c>
      <c r="G9" s="119">
        <v>375454</v>
      </c>
      <c r="H9" s="123">
        <v>19.221660320096493</v>
      </c>
      <c r="I9" s="115">
        <v>11998224</v>
      </c>
      <c r="J9" s="123">
        <v>2.3298027558003436</v>
      </c>
    </row>
    <row r="10" spans="1:10" ht="12.75">
      <c r="A10" s="39"/>
      <c r="B10" s="134" t="s">
        <v>13</v>
      </c>
      <c r="C10" s="115">
        <v>232310</v>
      </c>
      <c r="D10" s="123">
        <v>11.934993816983747</v>
      </c>
      <c r="E10" s="115">
        <v>16426072</v>
      </c>
      <c r="F10" s="128">
        <v>3.2681116787454494</v>
      </c>
      <c r="G10" s="119">
        <v>236226</v>
      </c>
      <c r="H10" s="123">
        <v>12.093774285998055</v>
      </c>
      <c r="I10" s="115">
        <v>16720967</v>
      </c>
      <c r="J10" s="123">
        <v>3.246860118318061</v>
      </c>
    </row>
    <row r="11" spans="1:10" ht="12.75">
      <c r="A11" s="39"/>
      <c r="B11" s="134" t="s">
        <v>14</v>
      </c>
      <c r="C11" s="115">
        <v>112147</v>
      </c>
      <c r="D11" s="123">
        <v>5.761584742771625</v>
      </c>
      <c r="E11" s="115">
        <v>13700303</v>
      </c>
      <c r="F11" s="128">
        <v>2.725795932019007</v>
      </c>
      <c r="G11" s="119">
        <v>115836</v>
      </c>
      <c r="H11" s="123">
        <v>5.930314352327309</v>
      </c>
      <c r="I11" s="115">
        <v>14157916</v>
      </c>
      <c r="J11" s="123">
        <v>2.7491695198547528</v>
      </c>
    </row>
    <row r="12" spans="1:10" ht="12.75">
      <c r="A12" s="39"/>
      <c r="B12" s="134" t="s">
        <v>15</v>
      </c>
      <c r="C12" s="115">
        <v>70164</v>
      </c>
      <c r="D12" s="123">
        <v>3.6046959070847038</v>
      </c>
      <c r="E12" s="115">
        <v>12130372</v>
      </c>
      <c r="F12" s="128">
        <v>2.4134443341491982</v>
      </c>
      <c r="G12" s="119">
        <v>72144</v>
      </c>
      <c r="H12" s="123">
        <v>3.6934683400177954</v>
      </c>
      <c r="I12" s="115">
        <v>12471059</v>
      </c>
      <c r="J12" s="123">
        <v>2.4216173681995494</v>
      </c>
    </row>
    <row r="13" spans="1:10" ht="12.75">
      <c r="A13" s="39"/>
      <c r="B13" s="134" t="s">
        <v>16</v>
      </c>
      <c r="C13" s="115">
        <v>172033</v>
      </c>
      <c r="D13" s="123">
        <v>8.83824541051683</v>
      </c>
      <c r="E13" s="115">
        <v>54450910</v>
      </c>
      <c r="F13" s="128">
        <v>10.83348806028108</v>
      </c>
      <c r="G13" s="119">
        <v>177299</v>
      </c>
      <c r="H13" s="123">
        <v>9.07696056798646</v>
      </c>
      <c r="I13" s="115">
        <v>56029152</v>
      </c>
      <c r="J13" s="123">
        <v>10.879682920968662</v>
      </c>
    </row>
    <row r="14" spans="1:10" ht="12.75">
      <c r="A14" s="39"/>
      <c r="B14" s="134" t="s">
        <v>17</v>
      </c>
      <c r="C14" s="115">
        <v>83637</v>
      </c>
      <c r="D14" s="123">
        <v>4.29687520068473</v>
      </c>
      <c r="E14" s="115">
        <v>58836814</v>
      </c>
      <c r="F14" s="128">
        <v>11.706102285048656</v>
      </c>
      <c r="G14" s="119">
        <v>84112</v>
      </c>
      <c r="H14" s="123">
        <v>4.306179433016977</v>
      </c>
      <c r="I14" s="115">
        <v>59069521</v>
      </c>
      <c r="J14" s="123">
        <v>11.470058636145337</v>
      </c>
    </row>
    <row r="15" spans="1:10" ht="12.75">
      <c r="A15" s="39"/>
      <c r="B15" s="134" t="s">
        <v>143</v>
      </c>
      <c r="C15" s="115">
        <v>65949</v>
      </c>
      <c r="D15" s="123">
        <v>3.388149056158844</v>
      </c>
      <c r="E15" s="115">
        <v>103215956</v>
      </c>
      <c r="F15" s="128">
        <v>20.535723405843857</v>
      </c>
      <c r="G15" s="119">
        <v>66265</v>
      </c>
      <c r="H15" s="123">
        <v>3.3924883504002996</v>
      </c>
      <c r="I15" s="115">
        <v>103872123</v>
      </c>
      <c r="J15" s="123">
        <v>20.16978166237205</v>
      </c>
    </row>
    <row r="16" spans="1:10" ht="12.75">
      <c r="A16" s="39"/>
      <c r="B16" s="134" t="s">
        <v>142</v>
      </c>
      <c r="C16" s="115">
        <v>29287</v>
      </c>
      <c r="D16" s="123">
        <v>1.504628143076075</v>
      </c>
      <c r="E16" s="115">
        <v>102196202</v>
      </c>
      <c r="F16" s="128">
        <v>20.33283436719558</v>
      </c>
      <c r="G16" s="119">
        <v>29188</v>
      </c>
      <c r="H16" s="123">
        <v>1.4943024216627776</v>
      </c>
      <c r="I16" s="115">
        <v>101943227</v>
      </c>
      <c r="J16" s="123">
        <v>19.79523062744786</v>
      </c>
    </row>
    <row r="17" spans="1:10" ht="12.75">
      <c r="A17" s="39"/>
      <c r="B17" s="135" t="s">
        <v>146</v>
      </c>
      <c r="C17" s="116">
        <v>14299</v>
      </c>
      <c r="D17" s="124">
        <v>0.7346152838407757</v>
      </c>
      <c r="E17" s="116">
        <v>123446388</v>
      </c>
      <c r="F17" s="129">
        <v>24.560746009255414</v>
      </c>
      <c r="G17" s="120">
        <v>15315</v>
      </c>
      <c r="H17" s="124">
        <v>0.7840633680884418</v>
      </c>
      <c r="I17" s="116">
        <v>132555325</v>
      </c>
      <c r="J17" s="124">
        <v>25.739456229606162</v>
      </c>
    </row>
    <row r="18" ht="12.75">
      <c r="A18" s="39"/>
    </row>
    <row r="19" spans="1:2" ht="12.75">
      <c r="A19" s="39"/>
      <c r="B19" s="106" t="s">
        <v>148</v>
      </c>
    </row>
    <row r="20" spans="1:2" ht="12.75">
      <c r="A20" s="39"/>
      <c r="B20" s="1"/>
    </row>
    <row r="21" ht="12.75">
      <c r="A21" s="39"/>
    </row>
    <row r="25" ht="12.75">
      <c r="B25" s="39"/>
    </row>
    <row r="26" ht="12.75">
      <c r="B26" s="39"/>
    </row>
  </sheetData>
  <mergeCells count="3">
    <mergeCell ref="B4:B5"/>
    <mergeCell ref="C4:F4"/>
    <mergeCell ref="G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workbookViewId="0" topLeftCell="A1">
      <selection activeCell="C25" sqref="C25"/>
    </sheetView>
  </sheetViews>
  <sheetFormatPr defaultColWidth="9.140625" defaultRowHeight="12.75"/>
  <cols>
    <col min="1" max="1" width="26.00390625" style="0" bestFit="1" customWidth="1"/>
    <col min="2" max="2" width="19.28125" style="0" bestFit="1" customWidth="1"/>
    <col min="3" max="4" width="14.140625" style="0" bestFit="1" customWidth="1"/>
    <col min="5" max="5" width="11.140625" style="0" bestFit="1" customWidth="1"/>
  </cols>
  <sheetData>
    <row r="1" spans="2:9" ht="12.75">
      <c r="B1" s="54"/>
      <c r="C1" s="54" t="s">
        <v>22</v>
      </c>
      <c r="D1" s="54" t="s">
        <v>23</v>
      </c>
      <c r="E1" s="54"/>
      <c r="F1" s="54"/>
      <c r="G1" s="54"/>
      <c r="H1" s="54"/>
      <c r="I1" s="54"/>
    </row>
    <row r="2" spans="1:9" ht="12.75">
      <c r="A2" t="s">
        <v>28</v>
      </c>
      <c r="B2" s="54" t="s">
        <v>29</v>
      </c>
      <c r="C2" s="54">
        <v>53119</v>
      </c>
      <c r="D2" s="54">
        <v>52898</v>
      </c>
      <c r="E2" s="54"/>
      <c r="F2" s="54"/>
      <c r="G2" s="54"/>
      <c r="H2" s="54"/>
      <c r="I2" s="54"/>
    </row>
    <row r="3" spans="2:9" ht="12.75">
      <c r="B3" s="54"/>
      <c r="C3" s="54"/>
      <c r="D3" s="54"/>
      <c r="E3" s="54"/>
      <c r="F3" s="54"/>
      <c r="G3" s="54"/>
      <c r="H3" s="54"/>
      <c r="I3" s="54"/>
    </row>
    <row r="4" spans="1:9" ht="12.75">
      <c r="A4" t="s">
        <v>30</v>
      </c>
      <c r="B4" s="54" t="s">
        <v>31</v>
      </c>
      <c r="C4" s="54"/>
      <c r="D4" s="54"/>
      <c r="E4" s="54"/>
      <c r="F4" s="54"/>
      <c r="G4" s="54"/>
      <c r="H4" s="54"/>
      <c r="I4" s="54"/>
    </row>
    <row r="5" spans="2:9" ht="12.75">
      <c r="B5" s="54"/>
      <c r="C5" s="54"/>
      <c r="D5" s="54"/>
      <c r="E5" s="54"/>
      <c r="F5" s="54"/>
      <c r="G5" s="54"/>
      <c r="H5" s="54"/>
      <c r="I5" s="54"/>
    </row>
    <row r="6" spans="2:9" ht="12.75">
      <c r="B6" s="100" t="s">
        <v>32</v>
      </c>
      <c r="C6" s="100"/>
      <c r="D6" s="100" t="s">
        <v>4</v>
      </c>
      <c r="E6" s="100"/>
      <c r="F6" s="101" t="s">
        <v>36</v>
      </c>
      <c r="G6" s="102"/>
      <c r="H6" s="54"/>
      <c r="I6" s="54"/>
    </row>
    <row r="7" spans="2:9" ht="12.75">
      <c r="B7" s="61">
        <v>2006</v>
      </c>
      <c r="C7" s="62">
        <v>2011</v>
      </c>
      <c r="D7" s="61">
        <v>2006</v>
      </c>
      <c r="E7" s="62">
        <v>2011</v>
      </c>
      <c r="F7" s="61">
        <v>2006</v>
      </c>
      <c r="G7" s="67">
        <v>2011</v>
      </c>
      <c r="H7" s="54"/>
      <c r="I7" s="54"/>
    </row>
    <row r="8" spans="1:9" ht="12.75">
      <c r="A8" t="s">
        <v>33</v>
      </c>
      <c r="B8" s="63">
        <v>4884516</v>
      </c>
      <c r="C8" s="64">
        <v>4884516</v>
      </c>
      <c r="D8" s="63">
        <v>502616606</v>
      </c>
      <c r="E8" s="64">
        <v>514988832</v>
      </c>
      <c r="F8" s="63">
        <f>+D8/B8</f>
        <v>102.89998149253682</v>
      </c>
      <c r="G8" s="64">
        <f>+E8/C8</f>
        <v>105.43292969047496</v>
      </c>
      <c r="H8" s="54"/>
      <c r="I8" s="54"/>
    </row>
    <row r="9" spans="1:9" ht="12.75">
      <c r="A9" t="s">
        <v>34</v>
      </c>
      <c r="B9" s="63">
        <v>1946461</v>
      </c>
      <c r="C9" s="64">
        <v>1953286</v>
      </c>
      <c r="D9" s="63">
        <v>502616606</v>
      </c>
      <c r="E9" s="64">
        <v>514988832</v>
      </c>
      <c r="F9" s="63">
        <f>+D9/B9</f>
        <v>258.22074318468236</v>
      </c>
      <c r="G9" s="64">
        <f>+E9/C9</f>
        <v>263.6525485771157</v>
      </c>
      <c r="H9" s="54"/>
      <c r="I9" s="54"/>
    </row>
    <row r="10" spans="1:9" ht="12.75">
      <c r="A10" t="s">
        <v>25</v>
      </c>
      <c r="B10" s="63"/>
      <c r="C10" s="64">
        <v>1770225</v>
      </c>
      <c r="D10" s="63">
        <v>499382450</v>
      </c>
      <c r="E10" s="64">
        <v>506682636</v>
      </c>
      <c r="F10" s="63"/>
      <c r="G10" s="64"/>
      <c r="H10" s="54"/>
      <c r="I10" s="54"/>
    </row>
    <row r="11" spans="1:9" ht="12.75">
      <c r="A11" t="s">
        <v>26</v>
      </c>
      <c r="B11" s="63">
        <v>224510</v>
      </c>
      <c r="C11" s="64">
        <v>224510</v>
      </c>
      <c r="D11" s="63">
        <v>32473260</v>
      </c>
      <c r="E11" s="64">
        <v>33418100</v>
      </c>
      <c r="F11" s="68">
        <f>+D11/D8</f>
        <v>0.064608410490918</v>
      </c>
      <c r="G11" s="69">
        <f>+E11/E8</f>
        <v>0.06489092175109537</v>
      </c>
      <c r="H11" s="60">
        <f>+C11/C9</f>
        <v>0.11493964529515903</v>
      </c>
      <c r="I11" s="60">
        <f>+C11/C8</f>
        <v>0.045963612362002707</v>
      </c>
    </row>
    <row r="12" spans="1:9" ht="12.75">
      <c r="A12" t="s">
        <v>27</v>
      </c>
      <c r="B12" s="63">
        <v>1720</v>
      </c>
      <c r="C12" s="64">
        <v>1958</v>
      </c>
      <c r="D12" s="63">
        <v>709659</v>
      </c>
      <c r="E12" s="64">
        <v>847311</v>
      </c>
      <c r="F12" s="63"/>
      <c r="G12" s="64"/>
      <c r="H12" s="54"/>
      <c r="I12" s="54"/>
    </row>
    <row r="13" spans="1:9" ht="12.75">
      <c r="A13" t="s">
        <v>24</v>
      </c>
      <c r="B13" s="63"/>
      <c r="C13" s="64">
        <v>183061</v>
      </c>
      <c r="D13" s="63"/>
      <c r="E13" s="64">
        <v>8306196</v>
      </c>
      <c r="F13" s="63"/>
      <c r="G13" s="64">
        <f>+E13/C13</f>
        <v>45.37392453881493</v>
      </c>
      <c r="I13" s="54"/>
    </row>
    <row r="14" spans="1:9" ht="12.75">
      <c r="A14" s="72" t="s">
        <v>37</v>
      </c>
      <c r="B14" s="63"/>
      <c r="C14" s="64">
        <v>178148</v>
      </c>
      <c r="D14" s="63">
        <v>4019186</v>
      </c>
      <c r="E14" s="64"/>
      <c r="F14" s="63">
        <f>+D14/C14</f>
        <v>22.56093809641422</v>
      </c>
      <c r="G14" s="70"/>
      <c r="I14" s="54"/>
    </row>
    <row r="15" spans="1:9" ht="12.75">
      <c r="A15" s="54" t="s">
        <v>35</v>
      </c>
      <c r="D15" s="65"/>
      <c r="E15" s="66"/>
      <c r="F15" s="65">
        <f>+B9/B8*100</f>
        <v>39.849618672556296</v>
      </c>
      <c r="G15" s="66">
        <f>+C9/C8*100</f>
        <v>39.98934592495961</v>
      </c>
      <c r="H15" s="54"/>
      <c r="I15" s="54"/>
    </row>
    <row r="16" spans="1:9" ht="12.75">
      <c r="A16" s="54"/>
      <c r="B16" s="54"/>
      <c r="C16" s="54"/>
      <c r="D16" s="54"/>
      <c r="E16" s="54"/>
      <c r="F16" s="54"/>
      <c r="G16" s="54"/>
      <c r="H16" s="54"/>
      <c r="I16" s="54"/>
    </row>
    <row r="17" spans="1:9" ht="12.75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2.75">
      <c r="A18" s="54"/>
      <c r="B18" s="54"/>
      <c r="C18" s="54"/>
      <c r="D18" s="54"/>
      <c r="E18" s="54"/>
      <c r="F18" s="54"/>
      <c r="G18" s="54"/>
      <c r="H18" s="54"/>
      <c r="I18" s="54"/>
    </row>
    <row r="19" spans="1:9" ht="12.75">
      <c r="A19" s="54"/>
      <c r="B19" s="54"/>
      <c r="C19" s="54"/>
      <c r="D19" s="54"/>
      <c r="E19" s="54"/>
      <c r="F19" s="54"/>
      <c r="G19" s="54"/>
      <c r="H19" s="54"/>
      <c r="I19" s="54"/>
    </row>
    <row r="20" spans="1:9" ht="12.75">
      <c r="A20" s="54"/>
      <c r="B20" s="54"/>
      <c r="C20" s="54"/>
      <c r="D20" s="54"/>
      <c r="E20" s="54"/>
      <c r="F20" s="54"/>
      <c r="G20" s="54"/>
      <c r="H20" s="54"/>
      <c r="I20" s="54"/>
    </row>
  </sheetData>
  <mergeCells count="3">
    <mergeCell ref="B6:C6"/>
    <mergeCell ref="D6:E6"/>
    <mergeCell ref="F6:G6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9"/>
  <sheetViews>
    <sheetView workbookViewId="0" topLeftCell="A1">
      <selection activeCell="C25" sqref="C25"/>
    </sheetView>
  </sheetViews>
  <sheetFormatPr defaultColWidth="9.140625" defaultRowHeight="12.75"/>
  <cols>
    <col min="1" max="1" width="27.140625" style="0" customWidth="1"/>
    <col min="2" max="3" width="11.140625" style="0" bestFit="1" customWidth="1"/>
    <col min="4" max="4" width="11.57421875" style="0" bestFit="1" customWidth="1"/>
    <col min="5" max="5" width="16.8515625" style="0" bestFit="1" customWidth="1"/>
    <col min="6" max="6" width="16.7109375" style="0" bestFit="1" customWidth="1"/>
    <col min="7" max="7" width="14.57421875" style="0" bestFit="1" customWidth="1"/>
    <col min="8" max="8" width="15.8515625" style="0" bestFit="1" customWidth="1"/>
    <col min="9" max="10" width="7.7109375" style="0" bestFit="1" customWidth="1"/>
    <col min="13" max="13" width="10.28125" style="0" bestFit="1" customWidth="1"/>
    <col min="14" max="14" width="9.57421875" style="0" bestFit="1" customWidth="1"/>
    <col min="15" max="15" width="9.28125" style="0" bestFit="1" customWidth="1"/>
  </cols>
  <sheetData>
    <row r="1" ht="12.75">
      <c r="A1" s="72" t="s">
        <v>139</v>
      </c>
    </row>
    <row r="3" spans="1:8" ht="12.75">
      <c r="A3" s="103" t="s">
        <v>38</v>
      </c>
      <c r="B3" s="103"/>
      <c r="C3" s="103"/>
      <c r="D3" s="104" t="s">
        <v>39</v>
      </c>
      <c r="E3" s="104"/>
      <c r="F3" s="104"/>
      <c r="G3" s="104"/>
      <c r="H3" s="104"/>
    </row>
    <row r="4" spans="1:15" ht="12.75">
      <c r="A4" s="73" t="s">
        <v>40</v>
      </c>
      <c r="B4" s="73">
        <v>2006</v>
      </c>
      <c r="C4" s="73">
        <v>2011</v>
      </c>
      <c r="D4" s="73" t="s">
        <v>41</v>
      </c>
      <c r="E4" s="73">
        <v>2006</v>
      </c>
      <c r="F4" s="73">
        <v>2011</v>
      </c>
      <c r="G4" s="73" t="s">
        <v>42</v>
      </c>
      <c r="H4" s="73" t="s">
        <v>43</v>
      </c>
      <c r="I4" s="73" t="s">
        <v>44</v>
      </c>
      <c r="J4" s="73" t="s">
        <v>45</v>
      </c>
      <c r="K4" s="73" t="s">
        <v>46</v>
      </c>
      <c r="L4" s="73" t="s">
        <v>47</v>
      </c>
      <c r="M4" s="73" t="s">
        <v>48</v>
      </c>
      <c r="N4" s="73" t="s">
        <v>49</v>
      </c>
      <c r="O4" s="73"/>
    </row>
    <row r="5" spans="1:7" ht="12.75" hidden="1">
      <c r="A5" s="74" t="s">
        <v>50</v>
      </c>
      <c r="B5" s="74" t="s">
        <v>51</v>
      </c>
      <c r="C5" s="74" t="s">
        <v>52</v>
      </c>
      <c r="D5" s="74"/>
      <c r="E5" s="74"/>
      <c r="F5" s="74"/>
      <c r="G5" s="74"/>
    </row>
    <row r="6" spans="1:7" ht="12.75" hidden="1">
      <c r="A6" s="74" t="s">
        <v>53</v>
      </c>
      <c r="B6" s="74">
        <v>496543994</v>
      </c>
      <c r="C6" s="74">
        <v>504494374</v>
      </c>
      <c r="D6" s="74"/>
      <c r="E6" s="74"/>
      <c r="F6" s="74"/>
      <c r="G6" s="74"/>
    </row>
    <row r="7" spans="1:7" ht="12.75" hidden="1">
      <c r="A7" s="74" t="s">
        <v>54</v>
      </c>
      <c r="B7" s="74">
        <v>492231507</v>
      </c>
      <c r="C7" s="74">
        <v>500204517</v>
      </c>
      <c r="D7" s="74"/>
      <c r="E7" s="74"/>
      <c r="F7" s="74"/>
      <c r="G7" s="74"/>
    </row>
    <row r="8" spans="1:7" ht="12.75" hidden="1">
      <c r="A8" s="74" t="s">
        <v>55</v>
      </c>
      <c r="B8" s="74">
        <v>326502500</v>
      </c>
      <c r="C8" s="74">
        <v>333049538</v>
      </c>
      <c r="D8" s="74"/>
      <c r="E8" s="74"/>
      <c r="F8" s="74"/>
      <c r="G8" s="74"/>
    </row>
    <row r="9" spans="1:7" ht="12.75" hidden="1">
      <c r="A9" s="74" t="s">
        <v>56</v>
      </c>
      <c r="B9" s="74">
        <v>324274626</v>
      </c>
      <c r="C9" s="74">
        <v>330974933</v>
      </c>
      <c r="D9" s="74"/>
      <c r="E9" s="74"/>
      <c r="F9" s="74"/>
      <c r="G9" s="74"/>
    </row>
    <row r="10" spans="1:15" ht="12.75">
      <c r="A10" s="74" t="s">
        <v>57</v>
      </c>
      <c r="B10" s="75">
        <v>10511382</v>
      </c>
      <c r="C10" s="75">
        <v>11000638</v>
      </c>
      <c r="D10" s="75" t="s">
        <v>58</v>
      </c>
      <c r="E10" s="75">
        <v>10435097</v>
      </c>
      <c r="F10" s="75">
        <v>11000638</v>
      </c>
      <c r="G10" s="75">
        <f aca="true" t="shared" si="0" ref="G10:H45">+B10-E10</f>
        <v>76285</v>
      </c>
      <c r="H10" s="54">
        <f t="shared" si="0"/>
        <v>0</v>
      </c>
      <c r="I10" s="60">
        <f>+G10/B10</f>
        <v>0.0072573711049603185</v>
      </c>
      <c r="J10" s="60">
        <f>+H10/C10</f>
        <v>0</v>
      </c>
      <c r="K10" s="60">
        <f>+(C10-B10)/B10</f>
        <v>0.04654535435968363</v>
      </c>
      <c r="L10" s="60">
        <f>+(F10-E10)/E10</f>
        <v>0.054196046284955474</v>
      </c>
      <c r="M10" s="76">
        <f>+K10-L10*100</f>
        <v>-5.373059274135864</v>
      </c>
      <c r="N10">
        <f>+E10/$E$47*100</f>
        <v>2.076154443651629</v>
      </c>
      <c r="O10" s="77">
        <f>+M10*N10</f>
        <v>-11.15530088800077</v>
      </c>
    </row>
    <row r="11" spans="1:15" ht="12.75">
      <c r="A11" s="74" t="s">
        <v>59</v>
      </c>
      <c r="B11" s="75">
        <v>7629371</v>
      </c>
      <c r="C11" s="75">
        <v>7369431</v>
      </c>
      <c r="D11" s="75" t="s">
        <v>60</v>
      </c>
      <c r="E11" s="75">
        <v>7582487</v>
      </c>
      <c r="F11" s="75">
        <v>7364570</v>
      </c>
      <c r="G11" s="75">
        <f t="shared" si="0"/>
        <v>46884</v>
      </c>
      <c r="H11" s="54">
        <f t="shared" si="0"/>
        <v>4861</v>
      </c>
      <c r="I11" s="60">
        <f aca="true" t="shared" si="1" ref="I11:J45">+G11/B11</f>
        <v>0.0061451986015623045</v>
      </c>
      <c r="J11" s="60">
        <f t="shared" si="1"/>
        <v>0.0006596167329607944</v>
      </c>
      <c r="K11" s="60">
        <f aca="true" t="shared" si="2" ref="K11:K43">+(C11-B11)/B11</f>
        <v>-0.034070960764655434</v>
      </c>
      <c r="L11" s="60">
        <f aca="true" t="shared" si="3" ref="L11:L43">+(F11-E11)/E11</f>
        <v>-0.028739515148525806</v>
      </c>
      <c r="M11" s="76">
        <f aca="true" t="shared" si="4" ref="M11:M43">+K11-L11*100</f>
        <v>2.839880554087925</v>
      </c>
      <c r="N11">
        <f aca="true" t="shared" si="5" ref="N11:N43">+E11/$E$47*100</f>
        <v>1.5086025629642648</v>
      </c>
      <c r="O11" s="77">
        <f aca="true" t="shared" si="6" ref="O11:O41">+M11*N11</f>
        <v>4.28425108240942</v>
      </c>
    </row>
    <row r="12" spans="1:15" ht="12.75">
      <c r="A12" s="74" t="s">
        <v>61</v>
      </c>
      <c r="B12" s="75">
        <v>10223577</v>
      </c>
      <c r="C12" s="75">
        <v>10486731</v>
      </c>
      <c r="D12" s="75" t="s">
        <v>62</v>
      </c>
      <c r="E12" s="75">
        <v>10194111</v>
      </c>
      <c r="F12" s="75">
        <v>10436560</v>
      </c>
      <c r="G12" s="75">
        <f t="shared" si="0"/>
        <v>29466</v>
      </c>
      <c r="H12" s="54">
        <f t="shared" si="0"/>
        <v>50171</v>
      </c>
      <c r="I12" s="60">
        <f t="shared" si="1"/>
        <v>0.0028821614978788734</v>
      </c>
      <c r="J12" s="60">
        <f t="shared" si="1"/>
        <v>0.004784236384055241</v>
      </c>
      <c r="K12" s="60">
        <f t="shared" si="2"/>
        <v>0.025739914708912546</v>
      </c>
      <c r="L12" s="60">
        <f t="shared" si="3"/>
        <v>0.02378324112813761</v>
      </c>
      <c r="M12" s="76">
        <f t="shared" si="4"/>
        <v>-2.3525841981048483</v>
      </c>
      <c r="N12">
        <f t="shared" si="5"/>
        <v>2.028208156735673</v>
      </c>
      <c r="O12" s="77">
        <f t="shared" si="6"/>
        <v>-4.771530460003706</v>
      </c>
    </row>
    <row r="13" spans="1:15" ht="12.75">
      <c r="A13" s="74" t="s">
        <v>63</v>
      </c>
      <c r="B13" s="75">
        <v>5427459</v>
      </c>
      <c r="C13" s="75">
        <v>5560628</v>
      </c>
      <c r="D13" s="75" t="s">
        <v>64</v>
      </c>
      <c r="E13" s="75">
        <v>5380464</v>
      </c>
      <c r="F13" s="75">
        <v>5530902</v>
      </c>
      <c r="G13" s="75">
        <f t="shared" si="0"/>
        <v>46995</v>
      </c>
      <c r="H13" s="54">
        <f t="shared" si="0"/>
        <v>29726</v>
      </c>
      <c r="I13" s="60">
        <f t="shared" si="1"/>
        <v>0.008658748043974169</v>
      </c>
      <c r="J13" s="60">
        <f t="shared" si="1"/>
        <v>0.005345799071615652</v>
      </c>
      <c r="K13" s="60">
        <f t="shared" si="2"/>
        <v>0.02453615955459083</v>
      </c>
      <c r="L13" s="60">
        <f t="shared" si="3"/>
        <v>0.027960042107892553</v>
      </c>
      <c r="M13" s="76">
        <f t="shared" si="4"/>
        <v>-2.7714680512346646</v>
      </c>
      <c r="N13">
        <f t="shared" si="5"/>
        <v>1.070490695247741</v>
      </c>
      <c r="O13" s="77">
        <f t="shared" si="6"/>
        <v>-2.966830761023098</v>
      </c>
    </row>
    <row r="14" spans="1:15" ht="12.75">
      <c r="A14" s="74" t="s">
        <v>65</v>
      </c>
      <c r="B14" s="75">
        <v>82437995</v>
      </c>
      <c r="C14" s="75">
        <v>81751602</v>
      </c>
      <c r="D14" s="75" t="s">
        <v>66</v>
      </c>
      <c r="E14" s="75">
        <v>82163663</v>
      </c>
      <c r="F14" s="75">
        <v>80122036</v>
      </c>
      <c r="G14" s="75">
        <f t="shared" si="0"/>
        <v>274332</v>
      </c>
      <c r="H14" s="71">
        <f t="shared" si="0"/>
        <v>1629566</v>
      </c>
      <c r="I14" s="60">
        <f t="shared" si="1"/>
        <v>0.0033277374104015993</v>
      </c>
      <c r="J14" s="78">
        <f t="shared" si="1"/>
        <v>0.01993313843562356</v>
      </c>
      <c r="K14" s="60">
        <f t="shared" si="2"/>
        <v>-0.008326172901221094</v>
      </c>
      <c r="L14" s="60">
        <f t="shared" si="3"/>
        <v>-0.02484829577279192</v>
      </c>
      <c r="M14" s="76">
        <f t="shared" si="4"/>
        <v>2.476503404377971</v>
      </c>
      <c r="N14">
        <f t="shared" si="5"/>
        <v>16.34718431885635</v>
      </c>
      <c r="O14" s="77">
        <f t="shared" si="6"/>
        <v>40.48385761764193</v>
      </c>
    </row>
    <row r="15" spans="1:15" ht="12.75">
      <c r="A15" s="74" t="s">
        <v>67</v>
      </c>
      <c r="B15" s="75">
        <v>1350700</v>
      </c>
      <c r="C15" s="75">
        <v>1329660</v>
      </c>
      <c r="D15" s="75" t="s">
        <v>68</v>
      </c>
      <c r="E15" s="75">
        <v>1328679</v>
      </c>
      <c r="F15" s="75">
        <v>1294455</v>
      </c>
      <c r="G15" s="75">
        <f t="shared" si="0"/>
        <v>22021</v>
      </c>
      <c r="H15" s="54">
        <f t="shared" si="0"/>
        <v>35205</v>
      </c>
      <c r="I15" s="60">
        <f t="shared" si="1"/>
        <v>0.01630339823795069</v>
      </c>
      <c r="J15" s="78">
        <f t="shared" si="1"/>
        <v>0.026476693290013988</v>
      </c>
      <c r="K15" s="60">
        <f t="shared" si="2"/>
        <v>-0.015577108166136078</v>
      </c>
      <c r="L15" s="60">
        <f t="shared" si="3"/>
        <v>-0.025757914439830838</v>
      </c>
      <c r="M15" s="76">
        <f t="shared" si="4"/>
        <v>2.560214335816948</v>
      </c>
      <c r="N15">
        <f t="shared" si="5"/>
        <v>0.2643523879113536</v>
      </c>
      <c r="O15" s="77">
        <f t="shared" si="6"/>
        <v>0.6767987732380903</v>
      </c>
    </row>
    <row r="16" spans="1:15" ht="12.75">
      <c r="A16" s="74" t="s">
        <v>69</v>
      </c>
      <c r="B16" s="75">
        <v>4208156</v>
      </c>
      <c r="C16" s="75">
        <v>4570881</v>
      </c>
      <c r="D16" s="75" t="s">
        <v>70</v>
      </c>
      <c r="E16" s="75">
        <v>4207942</v>
      </c>
      <c r="F16" s="75">
        <v>4574888</v>
      </c>
      <c r="G16" s="75">
        <f t="shared" si="0"/>
        <v>214</v>
      </c>
      <c r="H16" s="54">
        <f t="shared" si="0"/>
        <v>-4007</v>
      </c>
      <c r="I16" s="60">
        <f t="shared" si="1"/>
        <v>5.08536280499107E-05</v>
      </c>
      <c r="J16" s="60">
        <f t="shared" si="1"/>
        <v>-0.0008766362545863696</v>
      </c>
      <c r="K16" s="60">
        <f t="shared" si="2"/>
        <v>0.08619571137571896</v>
      </c>
      <c r="L16" s="60">
        <f t="shared" si="3"/>
        <v>0.08720319814294018</v>
      </c>
      <c r="M16" s="76">
        <f t="shared" si="4"/>
        <v>-8.6341241029183</v>
      </c>
      <c r="N16">
        <f t="shared" si="5"/>
        <v>0.8372071176653484</v>
      </c>
      <c r="O16" s="77">
        <f t="shared" si="6"/>
        <v>-7.228550153769142</v>
      </c>
    </row>
    <row r="17" spans="1:15" ht="12.75">
      <c r="A17" s="74" t="s">
        <v>71</v>
      </c>
      <c r="B17" s="75">
        <v>11112113</v>
      </c>
      <c r="C17" s="75">
        <v>11123392</v>
      </c>
      <c r="D17" s="75" t="s">
        <v>72</v>
      </c>
      <c r="E17" s="75">
        <v>11205791</v>
      </c>
      <c r="F17" s="75">
        <v>10801047</v>
      </c>
      <c r="G17" s="75">
        <f t="shared" si="0"/>
        <v>-93678</v>
      </c>
      <c r="H17" s="54">
        <f t="shared" si="0"/>
        <v>322345</v>
      </c>
      <c r="I17" s="60">
        <f t="shared" si="1"/>
        <v>-0.008430259843469914</v>
      </c>
      <c r="J17" s="78">
        <f t="shared" si="1"/>
        <v>0.028979020068698468</v>
      </c>
      <c r="K17" s="60">
        <f t="shared" si="2"/>
        <v>0.0010150184757840386</v>
      </c>
      <c r="L17" s="60">
        <f t="shared" si="3"/>
        <v>-0.03611918159101843</v>
      </c>
      <c r="M17" s="76">
        <f t="shared" si="4"/>
        <v>3.612933177577627</v>
      </c>
      <c r="N17">
        <f t="shared" si="5"/>
        <v>2.2294908019811825</v>
      </c>
      <c r="O17" s="77">
        <f t="shared" si="6"/>
        <v>8.055001287581966</v>
      </c>
    </row>
    <row r="18" spans="1:15" ht="12.75">
      <c r="A18" s="74" t="s">
        <v>73</v>
      </c>
      <c r="B18" s="75">
        <v>44009971</v>
      </c>
      <c r="C18" s="75">
        <v>46667174</v>
      </c>
      <c r="D18" s="75" t="s">
        <v>74</v>
      </c>
      <c r="E18" s="75">
        <v>44545149</v>
      </c>
      <c r="F18" s="75">
        <v>46816043</v>
      </c>
      <c r="G18" s="75">
        <f t="shared" si="0"/>
        <v>-535178</v>
      </c>
      <c r="H18" s="54">
        <f t="shared" si="0"/>
        <v>-148869</v>
      </c>
      <c r="I18" s="60">
        <f t="shared" si="1"/>
        <v>-0.012160380655556443</v>
      </c>
      <c r="J18" s="60">
        <f t="shared" si="1"/>
        <v>-0.003190015319976307</v>
      </c>
      <c r="K18" s="60">
        <f t="shared" si="2"/>
        <v>0.060377294954363864</v>
      </c>
      <c r="L18" s="60">
        <f t="shared" si="3"/>
        <v>0.05097960273968328</v>
      </c>
      <c r="M18" s="76">
        <f t="shared" si="4"/>
        <v>-5.037582979013964</v>
      </c>
      <c r="N18">
        <f t="shared" si="5"/>
        <v>8.862649675367074</v>
      </c>
      <c r="O18" s="77">
        <f t="shared" si="6"/>
        <v>-44.6463331535928</v>
      </c>
    </row>
    <row r="19" spans="1:15" ht="12.75">
      <c r="A19" s="85" t="s">
        <v>75</v>
      </c>
      <c r="B19" s="75">
        <v>61399733</v>
      </c>
      <c r="C19" s="75">
        <v>63070344</v>
      </c>
      <c r="D19" s="75" t="s">
        <v>76</v>
      </c>
      <c r="E19" s="75">
        <v>60607692</v>
      </c>
      <c r="F19" s="75">
        <v>62765235</v>
      </c>
      <c r="G19" s="75">
        <f t="shared" si="0"/>
        <v>792041</v>
      </c>
      <c r="H19" s="54">
        <f t="shared" si="0"/>
        <v>305109</v>
      </c>
      <c r="I19" s="60">
        <f t="shared" si="1"/>
        <v>0.012899746648735427</v>
      </c>
      <c r="J19" s="60">
        <f t="shared" si="1"/>
        <v>0.004837598475759067</v>
      </c>
      <c r="K19" s="60">
        <f t="shared" si="2"/>
        <v>0.02720876652672089</v>
      </c>
      <c r="L19" s="60">
        <f t="shared" si="3"/>
        <v>0.03559850125954309</v>
      </c>
      <c r="M19" s="76">
        <f t="shared" si="4"/>
        <v>-3.532641359427588</v>
      </c>
      <c r="N19">
        <f t="shared" si="5"/>
        <v>12.058434058185496</v>
      </c>
      <c r="O19" s="77">
        <f t="shared" si="6"/>
        <v>-42.598122883876336</v>
      </c>
    </row>
    <row r="20" spans="1:15" ht="12.75">
      <c r="A20" s="74" t="s">
        <v>77</v>
      </c>
      <c r="B20" s="75">
        <v>4312487</v>
      </c>
      <c r="C20" s="75">
        <v>4289857</v>
      </c>
      <c r="D20" s="75" t="s">
        <v>78</v>
      </c>
      <c r="E20" s="75"/>
      <c r="F20" s="75">
        <v>4271221</v>
      </c>
      <c r="G20" s="75">
        <f t="shared" si="0"/>
        <v>4312487</v>
      </c>
      <c r="H20" s="54">
        <f t="shared" si="0"/>
        <v>18636</v>
      </c>
      <c r="I20" s="60">
        <f t="shared" si="1"/>
        <v>1</v>
      </c>
      <c r="J20" s="60">
        <f t="shared" si="1"/>
        <v>0.004344200750747635</v>
      </c>
      <c r="K20" s="60">
        <f t="shared" si="2"/>
        <v>-0.005247552050591689</v>
      </c>
      <c r="L20" s="60" t="e">
        <f t="shared" si="3"/>
        <v>#DIV/0!</v>
      </c>
      <c r="M20" s="76" t="e">
        <f t="shared" si="4"/>
        <v>#DIV/0!</v>
      </c>
      <c r="N20">
        <f t="shared" si="5"/>
        <v>0</v>
      </c>
      <c r="O20" s="77"/>
    </row>
    <row r="21" spans="1:15" ht="12.75">
      <c r="A21" s="74" t="s">
        <v>79</v>
      </c>
      <c r="B21" s="75">
        <v>58064214</v>
      </c>
      <c r="C21" s="75">
        <v>59364690</v>
      </c>
      <c r="D21" s="75" t="s">
        <v>80</v>
      </c>
      <c r="E21" s="75">
        <v>58597414</v>
      </c>
      <c r="F21" s="75">
        <v>59369074</v>
      </c>
      <c r="G21" s="75">
        <f t="shared" si="0"/>
        <v>-533200</v>
      </c>
      <c r="H21" s="54">
        <f t="shared" si="0"/>
        <v>-4384</v>
      </c>
      <c r="I21" s="60">
        <f t="shared" si="1"/>
        <v>-0.009182936670769366</v>
      </c>
      <c r="J21" s="60">
        <f t="shared" si="1"/>
        <v>-7.384861270226459E-05</v>
      </c>
      <c r="K21" s="60">
        <f t="shared" si="2"/>
        <v>0.022397203206780687</v>
      </c>
      <c r="L21" s="60">
        <f t="shared" si="3"/>
        <v>0.013168840522552752</v>
      </c>
      <c r="M21" s="76">
        <f t="shared" si="4"/>
        <v>-1.2944868490484944</v>
      </c>
      <c r="N21">
        <f t="shared" si="5"/>
        <v>11.65847154679963</v>
      </c>
      <c r="O21" s="77">
        <f t="shared" si="6"/>
        <v>-15.09173809733818</v>
      </c>
    </row>
    <row r="22" spans="1:15" ht="12.75">
      <c r="A22" s="74" t="s">
        <v>81</v>
      </c>
      <c r="B22" s="75">
        <v>744013</v>
      </c>
      <c r="C22" s="75">
        <v>839751</v>
      </c>
      <c r="D22" s="75" t="s">
        <v>82</v>
      </c>
      <c r="E22" s="75"/>
      <c r="F22" s="75">
        <v>839063</v>
      </c>
      <c r="G22" s="75">
        <f t="shared" si="0"/>
        <v>744013</v>
      </c>
      <c r="H22" s="54">
        <f t="shared" si="0"/>
        <v>688</v>
      </c>
      <c r="I22" s="60">
        <f t="shared" si="1"/>
        <v>1</v>
      </c>
      <c r="J22" s="60">
        <f t="shared" si="1"/>
        <v>0.0008192904801542362</v>
      </c>
      <c r="K22" s="60">
        <f t="shared" si="2"/>
        <v>0.1286778591234293</v>
      </c>
      <c r="L22" s="60" t="e">
        <f t="shared" si="3"/>
        <v>#DIV/0!</v>
      </c>
      <c r="M22" s="76" t="e">
        <f t="shared" si="4"/>
        <v>#DIV/0!</v>
      </c>
      <c r="N22">
        <f t="shared" si="5"/>
        <v>0</v>
      </c>
      <c r="O22" s="77"/>
    </row>
    <row r="23" spans="1:15" ht="12.75">
      <c r="A23" s="74" t="s">
        <v>83</v>
      </c>
      <c r="B23" s="75">
        <v>2227874</v>
      </c>
      <c r="C23" s="75">
        <v>2074605</v>
      </c>
      <c r="D23" s="75" t="s">
        <v>84</v>
      </c>
      <c r="E23" s="75">
        <v>2282180</v>
      </c>
      <c r="F23" s="75">
        <v>2061100</v>
      </c>
      <c r="G23" s="75">
        <f t="shared" si="0"/>
        <v>-54306</v>
      </c>
      <c r="H23" s="54">
        <f t="shared" si="0"/>
        <v>13505</v>
      </c>
      <c r="I23" s="60">
        <f t="shared" si="1"/>
        <v>-0.024375705268789887</v>
      </c>
      <c r="J23" s="60">
        <f t="shared" si="1"/>
        <v>0.006509672925689469</v>
      </c>
      <c r="K23" s="60">
        <f t="shared" si="2"/>
        <v>-0.0687960809273774</v>
      </c>
      <c r="L23" s="60">
        <f t="shared" si="3"/>
        <v>-0.0968722887765207</v>
      </c>
      <c r="M23" s="76">
        <f t="shared" si="4"/>
        <v>9.618432796724692</v>
      </c>
      <c r="N23">
        <f t="shared" si="5"/>
        <v>0.454059808760079</v>
      </c>
      <c r="O23" s="77">
        <f t="shared" si="6"/>
        <v>4.3673437562524855</v>
      </c>
    </row>
    <row r="24" spans="1:15" ht="12.75">
      <c r="A24" s="74" t="s">
        <v>85</v>
      </c>
      <c r="B24" s="75">
        <v>3289835</v>
      </c>
      <c r="C24" s="75">
        <v>3052588</v>
      </c>
      <c r="D24" s="75" t="s">
        <v>86</v>
      </c>
      <c r="E24" s="75">
        <v>3387822</v>
      </c>
      <c r="F24" s="75">
        <v>3022435</v>
      </c>
      <c r="G24" s="75">
        <f t="shared" si="0"/>
        <v>-97987</v>
      </c>
      <c r="H24" s="54">
        <f t="shared" si="0"/>
        <v>30153</v>
      </c>
      <c r="I24" s="60">
        <f t="shared" si="1"/>
        <v>-0.029784776440155813</v>
      </c>
      <c r="J24" s="60">
        <f t="shared" si="1"/>
        <v>0.009877847911346044</v>
      </c>
      <c r="K24" s="60">
        <f t="shared" si="2"/>
        <v>-0.072115166870071</v>
      </c>
      <c r="L24" s="60">
        <f t="shared" si="3"/>
        <v>-0.10785306902192618</v>
      </c>
      <c r="M24" s="76">
        <f t="shared" si="4"/>
        <v>10.713191735322546</v>
      </c>
      <c r="N24">
        <f t="shared" si="5"/>
        <v>0.6740370213713154</v>
      </c>
      <c r="O24" s="77">
        <f t="shared" si="6"/>
        <v>7.221087846656602</v>
      </c>
    </row>
    <row r="25" spans="1:15" ht="12.75">
      <c r="A25" s="74" t="s">
        <v>87</v>
      </c>
      <c r="B25" s="75">
        <v>469086</v>
      </c>
      <c r="C25" s="75">
        <v>511840</v>
      </c>
      <c r="D25" s="75" t="s">
        <v>88</v>
      </c>
      <c r="E25" s="75">
        <v>449843</v>
      </c>
      <c r="F25" s="75">
        <v>511499</v>
      </c>
      <c r="G25" s="75">
        <f t="shared" si="0"/>
        <v>19243</v>
      </c>
      <c r="H25" s="54">
        <f t="shared" si="0"/>
        <v>341</v>
      </c>
      <c r="I25" s="60">
        <f t="shared" si="1"/>
        <v>0.041022328528244285</v>
      </c>
      <c r="J25" s="60">
        <f t="shared" si="1"/>
        <v>0.0006662238199437325</v>
      </c>
      <c r="K25" s="60">
        <f t="shared" si="2"/>
        <v>0.09114320188622128</v>
      </c>
      <c r="L25" s="60">
        <f t="shared" si="3"/>
        <v>0.13706115244652023</v>
      </c>
      <c r="M25" s="76">
        <f t="shared" si="4"/>
        <v>-13.614972042765801</v>
      </c>
      <c r="N25">
        <f t="shared" si="5"/>
        <v>0.08950022634150691</v>
      </c>
      <c r="O25" s="77">
        <f t="shared" si="6"/>
        <v>-1.2185430794608278</v>
      </c>
    </row>
    <row r="26" spans="1:15" ht="12.75">
      <c r="A26" s="74" t="s">
        <v>89</v>
      </c>
      <c r="B26" s="75">
        <v>10076581</v>
      </c>
      <c r="C26" s="75">
        <v>9985722</v>
      </c>
      <c r="D26" s="75" t="s">
        <v>90</v>
      </c>
      <c r="E26" s="75">
        <v>10055871</v>
      </c>
      <c r="F26" s="75">
        <v>9924289</v>
      </c>
      <c r="G26" s="75">
        <f t="shared" si="0"/>
        <v>20710</v>
      </c>
      <c r="H26" s="54">
        <f t="shared" si="0"/>
        <v>61433</v>
      </c>
      <c r="I26" s="60">
        <f t="shared" si="1"/>
        <v>0.0020552606087322674</v>
      </c>
      <c r="J26" s="60">
        <f t="shared" si="1"/>
        <v>0.006152083945457324</v>
      </c>
      <c r="K26" s="60">
        <f t="shared" si="2"/>
        <v>-0.00901684807575109</v>
      </c>
      <c r="L26" s="60">
        <f t="shared" si="3"/>
        <v>-0.013085092280917287</v>
      </c>
      <c r="M26" s="76">
        <f t="shared" si="4"/>
        <v>1.2994923800159777</v>
      </c>
      <c r="N26">
        <f t="shared" si="5"/>
        <v>2.0007040913407463</v>
      </c>
      <c r="O26" s="77">
        <f t="shared" si="6"/>
        <v>2.5998997213640904</v>
      </c>
    </row>
    <row r="27" spans="1:15" ht="12.75">
      <c r="A27" s="74" t="s">
        <v>91</v>
      </c>
      <c r="B27" s="75">
        <v>404999</v>
      </c>
      <c r="C27" s="75">
        <v>414989</v>
      </c>
      <c r="D27" s="75" t="s">
        <v>92</v>
      </c>
      <c r="E27" s="75">
        <v>404811</v>
      </c>
      <c r="F27" s="75">
        <v>415891</v>
      </c>
      <c r="G27" s="75">
        <f t="shared" si="0"/>
        <v>188</v>
      </c>
      <c r="H27" s="54">
        <f t="shared" si="0"/>
        <v>-902</v>
      </c>
      <c r="I27" s="60">
        <f t="shared" si="1"/>
        <v>0.00046419867703377044</v>
      </c>
      <c r="J27" s="60">
        <f t="shared" si="1"/>
        <v>-0.0021735515881143837</v>
      </c>
      <c r="K27" s="60">
        <f t="shared" si="2"/>
        <v>0.024666727572166845</v>
      </c>
      <c r="L27" s="60">
        <f t="shared" si="3"/>
        <v>0.02737079773029883</v>
      </c>
      <c r="M27" s="76">
        <f t="shared" si="4"/>
        <v>-2.7124130454577164</v>
      </c>
      <c r="N27">
        <f t="shared" si="5"/>
        <v>0.08054071337229156</v>
      </c>
      <c r="O27" s="77">
        <f t="shared" si="6"/>
        <v>-0.21845968164147436</v>
      </c>
    </row>
    <row r="28" spans="1:15" ht="12.75">
      <c r="A28" s="74" t="s">
        <v>93</v>
      </c>
      <c r="B28" s="75">
        <v>16334210</v>
      </c>
      <c r="C28" s="75">
        <v>16655799</v>
      </c>
      <c r="D28" s="75" t="s">
        <v>94</v>
      </c>
      <c r="E28" s="75">
        <v>16273375</v>
      </c>
      <c r="F28" s="75">
        <v>16651169</v>
      </c>
      <c r="G28" s="75">
        <f t="shared" si="0"/>
        <v>60835</v>
      </c>
      <c r="H28" s="54">
        <f t="shared" si="0"/>
        <v>4630</v>
      </c>
      <c r="I28" s="60">
        <f t="shared" si="1"/>
        <v>0.0037243919356981453</v>
      </c>
      <c r="J28" s="60">
        <f t="shared" si="1"/>
        <v>0.000277981260460696</v>
      </c>
      <c r="K28" s="60">
        <f t="shared" si="2"/>
        <v>0.01968806572218675</v>
      </c>
      <c r="L28" s="60">
        <f t="shared" si="3"/>
        <v>0.02321546698211035</v>
      </c>
      <c r="M28" s="76">
        <f t="shared" si="4"/>
        <v>-2.301858632488848</v>
      </c>
      <c r="N28">
        <f t="shared" si="5"/>
        <v>3.237731265886587</v>
      </c>
      <c r="O28" s="77">
        <f t="shared" si="6"/>
        <v>-7.452799664060087</v>
      </c>
    </row>
    <row r="29" spans="1:15" ht="12.75">
      <c r="A29" s="74" t="s">
        <v>95</v>
      </c>
      <c r="B29" s="75">
        <v>8254298</v>
      </c>
      <c r="C29" s="75">
        <v>8375164</v>
      </c>
      <c r="D29" s="75" t="s">
        <v>96</v>
      </c>
      <c r="E29" s="75">
        <v>8220009</v>
      </c>
      <c r="F29" s="75">
        <v>8385332</v>
      </c>
      <c r="G29" s="75">
        <f t="shared" si="0"/>
        <v>34289</v>
      </c>
      <c r="H29" s="54">
        <f t="shared" si="0"/>
        <v>-10168</v>
      </c>
      <c r="I29" s="60">
        <f t="shared" si="1"/>
        <v>0.0041540782753421305</v>
      </c>
      <c r="J29" s="60">
        <f t="shared" si="1"/>
        <v>-0.001214065778294013</v>
      </c>
      <c r="K29" s="60">
        <f t="shared" si="2"/>
        <v>0.014642795789538978</v>
      </c>
      <c r="L29" s="60">
        <f t="shared" si="3"/>
        <v>0.020112265083894677</v>
      </c>
      <c r="M29" s="76">
        <f t="shared" si="4"/>
        <v>-1.9965837125999286</v>
      </c>
      <c r="N29">
        <f t="shared" si="5"/>
        <v>1.6354431791296604</v>
      </c>
      <c r="O29" s="77">
        <f t="shared" si="6"/>
        <v>-3.2652992143329276</v>
      </c>
    </row>
    <row r="30" spans="1:15" ht="12.75">
      <c r="A30" s="74" t="s">
        <v>97</v>
      </c>
      <c r="B30" s="75">
        <v>38157055</v>
      </c>
      <c r="C30" s="75">
        <v>38062718</v>
      </c>
      <c r="D30" s="75" t="s">
        <v>98</v>
      </c>
      <c r="E30" s="75">
        <v>38052236</v>
      </c>
      <c r="F30" s="75">
        <v>38499530</v>
      </c>
      <c r="G30" s="75">
        <f t="shared" si="0"/>
        <v>104819</v>
      </c>
      <c r="H30" s="54">
        <f t="shared" si="0"/>
        <v>-436812</v>
      </c>
      <c r="I30" s="60">
        <f t="shared" si="1"/>
        <v>0.002747041143505441</v>
      </c>
      <c r="J30" s="60">
        <f t="shared" si="1"/>
        <v>-0.011476111611367322</v>
      </c>
      <c r="K30" s="60">
        <f t="shared" si="2"/>
        <v>-0.002472334408407567</v>
      </c>
      <c r="L30" s="60">
        <f t="shared" si="3"/>
        <v>0.011754736305114895</v>
      </c>
      <c r="M30" s="76">
        <f t="shared" si="4"/>
        <v>-1.1779459649198971</v>
      </c>
      <c r="N30">
        <f t="shared" si="5"/>
        <v>7.570827454913019</v>
      </c>
      <c r="O30" s="77">
        <f t="shared" si="6"/>
        <v>-8.918025651619566</v>
      </c>
    </row>
    <row r="31" spans="1:15" ht="12.75">
      <c r="A31" s="74" t="s">
        <v>99</v>
      </c>
      <c r="B31" s="75">
        <v>10511988</v>
      </c>
      <c r="C31" s="75">
        <v>10572721</v>
      </c>
      <c r="D31" s="75" t="s">
        <v>100</v>
      </c>
      <c r="E31" s="75">
        <v>10596775</v>
      </c>
      <c r="F31" s="75">
        <v>10562178</v>
      </c>
      <c r="G31" s="75">
        <f t="shared" si="0"/>
        <v>-84787</v>
      </c>
      <c r="H31" s="54">
        <f t="shared" si="0"/>
        <v>10543</v>
      </c>
      <c r="I31" s="60">
        <f t="shared" si="1"/>
        <v>-0.008065743606252214</v>
      </c>
      <c r="J31" s="60">
        <f t="shared" si="1"/>
        <v>0.0009971888977303005</v>
      </c>
      <c r="K31" s="60">
        <f t="shared" si="2"/>
        <v>0.0057774989849684</v>
      </c>
      <c r="L31" s="60">
        <f t="shared" si="3"/>
        <v>-0.003264861243161245</v>
      </c>
      <c r="M31" s="76">
        <f t="shared" si="4"/>
        <v>0.3322636233010929</v>
      </c>
      <c r="N31">
        <f t="shared" si="5"/>
        <v>2.108321705550652</v>
      </c>
      <c r="O31" s="77">
        <f t="shared" si="6"/>
        <v>0.7005186089705995</v>
      </c>
    </row>
    <row r="32" spans="1:15" ht="12.75">
      <c r="A32" s="74" t="s">
        <v>101</v>
      </c>
      <c r="B32" s="75">
        <v>21257016</v>
      </c>
      <c r="C32" s="75">
        <v>20199059</v>
      </c>
      <c r="D32" s="75" t="s">
        <v>102</v>
      </c>
      <c r="E32" s="75">
        <v>21432541</v>
      </c>
      <c r="F32" s="75">
        <v>21387799</v>
      </c>
      <c r="G32" s="75">
        <f t="shared" si="0"/>
        <v>-175525</v>
      </c>
      <c r="H32" s="71">
        <f t="shared" si="0"/>
        <v>-1188740</v>
      </c>
      <c r="I32" s="60">
        <f t="shared" si="1"/>
        <v>-0.00825727373964436</v>
      </c>
      <c r="J32" s="78">
        <f t="shared" si="1"/>
        <v>-0.05885125638773569</v>
      </c>
      <c r="K32" s="60">
        <f t="shared" si="2"/>
        <v>-0.0497697795400822</v>
      </c>
      <c r="L32" s="60">
        <f t="shared" si="3"/>
        <v>-0.002087573284007715</v>
      </c>
      <c r="M32" s="76">
        <f t="shared" si="4"/>
        <v>0.15898754886068928</v>
      </c>
      <c r="N32">
        <f t="shared" si="5"/>
        <v>4.264192775198518</v>
      </c>
      <c r="O32" s="77">
        <f t="shared" si="6"/>
        <v>0.6779535571982727</v>
      </c>
    </row>
    <row r="33" spans="1:15" ht="12.75">
      <c r="A33" s="74" t="s">
        <v>103</v>
      </c>
      <c r="B33" s="75">
        <v>2003358</v>
      </c>
      <c r="C33" s="75">
        <v>2050189</v>
      </c>
      <c r="D33" s="75" t="s">
        <v>104</v>
      </c>
      <c r="E33" s="75">
        <v>1946513</v>
      </c>
      <c r="F33" s="75">
        <v>2048647</v>
      </c>
      <c r="G33" s="75">
        <f t="shared" si="0"/>
        <v>56845</v>
      </c>
      <c r="H33" s="54">
        <f t="shared" si="0"/>
        <v>1542</v>
      </c>
      <c r="I33" s="60">
        <f t="shared" si="1"/>
        <v>0.028374858612389798</v>
      </c>
      <c r="J33" s="60">
        <f t="shared" si="1"/>
        <v>0.0007521257796232445</v>
      </c>
      <c r="K33" s="60">
        <f t="shared" si="2"/>
        <v>0.02337625127411077</v>
      </c>
      <c r="L33" s="60">
        <f t="shared" si="3"/>
        <v>0.05247023780473082</v>
      </c>
      <c r="M33" s="76">
        <f t="shared" si="4"/>
        <v>-5.2236475291989715</v>
      </c>
      <c r="N33">
        <f t="shared" si="5"/>
        <v>0.387275903096604</v>
      </c>
      <c r="O33" s="77">
        <f t="shared" si="6"/>
        <v>-2.022992814328876</v>
      </c>
    </row>
    <row r="34" spans="1:15" ht="12.75">
      <c r="A34" s="74" t="s">
        <v>105</v>
      </c>
      <c r="B34" s="75">
        <v>5372928</v>
      </c>
      <c r="C34" s="75">
        <v>5392446</v>
      </c>
      <c r="D34" s="75" t="s">
        <v>106</v>
      </c>
      <c r="E34" s="75">
        <v>5378505</v>
      </c>
      <c r="F34" s="75">
        <v>5396741</v>
      </c>
      <c r="G34" s="75">
        <f t="shared" si="0"/>
        <v>-5577</v>
      </c>
      <c r="H34" s="54">
        <f t="shared" si="0"/>
        <v>-4295</v>
      </c>
      <c r="I34" s="60">
        <f t="shared" si="1"/>
        <v>-0.0010379815251572327</v>
      </c>
      <c r="J34" s="60">
        <f t="shared" si="1"/>
        <v>-0.0007964845637768093</v>
      </c>
      <c r="K34" s="60">
        <f t="shared" si="2"/>
        <v>0.003632656160663236</v>
      </c>
      <c r="L34" s="60">
        <f t="shared" si="3"/>
        <v>0.0033905332429736514</v>
      </c>
      <c r="M34" s="76">
        <f t="shared" si="4"/>
        <v>-0.3354206681367019</v>
      </c>
      <c r="N34">
        <f t="shared" si="5"/>
        <v>1.070100934946029</v>
      </c>
      <c r="O34" s="77">
        <f t="shared" si="6"/>
        <v>-0.35893397057330645</v>
      </c>
    </row>
    <row r="35" spans="1:15" ht="12.75">
      <c r="A35" s="74" t="s">
        <v>107</v>
      </c>
      <c r="B35" s="75">
        <v>5255580</v>
      </c>
      <c r="C35" s="75">
        <v>5375276</v>
      </c>
      <c r="D35" s="75" t="s">
        <v>108</v>
      </c>
      <c r="E35" s="75">
        <v>5202929</v>
      </c>
      <c r="F35" s="75">
        <v>5339896</v>
      </c>
      <c r="G35" s="75">
        <f t="shared" si="0"/>
        <v>52651</v>
      </c>
      <c r="H35" s="54">
        <f t="shared" si="0"/>
        <v>35380</v>
      </c>
      <c r="I35" s="60">
        <f t="shared" si="1"/>
        <v>0.010018114080653324</v>
      </c>
      <c r="J35" s="60">
        <f t="shared" si="1"/>
        <v>0.006581987603985358</v>
      </c>
      <c r="K35" s="60">
        <f t="shared" si="2"/>
        <v>0.02277503149033979</v>
      </c>
      <c r="L35" s="60">
        <f t="shared" si="3"/>
        <v>0.026324979641275136</v>
      </c>
      <c r="M35" s="76">
        <f t="shared" si="4"/>
        <v>-2.609722932637174</v>
      </c>
      <c r="N35">
        <f t="shared" si="5"/>
        <v>1.035168543555841</v>
      </c>
      <c r="O35" s="77">
        <f t="shared" si="6"/>
        <v>-2.7015030872623016</v>
      </c>
    </row>
    <row r="36" spans="1:15" ht="12.75">
      <c r="A36" s="74" t="s">
        <v>109</v>
      </c>
      <c r="B36" s="75">
        <v>9047752</v>
      </c>
      <c r="C36" s="75">
        <v>9415570</v>
      </c>
      <c r="D36" s="75" t="s">
        <v>110</v>
      </c>
      <c r="E36" s="75">
        <v>9090486</v>
      </c>
      <c r="F36" s="75">
        <v>9539483</v>
      </c>
      <c r="G36" s="75">
        <f t="shared" si="0"/>
        <v>-42734</v>
      </c>
      <c r="H36" s="54">
        <f t="shared" si="0"/>
        <v>-123913</v>
      </c>
      <c r="I36" s="60">
        <f t="shared" si="1"/>
        <v>-0.004723162173322169</v>
      </c>
      <c r="J36" s="60">
        <f t="shared" si="1"/>
        <v>-0.013160435321494078</v>
      </c>
      <c r="K36" s="60">
        <f t="shared" si="2"/>
        <v>0.040652971036341405</v>
      </c>
      <c r="L36" s="60">
        <f t="shared" si="3"/>
        <v>0.0493919687022234</v>
      </c>
      <c r="M36" s="76">
        <f t="shared" si="4"/>
        <v>-4.898543899185998</v>
      </c>
      <c r="N36">
        <f t="shared" si="5"/>
        <v>1.8086322440369191</v>
      </c>
      <c r="O36" s="77">
        <f t="shared" si="6"/>
        <v>-8.859664444898131</v>
      </c>
    </row>
    <row r="37" spans="1:15" ht="12.75">
      <c r="A37" s="74" t="s">
        <v>111</v>
      </c>
      <c r="B37" s="75">
        <v>60620361</v>
      </c>
      <c r="C37" s="75">
        <v>63022532</v>
      </c>
      <c r="D37" s="75" t="s">
        <v>112</v>
      </c>
      <c r="E37" s="75">
        <v>60514875</v>
      </c>
      <c r="F37" s="75">
        <v>62685111</v>
      </c>
      <c r="G37" s="75">
        <f t="shared" si="0"/>
        <v>105486</v>
      </c>
      <c r="H37" s="54">
        <f t="shared" si="0"/>
        <v>337421</v>
      </c>
      <c r="I37" s="60">
        <f t="shared" si="1"/>
        <v>0.00174010841010993</v>
      </c>
      <c r="J37" s="60">
        <f t="shared" si="1"/>
        <v>0.00535397403582579</v>
      </c>
      <c r="K37" s="60">
        <f t="shared" si="2"/>
        <v>0.03962647137650665</v>
      </c>
      <c r="L37" s="60">
        <f t="shared" si="3"/>
        <v>0.035862851902114974</v>
      </c>
      <c r="M37" s="76">
        <f t="shared" si="4"/>
        <v>-3.546658718834991</v>
      </c>
      <c r="N37">
        <f t="shared" si="5"/>
        <v>12.039967298653082</v>
      </c>
      <c r="O37" s="77">
        <f t="shared" si="6"/>
        <v>-42.701654994256124</v>
      </c>
    </row>
    <row r="38" spans="1:15" ht="12.75">
      <c r="A38" s="74" t="s">
        <v>113</v>
      </c>
      <c r="B38" s="75">
        <v>299891</v>
      </c>
      <c r="C38" s="75">
        <v>318452</v>
      </c>
      <c r="D38" s="75" t="s">
        <v>114</v>
      </c>
      <c r="E38" s="75">
        <v>306475</v>
      </c>
      <c r="F38" s="75">
        <v>318700</v>
      </c>
      <c r="G38" s="75">
        <f t="shared" si="0"/>
        <v>-6584</v>
      </c>
      <c r="H38" s="54">
        <f t="shared" si="0"/>
        <v>-248</v>
      </c>
      <c r="I38" s="60">
        <f t="shared" si="1"/>
        <v>-0.021954643520479107</v>
      </c>
      <c r="J38" s="60">
        <f t="shared" si="1"/>
        <v>-0.0007787672867496515</v>
      </c>
      <c r="K38" s="60">
        <f t="shared" si="2"/>
        <v>0.06189248760382939</v>
      </c>
      <c r="L38" s="60">
        <f t="shared" si="3"/>
        <v>0.03988906109796884</v>
      </c>
      <c r="M38" s="76">
        <f t="shared" si="4"/>
        <v>-3.927013622193054</v>
      </c>
      <c r="N38">
        <f t="shared" si="5"/>
        <v>0.06097590018742835</v>
      </c>
      <c r="O38" s="77">
        <f t="shared" si="6"/>
        <v>-0.23945319066151513</v>
      </c>
    </row>
    <row r="39" spans="1:15" ht="12.75">
      <c r="A39" s="74" t="s">
        <v>115</v>
      </c>
      <c r="B39" s="75">
        <v>34905</v>
      </c>
      <c r="C39" s="75">
        <v>36149</v>
      </c>
      <c r="D39" s="75" t="s">
        <v>116</v>
      </c>
      <c r="E39" s="75">
        <v>29769</v>
      </c>
      <c r="F39" s="75">
        <v>36149</v>
      </c>
      <c r="G39" s="75">
        <f t="shared" si="0"/>
        <v>5136</v>
      </c>
      <c r="H39" s="54">
        <f t="shared" si="0"/>
        <v>0</v>
      </c>
      <c r="I39" s="60">
        <f t="shared" si="1"/>
        <v>0.1471422432316287</v>
      </c>
      <c r="J39" s="60">
        <f t="shared" si="1"/>
        <v>0</v>
      </c>
      <c r="K39" s="60">
        <f t="shared" si="2"/>
        <v>0.035639593181492624</v>
      </c>
      <c r="L39" s="60">
        <f t="shared" si="3"/>
        <v>0.2143169068494071</v>
      </c>
      <c r="M39" s="76">
        <f t="shared" si="4"/>
        <v>-21.39605109175922</v>
      </c>
      <c r="N39">
        <f t="shared" si="5"/>
        <v>0.005922804707331934</v>
      </c>
      <c r="O39" s="77">
        <f t="shared" si="6"/>
        <v>-0.12672463212458607</v>
      </c>
    </row>
    <row r="40" spans="1:15" ht="12.75">
      <c r="A40" s="74" t="s">
        <v>117</v>
      </c>
      <c r="B40" s="75">
        <v>4640219</v>
      </c>
      <c r="C40" s="75">
        <v>4920305</v>
      </c>
      <c r="D40" s="75" t="s">
        <v>118</v>
      </c>
      <c r="E40" s="75">
        <v>4594047</v>
      </c>
      <c r="F40" s="75">
        <v>4906433</v>
      </c>
      <c r="G40" s="75">
        <f t="shared" si="0"/>
        <v>46172</v>
      </c>
      <c r="H40" s="54">
        <f t="shared" si="0"/>
        <v>13872</v>
      </c>
      <c r="I40" s="60">
        <f t="shared" si="1"/>
        <v>0.009950392427598783</v>
      </c>
      <c r="J40" s="60">
        <f t="shared" si="1"/>
        <v>0.002819337419123408</v>
      </c>
      <c r="K40" s="60">
        <f t="shared" si="2"/>
        <v>0.060360513156814365</v>
      </c>
      <c r="L40" s="60">
        <f t="shared" si="3"/>
        <v>0.06799799827907725</v>
      </c>
      <c r="M40" s="76">
        <f t="shared" si="4"/>
        <v>-6.739439314750911</v>
      </c>
      <c r="N40">
        <f t="shared" si="5"/>
        <v>0.9140261076053664</v>
      </c>
      <c r="O40" s="77">
        <f t="shared" si="6"/>
        <v>-6.160023484304353</v>
      </c>
    </row>
    <row r="41" spans="1:15" ht="12.75">
      <c r="A41" s="74" t="s">
        <v>119</v>
      </c>
      <c r="B41" s="75">
        <v>7459128</v>
      </c>
      <c r="C41" s="75">
        <v>7870134</v>
      </c>
      <c r="D41" s="75" t="s">
        <v>120</v>
      </c>
      <c r="E41" s="75">
        <v>7361001</v>
      </c>
      <c r="F41" s="75">
        <v>7956187</v>
      </c>
      <c r="G41" s="75">
        <f t="shared" si="0"/>
        <v>98127</v>
      </c>
      <c r="H41" s="54">
        <f t="shared" si="0"/>
        <v>-86053</v>
      </c>
      <c r="I41" s="60">
        <f t="shared" si="1"/>
        <v>0.013155291074238169</v>
      </c>
      <c r="J41" s="60">
        <f t="shared" si="1"/>
        <v>-0.010934121324999041</v>
      </c>
      <c r="K41" s="60">
        <f t="shared" si="2"/>
        <v>0.05510107883924233</v>
      </c>
      <c r="L41" s="60">
        <f t="shared" si="3"/>
        <v>0.08085666609745061</v>
      </c>
      <c r="M41" s="76">
        <f t="shared" si="4"/>
        <v>-8.030565530905818</v>
      </c>
      <c r="N41">
        <f t="shared" si="5"/>
        <v>1.4645359727728533</v>
      </c>
      <c r="O41" s="77">
        <f t="shared" si="6"/>
        <v>-11.761052101721297</v>
      </c>
    </row>
    <row r="42" spans="1:15" ht="12.75">
      <c r="A42" s="74" t="s">
        <v>121</v>
      </c>
      <c r="B42" s="75">
        <v>33085</v>
      </c>
      <c r="C42" s="75">
        <v>33085</v>
      </c>
      <c r="D42" s="75" t="s">
        <v>122</v>
      </c>
      <c r="E42" s="75"/>
      <c r="F42" s="75">
        <v>36133</v>
      </c>
      <c r="G42" s="75">
        <f t="shared" si="0"/>
        <v>33085</v>
      </c>
      <c r="H42" s="54">
        <f t="shared" si="0"/>
        <v>-3048</v>
      </c>
      <c r="I42" s="60">
        <f t="shared" si="1"/>
        <v>1</v>
      </c>
      <c r="J42" s="78">
        <f t="shared" si="1"/>
        <v>-0.0921263412422548</v>
      </c>
      <c r="K42" s="60">
        <f t="shared" si="2"/>
        <v>0</v>
      </c>
      <c r="L42" s="60" t="e">
        <f t="shared" si="3"/>
        <v>#DIV/0!</v>
      </c>
      <c r="M42" s="76" t="e">
        <f t="shared" si="4"/>
        <v>#DIV/0!</v>
      </c>
      <c r="N42">
        <f t="shared" si="5"/>
        <v>0</v>
      </c>
      <c r="O42" s="77"/>
    </row>
    <row r="43" spans="1:15" ht="12.75">
      <c r="A43" s="74" t="s">
        <v>123</v>
      </c>
      <c r="B43" s="75">
        <v>78549</v>
      </c>
      <c r="C43" s="75">
        <v>78115</v>
      </c>
      <c r="D43" s="75" t="s">
        <v>124</v>
      </c>
      <c r="E43" s="75">
        <v>78395</v>
      </c>
      <c r="F43" s="75">
        <v>85406</v>
      </c>
      <c r="G43" s="75">
        <f t="shared" si="0"/>
        <v>154</v>
      </c>
      <c r="H43" s="54">
        <f t="shared" si="0"/>
        <v>-7291</v>
      </c>
      <c r="I43" s="60">
        <f t="shared" si="1"/>
        <v>0.0019605596506639166</v>
      </c>
      <c r="J43" s="78">
        <f t="shared" si="1"/>
        <v>-0.09333674710362927</v>
      </c>
      <c r="K43" s="60">
        <f t="shared" si="2"/>
        <v>-0.005525213560961947</v>
      </c>
      <c r="L43" s="60">
        <f t="shared" si="3"/>
        <v>0.08943172396198737</v>
      </c>
      <c r="M43" s="76">
        <f t="shared" si="4"/>
        <v>-8.948697609759698</v>
      </c>
      <c r="N43">
        <f t="shared" si="5"/>
        <v>0.015597375626701836</v>
      </c>
      <c r="O43" s="77" t="e">
        <f>+P11:Q9M41*N43</f>
        <v>#NAME?</v>
      </c>
    </row>
    <row r="44" spans="1:10" ht="12.75">
      <c r="A44" s="74" t="s">
        <v>125</v>
      </c>
      <c r="B44" s="75">
        <v>29999</v>
      </c>
      <c r="C44" s="75">
        <v>31863</v>
      </c>
      <c r="D44" s="75" t="s">
        <v>126</v>
      </c>
      <c r="E44" s="75"/>
      <c r="F44" s="75">
        <v>32159</v>
      </c>
      <c r="G44" s="75">
        <f t="shared" si="0"/>
        <v>29999</v>
      </c>
      <c r="H44" s="54">
        <f t="shared" si="0"/>
        <v>-296</v>
      </c>
      <c r="I44" s="60">
        <f t="shared" si="1"/>
        <v>1</v>
      </c>
      <c r="J44" s="60">
        <f t="shared" si="1"/>
        <v>-0.009289771835671468</v>
      </c>
    </row>
    <row r="45" spans="1:10" ht="12.75">
      <c r="A45" s="79" t="s">
        <v>127</v>
      </c>
      <c r="B45" s="54"/>
      <c r="C45" s="75"/>
      <c r="D45" s="73" t="s">
        <v>128</v>
      </c>
      <c r="E45" s="73"/>
      <c r="F45" s="73">
        <v>833</v>
      </c>
      <c r="G45" s="73">
        <f t="shared" si="0"/>
        <v>0</v>
      </c>
      <c r="H45" s="54">
        <f t="shared" si="0"/>
        <v>-833</v>
      </c>
      <c r="I45" s="60" t="e">
        <f t="shared" si="1"/>
        <v>#DIV/0!</v>
      </c>
      <c r="J45" s="60" t="e">
        <f t="shared" si="1"/>
        <v>#DIV/0!</v>
      </c>
    </row>
    <row r="46" spans="1:8" ht="12.75">
      <c r="A46" s="74"/>
      <c r="B46" s="75"/>
      <c r="C46" s="75"/>
      <c r="D46" s="74" t="s">
        <v>129</v>
      </c>
      <c r="E46" s="74">
        <v>709659</v>
      </c>
      <c r="F46" s="74"/>
      <c r="G46" s="74"/>
      <c r="H46" s="54">
        <f>+C46-F46</f>
        <v>0</v>
      </c>
    </row>
    <row r="47" spans="1:8" ht="12.75">
      <c r="A47" s="74" t="s">
        <v>130</v>
      </c>
      <c r="B47" s="75">
        <f>SUM(B10:B19,B21,B23:B41,B43)</f>
        <v>502170284</v>
      </c>
      <c r="C47" s="75">
        <f>SUM(C10:C44)</f>
        <v>515874100</v>
      </c>
      <c r="D47" s="54"/>
      <c r="E47" s="54">
        <f>SUM(E10:E46)</f>
        <v>502616606</v>
      </c>
      <c r="F47" s="54">
        <f>SUM(F10:F45)</f>
        <v>514988832</v>
      </c>
      <c r="G47" s="54">
        <f>+B47-E47</f>
        <v>-446322</v>
      </c>
      <c r="H47" s="54">
        <f>+C47-F47</f>
        <v>885268</v>
      </c>
    </row>
    <row r="48" spans="1:8" ht="12.75">
      <c r="A48" s="74"/>
      <c r="B48" s="74"/>
      <c r="C48" s="74"/>
      <c r="G48" t="s">
        <v>131</v>
      </c>
      <c r="H48" t="s">
        <v>132</v>
      </c>
    </row>
    <row r="49" spans="1:4" ht="12.75">
      <c r="A49" s="85" t="s">
        <v>133</v>
      </c>
      <c r="B49" s="75">
        <v>496543994</v>
      </c>
      <c r="C49" s="75">
        <v>504494374</v>
      </c>
      <c r="D49">
        <f>+(C49-B49)/B49*100</f>
        <v>1.6011431204623534</v>
      </c>
    </row>
    <row r="50" spans="1:3" ht="12.75">
      <c r="A50" s="74"/>
      <c r="B50" s="75"/>
      <c r="C50" s="75"/>
    </row>
    <row r="51" spans="1:3" ht="12.75">
      <c r="A51" s="74"/>
      <c r="B51" s="75"/>
      <c r="C51" s="75"/>
    </row>
    <row r="52" spans="1:3" ht="12.75">
      <c r="A52" s="74"/>
      <c r="B52" s="75"/>
      <c r="C52" s="75"/>
    </row>
    <row r="53" ht="12.75">
      <c r="A53" s="72" t="s">
        <v>138</v>
      </c>
    </row>
    <row r="54" spans="1:24" ht="12.75">
      <c r="A54" s="80" t="s">
        <v>38</v>
      </c>
      <c r="D54" s="74"/>
      <c r="E54" s="74" t="s">
        <v>134</v>
      </c>
      <c r="F54" s="74" t="s">
        <v>134</v>
      </c>
      <c r="G54" s="81"/>
      <c r="H54" s="74"/>
      <c r="I54" s="81" t="s">
        <v>135</v>
      </c>
      <c r="J54" s="74" t="s">
        <v>134</v>
      </c>
      <c r="K54" s="81" t="s">
        <v>135</v>
      </c>
      <c r="L54" s="74" t="s">
        <v>134</v>
      </c>
      <c r="M54" s="81" t="s">
        <v>135</v>
      </c>
      <c r="N54" s="74" t="s">
        <v>134</v>
      </c>
      <c r="O54" s="81" t="s">
        <v>135</v>
      </c>
      <c r="P54" s="74" t="s">
        <v>134</v>
      </c>
      <c r="Q54" s="81" t="s">
        <v>135</v>
      </c>
      <c r="R54" s="74" t="s">
        <v>134</v>
      </c>
      <c r="S54" s="81" t="s">
        <v>135</v>
      </c>
      <c r="T54" s="74" t="s">
        <v>134</v>
      </c>
      <c r="U54" s="81" t="s">
        <v>135</v>
      </c>
      <c r="V54" s="74" t="s">
        <v>134</v>
      </c>
      <c r="W54" s="81" t="s">
        <v>135</v>
      </c>
      <c r="X54" s="74" t="s">
        <v>134</v>
      </c>
    </row>
    <row r="55" spans="1:2" ht="23.25">
      <c r="A55" s="74" t="s">
        <v>136</v>
      </c>
      <c r="B55" s="82"/>
    </row>
    <row r="56" ht="12.75">
      <c r="A56" s="74" t="s">
        <v>137</v>
      </c>
    </row>
    <row r="58" ht="15">
      <c r="A58" s="83" t="s">
        <v>39</v>
      </c>
    </row>
    <row r="59" ht="15">
      <c r="A59" s="84" t="s">
        <v>9</v>
      </c>
    </row>
  </sheetData>
  <mergeCells count="2">
    <mergeCell ref="A3:C3"/>
    <mergeCell ref="D3:H3"/>
  </mergeCells>
  <hyperlinks>
    <hyperlink ref="A59" r:id="rId1" display="http://ec.europa.eu/eurostat/web/gisco/geodata/reference-data/population-distribution-demography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colleis</dc:creator>
  <cp:keywords/>
  <dc:description/>
  <cp:lastModifiedBy>HELMINGER William</cp:lastModifiedBy>
  <cp:lastPrinted>2012-05-14T09:59:14Z</cp:lastPrinted>
  <dcterms:created xsi:type="dcterms:W3CDTF">2011-10-24T12:07:53Z</dcterms:created>
  <dcterms:modified xsi:type="dcterms:W3CDTF">2015-06-24T14:41:47Z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