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60" yWindow="1185" windowWidth="19440" windowHeight="11685" tabRatio="485" activeTab="0"/>
  </bookViews>
  <sheets>
    <sheet name="Cover" sheetId="28" r:id="rId1"/>
    <sheet name="Fig1" sheetId="29" r:id="rId2"/>
    <sheet name="Fig2" sheetId="30" r:id="rId3"/>
    <sheet name="Fig3" sheetId="3" r:id="rId4"/>
    <sheet name="Fig4" sheetId="16" r:id="rId5"/>
    <sheet name="Fig5" sheetId="23" r:id="rId6"/>
    <sheet name="Tab1" sheetId="25" r:id="rId7"/>
    <sheet name="env_ac_mfa_EU28" sheetId="31" r:id="rId8"/>
    <sheet name="nama_10_gdp" sheetId="33" r:id="rId9"/>
    <sheet name="demo_gind" sheetId="34" r:id="rId10"/>
    <sheet name="env_ac_mfa_ALL_2017" sheetId="35" r:id="rId11"/>
    <sheet name="env_ac_mfa_SoM" sheetId="36" r:id="rId12"/>
  </sheets>
  <definedNames/>
  <calcPr calcId="145621"/>
</workbook>
</file>

<file path=xl/sharedStrings.xml><?xml version="1.0" encoding="utf-8"?>
<sst xmlns="http://schemas.openxmlformats.org/spreadsheetml/2006/main" count="1566" uniqueCount="203">
  <si>
    <t>(tonnes per capita)</t>
  </si>
  <si>
    <t>Imports</t>
  </si>
  <si>
    <t>Exports</t>
  </si>
  <si>
    <t>Biomass</t>
  </si>
  <si>
    <t>Metal ores</t>
  </si>
  <si>
    <t>Non metallic minerals</t>
  </si>
  <si>
    <t>Fossil energy resources</t>
  </si>
  <si>
    <t>Semi-finished products</t>
  </si>
  <si>
    <t>Finished products</t>
  </si>
  <si>
    <t>Raw products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</si>
  <si>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</si>
  <si>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t xml:space="preserve"> </t>
  </si>
  <si>
    <t>Total</t>
  </si>
  <si>
    <t>Physical trade balance</t>
  </si>
  <si>
    <t>Fossil energy materials</t>
  </si>
  <si>
    <t xml:space="preserve">Metal ores  </t>
  </si>
  <si>
    <t xml:space="preserve">Fossil energy materials </t>
  </si>
  <si>
    <t>Other products and waste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</si>
  <si>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</si>
  <si>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</si>
  <si>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</si>
  <si>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</si>
  <si>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Physical imports and exports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</si>
  <si>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env_ac_mfa; demo_gind)</t>
    </r>
  </si>
  <si>
    <r>
      <t>Source:</t>
    </r>
    <r>
      <rPr>
        <sz val="9"/>
        <rFont val="Arial"/>
        <family val="2"/>
      </rPr>
      <t xml:space="preserve"> Eurostat (online data code: env_mfa)</t>
    </r>
  </si>
  <si>
    <t>Physical imports</t>
  </si>
  <si>
    <t>Physical exports</t>
  </si>
  <si>
    <t>Monetary imports of goods</t>
  </si>
  <si>
    <t>Monetary exports of goods</t>
  </si>
  <si>
    <r>
      <t>Source:</t>
    </r>
    <r>
      <rPr>
        <sz val="9"/>
        <rFont val="Arial"/>
        <family val="2"/>
      </rPr>
      <t xml:space="preserve"> Eurostat (online data codes: env_ac_mfa, nama_10_gdp, demo_gind)</t>
    </r>
  </si>
  <si>
    <t>Non-metallic minerals</t>
  </si>
  <si>
    <r>
      <t>Source:</t>
    </r>
    <r>
      <rPr>
        <sz val="9"/>
        <rFont val="Arial"/>
        <family val="2"/>
      </rPr>
      <t xml:space="preserve"> Eurostat (online data codes: env_ac_mfa, demo_gind)</t>
    </r>
  </si>
  <si>
    <t>Trade balance</t>
  </si>
  <si>
    <t>Latvia</t>
  </si>
  <si>
    <t>Estonia</t>
  </si>
  <si>
    <t>Sweden</t>
  </si>
  <si>
    <t>Bulgaria</t>
  </si>
  <si>
    <t>Croatia</t>
  </si>
  <si>
    <t>Lithuania</t>
  </si>
  <si>
    <t>Czech Republic</t>
  </si>
  <si>
    <t>Romania</t>
  </si>
  <si>
    <t>Hungary</t>
  </si>
  <si>
    <t>Poland</t>
  </si>
  <si>
    <t>Greece</t>
  </si>
  <si>
    <t>Spain</t>
  </si>
  <si>
    <t>Slovenia</t>
  </si>
  <si>
    <t>Slovakia</t>
  </si>
  <si>
    <t>United Kingdom</t>
  </si>
  <si>
    <t>EU-28</t>
  </si>
  <si>
    <t>Portugal</t>
  </si>
  <si>
    <t>France</t>
  </si>
  <si>
    <t>Finland</t>
  </si>
  <si>
    <t>Italy</t>
  </si>
  <si>
    <t xml:space="preserve">Germany </t>
  </si>
  <si>
    <t>Netherlands</t>
  </si>
  <si>
    <t>Cyprus</t>
  </si>
  <si>
    <t>Denmark</t>
  </si>
  <si>
    <t>Austria</t>
  </si>
  <si>
    <t>Ireland</t>
  </si>
  <si>
    <t>Belgium</t>
  </si>
  <si>
    <t>Malta</t>
  </si>
  <si>
    <t>Luxembourg (1)</t>
  </si>
  <si>
    <t>Statistics Explained article:</t>
  </si>
  <si>
    <t>not available</t>
  </si>
  <si>
    <t>:</t>
  </si>
  <si>
    <t>Special value:</t>
  </si>
  <si>
    <t xml:space="preserve">Physical trade balance </t>
  </si>
  <si>
    <t>PTB</t>
  </si>
  <si>
    <t>Waste for final treatment and disposal</t>
  </si>
  <si>
    <t>MF6</t>
  </si>
  <si>
    <t>Domestic material consumption</t>
  </si>
  <si>
    <t>DMC</t>
  </si>
  <si>
    <t>EXP</t>
  </si>
  <si>
    <t>IMP</t>
  </si>
  <si>
    <t>Domestic extraction</t>
  </si>
  <si>
    <t>DE</t>
  </si>
  <si>
    <t>Other products</t>
  </si>
  <si>
    <t>MF5</t>
  </si>
  <si>
    <t>Fossil energy materials/carriers</t>
  </si>
  <si>
    <t>MF4</t>
  </si>
  <si>
    <t>MF3</t>
  </si>
  <si>
    <t>Metal ores (gross ores)</t>
  </si>
  <si>
    <t>MF2</t>
  </si>
  <si>
    <t>MF1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</si>
  <si>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</si>
  <si>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</si>
  <si>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</si>
  <si>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</si>
  <si>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</si>
  <si>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</si>
  <si>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</si>
  <si>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</si>
  <si>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</si>
  <si>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</si>
  <si>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</si>
  <si>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</si>
  <si>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</si>
  <si>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</si>
  <si>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</si>
  <si>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</si>
  <si>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</si>
  <si>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</si>
  <si>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</si>
  <si>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</si>
  <si>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INDIC_ENV(L)/TIME</t>
  </si>
  <si>
    <t>INDIC_ENV</t>
  </si>
  <si>
    <t>MATERIAL(L)</t>
  </si>
  <si>
    <t>MATERIAL</t>
  </si>
  <si>
    <t>EU28 - European Union (current composition)</t>
  </si>
  <si>
    <t>GEO</t>
  </si>
  <si>
    <t>I00 - Index, 2000=100</t>
  </si>
  <si>
    <t>UNIT</t>
  </si>
  <si>
    <t>T_HAB - Tonnes per capita</t>
  </si>
  <si>
    <t>THS_T - Thousand tonnes</t>
  </si>
  <si>
    <t>Eurostat</t>
  </si>
  <si>
    <t>Source of data</t>
  </si>
  <si>
    <t>Extracted on</t>
  </si>
  <si>
    <t>Last update</t>
  </si>
  <si>
    <t>Material flow accounts [env_ac_mfa]</t>
  </si>
  <si>
    <t>NA_ITEM</t>
  </si>
  <si>
    <t>GDP and main components (output, expenditure and income) [nama_10_gdp]</t>
  </si>
  <si>
    <t>Imports of goods</t>
  </si>
  <si>
    <t>P71</t>
  </si>
  <si>
    <t>Exports of goods</t>
  </si>
  <si>
    <t>P61</t>
  </si>
  <si>
    <t>NA_ITEM(L)/TIME</t>
  </si>
  <si>
    <t>CLV10_MEUR - Chain linked volumes (2010), million euro</t>
  </si>
  <si>
    <t>Bosnia and Herzegovina</t>
  </si>
  <si>
    <t>BA</t>
  </si>
  <si>
    <t>Turkey</t>
  </si>
  <si>
    <t>TR</t>
  </si>
  <si>
    <t>Serbia</t>
  </si>
  <si>
    <t>RS</t>
  </si>
  <si>
    <t>Albania</t>
  </si>
  <si>
    <t>AL</t>
  </si>
  <si>
    <t>Former Yugoslav Republic of Macedonia, the</t>
  </si>
  <si>
    <t>MK</t>
  </si>
  <si>
    <t>Switzerland</t>
  </si>
  <si>
    <t>CH</t>
  </si>
  <si>
    <t>Norway</t>
  </si>
  <si>
    <t>NO</t>
  </si>
  <si>
    <t>UK</t>
  </si>
  <si>
    <t>SE</t>
  </si>
  <si>
    <t>FI</t>
  </si>
  <si>
    <t>SK</t>
  </si>
  <si>
    <t>SI</t>
  </si>
  <si>
    <t>RO</t>
  </si>
  <si>
    <t>PT</t>
  </si>
  <si>
    <t>PL</t>
  </si>
  <si>
    <t>AT</t>
  </si>
  <si>
    <t>NL</t>
  </si>
  <si>
    <t>MT</t>
  </si>
  <si>
    <t>HU</t>
  </si>
  <si>
    <t>Luxembourg</t>
  </si>
  <si>
    <t>LU</t>
  </si>
  <si>
    <t>LT</t>
  </si>
  <si>
    <t>LV</t>
  </si>
  <si>
    <t>CY</t>
  </si>
  <si>
    <t>IT</t>
  </si>
  <si>
    <t>HR</t>
  </si>
  <si>
    <t>FR</t>
  </si>
  <si>
    <t>ES</t>
  </si>
  <si>
    <t>EL</t>
  </si>
  <si>
    <t>IE</t>
  </si>
  <si>
    <t>EE</t>
  </si>
  <si>
    <t>Germany (until 1990 former territory of the FRG)</t>
  </si>
  <si>
    <t>DK</t>
  </si>
  <si>
    <t>CZ</t>
  </si>
  <si>
    <t>BG</t>
  </si>
  <si>
    <t>BE</t>
  </si>
  <si>
    <t>European Union (current composition)</t>
  </si>
  <si>
    <t>EU28</t>
  </si>
  <si>
    <t>GEO(L)/TIME</t>
  </si>
  <si>
    <t>AVG - Average population - total</t>
  </si>
  <si>
    <t>INDIC_DE</t>
  </si>
  <si>
    <t>Population change - Demographic balance and crude rates at national level [demo_gind]</t>
  </si>
  <si>
    <r>
      <rPr>
        <vertAlign val="superscript"/>
        <sz val="9"/>
        <color theme="1"/>
        <rFont val="Arial"/>
        <family val="2"/>
      </rPr>
      <t>(1)</t>
    </r>
    <r>
      <rPr>
        <sz val="9"/>
        <color theme="1"/>
        <rFont val="Arial"/>
        <family val="2"/>
      </rPr>
      <t xml:space="preserve"> Note: monetary trade of goods in euro, chain linked volumes (2010)</t>
    </r>
  </si>
  <si>
    <r>
      <t>Source:</t>
    </r>
    <r>
      <rPr>
        <sz val="9"/>
        <rFont val="Arial"/>
        <family val="2"/>
      </rPr>
      <t xml:space="preserve"> Eurostat (online data code: env_ac_mfa)</t>
    </r>
  </si>
  <si>
    <t>GEO(L)/INDIC_ENV(L)</t>
  </si>
  <si>
    <t/>
  </si>
  <si>
    <t>TIME</t>
  </si>
  <si>
    <t>TOTAL - Total</t>
  </si>
  <si>
    <t>Stage of Manufacturing - raw products</t>
  </si>
  <si>
    <t>SM_RAW</t>
  </si>
  <si>
    <t>Stage of Manufacturing - semi-finished products</t>
  </si>
  <si>
    <t>SM_SFIN</t>
  </si>
  <si>
    <t>Stage of Manufacturing - finished products</t>
  </si>
  <si>
    <t>SM_FIN</t>
  </si>
  <si>
    <t>MATERIAL(L)/TIME</t>
  </si>
  <si>
    <t>INDIC_ENV(L)</t>
  </si>
  <si>
    <r>
      <rPr>
        <u val="single"/>
        <sz val="16"/>
        <color rgb="FF7030A0"/>
        <rFont val="Arial"/>
        <family val="2"/>
      </rPr>
      <t>This is an Eurostat internal version!</t>
    </r>
    <r>
      <rPr>
        <sz val="16"/>
        <color rgb="FF7030A0"/>
        <rFont val="Arial"/>
        <family val="2"/>
      </rPr>
      <t xml:space="preserve">
It includes sheets with underlying data extracted from Eurobase which are interlinked with the sheets hosting the figures of the article</t>
    </r>
  </si>
  <si>
    <t>Luxembourg, 20 July 2018</t>
  </si>
  <si>
    <t>(2000 = 100)</t>
  </si>
  <si>
    <r>
      <t>(tonnes per capita, left Y-axis) (euro</t>
    </r>
    <r>
      <rPr>
        <vertAlign val="superscript"/>
        <sz val="9"/>
        <color indexed="8"/>
        <rFont val="Arial"/>
        <family val="2"/>
      </rPr>
      <t>(1)</t>
    </r>
    <r>
      <rPr>
        <sz val="9"/>
        <color indexed="8"/>
        <rFont val="Arial"/>
        <family val="2"/>
      </rPr>
      <t xml:space="preserve"> per capita, right Y-axis)</t>
    </r>
  </si>
  <si>
    <t>Figure 1: Physical trade of goods by main material category and monetary trade of goods, EU-28, 2000-2017</t>
  </si>
  <si>
    <t>Figure 2: Development of physical imports, exports and trade balance, EU-28, 2000-2017</t>
  </si>
  <si>
    <t>Figure 3: Physical imports and exports by main material category, EU-28, 2017</t>
  </si>
  <si>
    <t>(¹) Physical imports of Luxembourg account for 36.6 tonnes per capita</t>
  </si>
  <si>
    <t>Figure 4: Physical trade balance (imports minus exports) by country, 2017</t>
  </si>
  <si>
    <t>Figure 5: Physical imports and exports by stage of manufacturing, EU-28, 2017</t>
  </si>
  <si>
    <t>(% of EU imports in total materials made available to EU-28 economy)</t>
  </si>
  <si>
    <t>Table 1: Import dependency by main material category, EU-28, 2000-2017</t>
  </si>
  <si>
    <t>Physical imports and exports by stage of manufacturing, EU-28,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</si>
</sst>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€_-;\-* #,##0.00\ _€_-;_-* &quot;-&quot;??\ _€_-;_-@_-"/>
    <numFmt numFmtId="165" formatCode="#,##0.0_i"/>
    <numFmt numFmtId="166" formatCode="0.0"/>
    <numFmt numFmtId="167" formatCode="#,##0.00_i"/>
    <numFmt numFmtId="168" formatCode="#,##0.0"/>
    <numFmt numFmtId="169" formatCode="0.000"/>
    <numFmt numFmtId="170" formatCode="dd\.mm\.yy"/>
    <numFmt numFmtId="171" formatCode="#\ ###\ ###\ ##0"/>
    <numFmt numFmtId="172" formatCode="#,##0.000"/>
    <numFmt numFmtId="173" formatCode="#\ ##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9"/>
      <color theme="1" tint="0.34999001026153564"/>
      <name val="Arial"/>
      <family val="2"/>
    </font>
    <font>
      <i/>
      <sz val="9"/>
      <color indexed="8"/>
      <name val="Arial"/>
      <family val="2"/>
    </font>
    <font>
      <b/>
      <u val="single"/>
      <sz val="9"/>
      <color theme="10"/>
      <name val="Arial"/>
      <family val="2"/>
    </font>
    <font>
      <sz val="10"/>
      <color rgb="FF7030A0"/>
      <name val="Arial"/>
      <family val="2"/>
    </font>
    <font>
      <sz val="16"/>
      <color rgb="FF7030A0"/>
      <name val="Arial"/>
      <family val="2"/>
    </font>
    <font>
      <u val="single"/>
      <sz val="16"/>
      <color rgb="FF7030A0"/>
      <name val="Arial"/>
      <family val="2"/>
    </font>
    <font>
      <b/>
      <sz val="16"/>
      <color rgb="FF003399"/>
      <name val="Arial"/>
      <family val="2"/>
    </font>
    <font>
      <sz val="9"/>
      <color rgb="FF7030A0"/>
      <name val="Arial"/>
      <family val="2"/>
    </font>
    <font>
      <vertAlign val="superscript"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sz val="11"/>
      <name val="Calibri"/>
      <family val="2"/>
    </font>
    <font>
      <b/>
      <sz val="10"/>
      <color theme="5"/>
      <name val="Arial"/>
      <family val="2"/>
    </font>
    <font>
      <b/>
      <sz val="10"/>
      <color rgb="FF7AD9D9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theme="7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/>
      <right/>
      <top style="hair">
        <color indexed="22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ck">
        <color rgb="FF7030A0"/>
      </top>
      <bottom style="thin">
        <color indexed="8"/>
      </bottom>
    </border>
    <border>
      <left/>
      <right/>
      <top style="thick">
        <color rgb="FF7030A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thick">
        <color rgb="FF7030A0"/>
      </left>
      <right/>
      <top style="thick">
        <color rgb="FF7030A0"/>
      </top>
      <bottom/>
    </border>
    <border>
      <left/>
      <right style="thick">
        <color rgb="FF7030A0"/>
      </right>
      <top style="thick">
        <color rgb="FF7030A0"/>
      </top>
      <bottom/>
    </border>
    <border>
      <left style="thick">
        <color rgb="FF7030A0"/>
      </left>
      <right/>
      <top/>
      <bottom/>
    </border>
    <border>
      <left/>
      <right style="thick">
        <color rgb="FF7030A0"/>
      </right>
      <top/>
      <bottom/>
    </border>
    <border>
      <left style="thick">
        <color rgb="FF7030A0"/>
      </left>
      <right/>
      <top/>
      <bottom style="thick">
        <color rgb="FF7030A0"/>
      </bottom>
    </border>
    <border>
      <left/>
      <right/>
      <top/>
      <bottom style="thick">
        <color rgb="FF7030A0"/>
      </bottom>
    </border>
    <border>
      <left/>
      <right style="thick">
        <color rgb="FF7030A0"/>
      </right>
      <top/>
      <bottom style="thick">
        <color rgb="FF7030A0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8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  <xf numFmtId="0" fontId="2" fillId="0" borderId="0">
      <alignment/>
      <protection/>
    </xf>
  </cellStyleXfs>
  <cellXfs count="172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Fill="1" applyBorder="1"/>
    <xf numFmtId="0" fontId="9" fillId="2" borderId="1" xfId="0" applyFont="1" applyFill="1" applyBorder="1" applyAlignment="1">
      <alignment horizontal="center"/>
    </xf>
    <xf numFmtId="0" fontId="4" fillId="0" borderId="0" xfId="25" applyFont="1" applyFill="1" applyBorder="1">
      <alignment/>
      <protection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165" fontId="9" fillId="0" borderId="0" xfId="27" applyFont="1" applyAlignment="1">
      <alignment horizontal="left"/>
    </xf>
    <xf numFmtId="165" fontId="8" fillId="0" borderId="0" xfId="27" applyFont="1" applyAlignment="1">
      <alignment horizontal="right"/>
    </xf>
    <xf numFmtId="165" fontId="8" fillId="0" borderId="0" xfId="27" applyFont="1" applyAlignment="1">
      <alignment horizontal="left"/>
    </xf>
    <xf numFmtId="0" fontId="8" fillId="0" borderId="0" xfId="0" applyFont="1" applyFill="1"/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3" fontId="3" fillId="3" borderId="0" xfId="21" applyNumberFormat="1" applyFont="1" applyFill="1" applyBorder="1" applyAlignment="1">
      <alignment/>
      <protection/>
    </xf>
    <xf numFmtId="0" fontId="7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3" fillId="3" borderId="0" xfId="21" applyNumberFormat="1" applyFont="1" applyFill="1" applyBorder="1" applyAlignment="1">
      <alignment/>
      <protection/>
    </xf>
    <xf numFmtId="1" fontId="8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3" fillId="3" borderId="0" xfId="21" applyFont="1" applyFill="1" applyBorder="1">
      <alignment/>
      <protection/>
    </xf>
    <xf numFmtId="0" fontId="11" fillId="0" borderId="0" xfId="0" applyFont="1"/>
    <xf numFmtId="0" fontId="8" fillId="3" borderId="0" xfId="0" applyFont="1" applyFill="1"/>
    <xf numFmtId="0" fontId="9" fillId="0" borderId="5" xfId="0" applyFont="1" applyBorder="1" applyAlignment="1">
      <alignment horizontal="left"/>
    </xf>
    <xf numFmtId="0" fontId="11" fillId="3" borderId="0" xfId="0" applyFont="1" applyFill="1" applyBorder="1" applyAlignment="1">
      <alignment horizontal="left" vertical="center" wrapText="1"/>
    </xf>
    <xf numFmtId="0" fontId="3" fillId="3" borderId="6" xfId="21" applyNumberFormat="1" applyFont="1" applyFill="1" applyBorder="1" applyAlignment="1">
      <alignment/>
      <protection/>
    </xf>
    <xf numFmtId="0" fontId="8" fillId="3" borderId="6" xfId="0" applyFont="1" applyFill="1" applyBorder="1" applyAlignment="1">
      <alignment horizontal="left" vertical="center" wrapText="1"/>
    </xf>
    <xf numFmtId="0" fontId="6" fillId="3" borderId="6" xfId="21" applyNumberFormat="1" applyFont="1" applyFill="1" applyBorder="1" applyAlignment="1">
      <alignment/>
      <protection/>
    </xf>
    <xf numFmtId="0" fontId="8" fillId="3" borderId="7" xfId="0" applyFont="1" applyFill="1" applyBorder="1" applyAlignment="1">
      <alignment horizontal="left" vertical="center" wrapText="1"/>
    </xf>
    <xf numFmtId="0" fontId="3" fillId="3" borderId="7" xfId="21" applyNumberFormat="1" applyFont="1" applyFill="1" applyBorder="1" applyAlignment="1">
      <alignment/>
      <protection/>
    </xf>
    <xf numFmtId="0" fontId="9" fillId="3" borderId="8" xfId="0" applyFont="1" applyFill="1" applyBorder="1" applyAlignment="1">
      <alignment horizontal="left" vertical="center" wrapText="1"/>
    </xf>
    <xf numFmtId="0" fontId="3" fillId="3" borderId="8" xfId="21" applyNumberFormat="1" applyFont="1" applyFill="1" applyBorder="1" applyAlignment="1">
      <alignment/>
      <protection/>
    </xf>
    <xf numFmtId="0" fontId="8" fillId="3" borderId="9" xfId="0" applyFont="1" applyFill="1" applyBorder="1" applyAlignment="1">
      <alignment horizontal="left" vertical="center" wrapText="1"/>
    </xf>
    <xf numFmtId="0" fontId="3" fillId="3" borderId="9" xfId="21" applyNumberFormat="1" applyFont="1" applyFill="1" applyBorder="1" applyAlignment="1">
      <alignment/>
      <protection/>
    </xf>
    <xf numFmtId="167" fontId="8" fillId="0" borderId="0" xfId="27" applyNumberFormat="1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9" xfId="0" applyFont="1" applyBorder="1"/>
    <xf numFmtId="0" fontId="9" fillId="0" borderId="9" xfId="0" applyFont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6" fillId="2" borderId="1" xfId="26" applyFont="1" applyFill="1" applyBorder="1" applyAlignment="1">
      <alignment horizontal="center" vertical="center"/>
      <protection/>
    </xf>
    <xf numFmtId="0" fontId="6" fillId="2" borderId="1" xfId="26" applyNumberFormat="1" applyFont="1" applyFill="1" applyBorder="1" applyAlignment="1">
      <alignment horizontal="center" vertical="center" wrapText="1"/>
      <protection/>
    </xf>
    <xf numFmtId="0" fontId="6" fillId="0" borderId="11" xfId="26" applyFont="1" applyFill="1" applyBorder="1" applyAlignment="1">
      <alignment horizontal="left" vertical="center"/>
      <protection/>
    </xf>
    <xf numFmtId="0" fontId="6" fillId="0" borderId="1" xfId="22" applyFont="1" applyFill="1" applyBorder="1" applyAlignment="1">
      <alignment horizontal="left" vertical="center"/>
      <protection/>
    </xf>
    <xf numFmtId="0" fontId="6" fillId="3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 vertical="center"/>
    </xf>
    <xf numFmtId="9" fontId="8" fillId="3" borderId="0" xfId="15" applyFont="1" applyFill="1" applyBorder="1" applyAlignment="1">
      <alignment horizontal="center" vertical="center" wrapText="1"/>
    </xf>
    <xf numFmtId="2" fontId="8" fillId="3" borderId="0" xfId="15" applyNumberFormat="1" applyFont="1" applyFill="1" applyBorder="1" applyAlignment="1">
      <alignment horizontal="center" vertical="center" wrapText="1"/>
    </xf>
    <xf numFmtId="164" fontId="8" fillId="3" borderId="0" xfId="18" applyFont="1" applyFill="1" applyBorder="1" applyAlignment="1">
      <alignment horizontal="left" vertical="center" wrapText="1"/>
    </xf>
    <xf numFmtId="0" fontId="10" fillId="3" borderId="0" xfId="0" applyFont="1" applyFill="1"/>
    <xf numFmtId="166" fontId="8" fillId="3" borderId="0" xfId="0" applyNumberFormat="1" applyFont="1" applyFill="1"/>
    <xf numFmtId="4" fontId="8" fillId="3" borderId="0" xfId="0" applyNumberFormat="1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168" fontId="8" fillId="3" borderId="0" xfId="0" applyNumberFormat="1" applyFont="1" applyFill="1" applyBorder="1"/>
    <xf numFmtId="0" fontId="6" fillId="3" borderId="13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2" fontId="8" fillId="0" borderId="0" xfId="0" applyNumberFormat="1" applyFont="1"/>
    <xf numFmtId="1" fontId="8" fillId="0" borderId="0" xfId="0" applyNumberFormat="1" applyFont="1"/>
    <xf numFmtId="169" fontId="8" fillId="3" borderId="0" xfId="0" applyNumberFormat="1" applyFont="1" applyFill="1"/>
    <xf numFmtId="169" fontId="8" fillId="3" borderId="0" xfId="0" applyNumberFormat="1" applyFont="1" applyFill="1" applyAlignment="1">
      <alignment vertical="center"/>
    </xf>
    <xf numFmtId="164" fontId="8" fillId="3" borderId="0" xfId="0" applyNumberFormat="1" applyFont="1" applyFill="1"/>
    <xf numFmtId="0" fontId="8" fillId="3" borderId="0" xfId="0" applyFont="1" applyFill="1" applyBorder="1"/>
    <xf numFmtId="166" fontId="3" fillId="0" borderId="0" xfId="0" applyNumberFormat="1" applyFont="1" applyFill="1" applyBorder="1" applyAlignment="1">
      <alignment/>
    </xf>
    <xf numFmtId="166" fontId="3" fillId="0" borderId="0" xfId="15" applyNumberFormat="1" applyFont="1" applyFill="1" applyBorder="1" applyAlignment="1">
      <alignment/>
    </xf>
    <xf numFmtId="0" fontId="6" fillId="2" borderId="1" xfId="0" applyNumberFormat="1" applyFon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left" vertical="center"/>
    </xf>
    <xf numFmtId="0" fontId="8" fillId="3" borderId="0" xfId="40" applyFont="1" applyFill="1">
      <alignment/>
      <protection/>
    </xf>
    <xf numFmtId="0" fontId="13" fillId="3" borderId="0" xfId="40" applyFont="1" applyFill="1">
      <alignment/>
      <protection/>
    </xf>
    <xf numFmtId="0" fontId="7" fillId="3" borderId="0" xfId="40" applyFont="1" applyFill="1">
      <alignment/>
      <protection/>
    </xf>
    <xf numFmtId="0" fontId="7" fillId="3" borderId="0" xfId="40" applyFont="1" applyFill="1" applyAlignment="1">
      <alignment/>
      <protection/>
    </xf>
    <xf numFmtId="0" fontId="14" fillId="3" borderId="0" xfId="40" applyFont="1" applyFill="1">
      <alignment/>
      <protection/>
    </xf>
    <xf numFmtId="0" fontId="7" fillId="3" borderId="0" xfId="40" applyFont="1" applyFill="1" applyAlignment="1">
      <alignment horizontal="center"/>
      <protection/>
    </xf>
    <xf numFmtId="0" fontId="15" fillId="3" borderId="0" xfId="31" applyFont="1" applyFill="1"/>
    <xf numFmtId="0" fontId="2" fillId="0" borderId="0" xfId="42">
      <alignment/>
      <protection/>
    </xf>
    <xf numFmtId="0" fontId="1" fillId="0" borderId="0" xfId="42" applyNumberFormat="1" applyFont="1" applyFill="1" applyBorder="1" applyAlignment="1">
      <alignment/>
      <protection/>
    </xf>
    <xf numFmtId="0" fontId="1" fillId="4" borderId="15" xfId="42" applyNumberFormat="1" applyFont="1" applyFill="1" applyBorder="1" applyAlignment="1">
      <alignment/>
      <protection/>
    </xf>
    <xf numFmtId="170" fontId="1" fillId="0" borderId="0" xfId="42" applyNumberFormat="1" applyFont="1" applyFill="1" applyBorder="1" applyAlignment="1">
      <alignment/>
      <protection/>
    </xf>
    <xf numFmtId="166" fontId="16" fillId="0" borderId="15" xfId="42" applyNumberFormat="1" applyFont="1" applyFill="1" applyBorder="1" applyAlignment="1">
      <alignment/>
      <protection/>
    </xf>
    <xf numFmtId="0" fontId="8" fillId="3" borderId="0" xfId="40" applyFont="1" applyFill="1" applyBorder="1">
      <alignment/>
      <protection/>
    </xf>
    <xf numFmtId="0" fontId="3" fillId="3" borderId="0" xfId="37" applyFill="1" applyAlignment="1">
      <alignment vertical="center"/>
    </xf>
    <xf numFmtId="0" fontId="19" fillId="3" borderId="0" xfId="40" applyFont="1" applyFill="1" applyAlignment="1">
      <alignment horizontal="center"/>
      <protection/>
    </xf>
    <xf numFmtId="0" fontId="7" fillId="3" borderId="0" xfId="40" applyFont="1" applyFill="1" applyAlignment="1">
      <alignment horizontal="right"/>
      <protection/>
    </xf>
    <xf numFmtId="2" fontId="20" fillId="0" borderId="2" xfId="0" applyNumberFormat="1" applyFont="1" applyBorder="1" applyAlignment="1">
      <alignment horizontal="right"/>
    </xf>
    <xf numFmtId="2" fontId="20" fillId="0" borderId="3" xfId="0" applyNumberFormat="1" applyFont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2" fontId="20" fillId="0" borderId="9" xfId="0" applyNumberFormat="1" applyFont="1" applyBorder="1" applyAlignment="1">
      <alignment horizontal="right"/>
    </xf>
    <xf numFmtId="2" fontId="20" fillId="0" borderId="5" xfId="0" applyNumberFormat="1" applyFont="1" applyBorder="1" applyAlignment="1">
      <alignment horizontal="right"/>
    </xf>
    <xf numFmtId="2" fontId="20" fillId="0" borderId="6" xfId="0" applyNumberFormat="1" applyFont="1" applyBorder="1" applyAlignment="1">
      <alignment horizontal="right"/>
    </xf>
    <xf numFmtId="0" fontId="2" fillId="0" borderId="0" xfId="21">
      <alignment/>
      <protection/>
    </xf>
    <xf numFmtId="0" fontId="1" fillId="0" borderId="0" xfId="21" applyNumberFormat="1" applyFont="1" applyFill="1" applyBorder="1" applyAlignment="1">
      <alignment/>
      <protection/>
    </xf>
    <xf numFmtId="0" fontId="1" fillId="4" borderId="15" xfId="21" applyNumberFormat="1" applyFont="1" applyFill="1" applyBorder="1" applyAlignment="1">
      <alignment/>
      <protection/>
    </xf>
    <xf numFmtId="170" fontId="1" fillId="0" borderId="0" xfId="21" applyNumberFormat="1" applyFont="1" applyFill="1" applyBorder="1" applyAlignment="1">
      <alignment/>
      <protection/>
    </xf>
    <xf numFmtId="0" fontId="1" fillId="0" borderId="15" xfId="21" applyNumberFormat="1" applyFont="1" applyFill="1" applyBorder="1" applyAlignment="1">
      <alignment/>
      <protection/>
    </xf>
    <xf numFmtId="3" fontId="1" fillId="0" borderId="15" xfId="21" applyNumberFormat="1" applyFont="1" applyFill="1" applyBorder="1" applyAlignment="1">
      <alignment/>
      <protection/>
    </xf>
    <xf numFmtId="165" fontId="20" fillId="3" borderId="16" xfId="27" applyNumberFormat="1" applyFont="1" applyFill="1" applyBorder="1" applyAlignment="1">
      <alignment horizontal="right"/>
    </xf>
    <xf numFmtId="165" fontId="20" fillId="3" borderId="0" xfId="27" applyNumberFormat="1" applyFont="1" applyFill="1" applyBorder="1" applyAlignment="1">
      <alignment horizontal="right"/>
    </xf>
    <xf numFmtId="165" fontId="20" fillId="3" borderId="13" xfId="27" applyNumberFormat="1" applyFont="1" applyFill="1" applyBorder="1" applyAlignment="1">
      <alignment horizontal="right"/>
    </xf>
    <xf numFmtId="165" fontId="20" fillId="0" borderId="1" xfId="27" applyNumberFormat="1" applyFont="1" applyFill="1" applyBorder="1" applyAlignment="1">
      <alignment horizontal="right" indent="1"/>
    </xf>
    <xf numFmtId="165" fontId="20" fillId="0" borderId="11" xfId="27" applyNumberFormat="1" applyFont="1" applyFill="1" applyBorder="1" applyAlignment="1">
      <alignment horizontal="right" indent="1"/>
    </xf>
    <xf numFmtId="168" fontId="1" fillId="0" borderId="15" xfId="42" applyNumberFormat="1" applyFont="1" applyFill="1" applyBorder="1" applyAlignment="1">
      <alignment/>
      <protection/>
    </xf>
    <xf numFmtId="168" fontId="20" fillId="3" borderId="0" xfId="0" applyNumberFormat="1" applyFont="1" applyFill="1" applyBorder="1"/>
    <xf numFmtId="172" fontId="1" fillId="0" borderId="15" xfId="21" applyNumberFormat="1" applyFont="1" applyFill="1" applyBorder="1" applyAlignment="1">
      <alignment/>
      <protection/>
    </xf>
    <xf numFmtId="4" fontId="1" fillId="0" borderId="15" xfId="21" applyNumberFormat="1" applyFont="1" applyFill="1" applyBorder="1" applyAlignment="1">
      <alignment/>
      <protection/>
    </xf>
    <xf numFmtId="166" fontId="20" fillId="3" borderId="8" xfId="21" applyNumberFormat="1" applyFont="1" applyFill="1" applyBorder="1" applyAlignment="1">
      <alignment/>
      <protection/>
    </xf>
    <xf numFmtId="166" fontId="20" fillId="3" borderId="9" xfId="21" applyNumberFormat="1" applyFont="1" applyFill="1" applyBorder="1" applyAlignment="1">
      <alignment/>
      <protection/>
    </xf>
    <xf numFmtId="166" fontId="20" fillId="3" borderId="17" xfId="27" applyNumberFormat="1" applyFont="1" applyFill="1" applyBorder="1" applyAlignment="1">
      <alignment horizontal="right" vertical="center"/>
    </xf>
    <xf numFmtId="0" fontId="1" fillId="0" borderId="0" xfId="42" applyNumberFormat="1" applyFont="1" applyFill="1" applyBorder="1" applyAlignment="1">
      <alignment/>
      <protection/>
    </xf>
    <xf numFmtId="170" fontId="1" fillId="0" borderId="0" xfId="42" applyNumberFormat="1" applyFont="1" applyFill="1" applyBorder="1" applyAlignment="1">
      <alignment/>
      <protection/>
    </xf>
    <xf numFmtId="0" fontId="1" fillId="4" borderId="15" xfId="42" applyNumberFormat="1" applyFont="1" applyFill="1" applyBorder="1" applyAlignment="1">
      <alignment/>
      <protection/>
    </xf>
    <xf numFmtId="171" fontId="1" fillId="0" borderId="15" xfId="42" applyNumberFormat="1" applyFont="1" applyFill="1" applyBorder="1" applyAlignment="1">
      <alignment/>
      <protection/>
    </xf>
    <xf numFmtId="166" fontId="1" fillId="0" borderId="15" xfId="42" applyNumberFormat="1" applyFont="1" applyFill="1" applyBorder="1" applyAlignment="1">
      <alignment/>
      <protection/>
    </xf>
    <xf numFmtId="0" fontId="1" fillId="4" borderId="18" xfId="42" applyNumberFormat="1" applyFont="1" applyFill="1" applyBorder="1" applyAlignment="1">
      <alignment/>
      <protection/>
    </xf>
    <xf numFmtId="166" fontId="1" fillId="0" borderId="18" xfId="42" applyNumberFormat="1" applyFont="1" applyFill="1" applyBorder="1" applyAlignment="1">
      <alignment/>
      <protection/>
    </xf>
    <xf numFmtId="0" fontId="1" fillId="4" borderId="19" xfId="42" applyNumberFormat="1" applyFont="1" applyFill="1" applyBorder="1" applyAlignment="1">
      <alignment/>
      <protection/>
    </xf>
    <xf numFmtId="166" fontId="1" fillId="0" borderId="19" xfId="42" applyNumberFormat="1" applyFont="1" applyFill="1" applyBorder="1" applyAlignment="1">
      <alignment/>
      <protection/>
    </xf>
    <xf numFmtId="0" fontId="2" fillId="0" borderId="20" xfId="42" applyBorder="1">
      <alignment/>
      <protection/>
    </xf>
    <xf numFmtId="0" fontId="1" fillId="5" borderId="15" xfId="42" applyNumberFormat="1" applyFont="1" applyFill="1" applyBorder="1" applyAlignment="1">
      <alignment/>
      <protection/>
    </xf>
    <xf numFmtId="0" fontId="23" fillId="0" borderId="0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24" fillId="0" borderId="0" xfId="22" applyFont="1" applyFill="1" applyBorder="1">
      <alignment/>
      <protection/>
    </xf>
    <xf numFmtId="0" fontId="25" fillId="0" borderId="0" xfId="22" applyFont="1" applyFill="1" applyBorder="1" applyAlignment="1">
      <alignment horizontal="left"/>
      <protection/>
    </xf>
    <xf numFmtId="0" fontId="24" fillId="0" borderId="0" xfId="22" applyFont="1" applyFill="1" applyBorder="1" applyAlignment="1">
      <alignment horizontal="left"/>
      <protection/>
    </xf>
    <xf numFmtId="0" fontId="22" fillId="0" borderId="0" xfId="22" applyFont="1" applyFill="1" applyBorder="1" applyAlignment="1">
      <alignment horizontal="left"/>
      <protection/>
    </xf>
    <xf numFmtId="0" fontId="11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/>
      <protection/>
    </xf>
    <xf numFmtId="173" fontId="20" fillId="0" borderId="5" xfId="0" applyNumberFormat="1" applyFont="1" applyBorder="1" applyAlignment="1">
      <alignment horizontal="right"/>
    </xf>
    <xf numFmtId="173" fontId="20" fillId="0" borderId="13" xfId="0" applyNumberFormat="1" applyFont="1" applyBorder="1" applyAlignment="1">
      <alignment horizontal="right"/>
    </xf>
    <xf numFmtId="0" fontId="0" fillId="3" borderId="0" xfId="0" applyFont="1" applyFill="1" applyAlignment="1">
      <alignment vertical="center"/>
    </xf>
    <xf numFmtId="0" fontId="25" fillId="3" borderId="0" xfId="22" applyFont="1" applyFill="1" applyBorder="1" applyAlignment="1">
      <alignment horizontal="left"/>
      <protection/>
    </xf>
    <xf numFmtId="0" fontId="0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2" fillId="3" borderId="0" xfId="0" applyFont="1" applyFill="1" applyAlignment="1">
      <alignment horizontal="left"/>
    </xf>
    <xf numFmtId="0" fontId="11" fillId="3" borderId="0" xfId="0" applyFont="1" applyFill="1" applyAlignment="1">
      <alignment vertical="center"/>
    </xf>
    <xf numFmtId="0" fontId="7" fillId="3" borderId="0" xfId="22" applyFont="1" applyFill="1" applyBorder="1" applyAlignment="1">
      <alignment horizontal="left"/>
      <protection/>
    </xf>
    <xf numFmtId="0" fontId="8" fillId="3" borderId="0" xfId="0" applyFont="1" applyFill="1" applyAlignment="1">
      <alignment horizontal="left"/>
    </xf>
    <xf numFmtId="0" fontId="3" fillId="0" borderId="0" xfId="23" applyFont="1">
      <alignment/>
      <protection/>
    </xf>
    <xf numFmtId="0" fontId="3" fillId="0" borderId="0" xfId="23" applyFont="1" applyFill="1">
      <alignment/>
      <protection/>
    </xf>
    <xf numFmtId="0" fontId="22" fillId="0" borderId="0" xfId="23" applyFont="1" applyFill="1" applyBorder="1" applyAlignment="1">
      <alignment horizontal="left"/>
      <protection/>
    </xf>
    <xf numFmtId="0" fontId="11" fillId="0" borderId="0" xfId="23" applyFont="1" applyFill="1">
      <alignment/>
      <protection/>
    </xf>
    <xf numFmtId="0" fontId="3" fillId="0" borderId="0" xfId="23" applyFont="1" applyFill="1" applyBorder="1" applyAlignment="1" quotePrefix="1">
      <alignment horizontal="left"/>
      <protection/>
    </xf>
    <xf numFmtId="0" fontId="6" fillId="2" borderId="12" xfId="0" applyFont="1" applyFill="1" applyBorder="1" applyAlignment="1">
      <alignment horizontal="center" vertical="center"/>
    </xf>
    <xf numFmtId="0" fontId="27" fillId="3" borderId="0" xfId="0" applyFont="1" applyFill="1"/>
    <xf numFmtId="0" fontId="28" fillId="3" borderId="0" xfId="0" applyFont="1" applyFill="1" applyAlignment="1">
      <alignment horizontal="left"/>
    </xf>
    <xf numFmtId="0" fontId="6" fillId="3" borderId="21" xfId="0" applyNumberFormat="1" applyFont="1" applyFill="1" applyBorder="1" applyAlignment="1">
      <alignment horizontal="left" vertical="center"/>
    </xf>
    <xf numFmtId="166" fontId="20" fillId="3" borderId="1" xfId="27" applyNumberFormat="1" applyFont="1" applyFill="1" applyBorder="1" applyAlignment="1">
      <alignment horizontal="right" vertical="center"/>
    </xf>
    <xf numFmtId="0" fontId="6" fillId="3" borderId="6" xfId="0" applyNumberFormat="1" applyFont="1" applyFill="1" applyBorder="1" applyAlignment="1">
      <alignment horizontal="left" vertical="center"/>
    </xf>
    <xf numFmtId="166" fontId="20" fillId="3" borderId="6" xfId="0" applyNumberFormat="1" applyFont="1" applyFill="1" applyBorder="1" applyAlignment="1">
      <alignment horizontal="right" vertical="center"/>
    </xf>
    <xf numFmtId="171" fontId="1" fillId="0" borderId="15" xfId="21" applyNumberFormat="1" applyFont="1" applyFill="1" applyBorder="1" applyAlignment="1">
      <alignment/>
      <protection/>
    </xf>
    <xf numFmtId="0" fontId="7" fillId="3" borderId="0" xfId="40" applyFont="1" applyFill="1" applyBorder="1" applyAlignment="1">
      <alignment horizontal="center"/>
      <protection/>
    </xf>
    <xf numFmtId="0" fontId="17" fillId="3" borderId="22" xfId="40" applyFont="1" applyFill="1" applyBorder="1" applyAlignment="1">
      <alignment horizontal="center" vertical="center" wrapText="1"/>
      <protection/>
    </xf>
    <xf numFmtId="0" fontId="17" fillId="3" borderId="20" xfId="40" applyFont="1" applyFill="1" applyBorder="1" applyAlignment="1">
      <alignment horizontal="center" vertical="center"/>
      <protection/>
    </xf>
    <xf numFmtId="0" fontId="17" fillId="3" borderId="23" xfId="40" applyFont="1" applyFill="1" applyBorder="1" applyAlignment="1">
      <alignment horizontal="center" vertical="center"/>
      <protection/>
    </xf>
    <xf numFmtId="0" fontId="17" fillId="3" borderId="24" xfId="40" applyFont="1" applyFill="1" applyBorder="1" applyAlignment="1">
      <alignment horizontal="center" vertical="center"/>
      <protection/>
    </xf>
    <xf numFmtId="0" fontId="17" fillId="3" borderId="0" xfId="40" applyFont="1" applyFill="1" applyBorder="1" applyAlignment="1">
      <alignment horizontal="center" vertical="center"/>
      <protection/>
    </xf>
    <xf numFmtId="0" fontId="17" fillId="3" borderId="25" xfId="40" applyFont="1" applyFill="1" applyBorder="1" applyAlignment="1">
      <alignment horizontal="center" vertical="center"/>
      <protection/>
    </xf>
    <xf numFmtId="0" fontId="17" fillId="3" borderId="26" xfId="40" applyFont="1" applyFill="1" applyBorder="1" applyAlignment="1">
      <alignment horizontal="center" vertical="center"/>
      <protection/>
    </xf>
    <xf numFmtId="0" fontId="17" fillId="3" borderId="27" xfId="40" applyFont="1" applyFill="1" applyBorder="1" applyAlignment="1">
      <alignment horizontal="center" vertical="center"/>
      <protection/>
    </xf>
    <xf numFmtId="0" fontId="17" fillId="3" borderId="28" xfId="40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" borderId="0" xfId="25" applyFont="1" applyFill="1" applyBorder="1" applyAlignment="1">
      <alignment horizontal="left"/>
      <protection/>
    </xf>
    <xf numFmtId="0" fontId="4" fillId="0" borderId="0" xfId="26" applyFont="1" applyFill="1" applyBorder="1" applyAlignment="1">
      <alignment horizontal="left"/>
      <protection/>
    </xf>
    <xf numFmtId="0" fontId="4" fillId="0" borderId="0" xfId="25" applyFont="1" applyFill="1" applyBorder="1" applyAlignment="1">
      <alignment horizontal="left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5" xfId="24"/>
    <cellStyle name="Normal_EW-MFA SiF main indicators" xfId="25"/>
    <cellStyle name="Normal_Table_layout_for_SE" xfId="26"/>
    <cellStyle name="NumberCellStyle" xfId="27"/>
    <cellStyle name="Percent 2" xfId="28"/>
    <cellStyle name="Percent 3" xfId="29"/>
    <cellStyle name="Normal 9" xfId="30"/>
    <cellStyle name="Hyperlink" xfId="31"/>
    <cellStyle name="Normal 2 3" xfId="32"/>
    <cellStyle name="Normal 6" xfId="33"/>
    <cellStyle name="Normal 7" xfId="34"/>
    <cellStyle name="Normal 8" xfId="35"/>
    <cellStyle name="Percent 2 2" xfId="36"/>
    <cellStyle name="Normal 12" xfId="37"/>
    <cellStyle name="Normal 5 2" xfId="38"/>
    <cellStyle name="Normal 9 2" xfId="39"/>
    <cellStyle name="Normal 10" xfId="40"/>
    <cellStyle name="Percent 4" xfId="41"/>
    <cellStyle name="Normal 11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u="none" baseline="0"/>
              <a:t>Physical trade of goods by main material category and monetary trade of goods; EU-28, 2000-2017</a:t>
            </a:r>
            <a:r>
              <a:rPr lang="en-US" cap="none" sz="1000" b="0" u="none" baseline="0"/>
              <a:t>
(tonnes per capita, left Y-axis) (euro</a:t>
            </a:r>
            <a:r>
              <a:rPr lang="en-US" cap="none" sz="1000" b="0" u="none" baseline="30000"/>
              <a:t>(1)</a:t>
            </a:r>
            <a:r>
              <a:rPr lang="en-US" cap="none" sz="1000" b="0" u="none" baseline="0"/>
              <a:t> per capita, right Y-axis)</a:t>
            </a:r>
          </a:p>
        </c:rich>
      </c:tx>
      <c:layout>
        <c:manualLayout>
          <c:xMode val="edge"/>
          <c:yMode val="edge"/>
          <c:x val="0.02075"/>
          <c:y val="0.02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"/>
          <c:y val="0.144"/>
          <c:w val="0.828"/>
          <c:h val="0.6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Fig1!$C$6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Fig1!$D$6:$U$6</c:f>
              <c:numCache/>
            </c:numRef>
          </c:val>
        </c:ser>
        <c:ser>
          <c:idx val="1"/>
          <c:order val="1"/>
          <c:tx>
            <c:strRef>
              <c:f>Fig1!$C$7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Fig1!$D$7:$U$7</c:f>
              <c:numCache/>
            </c:numRef>
          </c:val>
        </c:ser>
        <c:ser>
          <c:idx val="2"/>
          <c:order val="2"/>
          <c:tx>
            <c:strRef>
              <c:f>Fig1!$C$8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rgbClr val="7AD9D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Fig1!$D$8:$U$8</c:f>
              <c:numCache/>
            </c:numRef>
          </c:val>
        </c:ser>
        <c:ser>
          <c:idx val="3"/>
          <c:order val="3"/>
          <c:tx>
            <c:strRef>
              <c:f>Fig1!$C$9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Fig1!$D$9:$U$9</c:f>
              <c:numCache/>
            </c:numRef>
          </c:val>
        </c:ser>
        <c:ser>
          <c:idx val="4"/>
          <c:order val="4"/>
          <c:tx>
            <c:strRef>
              <c:f>Fig1!$C$10</c:f>
              <c:strCache>
                <c:ptCount val="1"/>
                <c:pt idx="0">
                  <c:v>Other products and waste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Fig1!$D$10:$U$10</c:f>
              <c:numCache/>
            </c:numRef>
          </c:val>
        </c:ser>
        <c:ser>
          <c:idx val="5"/>
          <c:order val="5"/>
          <c:tx>
            <c:strRef>
              <c:f>Fig1!$C$11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Fig1!$D$11:$U$11</c:f>
              <c:numCache/>
            </c:numRef>
          </c:val>
        </c:ser>
        <c:ser>
          <c:idx val="6"/>
          <c:order val="6"/>
          <c:tx>
            <c:strRef>
              <c:f>Fig1!$C$12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Fig1!$D$12:$U$12</c:f>
              <c:numCache/>
            </c:numRef>
          </c:val>
        </c:ser>
        <c:ser>
          <c:idx val="7"/>
          <c:order val="7"/>
          <c:tx>
            <c:strRef>
              <c:f>Fig1!$C$13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Fig1!$D$13:$U$13</c:f>
              <c:numCache/>
            </c:numRef>
          </c:val>
        </c:ser>
        <c:ser>
          <c:idx val="8"/>
          <c:order val="8"/>
          <c:tx>
            <c:strRef>
              <c:f>Fig1!$C$14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Fig1!$D$14:$U$14</c:f>
              <c:numCache/>
            </c:numRef>
          </c:val>
        </c:ser>
        <c:ser>
          <c:idx val="9"/>
          <c:order val="9"/>
          <c:tx>
            <c:strRef>
              <c:f>Fig1!$C$15</c:f>
              <c:strCache>
                <c:ptCount val="1"/>
                <c:pt idx="0">
                  <c:v>Other products and waste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Fig1!$D$5:$U$5</c:f>
              <c:numCache/>
            </c:numRef>
          </c:cat>
          <c:val>
            <c:numRef>
              <c:f>Fig1!$D$15:$U$15</c:f>
              <c:numCache/>
            </c:numRef>
          </c:val>
        </c:ser>
        <c:overlap val="100"/>
        <c:axId val="42348513"/>
        <c:axId val="45592298"/>
      </c:barChart>
      <c:lineChart>
        <c:grouping val="standard"/>
        <c:varyColors val="0"/>
        <c:ser>
          <c:idx val="12"/>
          <c:order val="10"/>
          <c:tx>
            <c:strRef>
              <c:f>Fig1!$C$17</c:f>
              <c:strCache>
                <c:ptCount val="1"/>
                <c:pt idx="0">
                  <c:v>Monetary exports of 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9525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Fig1!$D$17:$U$17</c:f>
              <c:numCache/>
            </c:numRef>
          </c:val>
          <c:smooth val="0"/>
        </c:ser>
        <c:ser>
          <c:idx val="11"/>
          <c:order val="11"/>
          <c:tx>
            <c:strRef>
              <c:f>Fig1!$C$16</c:f>
              <c:strCache>
                <c:ptCount val="1"/>
                <c:pt idx="0">
                  <c:v>Monetary imports of 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chemeClr val="accent4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9525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Fig1!$D$16:$U$16</c:f>
              <c:numCache/>
            </c:numRef>
          </c:val>
          <c:smooth val="0"/>
        </c:ser>
        <c:marker val="1"/>
        <c:axId val="7677499"/>
        <c:axId val="1988628"/>
      </c:line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5592298"/>
        <c:crosses val="autoZero"/>
        <c:auto val="1"/>
        <c:lblOffset val="100"/>
        <c:noMultiLvlLbl val="0"/>
      </c:catAx>
      <c:valAx>
        <c:axId val="4559229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Exports         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 tonnes per capita </a:t>
                </a: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      Imports</a:t>
                </a:r>
              </a:p>
            </c:rich>
          </c:tx>
          <c:layout>
            <c:manualLayout>
              <c:xMode val="edge"/>
              <c:yMode val="edge"/>
              <c:x val="0.011"/>
              <c:y val="0.2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348513"/>
        <c:crosses val="autoZero"/>
        <c:crossBetween val="between"/>
        <c:dispUnits/>
      </c:valAx>
      <c:catAx>
        <c:axId val="7677499"/>
        <c:scaling>
          <c:orientation val="minMax"/>
        </c:scaling>
        <c:axPos val="b"/>
        <c:delete val="1"/>
        <c:majorTickMark val="out"/>
        <c:minorTickMark val="none"/>
        <c:tickLblPos val="none"/>
        <c:crossAx val="1988628"/>
        <c:crosses val="autoZero"/>
        <c:auto val="1"/>
        <c:lblOffset val="100"/>
        <c:noMultiLvlLbl val="0"/>
      </c:catAx>
      <c:valAx>
        <c:axId val="1988628"/>
        <c:scaling>
          <c:orientation val="minMax"/>
          <c:max val="10000"/>
          <c:min val="-100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Imports        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euro</a:t>
                </a:r>
                <a:r>
                  <a:rPr lang="en-US" cap="none" sz="900" b="0" i="1" u="none" baseline="30000">
                    <a:latin typeface="Arial"/>
                    <a:ea typeface="Arial"/>
                    <a:cs typeface="Arial"/>
                  </a:rPr>
                  <a:t>(1)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 per capita </a:t>
                </a: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         Exports     </a:t>
                </a:r>
              </a:p>
            </c:rich>
          </c:tx>
          <c:layout>
            <c:manualLayout>
              <c:xMode val="edge"/>
              <c:yMode val="edge"/>
              <c:x val="0.969"/>
              <c:y val="0.2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7677499"/>
        <c:crosses val="max"/>
        <c:crossBetween val="between"/>
        <c:dispUnits/>
        <c:majorUnit val="2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u="none" baseline="0"/>
              <a:t>Development of physical imports, exports and trade balance, EU-28, 2000-2017</a:t>
            </a:r>
            <a:r>
              <a:rPr lang="en-US" cap="none" sz="1000" b="0" u="none" baseline="0"/>
              <a:t>
(2000 = 100)</a:t>
            </a:r>
          </a:p>
        </c:rich>
      </c:tx>
      <c:layout>
        <c:manualLayout>
          <c:xMode val="edge"/>
          <c:yMode val="edge"/>
          <c:x val="0.016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"/>
          <c:y val="0.1"/>
          <c:w val="0.92875"/>
          <c:h val="0.77"/>
        </c:manualLayout>
      </c:layout>
      <c:lineChart>
        <c:grouping val="standard"/>
        <c:varyColors val="0"/>
        <c:ser>
          <c:idx val="1"/>
          <c:order val="0"/>
          <c:tx>
            <c:strRef>
              <c:f>Fig2!$C$9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Fig2!$D$7:$U$7</c:f>
              <c:numCache/>
            </c:numRef>
          </c:cat>
          <c:val>
            <c:numRef>
              <c:f>Fig2!$D$9:$U$9</c:f>
              <c:numCache/>
            </c:numRef>
          </c:val>
          <c:smooth val="0"/>
        </c:ser>
        <c:ser>
          <c:idx val="0"/>
          <c:order val="1"/>
          <c:tx>
            <c:strRef>
              <c:f>Fig2!$C$8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Fig2!$D$7:$U$7</c:f>
              <c:numCache/>
            </c:numRef>
          </c:cat>
          <c:val>
            <c:numRef>
              <c:f>Fig2!$D$8:$U$8</c:f>
              <c:numCache/>
            </c:numRef>
          </c:val>
          <c:smooth val="0"/>
        </c:ser>
        <c:ser>
          <c:idx val="2"/>
          <c:order val="2"/>
          <c:tx>
            <c:strRef>
              <c:f>Fig2!$C$10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Fig2!$D$7:$U$7</c:f>
              <c:numCache/>
            </c:numRef>
          </c:cat>
          <c:val>
            <c:numRef>
              <c:f>Fig2!$D$10:$U$10</c:f>
              <c:numCache/>
            </c:numRef>
          </c:val>
          <c:smooth val="0"/>
        </c:ser>
        <c:axId val="17897653"/>
        <c:axId val="26861150"/>
      </c:line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861150"/>
        <c:crosses val="autoZero"/>
        <c:auto val="1"/>
        <c:lblOffset val="100"/>
        <c:noMultiLvlLbl val="0"/>
      </c:catAx>
      <c:valAx>
        <c:axId val="26861150"/>
        <c:scaling>
          <c:orientation val="minMax"/>
          <c:max val="175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89765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b="1" u="none" baseline="0">
                <a:solidFill>
                  <a:srgbClr val="000000"/>
                </a:solidFill>
              </a:rPr>
              <a:t>Physical imports and exports by main material category, EU-28, 2017</a:t>
            </a:r>
            <a:r>
              <a:rPr lang="en-US" cap="none" sz="1000" u="none" baseline="0">
                <a:solidFill>
                  <a:srgbClr val="000000"/>
                </a:solidFill>
              </a:rPr>
              <a:t>
(tonnes per capita)</a:t>
            </a:r>
          </a:p>
        </c:rich>
      </c:tx>
      <c:layout>
        <c:manualLayout>
          <c:xMode val="edge"/>
          <c:yMode val="edge"/>
          <c:x val="0.01525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75"/>
          <c:y val="0.27275"/>
          <c:w val="0.77825"/>
          <c:h val="0.582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Fig3!$C$7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Fig3!$E$6:$I$6</c:f>
              <c:strCache/>
            </c:strRef>
          </c:cat>
          <c:val>
            <c:numRef>
              <c:f>Fig3!$E$7:$I$7</c:f>
              <c:numCache/>
            </c:numRef>
          </c:val>
        </c:ser>
        <c:ser>
          <c:idx val="0"/>
          <c:order val="1"/>
          <c:tx>
            <c:strRef>
              <c:f>Fig3!$C$8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Fig3!$E$8:$I$8</c:f>
              <c:numCache/>
            </c:numRef>
          </c:val>
        </c:ser>
        <c:overlap val="100"/>
        <c:gapWidth val="50"/>
        <c:axId val="40423759"/>
        <c:axId val="28269512"/>
      </c:barChart>
      <c:catAx>
        <c:axId val="404237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>
            <a:solidFill>
              <a:srgbClr val="000000"/>
            </a:solidFill>
            <a:prstDash val="solid"/>
          </a:ln>
        </c:spPr>
        <c:crossAx val="28269512"/>
        <c:crosses val="autoZero"/>
        <c:auto val="0"/>
        <c:lblOffset val="100"/>
        <c:noMultiLvlLbl val="0"/>
      </c:catAx>
      <c:valAx>
        <c:axId val="28269512"/>
        <c:scaling>
          <c:orientation val="minMax"/>
          <c:max val="2.4"/>
          <c:min val="-0.600000000000000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crossAx val="40423759"/>
        <c:crosses val="autoZero"/>
        <c:crossBetween val="between"/>
        <c:dispUnits/>
        <c:majorUnit val="0.2"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u="none" baseline="0"/>
              <a:t>Physical trade balance (imports minus exports) by country, 2017</a:t>
            </a:r>
            <a:r>
              <a:rPr lang="en-US" cap="none" sz="1000" b="0" u="none" baseline="0"/>
              <a:t>
(tonnes per capita)</a:t>
            </a:r>
          </a:p>
        </c:rich>
      </c:tx>
      <c:layout>
        <c:manualLayout>
          <c:xMode val="edge"/>
          <c:yMode val="edge"/>
          <c:x val="0.012"/>
          <c:y val="0.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14425"/>
          <c:w val="0.9312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Fig4!$D$5</c:f>
              <c:strCache>
                <c:ptCount val="1"/>
                <c:pt idx="0">
                  <c:v>Physical trade balance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3"/>
              </a:solidFill>
            </c:spPr>
          </c:dPt>
          <c:dPt>
            <c:idx val="5"/>
            <c:invertIfNegative val="0"/>
            <c:spPr>
              <a:solidFill>
                <a:schemeClr val="accent3"/>
              </a:solidFill>
            </c:spPr>
          </c:dPt>
          <c:dPt>
            <c:idx val="6"/>
            <c:invertIfNegative val="0"/>
            <c:spPr>
              <a:solidFill>
                <a:schemeClr val="accent3"/>
              </a:solidFill>
            </c:spPr>
          </c:dPt>
          <c:dPt>
            <c:idx val="7"/>
            <c:invertIfNegative val="0"/>
            <c:spPr>
              <a:solidFill>
                <a:schemeClr val="accent3"/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chemeClr val="accent3"/>
              </a:solidFill>
            </c:spPr>
          </c:dPt>
          <c:dPt>
            <c:idx val="10"/>
            <c:invertIfNegative val="0"/>
            <c:spPr>
              <a:solidFill>
                <a:schemeClr val="accent3"/>
              </a:solidFill>
            </c:spPr>
          </c:dPt>
          <c:dPt>
            <c:idx val="11"/>
            <c:invertIfNegative val="0"/>
            <c:spPr>
              <a:solidFill>
                <a:schemeClr val="accent3"/>
              </a:solidFill>
            </c:spPr>
          </c:dPt>
          <c:dPt>
            <c:idx val="12"/>
            <c:invertIfNegative val="0"/>
            <c:spPr>
              <a:solidFill>
                <a:schemeClr val="accent3"/>
              </a:solidFill>
            </c:spPr>
          </c:dPt>
          <c:dPt>
            <c:idx val="13"/>
            <c:invertIfNegative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spPr>
              <a:solidFill>
                <a:schemeClr val="accent3"/>
              </a:solidFill>
            </c:spPr>
          </c:dPt>
          <c:dPt>
            <c:idx val="15"/>
            <c:invertIfNegative val="0"/>
            <c:spPr>
              <a:solidFill>
                <a:schemeClr val="accent3"/>
              </a:solidFill>
            </c:spPr>
          </c:dPt>
          <c:dPt>
            <c:idx val="16"/>
            <c:invertIfNegative val="0"/>
            <c:spPr>
              <a:solidFill>
                <a:schemeClr val="accent3"/>
              </a:solidFill>
            </c:spPr>
          </c:dPt>
          <c:dPt>
            <c:idx val="17"/>
            <c:invertIfNegative val="0"/>
            <c:spPr>
              <a:solidFill>
                <a:schemeClr val="accent3"/>
              </a:solidFill>
            </c:spPr>
          </c:dPt>
          <c:dPt>
            <c:idx val="18"/>
            <c:invertIfNegative val="0"/>
            <c:spPr>
              <a:solidFill>
                <a:schemeClr val="accent3"/>
              </a:solidFill>
            </c:spPr>
          </c:dPt>
          <c:dPt>
            <c:idx val="19"/>
            <c:invertIfNegative val="0"/>
            <c:spPr>
              <a:solidFill>
                <a:schemeClr val="accent3"/>
              </a:solidFill>
            </c:spPr>
          </c:dPt>
          <c:dPt>
            <c:idx val="20"/>
            <c:invertIfNegative val="0"/>
            <c:spPr>
              <a:solidFill>
                <a:schemeClr val="accent3"/>
              </a:solidFill>
            </c:spPr>
          </c:dPt>
          <c:dPt>
            <c:idx val="21"/>
            <c:invertIfNegative val="0"/>
            <c:spPr>
              <a:solidFill>
                <a:schemeClr val="accent3"/>
              </a:solidFill>
            </c:spPr>
          </c:dPt>
          <c:dPt>
            <c:idx val="22"/>
            <c:invertIfNegative val="0"/>
            <c:spPr>
              <a:solidFill>
                <a:schemeClr val="accent3"/>
              </a:solidFill>
            </c:spPr>
          </c:dPt>
          <c:dPt>
            <c:idx val="23"/>
            <c:invertIfNegative val="0"/>
            <c:spPr>
              <a:solidFill>
                <a:schemeClr val="accent3"/>
              </a:solidFill>
            </c:spPr>
          </c:dPt>
          <c:dPt>
            <c:idx val="24"/>
            <c:invertIfNegative val="0"/>
            <c:spPr>
              <a:solidFill>
                <a:schemeClr val="accent3"/>
              </a:solidFill>
            </c:spPr>
          </c:dPt>
          <c:dPt>
            <c:idx val="25"/>
            <c:invertIfNegative val="0"/>
            <c:spPr>
              <a:solidFill>
                <a:schemeClr val="accent3"/>
              </a:solidFill>
            </c:spPr>
          </c:dPt>
          <c:dPt>
            <c:idx val="26"/>
            <c:invertIfNegative val="0"/>
            <c:spPr>
              <a:solidFill>
                <a:schemeClr val="accent3"/>
              </a:solidFill>
            </c:spPr>
          </c:dPt>
          <c:dPt>
            <c:idx val="27"/>
            <c:invertIfNegative val="0"/>
            <c:spPr>
              <a:solidFill>
                <a:schemeClr val="accent3"/>
              </a:solidFill>
            </c:spPr>
          </c:dPt>
          <c:dPt>
            <c:idx val="28"/>
            <c:invertIfNegative val="0"/>
            <c:spPr>
              <a:solidFill>
                <a:schemeClr val="accent3"/>
              </a:solidFill>
            </c:spPr>
          </c:dPt>
          <c:dPt>
            <c:idx val="29"/>
            <c:invertIfNegative val="0"/>
            <c:spPr>
              <a:solidFill>
                <a:schemeClr val="accent3"/>
              </a:solidFill>
            </c:spPr>
          </c:dPt>
          <c:dPt>
            <c:idx val="30"/>
            <c:invertIfNegative val="0"/>
            <c:spPr>
              <a:solidFill>
                <a:schemeClr val="accent3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Fig4!$C$6:$C$36</c:f>
              <c:strCache/>
            </c:strRef>
          </c:cat>
          <c:val>
            <c:numRef>
              <c:f>Fig4!$D$6:$D$36</c:f>
              <c:numCache/>
            </c:numRef>
          </c:val>
        </c:ser>
        <c:axId val="53099017"/>
        <c:axId val="8129106"/>
      </c:barChart>
      <c:lineChart>
        <c:grouping val="standard"/>
        <c:varyColors val="0"/>
        <c:ser>
          <c:idx val="1"/>
          <c:order val="1"/>
          <c:tx>
            <c:strRef>
              <c:f>Fig4!$E$5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Fig4!$C$6:$C$36</c:f>
              <c:strCache/>
            </c:strRef>
          </c:cat>
          <c:val>
            <c:numRef>
              <c:f>Fig4!$E$6:$E$36</c:f>
              <c:numCache/>
            </c:numRef>
          </c:val>
          <c:smooth val="0"/>
        </c:ser>
        <c:ser>
          <c:idx val="2"/>
          <c:order val="2"/>
          <c:tx>
            <c:strRef>
              <c:f>Fig4!$F$5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Fig4!$C$6:$C$36</c:f>
              <c:strCache/>
            </c:strRef>
          </c:cat>
          <c:val>
            <c:numRef>
              <c:f>Fig4!$F$6:$F$36</c:f>
              <c:numCache/>
            </c:numRef>
          </c:val>
          <c:smooth val="0"/>
        </c:ser>
        <c:marker val="1"/>
        <c:axId val="53099017"/>
        <c:axId val="8129106"/>
      </c:lineChart>
      <c:catAx>
        <c:axId val="53099017"/>
        <c:scaling>
          <c:orientation val="minMax"/>
        </c:scaling>
        <c:axPos val="b"/>
        <c:delete val="0"/>
        <c:numFmt formatCode="#,##0.0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8129106"/>
        <c:crosses val="autoZero"/>
        <c:auto val="1"/>
        <c:lblOffset val="100"/>
        <c:noMultiLvlLbl val="0"/>
      </c:catAx>
      <c:valAx>
        <c:axId val="8129106"/>
        <c:scaling>
          <c:orientation val="minMax"/>
          <c:max val="25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5309901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275"/>
          <c:y val="0.9205"/>
          <c:w val="0.36875"/>
          <c:h val="0.04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155"/>
          <c:y val="0.02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62"/>
          <c:y val="0.2025"/>
          <c:w val="0.37875"/>
          <c:h val="0.5155"/>
        </c:manualLayout>
      </c:layout>
      <c:pieChart>
        <c:varyColors val="1"/>
        <c:ser>
          <c:idx val="0"/>
          <c:order val="0"/>
          <c:tx>
            <c:strRef>
              <c:f>Fig5!$C$6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Fig5!$D$6:$D$8</c:f>
              <c:strCache/>
            </c:strRef>
          </c:cat>
          <c:val>
            <c:numRef>
              <c:f>Fig5!$E$6:$E$8</c:f>
              <c:numCache/>
            </c:numRef>
          </c:val>
        </c:ser>
        <c:firstSliceAng val="14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Exports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390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65"/>
          <c:y val="0.28275"/>
          <c:w val="0.39125"/>
          <c:h val="0.54675"/>
        </c:manualLayout>
      </c:layout>
      <c:pieChart>
        <c:varyColors val="1"/>
        <c:ser>
          <c:idx val="0"/>
          <c:order val="0"/>
          <c:tx>
            <c:strRef>
              <c:f>Fig5!$C$9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Fig5!$D$9:$D$11</c:f>
              <c:strCache/>
            </c:strRef>
          </c:cat>
          <c:val>
            <c:numRef>
              <c:f>Fig5!$E$9:$E$11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504825</xdr:colOff>
      <xdr:row>5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95725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47625</xdr:rowOff>
    </xdr:from>
    <xdr:to>
      <xdr:col>12</xdr:col>
      <xdr:colOff>466725</xdr:colOff>
      <xdr:row>55</xdr:row>
      <xdr:rowOff>0</xdr:rowOff>
    </xdr:to>
    <xdr:graphicFrame macro="">
      <xdr:nvGraphicFramePr>
        <xdr:cNvPr id="3" name="Graphique 2"/>
        <xdr:cNvGraphicFramePr/>
      </xdr:nvGraphicFramePr>
      <xdr:xfrm>
        <a:off x="1276350" y="4410075"/>
        <a:ext cx="77343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1047750</xdr:colOff>
      <xdr:row>52</xdr:row>
      <xdr:rowOff>19050</xdr:rowOff>
    </xdr:from>
    <xdr:to>
      <xdr:col>9</xdr:col>
      <xdr:colOff>247650</xdr:colOff>
      <xdr:row>55</xdr:row>
      <xdr:rowOff>19050</xdr:rowOff>
    </xdr:to>
    <xdr:sp macro="" textlink="">
      <xdr:nvSpPr>
        <xdr:cNvPr id="4" name="ZoneTexte 1"/>
        <xdr:cNvSpPr txBox="1"/>
      </xdr:nvSpPr>
      <xdr:spPr>
        <a:xfrm>
          <a:off x="1276350" y="8801100"/>
          <a:ext cx="5629275" cy="45720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0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Biomass                  </a:t>
          </a:r>
          <a:r>
            <a:rPr lang="fr-FR" sz="10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Metal ores                                 </a:t>
          </a:r>
          <a:r>
            <a:rPr lang="fr-FR" sz="1000" b="1">
              <a:solidFill>
                <a:srgbClr val="7AD9D9"/>
              </a:solidFill>
              <a:latin typeface="Arial" panose="020B0604020202020204" pitchFamily="34" charset="0"/>
              <a:cs typeface="Arial" panose="020B0604020202020204" pitchFamily="34" charset="0"/>
            </a:rPr>
            <a:t>■</a:t>
          </a:r>
          <a:r>
            <a:rPr lang="fr-FR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Non-metallic minerals</a:t>
          </a:r>
        </a:p>
        <a:p>
          <a:r>
            <a:rPr lang="fr-FR" sz="100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Fossil materials      ■ Other products and waste       </a:t>
          </a:r>
          <a:r>
            <a:rPr lang="fr-FR" sz="12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♦</a:t>
          </a:r>
          <a:r>
            <a:rPr lang="fr-FR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Monetary</a:t>
          </a:r>
          <a:r>
            <a:rPr lang="fr-FR" sz="1000" b="1" baseline="0">
              <a:latin typeface="Arial" panose="020B0604020202020204" pitchFamily="34" charset="0"/>
              <a:cs typeface="Arial" panose="020B0604020202020204" pitchFamily="34" charset="0"/>
            </a:rPr>
            <a:t> trade of goods</a:t>
          </a:r>
          <a:endParaRPr lang="fr-FR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</xdr:row>
      <xdr:rowOff>76200</xdr:rowOff>
    </xdr:from>
    <xdr:to>
      <xdr:col>14</xdr:col>
      <xdr:colOff>190500</xdr:colOff>
      <xdr:row>45</xdr:row>
      <xdr:rowOff>76200</xdr:rowOff>
    </xdr:to>
    <xdr:graphicFrame macro="">
      <xdr:nvGraphicFramePr>
        <xdr:cNvPr id="2" name="Chart 1"/>
        <xdr:cNvGraphicFramePr/>
      </xdr:nvGraphicFramePr>
      <xdr:xfrm>
        <a:off x="742950" y="295275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9525</xdr:rowOff>
    </xdr:from>
    <xdr:to>
      <xdr:col>10</xdr:col>
      <xdr:colOff>409575</xdr:colOff>
      <xdr:row>32</xdr:row>
      <xdr:rowOff>104775</xdr:rowOff>
    </xdr:to>
    <xdr:graphicFrame macro="">
      <xdr:nvGraphicFramePr>
        <xdr:cNvPr id="2128" name="Chart 1"/>
        <xdr:cNvGraphicFramePr/>
      </xdr:nvGraphicFramePr>
      <xdr:xfrm>
        <a:off x="476250" y="2686050"/>
        <a:ext cx="7038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41</xdr:row>
      <xdr:rowOff>114300</xdr:rowOff>
    </xdr:from>
    <xdr:to>
      <xdr:col>10</xdr:col>
      <xdr:colOff>1295400</xdr:colOff>
      <xdr:row>72</xdr:row>
      <xdr:rowOff>57150</xdr:rowOff>
    </xdr:to>
    <xdr:graphicFrame macro="">
      <xdr:nvGraphicFramePr>
        <xdr:cNvPr id="3155" name="Chart 3"/>
        <xdr:cNvGraphicFramePr/>
      </xdr:nvGraphicFramePr>
      <xdr:xfrm>
        <a:off x="676275" y="6858000"/>
        <a:ext cx="87534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19</xdr:row>
      <xdr:rowOff>0</xdr:rowOff>
    </xdr:from>
    <xdr:to>
      <xdr:col>5</xdr:col>
      <xdr:colOff>419100</xdr:colOff>
      <xdr:row>51</xdr:row>
      <xdr:rowOff>142875</xdr:rowOff>
    </xdr:to>
    <xdr:graphicFrame macro="">
      <xdr:nvGraphicFramePr>
        <xdr:cNvPr id="4247" name="Chart 1"/>
        <xdr:cNvGraphicFramePr/>
      </xdr:nvGraphicFramePr>
      <xdr:xfrm>
        <a:off x="361950" y="3228975"/>
        <a:ext cx="4772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19</xdr:row>
      <xdr:rowOff>114300</xdr:rowOff>
    </xdr:from>
    <xdr:to>
      <xdr:col>10</xdr:col>
      <xdr:colOff>257175</xdr:colOff>
      <xdr:row>47</xdr:row>
      <xdr:rowOff>142875</xdr:rowOff>
    </xdr:to>
    <xdr:graphicFrame macro="">
      <xdr:nvGraphicFramePr>
        <xdr:cNvPr id="4248" name="Chart 2"/>
        <xdr:cNvGraphicFramePr/>
      </xdr:nvGraphicFramePr>
      <xdr:xfrm>
        <a:off x="4743450" y="3343275"/>
        <a:ext cx="31337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M29"/>
  <sheetViews>
    <sheetView tabSelected="1" zoomScale="90" zoomScaleNormal="90" workbookViewId="0" topLeftCell="A1">
      <selection activeCell="A1" sqref="A1:J5"/>
    </sheetView>
  </sheetViews>
  <sheetFormatPr defaultColWidth="9.140625" defaultRowHeight="15"/>
  <cols>
    <col min="1" max="1" width="5.140625" style="70" customWidth="1"/>
    <col min="2" max="10" width="9.140625" style="70" customWidth="1"/>
    <col min="11" max="16384" width="9.140625" style="70" customWidth="1"/>
  </cols>
  <sheetData>
    <row r="1" spans="1:10" ht="12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">
      <c r="A2" s="157"/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2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2">
      <c r="A4" s="157"/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2">
      <c r="A5" s="157"/>
      <c r="B5" s="157"/>
      <c r="C5" s="157"/>
      <c r="D5" s="157"/>
      <c r="E5" s="157"/>
      <c r="F5" s="157"/>
      <c r="G5" s="157"/>
      <c r="H5" s="157"/>
      <c r="I5" s="157"/>
      <c r="J5" s="157"/>
    </row>
    <row r="6" ht="12"/>
    <row r="7" spans="1:10" ht="15">
      <c r="A7" s="76"/>
      <c r="B7" s="76" t="s">
        <v>62</v>
      </c>
      <c r="C7" s="88"/>
      <c r="D7" s="88"/>
      <c r="E7" s="88"/>
      <c r="F7" s="88"/>
      <c r="G7" s="88"/>
      <c r="H7" s="88"/>
      <c r="I7" s="88"/>
      <c r="J7" s="88"/>
    </row>
    <row r="9" spans="1:10" ht="20.25">
      <c r="A9" s="88"/>
      <c r="B9" s="88"/>
      <c r="C9" s="88"/>
      <c r="D9" s="88"/>
      <c r="E9" s="75"/>
      <c r="F9" s="89" t="s">
        <v>22</v>
      </c>
      <c r="G9" s="75"/>
      <c r="H9" s="75"/>
      <c r="I9" s="88"/>
      <c r="J9" s="88"/>
    </row>
    <row r="12" spans="1:10" ht="15">
      <c r="A12" s="77"/>
      <c r="B12" s="77" t="s">
        <v>18</v>
      </c>
      <c r="C12" s="77"/>
      <c r="D12" s="77"/>
      <c r="E12" s="77"/>
      <c r="F12" s="77"/>
      <c r="G12" s="77"/>
      <c r="H12" s="77"/>
      <c r="I12" s="77"/>
      <c r="J12" s="77"/>
    </row>
    <row r="13" spans="1:10" ht="1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5">
      <c r="A14" s="77"/>
      <c r="B14" s="79" t="s">
        <v>19</v>
      </c>
      <c r="C14" s="77"/>
      <c r="D14" s="77"/>
      <c r="E14" s="77"/>
      <c r="F14" s="77"/>
      <c r="G14" s="77"/>
      <c r="H14" s="77"/>
      <c r="I14" s="77"/>
      <c r="J14" s="77"/>
    </row>
    <row r="15" spans="1:10" ht="15">
      <c r="A15" s="77"/>
      <c r="B15" s="80" t="s">
        <v>20</v>
      </c>
      <c r="C15" s="81" t="s">
        <v>21</v>
      </c>
      <c r="D15" s="77"/>
      <c r="E15" s="77"/>
      <c r="F15" s="77"/>
      <c r="G15" s="77"/>
      <c r="H15" s="77"/>
      <c r="I15" s="77"/>
      <c r="J15" s="77"/>
    </row>
    <row r="16" spans="1:10" ht="1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3" ht="15">
      <c r="A17" s="88"/>
      <c r="B17" s="88"/>
      <c r="C17" s="88"/>
      <c r="D17" s="88"/>
      <c r="E17" s="88"/>
      <c r="F17" s="88"/>
      <c r="G17" s="88"/>
      <c r="H17" s="88"/>
      <c r="I17" s="88"/>
      <c r="J17" s="90" t="s">
        <v>191</v>
      </c>
      <c r="K17" s="75"/>
      <c r="L17" s="75"/>
      <c r="M17" s="75"/>
    </row>
    <row r="21" spans="1:13" ht="12.75" thickBo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ht="12.75" thickTop="1">
      <c r="A22" s="158" t="s">
        <v>190</v>
      </c>
      <c r="B22" s="159"/>
      <c r="C22" s="159"/>
      <c r="D22" s="159"/>
      <c r="E22" s="159"/>
      <c r="F22" s="159"/>
      <c r="G22" s="159"/>
      <c r="H22" s="159"/>
      <c r="I22" s="159"/>
      <c r="J22" s="160"/>
      <c r="K22" s="88"/>
      <c r="L22" s="88"/>
      <c r="M22" s="88"/>
    </row>
    <row r="23" spans="1:13" ht="15">
      <c r="A23" s="161"/>
      <c r="B23" s="162"/>
      <c r="C23" s="162"/>
      <c r="D23" s="162"/>
      <c r="E23" s="162"/>
      <c r="F23" s="162"/>
      <c r="G23" s="162"/>
      <c r="H23" s="162"/>
      <c r="I23" s="162"/>
      <c r="J23" s="163"/>
      <c r="K23" s="88"/>
      <c r="L23" s="88"/>
      <c r="M23" s="88"/>
    </row>
    <row r="24" spans="1:13" ht="15">
      <c r="A24" s="161"/>
      <c r="B24" s="162"/>
      <c r="C24" s="162"/>
      <c r="D24" s="162"/>
      <c r="E24" s="162"/>
      <c r="F24" s="162"/>
      <c r="G24" s="162"/>
      <c r="H24" s="162"/>
      <c r="I24" s="162"/>
      <c r="J24" s="163"/>
      <c r="K24" s="88"/>
      <c r="L24" s="88"/>
      <c r="M24" s="88"/>
    </row>
    <row r="25" spans="1:13" ht="15">
      <c r="A25" s="161"/>
      <c r="B25" s="162"/>
      <c r="C25" s="162"/>
      <c r="D25" s="162"/>
      <c r="E25" s="162"/>
      <c r="F25" s="162"/>
      <c r="G25" s="162"/>
      <c r="H25" s="162"/>
      <c r="I25" s="162"/>
      <c r="J25" s="163"/>
      <c r="K25" s="88"/>
      <c r="L25" s="88"/>
      <c r="M25" s="88"/>
    </row>
    <row r="26" spans="1:13" ht="15">
      <c r="A26" s="161"/>
      <c r="B26" s="162"/>
      <c r="C26" s="162"/>
      <c r="D26" s="162"/>
      <c r="E26" s="162"/>
      <c r="F26" s="162"/>
      <c r="G26" s="162"/>
      <c r="H26" s="162"/>
      <c r="I26" s="162"/>
      <c r="J26" s="163"/>
      <c r="K26" s="88"/>
      <c r="L26" s="88"/>
      <c r="M26" s="88"/>
    </row>
    <row r="27" spans="1:13" ht="15">
      <c r="A27" s="161"/>
      <c r="B27" s="162"/>
      <c r="C27" s="162"/>
      <c r="D27" s="162"/>
      <c r="E27" s="162"/>
      <c r="F27" s="162"/>
      <c r="G27" s="162"/>
      <c r="H27" s="162"/>
      <c r="I27" s="162"/>
      <c r="J27" s="163"/>
      <c r="K27" s="88"/>
      <c r="L27" s="88"/>
      <c r="M27" s="88"/>
    </row>
    <row r="28" spans="1:13" ht="12.75" thickBot="1">
      <c r="A28" s="164"/>
      <c r="B28" s="165"/>
      <c r="C28" s="165"/>
      <c r="D28" s="165"/>
      <c r="E28" s="165"/>
      <c r="F28" s="165"/>
      <c r="G28" s="165"/>
      <c r="H28" s="165"/>
      <c r="I28" s="165"/>
      <c r="J28" s="166"/>
      <c r="K28" s="88"/>
      <c r="L28" s="88"/>
      <c r="M28" s="88"/>
    </row>
    <row r="29" spans="1:13" ht="12.75" thickTop="1">
      <c r="A29" s="88"/>
      <c r="B29" s="87"/>
      <c r="C29" s="88"/>
      <c r="D29" s="88"/>
      <c r="E29" s="88"/>
      <c r="F29" s="88"/>
      <c r="G29" s="88"/>
      <c r="H29" s="88"/>
      <c r="I29" s="88"/>
      <c r="J29" s="87"/>
      <c r="K29" s="88"/>
      <c r="L29" s="88"/>
      <c r="M29" s="88"/>
    </row>
  </sheetData>
  <mergeCells count="2">
    <mergeCell ref="A1:J5"/>
    <mergeCell ref="A22:J28"/>
  </mergeCells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U48"/>
  <sheetViews>
    <sheetView zoomScale="80" zoomScaleNormal="80" workbookViewId="0" topLeftCell="A1"/>
  </sheetViews>
  <sheetFormatPr defaultColWidth="9.140625" defaultRowHeight="15"/>
  <cols>
    <col min="1" max="1" width="9.140625" style="97" customWidth="1"/>
    <col min="2" max="2" width="40.7109375" style="97" customWidth="1"/>
    <col min="3" max="21" width="11.8515625" style="97" customWidth="1"/>
    <col min="22" max="16384" width="9.140625" style="97" customWidth="1"/>
  </cols>
  <sheetData>
    <row r="1" ht="15">
      <c r="A1" s="98" t="s">
        <v>175</v>
      </c>
    </row>
    <row r="3" spans="1:2" ht="15">
      <c r="A3" s="98" t="s">
        <v>117</v>
      </c>
      <c r="B3" s="100">
        <v>43291.417129629626</v>
      </c>
    </row>
    <row r="4" spans="1:2" ht="15">
      <c r="A4" s="98" t="s">
        <v>116</v>
      </c>
      <c r="B4" s="100">
        <v>43298.45072274306</v>
      </c>
    </row>
    <row r="5" spans="1:2" ht="15">
      <c r="A5" s="98" t="s">
        <v>115</v>
      </c>
      <c r="B5" s="98" t="s">
        <v>114</v>
      </c>
    </row>
    <row r="7" spans="1:2" ht="15">
      <c r="A7" s="98" t="s">
        <v>174</v>
      </c>
      <c r="B7" s="98" t="s">
        <v>173</v>
      </c>
    </row>
    <row r="9" spans="1:21" ht="15">
      <c r="A9" s="99" t="s">
        <v>109</v>
      </c>
      <c r="B9" s="99" t="s">
        <v>172</v>
      </c>
      <c r="C9" s="99" t="s">
        <v>103</v>
      </c>
      <c r="D9" s="99" t="s">
        <v>102</v>
      </c>
      <c r="E9" s="99" t="s">
        <v>101</v>
      </c>
      <c r="F9" s="99" t="s">
        <v>100</v>
      </c>
      <c r="G9" s="99" t="s">
        <v>99</v>
      </c>
      <c r="H9" s="99" t="s">
        <v>98</v>
      </c>
      <c r="I9" s="99" t="s">
        <v>97</v>
      </c>
      <c r="J9" s="99" t="s">
        <v>96</v>
      </c>
      <c r="K9" s="99" t="s">
        <v>95</v>
      </c>
      <c r="L9" s="99" t="s">
        <v>94</v>
      </c>
      <c r="M9" s="99" t="s">
        <v>93</v>
      </c>
      <c r="N9" s="99" t="s">
        <v>92</v>
      </c>
      <c r="O9" s="99" t="s">
        <v>91</v>
      </c>
      <c r="P9" s="99" t="s">
        <v>90</v>
      </c>
      <c r="Q9" s="99" t="s">
        <v>89</v>
      </c>
      <c r="R9" s="99" t="s">
        <v>88</v>
      </c>
      <c r="S9" s="99" t="s">
        <v>87</v>
      </c>
      <c r="T9" s="99" t="s">
        <v>86</v>
      </c>
      <c r="U9" s="99" t="s">
        <v>85</v>
      </c>
    </row>
    <row r="10" spans="1:21" ht="15">
      <c r="A10" s="99" t="s">
        <v>171</v>
      </c>
      <c r="B10" s="99" t="s">
        <v>170</v>
      </c>
      <c r="C10" s="102">
        <v>487821535</v>
      </c>
      <c r="D10" s="102">
        <v>488601617</v>
      </c>
      <c r="E10" s="102">
        <v>489827142</v>
      </c>
      <c r="F10" s="102">
        <v>491623688</v>
      </c>
      <c r="G10" s="102">
        <v>493577060</v>
      </c>
      <c r="H10" s="102">
        <v>495517460</v>
      </c>
      <c r="I10" s="102">
        <v>497368140</v>
      </c>
      <c r="J10" s="102">
        <v>499306703</v>
      </c>
      <c r="K10" s="102">
        <v>501193634</v>
      </c>
      <c r="L10" s="102">
        <v>502702657</v>
      </c>
      <c r="M10" s="102">
        <v>503807810</v>
      </c>
      <c r="N10" s="102">
        <v>503519304</v>
      </c>
      <c r="O10" s="102">
        <v>504605486</v>
      </c>
      <c r="P10" s="102">
        <v>506087169</v>
      </c>
      <c r="Q10" s="102">
        <v>507659760</v>
      </c>
      <c r="R10" s="102">
        <v>509408640</v>
      </c>
      <c r="S10" s="102">
        <v>510897987</v>
      </c>
      <c r="T10" s="102">
        <v>512059044</v>
      </c>
      <c r="U10" s="101" t="s">
        <v>64</v>
      </c>
    </row>
    <row r="11" spans="1:21" ht="15">
      <c r="A11" s="99" t="s">
        <v>169</v>
      </c>
      <c r="B11" s="99" t="s">
        <v>59</v>
      </c>
      <c r="C11" s="102">
        <v>10251250</v>
      </c>
      <c r="D11" s="102">
        <v>10286570</v>
      </c>
      <c r="E11" s="102">
        <v>10332785</v>
      </c>
      <c r="F11" s="102">
        <v>10376133</v>
      </c>
      <c r="G11" s="102">
        <v>10421137</v>
      </c>
      <c r="H11" s="102">
        <v>10478617</v>
      </c>
      <c r="I11" s="102">
        <v>10547958</v>
      </c>
      <c r="J11" s="102">
        <v>10625700</v>
      </c>
      <c r="K11" s="102">
        <v>10709973</v>
      </c>
      <c r="L11" s="102">
        <v>10796493</v>
      </c>
      <c r="M11" s="102">
        <v>10895586</v>
      </c>
      <c r="N11" s="102">
        <v>11038264</v>
      </c>
      <c r="O11" s="102">
        <v>11106932</v>
      </c>
      <c r="P11" s="102">
        <v>11159407</v>
      </c>
      <c r="Q11" s="102">
        <v>11209057</v>
      </c>
      <c r="R11" s="102">
        <v>11274196</v>
      </c>
      <c r="S11" s="102">
        <v>11331422</v>
      </c>
      <c r="T11" s="102">
        <v>11382393</v>
      </c>
      <c r="U11" s="101" t="s">
        <v>64</v>
      </c>
    </row>
    <row r="12" spans="1:21" ht="15">
      <c r="A12" s="99" t="s">
        <v>168</v>
      </c>
      <c r="B12" s="99" t="s">
        <v>36</v>
      </c>
      <c r="C12" s="102">
        <v>8170172</v>
      </c>
      <c r="D12" s="102">
        <v>8009142</v>
      </c>
      <c r="E12" s="102">
        <v>7837161</v>
      </c>
      <c r="F12" s="102">
        <v>7775327</v>
      </c>
      <c r="G12" s="102">
        <v>7716860</v>
      </c>
      <c r="H12" s="102">
        <v>7658972</v>
      </c>
      <c r="I12" s="102">
        <v>7601022</v>
      </c>
      <c r="J12" s="102">
        <v>7545338</v>
      </c>
      <c r="K12" s="102">
        <v>7492561</v>
      </c>
      <c r="L12" s="102">
        <v>7444443</v>
      </c>
      <c r="M12" s="102">
        <v>7395599</v>
      </c>
      <c r="N12" s="102">
        <v>7348328</v>
      </c>
      <c r="O12" s="102">
        <v>7305888</v>
      </c>
      <c r="P12" s="102">
        <v>7265115</v>
      </c>
      <c r="Q12" s="102">
        <v>7223938</v>
      </c>
      <c r="R12" s="102">
        <v>7177991</v>
      </c>
      <c r="S12" s="102">
        <v>7127822</v>
      </c>
      <c r="T12" s="102">
        <v>7075947</v>
      </c>
      <c r="U12" s="101" t="s">
        <v>64</v>
      </c>
    </row>
    <row r="13" spans="1:21" ht="15">
      <c r="A13" s="99" t="s">
        <v>167</v>
      </c>
      <c r="B13" s="99" t="s">
        <v>39</v>
      </c>
      <c r="C13" s="102">
        <v>10255063</v>
      </c>
      <c r="D13" s="102">
        <v>10216605</v>
      </c>
      <c r="E13" s="102">
        <v>10196916</v>
      </c>
      <c r="F13" s="102">
        <v>10193998</v>
      </c>
      <c r="G13" s="102">
        <v>10197101</v>
      </c>
      <c r="H13" s="102">
        <v>10211216</v>
      </c>
      <c r="I13" s="102">
        <v>10238905</v>
      </c>
      <c r="J13" s="102">
        <v>10298828</v>
      </c>
      <c r="K13" s="102">
        <v>10384603</v>
      </c>
      <c r="L13" s="102">
        <v>10443936</v>
      </c>
      <c r="M13" s="102">
        <v>10474410</v>
      </c>
      <c r="N13" s="102">
        <v>10496088</v>
      </c>
      <c r="O13" s="102">
        <v>10510785</v>
      </c>
      <c r="P13" s="102">
        <v>10514272</v>
      </c>
      <c r="Q13" s="102">
        <v>10525347</v>
      </c>
      <c r="R13" s="102">
        <v>10546059</v>
      </c>
      <c r="S13" s="102">
        <v>10566332</v>
      </c>
      <c r="T13" s="102">
        <v>10594438</v>
      </c>
      <c r="U13" s="101" t="s">
        <v>64</v>
      </c>
    </row>
    <row r="14" spans="1:21" ht="15">
      <c r="A14" s="99" t="s">
        <v>166</v>
      </c>
      <c r="B14" s="99" t="s">
        <v>56</v>
      </c>
      <c r="C14" s="102">
        <v>5339616</v>
      </c>
      <c r="D14" s="102">
        <v>5358783</v>
      </c>
      <c r="E14" s="102">
        <v>5375931</v>
      </c>
      <c r="F14" s="102">
        <v>5390574</v>
      </c>
      <c r="G14" s="102">
        <v>5404523</v>
      </c>
      <c r="H14" s="102">
        <v>5419432</v>
      </c>
      <c r="I14" s="102">
        <v>5437272</v>
      </c>
      <c r="J14" s="102">
        <v>5461438</v>
      </c>
      <c r="K14" s="102">
        <v>5493621</v>
      </c>
      <c r="L14" s="102">
        <v>5523095</v>
      </c>
      <c r="M14" s="102">
        <v>5547683</v>
      </c>
      <c r="N14" s="102">
        <v>5570572</v>
      </c>
      <c r="O14" s="102">
        <v>5591572</v>
      </c>
      <c r="P14" s="102">
        <v>5614932</v>
      </c>
      <c r="Q14" s="102">
        <v>5643475</v>
      </c>
      <c r="R14" s="102">
        <v>5683483</v>
      </c>
      <c r="S14" s="102">
        <v>5728010</v>
      </c>
      <c r="T14" s="102">
        <v>5764980</v>
      </c>
      <c r="U14" s="101" t="s">
        <v>64</v>
      </c>
    </row>
    <row r="15" spans="1:21" ht="15">
      <c r="A15" s="99" t="s">
        <v>75</v>
      </c>
      <c r="B15" s="99" t="s">
        <v>165</v>
      </c>
      <c r="C15" s="102">
        <v>82211508</v>
      </c>
      <c r="D15" s="102">
        <v>82349925</v>
      </c>
      <c r="E15" s="102">
        <v>82488495</v>
      </c>
      <c r="F15" s="102">
        <v>82534176</v>
      </c>
      <c r="G15" s="102">
        <v>82516260</v>
      </c>
      <c r="H15" s="102">
        <v>82469422</v>
      </c>
      <c r="I15" s="102">
        <v>82376451</v>
      </c>
      <c r="J15" s="102">
        <v>82266372</v>
      </c>
      <c r="K15" s="102">
        <v>82110097</v>
      </c>
      <c r="L15" s="102">
        <v>81902307</v>
      </c>
      <c r="M15" s="102">
        <v>81776930</v>
      </c>
      <c r="N15" s="102">
        <v>80274983</v>
      </c>
      <c r="O15" s="102">
        <v>80425823</v>
      </c>
      <c r="P15" s="102">
        <v>80645605</v>
      </c>
      <c r="Q15" s="102">
        <v>80982500</v>
      </c>
      <c r="R15" s="102">
        <v>81686611</v>
      </c>
      <c r="S15" s="102">
        <v>82348669</v>
      </c>
      <c r="T15" s="102">
        <v>82685827</v>
      </c>
      <c r="U15" s="101" t="s">
        <v>64</v>
      </c>
    </row>
    <row r="16" spans="1:21" ht="15">
      <c r="A16" s="99" t="s">
        <v>164</v>
      </c>
      <c r="B16" s="99" t="s">
        <v>34</v>
      </c>
      <c r="C16" s="102">
        <v>1396985</v>
      </c>
      <c r="D16" s="102">
        <v>1388115</v>
      </c>
      <c r="E16" s="102">
        <v>1379350</v>
      </c>
      <c r="F16" s="102">
        <v>1370720</v>
      </c>
      <c r="G16" s="102">
        <v>1362550</v>
      </c>
      <c r="H16" s="102">
        <v>1354775</v>
      </c>
      <c r="I16" s="102">
        <v>1346810</v>
      </c>
      <c r="J16" s="102">
        <v>1340680</v>
      </c>
      <c r="K16" s="102">
        <v>1337090</v>
      </c>
      <c r="L16" s="102">
        <v>1334515</v>
      </c>
      <c r="M16" s="102">
        <v>1331475</v>
      </c>
      <c r="N16" s="102">
        <v>1327439</v>
      </c>
      <c r="O16" s="102">
        <v>1322696</v>
      </c>
      <c r="P16" s="102">
        <v>1317997</v>
      </c>
      <c r="Q16" s="102">
        <v>1314545</v>
      </c>
      <c r="R16" s="102">
        <v>1315407</v>
      </c>
      <c r="S16" s="102">
        <v>1315789</v>
      </c>
      <c r="T16" s="102">
        <v>1317384</v>
      </c>
      <c r="U16" s="101" t="s">
        <v>64</v>
      </c>
    </row>
    <row r="17" spans="1:21" ht="15">
      <c r="A17" s="99" t="s">
        <v>163</v>
      </c>
      <c r="B17" s="99" t="s">
        <v>58</v>
      </c>
      <c r="C17" s="102">
        <v>3805174</v>
      </c>
      <c r="D17" s="102">
        <v>3866243</v>
      </c>
      <c r="E17" s="102">
        <v>3931947</v>
      </c>
      <c r="F17" s="102">
        <v>3996521</v>
      </c>
      <c r="G17" s="102">
        <v>4070262</v>
      </c>
      <c r="H17" s="102">
        <v>4159914</v>
      </c>
      <c r="I17" s="102">
        <v>4273591</v>
      </c>
      <c r="J17" s="102">
        <v>4398942</v>
      </c>
      <c r="K17" s="102">
        <v>4489544</v>
      </c>
      <c r="L17" s="102">
        <v>4535375</v>
      </c>
      <c r="M17" s="102">
        <v>4560155</v>
      </c>
      <c r="N17" s="102">
        <v>4580084</v>
      </c>
      <c r="O17" s="102">
        <v>4599533</v>
      </c>
      <c r="P17" s="102">
        <v>4623816</v>
      </c>
      <c r="Q17" s="102">
        <v>4657740</v>
      </c>
      <c r="R17" s="102">
        <v>4701957</v>
      </c>
      <c r="S17" s="102">
        <v>4755335</v>
      </c>
      <c r="T17" s="102">
        <v>4811321</v>
      </c>
      <c r="U17" s="101" t="s">
        <v>64</v>
      </c>
    </row>
    <row r="18" spans="1:21" ht="15">
      <c r="A18" s="99" t="s">
        <v>162</v>
      </c>
      <c r="B18" s="99" t="s">
        <v>43</v>
      </c>
      <c r="C18" s="102">
        <v>10805808</v>
      </c>
      <c r="D18" s="102">
        <v>10862132</v>
      </c>
      <c r="E18" s="102">
        <v>10902022</v>
      </c>
      <c r="F18" s="102">
        <v>10928070</v>
      </c>
      <c r="G18" s="102">
        <v>10955141</v>
      </c>
      <c r="H18" s="102">
        <v>10987314</v>
      </c>
      <c r="I18" s="102">
        <v>11020362</v>
      </c>
      <c r="J18" s="102">
        <v>11048473</v>
      </c>
      <c r="K18" s="102">
        <v>11077841</v>
      </c>
      <c r="L18" s="102">
        <v>11107017</v>
      </c>
      <c r="M18" s="102">
        <v>11121341</v>
      </c>
      <c r="N18" s="102">
        <v>11104899</v>
      </c>
      <c r="O18" s="102">
        <v>11045011</v>
      </c>
      <c r="P18" s="102">
        <v>10965211</v>
      </c>
      <c r="Q18" s="102">
        <v>10892413</v>
      </c>
      <c r="R18" s="102">
        <v>10820883</v>
      </c>
      <c r="S18" s="102">
        <v>10775971</v>
      </c>
      <c r="T18" s="102">
        <v>10753531</v>
      </c>
      <c r="U18" s="101" t="s">
        <v>64</v>
      </c>
    </row>
    <row r="19" spans="1:21" ht="15">
      <c r="A19" s="99" t="s">
        <v>161</v>
      </c>
      <c r="B19" s="99" t="s">
        <v>44</v>
      </c>
      <c r="C19" s="102">
        <v>40567864</v>
      </c>
      <c r="D19" s="102">
        <v>40850412</v>
      </c>
      <c r="E19" s="102">
        <v>41431558</v>
      </c>
      <c r="F19" s="102">
        <v>42187645</v>
      </c>
      <c r="G19" s="102">
        <v>42921895</v>
      </c>
      <c r="H19" s="102">
        <v>43653155</v>
      </c>
      <c r="I19" s="102">
        <v>44397319</v>
      </c>
      <c r="J19" s="102">
        <v>45226803</v>
      </c>
      <c r="K19" s="102">
        <v>45954106</v>
      </c>
      <c r="L19" s="102">
        <v>46362946</v>
      </c>
      <c r="M19" s="102">
        <v>46576897</v>
      </c>
      <c r="N19" s="102">
        <v>46742697</v>
      </c>
      <c r="O19" s="102">
        <v>46773055</v>
      </c>
      <c r="P19" s="102">
        <v>46620045</v>
      </c>
      <c r="Q19" s="102">
        <v>46480882</v>
      </c>
      <c r="R19" s="102">
        <v>46444832</v>
      </c>
      <c r="S19" s="102">
        <v>46483569</v>
      </c>
      <c r="T19" s="102">
        <v>46593171</v>
      </c>
      <c r="U19" s="101" t="s">
        <v>64</v>
      </c>
    </row>
    <row r="20" spans="1:21" ht="15">
      <c r="A20" s="99" t="s">
        <v>160</v>
      </c>
      <c r="B20" s="99" t="s">
        <v>50</v>
      </c>
      <c r="C20" s="102">
        <v>60762169</v>
      </c>
      <c r="D20" s="102">
        <v>61201676</v>
      </c>
      <c r="E20" s="102">
        <v>61644062</v>
      </c>
      <c r="F20" s="102">
        <v>62078165</v>
      </c>
      <c r="G20" s="102">
        <v>62532556</v>
      </c>
      <c r="H20" s="102">
        <v>63001253</v>
      </c>
      <c r="I20" s="102">
        <v>63437350</v>
      </c>
      <c r="J20" s="102">
        <v>63826129</v>
      </c>
      <c r="K20" s="102">
        <v>64178710</v>
      </c>
      <c r="L20" s="102">
        <v>64504541</v>
      </c>
      <c r="M20" s="102">
        <v>64818789</v>
      </c>
      <c r="N20" s="102">
        <v>65127852</v>
      </c>
      <c r="O20" s="102">
        <v>65438667</v>
      </c>
      <c r="P20" s="102">
        <v>65771309</v>
      </c>
      <c r="Q20" s="102">
        <v>66084116</v>
      </c>
      <c r="R20" s="102">
        <v>66593366</v>
      </c>
      <c r="S20" s="102">
        <v>66859768</v>
      </c>
      <c r="T20" s="102">
        <v>67105513</v>
      </c>
      <c r="U20" s="101" t="s">
        <v>64</v>
      </c>
    </row>
    <row r="21" spans="1:21" ht="15">
      <c r="A21" s="99" t="s">
        <v>159</v>
      </c>
      <c r="B21" s="99" t="s">
        <v>37</v>
      </c>
      <c r="C21" s="102">
        <v>4468302</v>
      </c>
      <c r="D21" s="102">
        <v>4300450</v>
      </c>
      <c r="E21" s="102">
        <v>4305439</v>
      </c>
      <c r="F21" s="102">
        <v>4305555</v>
      </c>
      <c r="G21" s="102">
        <v>4308293</v>
      </c>
      <c r="H21" s="102">
        <v>4311674</v>
      </c>
      <c r="I21" s="102">
        <v>4313009</v>
      </c>
      <c r="J21" s="102">
        <v>4312749</v>
      </c>
      <c r="K21" s="102">
        <v>4310882</v>
      </c>
      <c r="L21" s="102">
        <v>4306322</v>
      </c>
      <c r="M21" s="102">
        <v>4296352</v>
      </c>
      <c r="N21" s="102">
        <v>4282921</v>
      </c>
      <c r="O21" s="102">
        <v>4269062</v>
      </c>
      <c r="P21" s="102">
        <v>4254475</v>
      </c>
      <c r="Q21" s="102">
        <v>4236063</v>
      </c>
      <c r="R21" s="102">
        <v>4207993</v>
      </c>
      <c r="S21" s="102">
        <v>4172441</v>
      </c>
      <c r="T21" s="102">
        <v>4129853</v>
      </c>
      <c r="U21" s="101" t="s">
        <v>64</v>
      </c>
    </row>
    <row r="22" spans="1:21" ht="15">
      <c r="A22" s="99" t="s">
        <v>158</v>
      </c>
      <c r="B22" s="99" t="s">
        <v>52</v>
      </c>
      <c r="C22" s="102">
        <v>56942108</v>
      </c>
      <c r="D22" s="102">
        <v>56974100</v>
      </c>
      <c r="E22" s="102">
        <v>57059007</v>
      </c>
      <c r="F22" s="102">
        <v>57313203</v>
      </c>
      <c r="G22" s="102">
        <v>57685327</v>
      </c>
      <c r="H22" s="102">
        <v>57969484</v>
      </c>
      <c r="I22" s="102">
        <v>58143979</v>
      </c>
      <c r="J22" s="102">
        <v>58438310</v>
      </c>
      <c r="K22" s="102">
        <v>58826731</v>
      </c>
      <c r="L22" s="102">
        <v>59095365</v>
      </c>
      <c r="M22" s="102">
        <v>59277417</v>
      </c>
      <c r="N22" s="102">
        <v>59379449</v>
      </c>
      <c r="O22" s="102">
        <v>59539717</v>
      </c>
      <c r="P22" s="102">
        <v>60233948</v>
      </c>
      <c r="Q22" s="102">
        <v>60789140</v>
      </c>
      <c r="R22" s="102">
        <v>60730582</v>
      </c>
      <c r="S22" s="102">
        <v>60627498</v>
      </c>
      <c r="T22" s="102">
        <v>60536709</v>
      </c>
      <c r="U22" s="101" t="s">
        <v>64</v>
      </c>
    </row>
    <row r="23" spans="1:21" ht="15">
      <c r="A23" s="99" t="s">
        <v>157</v>
      </c>
      <c r="B23" s="99" t="s">
        <v>55</v>
      </c>
      <c r="C23" s="102">
        <v>694023</v>
      </c>
      <c r="D23" s="102">
        <v>701544</v>
      </c>
      <c r="E23" s="102">
        <v>709630</v>
      </c>
      <c r="F23" s="102">
        <v>718307</v>
      </c>
      <c r="G23" s="102">
        <v>727980</v>
      </c>
      <c r="H23" s="102">
        <v>738540</v>
      </c>
      <c r="I23" s="102">
        <v>750965</v>
      </c>
      <c r="J23" s="102">
        <v>767125</v>
      </c>
      <c r="K23" s="102">
        <v>786632</v>
      </c>
      <c r="L23" s="102">
        <v>808035</v>
      </c>
      <c r="M23" s="102">
        <v>829446</v>
      </c>
      <c r="N23" s="102">
        <v>850881</v>
      </c>
      <c r="O23" s="102">
        <v>863945</v>
      </c>
      <c r="P23" s="102">
        <v>861939</v>
      </c>
      <c r="Q23" s="102">
        <v>852504</v>
      </c>
      <c r="R23" s="102">
        <v>847664</v>
      </c>
      <c r="S23" s="102">
        <v>851561</v>
      </c>
      <c r="T23" s="102">
        <v>859519</v>
      </c>
      <c r="U23" s="101" t="s">
        <v>64</v>
      </c>
    </row>
    <row r="24" spans="1:21" ht="15">
      <c r="A24" s="99" t="s">
        <v>156</v>
      </c>
      <c r="B24" s="99" t="s">
        <v>33</v>
      </c>
      <c r="C24" s="102">
        <v>2367550</v>
      </c>
      <c r="D24" s="102">
        <v>2337170</v>
      </c>
      <c r="E24" s="102">
        <v>2310173</v>
      </c>
      <c r="F24" s="102">
        <v>2287955</v>
      </c>
      <c r="G24" s="102">
        <v>2263122</v>
      </c>
      <c r="H24" s="102">
        <v>2238799</v>
      </c>
      <c r="I24" s="102">
        <v>2218357</v>
      </c>
      <c r="J24" s="102">
        <v>2200325</v>
      </c>
      <c r="K24" s="102">
        <v>2177322</v>
      </c>
      <c r="L24" s="102">
        <v>2141669</v>
      </c>
      <c r="M24" s="102">
        <v>2097555</v>
      </c>
      <c r="N24" s="102">
        <v>2059709</v>
      </c>
      <c r="O24" s="102">
        <v>2034319</v>
      </c>
      <c r="P24" s="102">
        <v>2012647</v>
      </c>
      <c r="Q24" s="102">
        <v>1993782</v>
      </c>
      <c r="R24" s="102">
        <v>1977527</v>
      </c>
      <c r="S24" s="102">
        <v>1959537</v>
      </c>
      <c r="T24" s="102">
        <v>1942248</v>
      </c>
      <c r="U24" s="101" t="s">
        <v>64</v>
      </c>
    </row>
    <row r="25" spans="1:21" ht="15">
      <c r="A25" s="99" t="s">
        <v>155</v>
      </c>
      <c r="B25" s="99" t="s">
        <v>38</v>
      </c>
      <c r="C25" s="102">
        <v>3499536</v>
      </c>
      <c r="D25" s="102">
        <v>3470818</v>
      </c>
      <c r="E25" s="102">
        <v>3443067</v>
      </c>
      <c r="F25" s="102">
        <v>3415213</v>
      </c>
      <c r="G25" s="102">
        <v>3377075</v>
      </c>
      <c r="H25" s="102">
        <v>3322528</v>
      </c>
      <c r="I25" s="102">
        <v>3269909</v>
      </c>
      <c r="J25" s="102">
        <v>3231294</v>
      </c>
      <c r="K25" s="102">
        <v>3198231</v>
      </c>
      <c r="L25" s="102">
        <v>3162916</v>
      </c>
      <c r="M25" s="102">
        <v>3097282</v>
      </c>
      <c r="N25" s="102">
        <v>3028115</v>
      </c>
      <c r="O25" s="102">
        <v>2987773</v>
      </c>
      <c r="P25" s="102">
        <v>2957689</v>
      </c>
      <c r="Q25" s="102">
        <v>2932367</v>
      </c>
      <c r="R25" s="102">
        <v>2904910</v>
      </c>
      <c r="S25" s="102">
        <v>2868231</v>
      </c>
      <c r="T25" s="102">
        <v>2828403</v>
      </c>
      <c r="U25" s="101" t="s">
        <v>64</v>
      </c>
    </row>
    <row r="26" spans="1:21" ht="15">
      <c r="A26" s="99" t="s">
        <v>154</v>
      </c>
      <c r="B26" s="99" t="s">
        <v>153</v>
      </c>
      <c r="C26" s="102">
        <v>436300</v>
      </c>
      <c r="D26" s="102">
        <v>441525</v>
      </c>
      <c r="E26" s="102">
        <v>446175</v>
      </c>
      <c r="F26" s="102">
        <v>451630</v>
      </c>
      <c r="G26" s="102">
        <v>458095</v>
      </c>
      <c r="H26" s="102">
        <v>465158</v>
      </c>
      <c r="I26" s="102">
        <v>472637</v>
      </c>
      <c r="J26" s="102">
        <v>479993</v>
      </c>
      <c r="K26" s="102">
        <v>488650</v>
      </c>
      <c r="L26" s="102">
        <v>497783</v>
      </c>
      <c r="M26" s="102">
        <v>506953</v>
      </c>
      <c r="N26" s="102">
        <v>518347</v>
      </c>
      <c r="O26" s="102">
        <v>530946</v>
      </c>
      <c r="P26" s="102">
        <v>543360</v>
      </c>
      <c r="Q26" s="102">
        <v>556319</v>
      </c>
      <c r="R26" s="102">
        <v>569604</v>
      </c>
      <c r="S26" s="102">
        <v>582014</v>
      </c>
      <c r="T26" s="102">
        <v>596336</v>
      </c>
      <c r="U26" s="101" t="s">
        <v>64</v>
      </c>
    </row>
    <row r="27" spans="1:21" ht="15">
      <c r="A27" s="99" t="s">
        <v>152</v>
      </c>
      <c r="B27" s="99" t="s">
        <v>41</v>
      </c>
      <c r="C27" s="102">
        <v>10210971</v>
      </c>
      <c r="D27" s="102">
        <v>10187576</v>
      </c>
      <c r="E27" s="102">
        <v>10158608</v>
      </c>
      <c r="F27" s="102">
        <v>10129552</v>
      </c>
      <c r="G27" s="102">
        <v>10107146</v>
      </c>
      <c r="H27" s="102">
        <v>10087065</v>
      </c>
      <c r="I27" s="102">
        <v>10071370</v>
      </c>
      <c r="J27" s="102">
        <v>10055780</v>
      </c>
      <c r="K27" s="102">
        <v>10038188</v>
      </c>
      <c r="L27" s="102">
        <v>10022650</v>
      </c>
      <c r="M27" s="102">
        <v>10000023</v>
      </c>
      <c r="N27" s="102">
        <v>9971727</v>
      </c>
      <c r="O27" s="102">
        <v>9920362</v>
      </c>
      <c r="P27" s="102">
        <v>9893082</v>
      </c>
      <c r="Q27" s="102">
        <v>9866468</v>
      </c>
      <c r="R27" s="102">
        <v>9843028</v>
      </c>
      <c r="S27" s="102">
        <v>9814023</v>
      </c>
      <c r="T27" s="102">
        <v>9787966</v>
      </c>
      <c r="U27" s="101" t="s">
        <v>64</v>
      </c>
    </row>
    <row r="28" spans="1:21" ht="15">
      <c r="A28" s="99" t="s">
        <v>151</v>
      </c>
      <c r="B28" s="99" t="s">
        <v>60</v>
      </c>
      <c r="C28" s="102">
        <v>390087</v>
      </c>
      <c r="D28" s="102">
        <v>393028</v>
      </c>
      <c r="E28" s="102">
        <v>395969</v>
      </c>
      <c r="F28" s="102">
        <v>398582</v>
      </c>
      <c r="G28" s="102">
        <v>401268</v>
      </c>
      <c r="H28" s="102">
        <v>403834</v>
      </c>
      <c r="I28" s="102">
        <v>405308</v>
      </c>
      <c r="J28" s="102">
        <v>406724</v>
      </c>
      <c r="K28" s="102">
        <v>409379</v>
      </c>
      <c r="L28" s="102">
        <v>412477</v>
      </c>
      <c r="M28" s="102">
        <v>414508</v>
      </c>
      <c r="N28" s="102">
        <v>416268</v>
      </c>
      <c r="O28" s="102">
        <v>420028</v>
      </c>
      <c r="P28" s="102">
        <v>425967</v>
      </c>
      <c r="Q28" s="102">
        <v>434558</v>
      </c>
      <c r="R28" s="102">
        <v>445053</v>
      </c>
      <c r="S28" s="102">
        <v>455356</v>
      </c>
      <c r="T28" s="102">
        <v>467999</v>
      </c>
      <c r="U28" s="101" t="s">
        <v>64</v>
      </c>
    </row>
    <row r="29" spans="1:21" ht="15">
      <c r="A29" s="99" t="s">
        <v>150</v>
      </c>
      <c r="B29" s="99" t="s">
        <v>54</v>
      </c>
      <c r="C29" s="102">
        <v>15925513</v>
      </c>
      <c r="D29" s="102">
        <v>16046180</v>
      </c>
      <c r="E29" s="102">
        <v>16148929</v>
      </c>
      <c r="F29" s="102">
        <v>16225302</v>
      </c>
      <c r="G29" s="102">
        <v>16281779</v>
      </c>
      <c r="H29" s="102">
        <v>16319868</v>
      </c>
      <c r="I29" s="102">
        <v>16346101</v>
      </c>
      <c r="J29" s="102">
        <v>16381696</v>
      </c>
      <c r="K29" s="102">
        <v>16445593</v>
      </c>
      <c r="L29" s="102">
        <v>16530388</v>
      </c>
      <c r="M29" s="102">
        <v>16615394</v>
      </c>
      <c r="N29" s="102">
        <v>16693074</v>
      </c>
      <c r="O29" s="102">
        <v>16754962</v>
      </c>
      <c r="P29" s="102">
        <v>16804432</v>
      </c>
      <c r="Q29" s="102">
        <v>16865008</v>
      </c>
      <c r="R29" s="102">
        <v>16939923</v>
      </c>
      <c r="S29" s="102">
        <v>17030314</v>
      </c>
      <c r="T29" s="102">
        <v>17099796</v>
      </c>
      <c r="U29" s="101" t="s">
        <v>64</v>
      </c>
    </row>
    <row r="30" spans="1:21" ht="15">
      <c r="A30" s="99" t="s">
        <v>149</v>
      </c>
      <c r="B30" s="99" t="s">
        <v>57</v>
      </c>
      <c r="C30" s="102">
        <v>8011566</v>
      </c>
      <c r="D30" s="102">
        <v>8042293</v>
      </c>
      <c r="E30" s="102">
        <v>8081957</v>
      </c>
      <c r="F30" s="102">
        <v>8121423</v>
      </c>
      <c r="G30" s="102">
        <v>8171966</v>
      </c>
      <c r="H30" s="102">
        <v>8227829</v>
      </c>
      <c r="I30" s="102">
        <v>8268641</v>
      </c>
      <c r="J30" s="102">
        <v>8295487</v>
      </c>
      <c r="K30" s="102">
        <v>8321496</v>
      </c>
      <c r="L30" s="102">
        <v>8343323</v>
      </c>
      <c r="M30" s="102">
        <v>8363404</v>
      </c>
      <c r="N30" s="102">
        <v>8391643</v>
      </c>
      <c r="O30" s="102">
        <v>8429991</v>
      </c>
      <c r="P30" s="102">
        <v>8479823</v>
      </c>
      <c r="Q30" s="102">
        <v>8546356</v>
      </c>
      <c r="R30" s="102">
        <v>8642699</v>
      </c>
      <c r="S30" s="102">
        <v>8736668</v>
      </c>
      <c r="T30" s="102">
        <v>8797566</v>
      </c>
      <c r="U30" s="101" t="s">
        <v>64</v>
      </c>
    </row>
    <row r="31" spans="1:21" ht="15">
      <c r="A31" s="99" t="s">
        <v>148</v>
      </c>
      <c r="B31" s="99" t="s">
        <v>42</v>
      </c>
      <c r="C31" s="102">
        <v>38258629</v>
      </c>
      <c r="D31" s="102">
        <v>38248076</v>
      </c>
      <c r="E31" s="102">
        <v>38230364</v>
      </c>
      <c r="F31" s="102">
        <v>38204570</v>
      </c>
      <c r="G31" s="102">
        <v>38182222</v>
      </c>
      <c r="H31" s="102">
        <v>38165445</v>
      </c>
      <c r="I31" s="102">
        <v>38141267</v>
      </c>
      <c r="J31" s="102">
        <v>38120560</v>
      </c>
      <c r="K31" s="102">
        <v>38125759</v>
      </c>
      <c r="L31" s="102">
        <v>38151603</v>
      </c>
      <c r="M31" s="102">
        <v>38042794</v>
      </c>
      <c r="N31" s="102">
        <v>38063255</v>
      </c>
      <c r="O31" s="102">
        <v>38063164</v>
      </c>
      <c r="P31" s="102">
        <v>38040196</v>
      </c>
      <c r="Q31" s="102">
        <v>38011735</v>
      </c>
      <c r="R31" s="102">
        <v>37986412</v>
      </c>
      <c r="S31" s="102">
        <v>37970087</v>
      </c>
      <c r="T31" s="102">
        <v>37974826</v>
      </c>
      <c r="U31" s="101" t="s">
        <v>64</v>
      </c>
    </row>
    <row r="32" spans="1:21" ht="15">
      <c r="A32" s="99" t="s">
        <v>147</v>
      </c>
      <c r="B32" s="99" t="s">
        <v>49</v>
      </c>
      <c r="C32" s="102">
        <v>10289898</v>
      </c>
      <c r="D32" s="102">
        <v>10362722</v>
      </c>
      <c r="E32" s="102">
        <v>10419631</v>
      </c>
      <c r="F32" s="102">
        <v>10458821</v>
      </c>
      <c r="G32" s="102">
        <v>10483861</v>
      </c>
      <c r="H32" s="102">
        <v>10503330</v>
      </c>
      <c r="I32" s="102">
        <v>10522288</v>
      </c>
      <c r="J32" s="102">
        <v>10542964</v>
      </c>
      <c r="K32" s="102">
        <v>10558177</v>
      </c>
      <c r="L32" s="102">
        <v>10568247</v>
      </c>
      <c r="M32" s="102">
        <v>10573100</v>
      </c>
      <c r="N32" s="102">
        <v>10557560</v>
      </c>
      <c r="O32" s="102">
        <v>10514844</v>
      </c>
      <c r="P32" s="102">
        <v>10457295</v>
      </c>
      <c r="Q32" s="102">
        <v>10401062</v>
      </c>
      <c r="R32" s="102">
        <v>10358076</v>
      </c>
      <c r="S32" s="102">
        <v>10325452</v>
      </c>
      <c r="T32" s="102">
        <v>10300300</v>
      </c>
      <c r="U32" s="101" t="s">
        <v>64</v>
      </c>
    </row>
    <row r="33" spans="1:21" ht="15">
      <c r="A33" s="99" t="s">
        <v>146</v>
      </c>
      <c r="B33" s="99" t="s">
        <v>40</v>
      </c>
      <c r="C33" s="102">
        <v>22442971</v>
      </c>
      <c r="D33" s="102">
        <v>22131970</v>
      </c>
      <c r="E33" s="102">
        <v>21730496</v>
      </c>
      <c r="F33" s="102">
        <v>21574326</v>
      </c>
      <c r="G33" s="102">
        <v>21451748</v>
      </c>
      <c r="H33" s="102">
        <v>21319685</v>
      </c>
      <c r="I33" s="102">
        <v>21193760</v>
      </c>
      <c r="J33" s="102">
        <v>20882982</v>
      </c>
      <c r="K33" s="102">
        <v>20537875</v>
      </c>
      <c r="L33" s="102">
        <v>20367487</v>
      </c>
      <c r="M33" s="102">
        <v>20246871</v>
      </c>
      <c r="N33" s="102">
        <v>20147528</v>
      </c>
      <c r="O33" s="102">
        <v>20058035</v>
      </c>
      <c r="P33" s="102">
        <v>19983693</v>
      </c>
      <c r="Q33" s="102">
        <v>19908979</v>
      </c>
      <c r="R33" s="102">
        <v>19815481</v>
      </c>
      <c r="S33" s="102">
        <v>19702332</v>
      </c>
      <c r="T33" s="102">
        <v>19583986</v>
      </c>
      <c r="U33" s="101" t="s">
        <v>64</v>
      </c>
    </row>
    <row r="34" spans="1:21" ht="15">
      <c r="A34" s="99" t="s">
        <v>145</v>
      </c>
      <c r="B34" s="99" t="s">
        <v>45</v>
      </c>
      <c r="C34" s="102">
        <v>1988925</v>
      </c>
      <c r="D34" s="102">
        <v>1992060</v>
      </c>
      <c r="E34" s="102">
        <v>1994530</v>
      </c>
      <c r="F34" s="102">
        <v>1995733</v>
      </c>
      <c r="G34" s="102">
        <v>1997012</v>
      </c>
      <c r="H34" s="102">
        <v>2000474</v>
      </c>
      <c r="I34" s="102">
        <v>2006868</v>
      </c>
      <c r="J34" s="102">
        <v>2018122</v>
      </c>
      <c r="K34" s="102">
        <v>2021316</v>
      </c>
      <c r="L34" s="102">
        <v>2039669</v>
      </c>
      <c r="M34" s="102">
        <v>2048583</v>
      </c>
      <c r="N34" s="102">
        <v>2052843</v>
      </c>
      <c r="O34" s="102">
        <v>2057159</v>
      </c>
      <c r="P34" s="102">
        <v>2059953</v>
      </c>
      <c r="Q34" s="102">
        <v>2061980</v>
      </c>
      <c r="R34" s="102">
        <v>2063531</v>
      </c>
      <c r="S34" s="102">
        <v>2065042</v>
      </c>
      <c r="T34" s="102">
        <v>2066388</v>
      </c>
      <c r="U34" s="101" t="s">
        <v>64</v>
      </c>
    </row>
    <row r="35" spans="1:21" ht="15">
      <c r="A35" s="99" t="s">
        <v>144</v>
      </c>
      <c r="B35" s="99" t="s">
        <v>46</v>
      </c>
      <c r="C35" s="102">
        <v>5388720</v>
      </c>
      <c r="D35" s="102">
        <v>5378867</v>
      </c>
      <c r="E35" s="102">
        <v>5376912</v>
      </c>
      <c r="F35" s="102">
        <v>5373374</v>
      </c>
      <c r="G35" s="102">
        <v>5372280</v>
      </c>
      <c r="H35" s="102">
        <v>5372807</v>
      </c>
      <c r="I35" s="102">
        <v>5373054</v>
      </c>
      <c r="J35" s="102">
        <v>5374622</v>
      </c>
      <c r="K35" s="102">
        <v>5379233</v>
      </c>
      <c r="L35" s="102">
        <v>5386406</v>
      </c>
      <c r="M35" s="102">
        <v>5391428</v>
      </c>
      <c r="N35" s="102">
        <v>5398384</v>
      </c>
      <c r="O35" s="102">
        <v>5407579</v>
      </c>
      <c r="P35" s="102">
        <v>5413393</v>
      </c>
      <c r="Q35" s="102">
        <v>5418649</v>
      </c>
      <c r="R35" s="102">
        <v>5423801</v>
      </c>
      <c r="S35" s="102">
        <v>5430798</v>
      </c>
      <c r="T35" s="102">
        <v>5439232</v>
      </c>
      <c r="U35" s="101" t="s">
        <v>64</v>
      </c>
    </row>
    <row r="36" spans="1:21" ht="15">
      <c r="A36" s="99" t="s">
        <v>143</v>
      </c>
      <c r="B36" s="99" t="s">
        <v>51</v>
      </c>
      <c r="C36" s="102">
        <v>5176209</v>
      </c>
      <c r="D36" s="102">
        <v>5188008</v>
      </c>
      <c r="E36" s="102">
        <v>5200598</v>
      </c>
      <c r="F36" s="102">
        <v>5213014</v>
      </c>
      <c r="G36" s="102">
        <v>5228172</v>
      </c>
      <c r="H36" s="102">
        <v>5246096</v>
      </c>
      <c r="I36" s="102">
        <v>5266268</v>
      </c>
      <c r="J36" s="102">
        <v>5288720</v>
      </c>
      <c r="K36" s="102">
        <v>5313399</v>
      </c>
      <c r="L36" s="102">
        <v>5338871</v>
      </c>
      <c r="M36" s="102">
        <v>5363352</v>
      </c>
      <c r="N36" s="102">
        <v>5388272</v>
      </c>
      <c r="O36" s="102">
        <v>5413971</v>
      </c>
      <c r="P36" s="102">
        <v>5438972</v>
      </c>
      <c r="Q36" s="102">
        <v>5461512</v>
      </c>
      <c r="R36" s="102">
        <v>5479531</v>
      </c>
      <c r="S36" s="102">
        <v>5495303</v>
      </c>
      <c r="T36" s="102">
        <v>5508214</v>
      </c>
      <c r="U36" s="101" t="s">
        <v>64</v>
      </c>
    </row>
    <row r="37" spans="1:21" ht="15">
      <c r="A37" s="99" t="s">
        <v>142</v>
      </c>
      <c r="B37" s="99" t="s">
        <v>35</v>
      </c>
      <c r="C37" s="102">
        <v>8872109</v>
      </c>
      <c r="D37" s="102">
        <v>8895960</v>
      </c>
      <c r="E37" s="102">
        <v>8924958</v>
      </c>
      <c r="F37" s="102">
        <v>8958229</v>
      </c>
      <c r="G37" s="102">
        <v>8993531</v>
      </c>
      <c r="H37" s="102">
        <v>9029572</v>
      </c>
      <c r="I37" s="102">
        <v>9080505</v>
      </c>
      <c r="J37" s="102">
        <v>9148092</v>
      </c>
      <c r="K37" s="102">
        <v>9219637</v>
      </c>
      <c r="L37" s="102">
        <v>9298515</v>
      </c>
      <c r="M37" s="102">
        <v>9378126</v>
      </c>
      <c r="N37" s="102">
        <v>9449213</v>
      </c>
      <c r="O37" s="102">
        <v>9519374</v>
      </c>
      <c r="P37" s="102">
        <v>9600379</v>
      </c>
      <c r="Q37" s="102">
        <v>9696110</v>
      </c>
      <c r="R37" s="102">
        <v>9799186</v>
      </c>
      <c r="S37" s="102">
        <v>9923085</v>
      </c>
      <c r="T37" s="102">
        <v>10057698</v>
      </c>
      <c r="U37" s="101" t="s">
        <v>64</v>
      </c>
    </row>
    <row r="38" spans="1:21" ht="15">
      <c r="A38" s="99" t="s">
        <v>141</v>
      </c>
      <c r="B38" s="99" t="s">
        <v>47</v>
      </c>
      <c r="C38" s="102">
        <v>58892514</v>
      </c>
      <c r="D38" s="102">
        <v>59119673</v>
      </c>
      <c r="E38" s="102">
        <v>59370479</v>
      </c>
      <c r="F38" s="102">
        <v>59647577</v>
      </c>
      <c r="G38" s="102">
        <v>59987905</v>
      </c>
      <c r="H38" s="102">
        <v>60401206</v>
      </c>
      <c r="I38" s="102">
        <v>60846820</v>
      </c>
      <c r="J38" s="102">
        <v>61322463</v>
      </c>
      <c r="K38" s="102">
        <v>61806995</v>
      </c>
      <c r="L38" s="102">
        <v>62276270</v>
      </c>
      <c r="M38" s="102">
        <v>62766365</v>
      </c>
      <c r="N38" s="102">
        <v>63258918</v>
      </c>
      <c r="O38" s="102">
        <v>63700300</v>
      </c>
      <c r="P38" s="102">
        <v>64128226</v>
      </c>
      <c r="Q38" s="102">
        <v>64613160</v>
      </c>
      <c r="R38" s="102">
        <v>65128861</v>
      </c>
      <c r="S38" s="102">
        <v>65595565</v>
      </c>
      <c r="T38" s="102">
        <v>65997509</v>
      </c>
      <c r="U38" s="101" t="s">
        <v>64</v>
      </c>
    </row>
    <row r="39" spans="1:21" ht="15">
      <c r="A39" s="99" t="s">
        <v>140</v>
      </c>
      <c r="B39" s="99" t="s">
        <v>139</v>
      </c>
      <c r="C39" s="102">
        <v>4490967</v>
      </c>
      <c r="D39" s="102">
        <v>4513751</v>
      </c>
      <c r="E39" s="102">
        <v>4538159</v>
      </c>
      <c r="F39" s="102">
        <v>4564855</v>
      </c>
      <c r="G39" s="102">
        <v>4591910</v>
      </c>
      <c r="H39" s="102">
        <v>4623291</v>
      </c>
      <c r="I39" s="102">
        <v>4660677</v>
      </c>
      <c r="J39" s="102">
        <v>4709153</v>
      </c>
      <c r="K39" s="102">
        <v>4768212</v>
      </c>
      <c r="L39" s="102">
        <v>4828726</v>
      </c>
      <c r="M39" s="102">
        <v>4889252</v>
      </c>
      <c r="N39" s="102">
        <v>4953088</v>
      </c>
      <c r="O39" s="102">
        <v>5018573</v>
      </c>
      <c r="P39" s="102">
        <v>5079623</v>
      </c>
      <c r="Q39" s="102">
        <v>5137232</v>
      </c>
      <c r="R39" s="102">
        <v>5190239</v>
      </c>
      <c r="S39" s="102">
        <v>5234519</v>
      </c>
      <c r="T39" s="102">
        <v>5276968</v>
      </c>
      <c r="U39" s="101" t="s">
        <v>64</v>
      </c>
    </row>
    <row r="40" spans="1:21" ht="15">
      <c r="A40" s="99" t="s">
        <v>138</v>
      </c>
      <c r="B40" s="99" t="s">
        <v>137</v>
      </c>
      <c r="C40" s="102">
        <v>7184250</v>
      </c>
      <c r="D40" s="102">
        <v>7229854</v>
      </c>
      <c r="E40" s="102">
        <v>7284753</v>
      </c>
      <c r="F40" s="102">
        <v>7339001</v>
      </c>
      <c r="G40" s="102">
        <v>7389625</v>
      </c>
      <c r="H40" s="102">
        <v>7437115</v>
      </c>
      <c r="I40" s="102">
        <v>7483934</v>
      </c>
      <c r="J40" s="102">
        <v>7551117</v>
      </c>
      <c r="K40" s="102">
        <v>7647675</v>
      </c>
      <c r="L40" s="102">
        <v>7743831</v>
      </c>
      <c r="M40" s="102">
        <v>7824909</v>
      </c>
      <c r="N40" s="102">
        <v>7912398</v>
      </c>
      <c r="O40" s="102">
        <v>7996861</v>
      </c>
      <c r="P40" s="102">
        <v>8089346</v>
      </c>
      <c r="Q40" s="102">
        <v>8188649</v>
      </c>
      <c r="R40" s="102">
        <v>8282396</v>
      </c>
      <c r="S40" s="102">
        <v>8373338</v>
      </c>
      <c r="T40" s="102">
        <v>8450851</v>
      </c>
      <c r="U40" s="101" t="s">
        <v>64</v>
      </c>
    </row>
    <row r="41" spans="1:21" ht="15">
      <c r="A41" s="99" t="s">
        <v>136</v>
      </c>
      <c r="B41" s="99" t="s">
        <v>135</v>
      </c>
      <c r="C41" s="102">
        <v>2026345</v>
      </c>
      <c r="D41" s="102">
        <v>2034882</v>
      </c>
      <c r="E41" s="102">
        <v>2031153</v>
      </c>
      <c r="F41" s="102">
        <v>2026773</v>
      </c>
      <c r="G41" s="102">
        <v>2032544</v>
      </c>
      <c r="H41" s="102">
        <v>2036855</v>
      </c>
      <c r="I41" s="102">
        <v>2040228</v>
      </c>
      <c r="J41" s="102">
        <v>2043559</v>
      </c>
      <c r="K41" s="102">
        <v>2046898</v>
      </c>
      <c r="L41" s="102">
        <v>2050671</v>
      </c>
      <c r="M41" s="102">
        <v>2055003</v>
      </c>
      <c r="N41" s="102">
        <v>2058539</v>
      </c>
      <c r="O41" s="102">
        <v>2061044</v>
      </c>
      <c r="P41" s="102">
        <v>2064032</v>
      </c>
      <c r="Q41" s="102">
        <v>2067471</v>
      </c>
      <c r="R41" s="102">
        <v>2070225</v>
      </c>
      <c r="S41" s="102">
        <v>2072490</v>
      </c>
      <c r="T41" s="102">
        <v>2074502</v>
      </c>
      <c r="U41" s="101" t="s">
        <v>64</v>
      </c>
    </row>
    <row r="42" spans="1:21" ht="15">
      <c r="A42" s="99" t="s">
        <v>134</v>
      </c>
      <c r="B42" s="99" t="s">
        <v>133</v>
      </c>
      <c r="C42" s="102">
        <v>3060908</v>
      </c>
      <c r="D42" s="102">
        <v>3060168</v>
      </c>
      <c r="E42" s="102">
        <v>3051006</v>
      </c>
      <c r="F42" s="102">
        <v>3039612</v>
      </c>
      <c r="G42" s="102">
        <v>3026933</v>
      </c>
      <c r="H42" s="102">
        <v>3011482</v>
      </c>
      <c r="I42" s="102">
        <v>2992542</v>
      </c>
      <c r="J42" s="102">
        <v>2970011</v>
      </c>
      <c r="K42" s="102">
        <v>2947311</v>
      </c>
      <c r="L42" s="102">
        <v>2927515</v>
      </c>
      <c r="M42" s="102">
        <v>2913018</v>
      </c>
      <c r="N42" s="102">
        <v>2905185</v>
      </c>
      <c r="O42" s="102">
        <v>2900389</v>
      </c>
      <c r="P42" s="102">
        <v>2895082</v>
      </c>
      <c r="Q42" s="102">
        <v>2894125</v>
      </c>
      <c r="R42" s="102">
        <v>2883947</v>
      </c>
      <c r="S42" s="102">
        <v>2876092</v>
      </c>
      <c r="T42" s="102">
        <v>2873458</v>
      </c>
      <c r="U42" s="101" t="s">
        <v>64</v>
      </c>
    </row>
    <row r="43" spans="1:21" ht="15">
      <c r="A43" s="99" t="s">
        <v>132</v>
      </c>
      <c r="B43" s="99" t="s">
        <v>131</v>
      </c>
      <c r="C43" s="102">
        <v>7516346</v>
      </c>
      <c r="D43" s="102">
        <v>7503433</v>
      </c>
      <c r="E43" s="102">
        <v>7496522</v>
      </c>
      <c r="F43" s="102">
        <v>7480591</v>
      </c>
      <c r="G43" s="102">
        <v>7463157</v>
      </c>
      <c r="H43" s="102">
        <v>7440769</v>
      </c>
      <c r="I43" s="102">
        <v>7411569</v>
      </c>
      <c r="J43" s="102">
        <v>7381579</v>
      </c>
      <c r="K43" s="102">
        <v>7350222</v>
      </c>
      <c r="L43" s="102">
        <v>7320807</v>
      </c>
      <c r="M43" s="102">
        <v>7291436</v>
      </c>
      <c r="N43" s="102">
        <v>7234099</v>
      </c>
      <c r="O43" s="102">
        <v>7199077</v>
      </c>
      <c r="P43" s="102">
        <v>7164132</v>
      </c>
      <c r="Q43" s="102">
        <v>7130576</v>
      </c>
      <c r="R43" s="102">
        <v>7095383</v>
      </c>
      <c r="S43" s="102">
        <v>7058322</v>
      </c>
      <c r="T43" s="102">
        <v>7020858</v>
      </c>
      <c r="U43" s="101" t="s">
        <v>64</v>
      </c>
    </row>
    <row r="44" spans="1:21" ht="15">
      <c r="A44" s="99" t="s">
        <v>130</v>
      </c>
      <c r="B44" s="99" t="s">
        <v>129</v>
      </c>
      <c r="C44" s="102">
        <v>65809463</v>
      </c>
      <c r="D44" s="102">
        <v>65166331</v>
      </c>
      <c r="E44" s="102">
        <v>66002506</v>
      </c>
      <c r="F44" s="102">
        <v>66794551</v>
      </c>
      <c r="G44" s="102">
        <v>67598736</v>
      </c>
      <c r="H44" s="102">
        <v>68435380</v>
      </c>
      <c r="I44" s="102">
        <v>69295253</v>
      </c>
      <c r="J44" s="102">
        <v>70158112</v>
      </c>
      <c r="K44" s="102">
        <v>71051678</v>
      </c>
      <c r="L44" s="102">
        <v>72039206</v>
      </c>
      <c r="M44" s="102">
        <v>73142150</v>
      </c>
      <c r="N44" s="102">
        <v>74223629</v>
      </c>
      <c r="O44" s="102">
        <v>75175827</v>
      </c>
      <c r="P44" s="102">
        <v>76147624</v>
      </c>
      <c r="Q44" s="102">
        <v>77181884</v>
      </c>
      <c r="R44" s="102">
        <v>78218479</v>
      </c>
      <c r="S44" s="102">
        <v>79277962</v>
      </c>
      <c r="T44" s="102">
        <v>80312698</v>
      </c>
      <c r="U44" s="101" t="s">
        <v>64</v>
      </c>
    </row>
    <row r="45" spans="1:21" ht="15">
      <c r="A45" s="99" t="s">
        <v>128</v>
      </c>
      <c r="B45" s="99" t="s">
        <v>127</v>
      </c>
      <c r="C45" s="102">
        <v>3771401</v>
      </c>
      <c r="D45" s="102">
        <v>3801442</v>
      </c>
      <c r="E45" s="102">
        <v>3821758</v>
      </c>
      <c r="F45" s="102">
        <v>3833882</v>
      </c>
      <c r="G45" s="102">
        <v>3839973</v>
      </c>
      <c r="H45" s="102">
        <v>3842591</v>
      </c>
      <c r="I45" s="102">
        <v>3843334</v>
      </c>
      <c r="J45" s="102">
        <v>3843932</v>
      </c>
      <c r="K45" s="102">
        <v>3843922</v>
      </c>
      <c r="L45" s="102">
        <v>3844022</v>
      </c>
      <c r="M45" s="102">
        <v>3843479</v>
      </c>
      <c r="N45" s="102">
        <v>3841224</v>
      </c>
      <c r="O45" s="102">
        <v>3837455</v>
      </c>
      <c r="P45" s="102">
        <v>3833278</v>
      </c>
      <c r="Q45" s="101" t="s">
        <v>64</v>
      </c>
      <c r="R45" s="101" t="s">
        <v>64</v>
      </c>
      <c r="S45" s="102">
        <v>3512855</v>
      </c>
      <c r="T45" s="101" t="s">
        <v>64</v>
      </c>
      <c r="U45" s="101" t="s">
        <v>64</v>
      </c>
    </row>
    <row r="47" ht="15">
      <c r="A47" s="98" t="s">
        <v>65</v>
      </c>
    </row>
    <row r="48" spans="1:2" ht="15">
      <c r="A48" s="98" t="s">
        <v>64</v>
      </c>
      <c r="B48" s="98" t="s">
        <v>63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E44"/>
  <sheetViews>
    <sheetView zoomScale="80" zoomScaleNormal="80" workbookViewId="0" topLeftCell="A1"/>
  </sheetViews>
  <sheetFormatPr defaultColWidth="9.140625" defaultRowHeight="15"/>
  <cols>
    <col min="1" max="1" width="9.140625" style="82" customWidth="1"/>
    <col min="2" max="2" width="35.00390625" style="82" customWidth="1"/>
    <col min="3" max="5" width="21.140625" style="82" customWidth="1"/>
    <col min="6" max="16384" width="9.140625" style="82" customWidth="1"/>
  </cols>
  <sheetData>
    <row r="1" ht="15">
      <c r="A1" s="83" t="s">
        <v>118</v>
      </c>
    </row>
    <row r="3" spans="1:2" ht="15">
      <c r="A3" s="83" t="s">
        <v>117</v>
      </c>
      <c r="B3" s="85">
        <v>43299.63234953704</v>
      </c>
    </row>
    <row r="4" spans="1:2" ht="15">
      <c r="A4" s="83" t="s">
        <v>116</v>
      </c>
      <c r="B4" s="85">
        <v>43301.41125334491</v>
      </c>
    </row>
    <row r="5" spans="1:2" ht="15">
      <c r="A5" s="83" t="s">
        <v>115</v>
      </c>
      <c r="B5" s="83" t="s">
        <v>114</v>
      </c>
    </row>
    <row r="7" spans="1:2" ht="15">
      <c r="A7" s="83" t="s">
        <v>111</v>
      </c>
      <c r="B7" s="83" t="s">
        <v>112</v>
      </c>
    </row>
    <row r="8" spans="1:2" ht="15">
      <c r="A8" s="83" t="s">
        <v>107</v>
      </c>
      <c r="B8" s="83" t="s">
        <v>181</v>
      </c>
    </row>
    <row r="9" spans="1:2" ht="15">
      <c r="A9" s="83" t="s">
        <v>180</v>
      </c>
      <c r="B9" s="83" t="s">
        <v>86</v>
      </c>
    </row>
    <row r="11" spans="1:5" ht="15">
      <c r="A11" s="84" t="s">
        <v>179</v>
      </c>
      <c r="B11" s="84" t="s">
        <v>105</v>
      </c>
      <c r="C11" s="84" t="s">
        <v>73</v>
      </c>
      <c r="D11" s="84" t="s">
        <v>72</v>
      </c>
      <c r="E11" s="84" t="s">
        <v>67</v>
      </c>
    </row>
    <row r="12" spans="1:5" ht="15">
      <c r="A12" s="84" t="s">
        <v>109</v>
      </c>
      <c r="B12" s="84" t="s">
        <v>178</v>
      </c>
      <c r="C12" s="84" t="s">
        <v>1</v>
      </c>
      <c r="D12" s="84" t="s">
        <v>2</v>
      </c>
      <c r="E12" s="84" t="s">
        <v>66</v>
      </c>
    </row>
    <row r="13" spans="1:5" ht="15">
      <c r="A13" s="84" t="s">
        <v>171</v>
      </c>
      <c r="B13" s="84" t="s">
        <v>170</v>
      </c>
      <c r="C13" s="108">
        <v>3.464</v>
      </c>
      <c r="D13" s="108">
        <v>1.362</v>
      </c>
      <c r="E13" s="108">
        <v>2.102</v>
      </c>
    </row>
    <row r="14" spans="1:5" ht="15">
      <c r="A14" s="84" t="s">
        <v>169</v>
      </c>
      <c r="B14" s="84" t="s">
        <v>59</v>
      </c>
      <c r="C14" s="108">
        <v>22.156</v>
      </c>
      <c r="D14" s="108">
        <v>17.151</v>
      </c>
      <c r="E14" s="108">
        <v>5.005</v>
      </c>
    </row>
    <row r="15" spans="1:5" ht="15">
      <c r="A15" s="84" t="s">
        <v>168</v>
      </c>
      <c r="B15" s="84" t="s">
        <v>36</v>
      </c>
      <c r="C15" s="108">
        <v>3.925</v>
      </c>
      <c r="D15" s="108">
        <v>3.908</v>
      </c>
      <c r="E15" s="108">
        <v>0.017</v>
      </c>
    </row>
    <row r="16" spans="1:5" ht="15">
      <c r="A16" s="84" t="s">
        <v>167</v>
      </c>
      <c r="B16" s="84" t="s">
        <v>39</v>
      </c>
      <c r="C16" s="108">
        <v>7.299</v>
      </c>
      <c r="D16" s="108">
        <v>6.719</v>
      </c>
      <c r="E16" s="108">
        <v>0.58</v>
      </c>
    </row>
    <row r="17" spans="1:5" ht="15">
      <c r="A17" s="84" t="s">
        <v>166</v>
      </c>
      <c r="B17" s="84" t="s">
        <v>56</v>
      </c>
      <c r="C17" s="108">
        <v>11.955</v>
      </c>
      <c r="D17" s="108">
        <v>8.35</v>
      </c>
      <c r="E17" s="108">
        <v>3.605</v>
      </c>
    </row>
    <row r="18" spans="1:5" ht="15">
      <c r="A18" s="84" t="s">
        <v>75</v>
      </c>
      <c r="B18" s="84" t="s">
        <v>165</v>
      </c>
      <c r="C18" s="108">
        <v>7.996</v>
      </c>
      <c r="D18" s="108">
        <v>4.968</v>
      </c>
      <c r="E18" s="108">
        <v>3.027</v>
      </c>
    </row>
    <row r="19" spans="1:5" ht="15">
      <c r="A19" s="84" t="s">
        <v>164</v>
      </c>
      <c r="B19" s="84" t="s">
        <v>34</v>
      </c>
      <c r="C19" s="108">
        <v>9.005</v>
      </c>
      <c r="D19" s="108">
        <v>12.116</v>
      </c>
      <c r="E19" s="108">
        <v>-3.111</v>
      </c>
    </row>
    <row r="20" spans="1:5" ht="15">
      <c r="A20" s="84" t="s">
        <v>163</v>
      </c>
      <c r="B20" s="84" t="s">
        <v>58</v>
      </c>
      <c r="C20" s="108">
        <v>8.325</v>
      </c>
      <c r="D20" s="108">
        <v>3.798</v>
      </c>
      <c r="E20" s="108">
        <v>4.527</v>
      </c>
    </row>
    <row r="21" spans="1:5" ht="15">
      <c r="A21" s="84" t="s">
        <v>162</v>
      </c>
      <c r="B21" s="84" t="s">
        <v>43</v>
      </c>
      <c r="C21" s="108">
        <v>5.091</v>
      </c>
      <c r="D21" s="108">
        <v>4.21</v>
      </c>
      <c r="E21" s="108">
        <v>0.881</v>
      </c>
    </row>
    <row r="22" spans="1:5" ht="15">
      <c r="A22" s="84" t="s">
        <v>161</v>
      </c>
      <c r="B22" s="84" t="s">
        <v>44</v>
      </c>
      <c r="C22" s="108">
        <v>5.936</v>
      </c>
      <c r="D22" s="108">
        <v>4.184</v>
      </c>
      <c r="E22" s="108">
        <v>1.751</v>
      </c>
    </row>
    <row r="23" spans="1:5" ht="15">
      <c r="A23" s="84" t="s">
        <v>160</v>
      </c>
      <c r="B23" s="84" t="s">
        <v>50</v>
      </c>
      <c r="C23" s="108">
        <v>5.072</v>
      </c>
      <c r="D23" s="108">
        <v>2.899</v>
      </c>
      <c r="E23" s="108">
        <v>2.173</v>
      </c>
    </row>
    <row r="24" spans="1:5" ht="15">
      <c r="A24" s="84" t="s">
        <v>159</v>
      </c>
      <c r="B24" s="84" t="s">
        <v>37</v>
      </c>
      <c r="C24" s="108">
        <v>4.661</v>
      </c>
      <c r="D24" s="108">
        <v>4.418</v>
      </c>
      <c r="E24" s="108">
        <v>0.243</v>
      </c>
    </row>
    <row r="25" spans="1:5" ht="15">
      <c r="A25" s="84" t="s">
        <v>158</v>
      </c>
      <c r="B25" s="84" t="s">
        <v>52</v>
      </c>
      <c r="C25" s="108">
        <v>5.258</v>
      </c>
      <c r="D25" s="108">
        <v>2.514</v>
      </c>
      <c r="E25" s="108">
        <v>2.744</v>
      </c>
    </row>
    <row r="26" spans="1:5" ht="15">
      <c r="A26" s="84" t="s">
        <v>157</v>
      </c>
      <c r="B26" s="84" t="s">
        <v>55</v>
      </c>
      <c r="C26" s="108">
        <v>7.609</v>
      </c>
      <c r="D26" s="108">
        <v>3.483</v>
      </c>
      <c r="E26" s="108">
        <v>4.126</v>
      </c>
    </row>
    <row r="27" spans="1:5" ht="15">
      <c r="A27" s="84" t="s">
        <v>156</v>
      </c>
      <c r="B27" s="84" t="s">
        <v>33</v>
      </c>
      <c r="C27" s="108">
        <v>7.03</v>
      </c>
      <c r="D27" s="108">
        <v>10.885</v>
      </c>
      <c r="E27" s="108">
        <v>-3.856</v>
      </c>
    </row>
    <row r="28" spans="1:5" ht="15">
      <c r="A28" s="84" t="s">
        <v>155</v>
      </c>
      <c r="B28" s="84" t="s">
        <v>38</v>
      </c>
      <c r="C28" s="108">
        <v>11.224</v>
      </c>
      <c r="D28" s="108">
        <v>10.777</v>
      </c>
      <c r="E28" s="108">
        <v>0.447</v>
      </c>
    </row>
    <row r="29" spans="1:5" ht="15">
      <c r="A29" s="84" t="s">
        <v>154</v>
      </c>
      <c r="B29" s="84" t="s">
        <v>153</v>
      </c>
      <c r="C29" s="108">
        <v>36.61</v>
      </c>
      <c r="D29" s="108">
        <v>14.97</v>
      </c>
      <c r="E29" s="108">
        <v>21.64</v>
      </c>
    </row>
    <row r="30" spans="1:5" ht="15">
      <c r="A30" s="84" t="s">
        <v>152</v>
      </c>
      <c r="B30" s="84" t="s">
        <v>41</v>
      </c>
      <c r="C30" s="108">
        <v>5.219</v>
      </c>
      <c r="D30" s="108">
        <v>4.312</v>
      </c>
      <c r="E30" s="108">
        <v>0.907</v>
      </c>
    </row>
    <row r="31" spans="1:5" ht="15">
      <c r="A31" s="84" t="s">
        <v>151</v>
      </c>
      <c r="B31" s="84" t="s">
        <v>60</v>
      </c>
      <c r="C31" s="108">
        <v>10.599</v>
      </c>
      <c r="D31" s="108">
        <v>1.948</v>
      </c>
      <c r="E31" s="108">
        <v>8.651</v>
      </c>
    </row>
    <row r="32" spans="1:5" ht="15">
      <c r="A32" s="84" t="s">
        <v>150</v>
      </c>
      <c r="B32" s="84" t="s">
        <v>54</v>
      </c>
      <c r="C32" s="108">
        <v>24.812</v>
      </c>
      <c r="D32" s="108">
        <v>21.745</v>
      </c>
      <c r="E32" s="108">
        <v>3.067</v>
      </c>
    </row>
    <row r="33" spans="1:5" ht="15">
      <c r="A33" s="84" t="s">
        <v>149</v>
      </c>
      <c r="B33" s="84" t="s">
        <v>57</v>
      </c>
      <c r="C33" s="108">
        <v>10.994</v>
      </c>
      <c r="D33" s="108">
        <v>6.999</v>
      </c>
      <c r="E33" s="108">
        <v>3.995</v>
      </c>
    </row>
    <row r="34" spans="1:5" ht="15">
      <c r="A34" s="84" t="s">
        <v>148</v>
      </c>
      <c r="B34" s="84" t="s">
        <v>42</v>
      </c>
      <c r="C34" s="108">
        <v>3.871</v>
      </c>
      <c r="D34" s="108">
        <v>2.825</v>
      </c>
      <c r="E34" s="108">
        <v>1.046</v>
      </c>
    </row>
    <row r="35" spans="1:5" ht="15">
      <c r="A35" s="84" t="s">
        <v>147</v>
      </c>
      <c r="B35" s="84" t="s">
        <v>49</v>
      </c>
      <c r="C35" s="108">
        <v>6.156</v>
      </c>
      <c r="D35" s="108">
        <v>3.82</v>
      </c>
      <c r="E35" s="108">
        <v>2.336</v>
      </c>
    </row>
    <row r="36" spans="1:5" ht="15">
      <c r="A36" s="84" t="s">
        <v>146</v>
      </c>
      <c r="B36" s="84" t="s">
        <v>40</v>
      </c>
      <c r="C36" s="108">
        <v>2.531</v>
      </c>
      <c r="D36" s="108">
        <v>2.09</v>
      </c>
      <c r="E36" s="108">
        <v>0.44</v>
      </c>
    </row>
    <row r="37" spans="1:5" ht="15">
      <c r="A37" s="84" t="s">
        <v>145</v>
      </c>
      <c r="B37" s="84" t="s">
        <v>45</v>
      </c>
      <c r="C37" s="108">
        <v>10.425</v>
      </c>
      <c r="D37" s="108">
        <v>8.74</v>
      </c>
      <c r="E37" s="108">
        <v>1.685</v>
      </c>
    </row>
    <row r="38" spans="1:5" ht="15">
      <c r="A38" s="84" t="s">
        <v>144</v>
      </c>
      <c r="B38" s="84" t="s">
        <v>46</v>
      </c>
      <c r="C38" s="108">
        <v>9.588</v>
      </c>
      <c r="D38" s="108">
        <v>7.53</v>
      </c>
      <c r="E38" s="108">
        <v>2.058</v>
      </c>
    </row>
    <row r="39" spans="1:5" ht="15">
      <c r="A39" s="84" t="s">
        <v>143</v>
      </c>
      <c r="B39" s="84" t="s">
        <v>51</v>
      </c>
      <c r="C39" s="108">
        <v>10.329</v>
      </c>
      <c r="D39" s="108">
        <v>8.425</v>
      </c>
      <c r="E39" s="108">
        <v>1.903</v>
      </c>
    </row>
    <row r="40" spans="1:5" ht="15">
      <c r="A40" s="84" t="s">
        <v>142</v>
      </c>
      <c r="B40" s="84" t="s">
        <v>35</v>
      </c>
      <c r="C40" s="108">
        <v>8.935</v>
      </c>
      <c r="D40" s="108">
        <v>9.819</v>
      </c>
      <c r="E40" s="108">
        <v>-0.884</v>
      </c>
    </row>
    <row r="41" spans="1:5" ht="15">
      <c r="A41" s="84" t="s">
        <v>141</v>
      </c>
      <c r="B41" s="84" t="s">
        <v>47</v>
      </c>
      <c r="C41" s="108">
        <v>4.284</v>
      </c>
      <c r="D41" s="108">
        <v>2.372</v>
      </c>
      <c r="E41" s="108">
        <v>1.911</v>
      </c>
    </row>
    <row r="43" ht="15">
      <c r="A43" s="83" t="s">
        <v>65</v>
      </c>
    </row>
    <row r="44" spans="1:2" ht="15">
      <c r="A44" s="83" t="s">
        <v>64</v>
      </c>
      <c r="B44" s="83" t="s">
        <v>63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G19"/>
  <sheetViews>
    <sheetView zoomScale="80" zoomScaleNormal="80" workbookViewId="0" topLeftCell="A1"/>
  </sheetViews>
  <sheetFormatPr defaultColWidth="9.140625" defaultRowHeight="15"/>
  <cols>
    <col min="1" max="1" width="9.140625" style="97" customWidth="1"/>
    <col min="2" max="2" width="13.57421875" style="97" customWidth="1"/>
    <col min="3" max="3" width="14.421875" style="97" customWidth="1"/>
    <col min="4" max="4" width="45.421875" style="97" customWidth="1"/>
    <col min="5" max="16384" width="9.140625" style="97" customWidth="1"/>
  </cols>
  <sheetData>
    <row r="1" ht="15">
      <c r="A1" s="98" t="s">
        <v>118</v>
      </c>
    </row>
    <row r="3" spans="1:2" ht="15">
      <c r="A3" s="98" t="s">
        <v>117</v>
      </c>
      <c r="B3" s="100">
        <v>43299.63234953704</v>
      </c>
    </row>
    <row r="4" spans="1:2" ht="15">
      <c r="A4" s="98" t="s">
        <v>116</v>
      </c>
      <c r="B4" s="100">
        <v>43301.413479062496</v>
      </c>
    </row>
    <row r="5" spans="1:2" ht="15">
      <c r="A5" s="98" t="s">
        <v>115</v>
      </c>
      <c r="B5" s="98" t="s">
        <v>114</v>
      </c>
    </row>
    <row r="7" spans="1:2" ht="15">
      <c r="A7" s="98" t="s">
        <v>111</v>
      </c>
      <c r="B7" s="98" t="s">
        <v>112</v>
      </c>
    </row>
    <row r="8" spans="1:2" ht="15">
      <c r="A8" s="98" t="s">
        <v>109</v>
      </c>
      <c r="B8" s="98" t="s">
        <v>108</v>
      </c>
    </row>
    <row r="10" spans="1:7" ht="15">
      <c r="A10" s="99" t="s">
        <v>105</v>
      </c>
      <c r="B10" s="99" t="s">
        <v>189</v>
      </c>
      <c r="C10" s="99" t="s">
        <v>107</v>
      </c>
      <c r="D10" s="99" t="s">
        <v>188</v>
      </c>
      <c r="E10" s="99" t="s">
        <v>88</v>
      </c>
      <c r="F10" s="99" t="s">
        <v>87</v>
      </c>
      <c r="G10" s="99" t="s">
        <v>86</v>
      </c>
    </row>
    <row r="11" spans="1:7" ht="15">
      <c r="A11" s="99" t="s">
        <v>73</v>
      </c>
      <c r="B11" s="99" t="s">
        <v>1</v>
      </c>
      <c r="C11" s="99" t="s">
        <v>187</v>
      </c>
      <c r="D11" s="99" t="s">
        <v>186</v>
      </c>
      <c r="E11" s="110">
        <v>0.826</v>
      </c>
      <c r="F11" s="110">
        <v>0.882</v>
      </c>
      <c r="G11" s="110">
        <v>0.912</v>
      </c>
    </row>
    <row r="12" spans="1:7" ht="15">
      <c r="A12" s="99" t="s">
        <v>73</v>
      </c>
      <c r="B12" s="99" t="s">
        <v>1</v>
      </c>
      <c r="C12" s="99" t="s">
        <v>185</v>
      </c>
      <c r="D12" s="99" t="s">
        <v>184</v>
      </c>
      <c r="E12" s="111">
        <v>0.35</v>
      </c>
      <c r="F12" s="110">
        <v>0.363</v>
      </c>
      <c r="G12" s="110">
        <v>0.367</v>
      </c>
    </row>
    <row r="13" spans="1:7" ht="15">
      <c r="A13" s="99" t="s">
        <v>73</v>
      </c>
      <c r="B13" s="99" t="s">
        <v>1</v>
      </c>
      <c r="C13" s="99" t="s">
        <v>183</v>
      </c>
      <c r="D13" s="99" t="s">
        <v>182</v>
      </c>
      <c r="E13" s="110">
        <v>2.157</v>
      </c>
      <c r="F13" s="110">
        <v>2.096</v>
      </c>
      <c r="G13" s="110">
        <v>2.185</v>
      </c>
    </row>
    <row r="14" spans="1:7" ht="15">
      <c r="A14" s="99" t="s">
        <v>72</v>
      </c>
      <c r="B14" s="99" t="s">
        <v>2</v>
      </c>
      <c r="C14" s="99" t="s">
        <v>187</v>
      </c>
      <c r="D14" s="99" t="s">
        <v>186</v>
      </c>
      <c r="E14" s="110">
        <v>0.754</v>
      </c>
      <c r="F14" s="110">
        <v>0.778</v>
      </c>
      <c r="G14" s="110">
        <v>0.804</v>
      </c>
    </row>
    <row r="15" spans="1:7" ht="15">
      <c r="A15" s="99" t="s">
        <v>72</v>
      </c>
      <c r="B15" s="99" t="s">
        <v>2</v>
      </c>
      <c r="C15" s="99" t="s">
        <v>185</v>
      </c>
      <c r="D15" s="99" t="s">
        <v>184</v>
      </c>
      <c r="E15" s="110">
        <v>0.289</v>
      </c>
      <c r="F15" s="110">
        <v>0.301</v>
      </c>
      <c r="G15" s="110">
        <v>0.328</v>
      </c>
    </row>
    <row r="16" spans="1:7" ht="15">
      <c r="A16" s="99" t="s">
        <v>72</v>
      </c>
      <c r="B16" s="99" t="s">
        <v>2</v>
      </c>
      <c r="C16" s="99" t="s">
        <v>183</v>
      </c>
      <c r="D16" s="99" t="s">
        <v>182</v>
      </c>
      <c r="E16" s="110">
        <v>0.234</v>
      </c>
      <c r="F16" s="110">
        <v>0.235</v>
      </c>
      <c r="G16" s="110">
        <v>0.23</v>
      </c>
    </row>
    <row r="18" ht="15">
      <c r="A18" s="98" t="s">
        <v>65</v>
      </c>
    </row>
    <row r="19" spans="1:2" ht="15">
      <c r="A19" s="98" t="s">
        <v>64</v>
      </c>
      <c r="B19" s="98" t="s">
        <v>63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74"/>
  <sheetViews>
    <sheetView showGridLines="0" workbookViewId="0" topLeftCell="A1">
      <selection activeCell="U12" sqref="U12"/>
    </sheetView>
  </sheetViews>
  <sheetFormatPr defaultColWidth="9.140625" defaultRowHeight="15"/>
  <cols>
    <col min="1" max="1" width="3.421875" style="2" customWidth="1"/>
    <col min="2" max="2" width="15.7109375" style="2" customWidth="1"/>
    <col min="3" max="3" width="24.140625" style="2" customWidth="1"/>
    <col min="4" max="18" width="9.421875" style="2" customWidth="1"/>
    <col min="19" max="19" width="9.140625" style="2" customWidth="1"/>
    <col min="20" max="21" width="9.421875" style="2" customWidth="1"/>
    <col min="22" max="23" width="12.140625" style="2" bestFit="1" customWidth="1"/>
    <col min="24" max="16384" width="9.140625" style="2" customWidth="1"/>
  </cols>
  <sheetData>
    <row r="1" spans="7:13" s="126" customFormat="1" ht="15">
      <c r="G1" s="127"/>
      <c r="I1" s="128"/>
      <c r="J1" s="128"/>
      <c r="K1" s="127"/>
      <c r="L1" s="127"/>
      <c r="M1" s="127"/>
    </row>
    <row r="2" spans="3:24" s="126" customFormat="1" ht="15">
      <c r="C2" s="129" t="s">
        <v>194</v>
      </c>
      <c r="D2" s="130"/>
      <c r="E2" s="130"/>
      <c r="G2" s="127"/>
      <c r="I2" s="128"/>
      <c r="J2" s="128"/>
      <c r="K2" s="127"/>
      <c r="L2" s="127"/>
      <c r="M2" s="127"/>
      <c r="V2" s="131"/>
      <c r="W2" s="132"/>
      <c r="X2" s="131"/>
    </row>
    <row r="3" spans="3:24" s="126" customFormat="1" ht="13.5">
      <c r="C3" s="133" t="s">
        <v>193</v>
      </c>
      <c r="D3" s="133"/>
      <c r="E3" s="133"/>
      <c r="G3" s="127"/>
      <c r="H3" s="127"/>
      <c r="I3" s="127"/>
      <c r="J3" s="127"/>
      <c r="K3" s="127"/>
      <c r="L3" s="127"/>
      <c r="M3" s="127"/>
      <c r="V3" s="133"/>
      <c r="X3" s="133"/>
    </row>
    <row r="4" spans="3:24" s="126" customFormat="1" ht="15">
      <c r="C4" s="133"/>
      <c r="D4" s="133"/>
      <c r="E4" s="133"/>
      <c r="G4" s="127"/>
      <c r="H4" s="127"/>
      <c r="I4" s="127"/>
      <c r="J4" s="127"/>
      <c r="K4" s="127"/>
      <c r="L4" s="127"/>
      <c r="M4" s="127"/>
      <c r="V4" s="133"/>
      <c r="X4" s="133"/>
    </row>
    <row r="5" spans="2:21" ht="15">
      <c r="B5" s="5"/>
      <c r="C5" s="5"/>
      <c r="D5" s="60">
        <v>2000</v>
      </c>
      <c r="E5" s="60">
        <v>2001</v>
      </c>
      <c r="F5" s="60">
        <v>2002</v>
      </c>
      <c r="G5" s="60">
        <v>2003</v>
      </c>
      <c r="H5" s="60">
        <v>2004</v>
      </c>
      <c r="I5" s="60">
        <v>2005</v>
      </c>
      <c r="J5" s="60">
        <v>2006</v>
      </c>
      <c r="K5" s="60">
        <v>2007</v>
      </c>
      <c r="L5" s="60">
        <v>2008</v>
      </c>
      <c r="M5" s="60">
        <v>2009</v>
      </c>
      <c r="N5" s="60">
        <v>2010</v>
      </c>
      <c r="O5" s="60">
        <v>2011</v>
      </c>
      <c r="P5" s="60">
        <v>2012</v>
      </c>
      <c r="Q5" s="60">
        <v>2013</v>
      </c>
      <c r="R5" s="60">
        <v>2014</v>
      </c>
      <c r="S5" s="60">
        <v>2015</v>
      </c>
      <c r="T5" s="60">
        <v>2016</v>
      </c>
      <c r="U5" s="60">
        <v>2017</v>
      </c>
    </row>
    <row r="6" spans="2:21" ht="15">
      <c r="B6" s="7" t="s">
        <v>25</v>
      </c>
      <c r="C6" s="7" t="s">
        <v>3</v>
      </c>
      <c r="D6" s="91">
        <f>env_ac_mfa_EU28!E60</f>
        <v>0.326</v>
      </c>
      <c r="E6" s="91">
        <f>env_ac_mfa_EU28!F60</f>
        <v>0.339</v>
      </c>
      <c r="F6" s="91">
        <f>env_ac_mfa_EU28!G60</f>
        <v>0.354</v>
      </c>
      <c r="G6" s="91">
        <f>env_ac_mfa_EU28!H60</f>
        <v>0.349</v>
      </c>
      <c r="H6" s="91">
        <f>env_ac_mfa_EU28!I60</f>
        <v>0.355</v>
      </c>
      <c r="I6" s="91">
        <f>env_ac_mfa_EU28!J60</f>
        <v>0.356</v>
      </c>
      <c r="J6" s="91">
        <f>env_ac_mfa_EU28!K60</f>
        <v>0.358</v>
      </c>
      <c r="K6" s="91">
        <f>env_ac_mfa_EU28!L60</f>
        <v>0.386</v>
      </c>
      <c r="L6" s="91">
        <f>env_ac_mfa_EU28!M60</f>
        <v>0.374</v>
      </c>
      <c r="M6" s="91">
        <f>env_ac_mfa_EU28!N60</f>
        <v>0.312</v>
      </c>
      <c r="N6" s="91">
        <f>env_ac_mfa_EU28!O60</f>
        <v>0.325</v>
      </c>
      <c r="O6" s="91">
        <f>env_ac_mfa_EU28!P60</f>
        <v>0.341</v>
      </c>
      <c r="P6" s="91">
        <f>env_ac_mfa_EU28!Q60</f>
        <v>0.338</v>
      </c>
      <c r="Q6" s="91">
        <f>env_ac_mfa_EU28!R60</f>
        <v>0.35</v>
      </c>
      <c r="R6" s="91">
        <f>env_ac_mfa_EU28!S60</f>
        <v>0.376</v>
      </c>
      <c r="S6" s="91">
        <f>env_ac_mfa_EU28!T60</f>
        <v>0.375</v>
      </c>
      <c r="T6" s="91">
        <f>env_ac_mfa_EU28!U60</f>
        <v>0.384</v>
      </c>
      <c r="U6" s="91">
        <f>env_ac_mfa_EU28!V60</f>
        <v>0.398</v>
      </c>
    </row>
    <row r="7" spans="2:21" ht="15">
      <c r="B7" s="8"/>
      <c r="C7" s="8" t="s">
        <v>4</v>
      </c>
      <c r="D7" s="92">
        <f>env_ac_mfa_EU28!E65</f>
        <v>0.508</v>
      </c>
      <c r="E7" s="92">
        <f>env_ac_mfa_EU28!F65</f>
        <v>0.486</v>
      </c>
      <c r="F7" s="92">
        <f>env_ac_mfa_EU28!G65</f>
        <v>0.482</v>
      </c>
      <c r="G7" s="92">
        <f>env_ac_mfa_EU28!H65</f>
        <v>0.519</v>
      </c>
      <c r="H7" s="92">
        <f>env_ac_mfa_EU28!I65</f>
        <v>0.564</v>
      </c>
      <c r="I7" s="92">
        <f>env_ac_mfa_EU28!J65</f>
        <v>0.582</v>
      </c>
      <c r="J7" s="92">
        <f>env_ac_mfa_EU28!K65</f>
        <v>0.594</v>
      </c>
      <c r="K7" s="92">
        <f>env_ac_mfa_EU28!L65</f>
        <v>0.608</v>
      </c>
      <c r="L7" s="92">
        <f>env_ac_mfa_EU28!M65</f>
        <v>0.581</v>
      </c>
      <c r="M7" s="92">
        <f>env_ac_mfa_EU28!N65</f>
        <v>0.342</v>
      </c>
      <c r="N7" s="92">
        <f>env_ac_mfa_EU28!O65</f>
        <v>0.463</v>
      </c>
      <c r="O7" s="92">
        <f>env_ac_mfa_EU28!P65</f>
        <v>0.483</v>
      </c>
      <c r="P7" s="92">
        <f>env_ac_mfa_EU28!Q65</f>
        <v>0.434</v>
      </c>
      <c r="Q7" s="92">
        <f>env_ac_mfa_EU28!R65</f>
        <v>0.462</v>
      </c>
      <c r="R7" s="92">
        <f>env_ac_mfa_EU28!S65</f>
        <v>0.477</v>
      </c>
      <c r="S7" s="92">
        <f>env_ac_mfa_EU28!T65</f>
        <v>0.486</v>
      </c>
      <c r="T7" s="92">
        <f>env_ac_mfa_EU28!U65</f>
        <v>0.48</v>
      </c>
      <c r="U7" s="92">
        <f>env_ac_mfa_EU28!V65</f>
        <v>0.493</v>
      </c>
    </row>
    <row r="8" spans="2:21" ht="15">
      <c r="B8" s="8"/>
      <c r="C8" s="8" t="s">
        <v>30</v>
      </c>
      <c r="D8" s="92">
        <f>env_ac_mfa_EU28!E70</f>
        <v>0.157</v>
      </c>
      <c r="E8" s="92">
        <f>env_ac_mfa_EU28!F70</f>
        <v>0.163</v>
      </c>
      <c r="F8" s="92">
        <f>env_ac_mfa_EU28!G70</f>
        <v>0.17</v>
      </c>
      <c r="G8" s="92">
        <f>env_ac_mfa_EU28!H70</f>
        <v>0.184</v>
      </c>
      <c r="H8" s="92">
        <f>env_ac_mfa_EU28!I70</f>
        <v>0.192</v>
      </c>
      <c r="I8" s="92">
        <f>env_ac_mfa_EU28!J70</f>
        <v>0.197</v>
      </c>
      <c r="J8" s="92">
        <f>env_ac_mfa_EU28!K70</f>
        <v>0.2</v>
      </c>
      <c r="K8" s="92">
        <f>env_ac_mfa_EU28!L70</f>
        <v>0.22</v>
      </c>
      <c r="L8" s="92">
        <f>env_ac_mfa_EU28!M70</f>
        <v>0.199</v>
      </c>
      <c r="M8" s="92">
        <f>env_ac_mfa_EU28!N70</f>
        <v>0.146</v>
      </c>
      <c r="N8" s="92">
        <f>env_ac_mfa_EU28!O70</f>
        <v>0.176</v>
      </c>
      <c r="O8" s="92">
        <f>env_ac_mfa_EU28!P70</f>
        <v>0.186</v>
      </c>
      <c r="P8" s="92">
        <f>env_ac_mfa_EU28!Q70</f>
        <v>0.153</v>
      </c>
      <c r="Q8" s="92">
        <f>env_ac_mfa_EU28!R70</f>
        <v>0.146</v>
      </c>
      <c r="R8" s="92">
        <f>env_ac_mfa_EU28!S70</f>
        <v>0.152</v>
      </c>
      <c r="S8" s="92">
        <f>env_ac_mfa_EU28!T70</f>
        <v>0.156</v>
      </c>
      <c r="T8" s="92">
        <f>env_ac_mfa_EU28!U70</f>
        <v>0.165</v>
      </c>
      <c r="U8" s="92">
        <f>env_ac_mfa_EU28!V70</f>
        <v>0.18</v>
      </c>
    </row>
    <row r="9" spans="2:21" ht="15">
      <c r="B9" s="39"/>
      <c r="C9" s="39" t="s">
        <v>6</v>
      </c>
      <c r="D9" s="93">
        <f>env_ac_mfa_EU28!E75</f>
        <v>1.982</v>
      </c>
      <c r="E9" s="93">
        <f>env_ac_mfa_EU28!F75</f>
        <v>2.07</v>
      </c>
      <c r="F9" s="93">
        <f>env_ac_mfa_EU28!G75</f>
        <v>2.066</v>
      </c>
      <c r="G9" s="93">
        <f>env_ac_mfa_EU28!H75</f>
        <v>2.184</v>
      </c>
      <c r="H9" s="93">
        <f>env_ac_mfa_EU28!I75</f>
        <v>2.263</v>
      </c>
      <c r="I9" s="93">
        <f>env_ac_mfa_EU28!J75</f>
        <v>2.318</v>
      </c>
      <c r="J9" s="93">
        <f>env_ac_mfa_EU28!K75</f>
        <v>2.391</v>
      </c>
      <c r="K9" s="93">
        <f>env_ac_mfa_EU28!L75</f>
        <v>2.356</v>
      </c>
      <c r="L9" s="93">
        <f>env_ac_mfa_EU28!M75</f>
        <v>2.378</v>
      </c>
      <c r="M9" s="93">
        <f>env_ac_mfa_EU28!N75</f>
        <v>2.2</v>
      </c>
      <c r="N9" s="93">
        <f>env_ac_mfa_EU28!O75</f>
        <v>2.219</v>
      </c>
      <c r="O9" s="93">
        <f>env_ac_mfa_EU28!P75</f>
        <v>2.239</v>
      </c>
      <c r="P9" s="93">
        <f>env_ac_mfa_EU28!Q75</f>
        <v>2.25</v>
      </c>
      <c r="Q9" s="93">
        <f>env_ac_mfa_EU28!R75</f>
        <v>2.168</v>
      </c>
      <c r="R9" s="93">
        <f>env_ac_mfa_EU28!S75</f>
        <v>2.136</v>
      </c>
      <c r="S9" s="93">
        <f>env_ac_mfa_EU28!T75</f>
        <v>2.209</v>
      </c>
      <c r="T9" s="93">
        <f>env_ac_mfa_EU28!U75</f>
        <v>2.197</v>
      </c>
      <c r="U9" s="93">
        <f>env_ac_mfa_EU28!V75</f>
        <v>2.266</v>
      </c>
    </row>
    <row r="10" spans="2:21" ht="15">
      <c r="B10" s="41"/>
      <c r="C10" s="42" t="s">
        <v>17</v>
      </c>
      <c r="D10" s="94">
        <f>env_ac_mfa_EU28!E80+env_ac_mfa_EU28!E85</f>
        <v>0.067</v>
      </c>
      <c r="E10" s="94">
        <f>env_ac_mfa_EU28!F80+env_ac_mfa_EU28!F85</f>
        <v>0.063</v>
      </c>
      <c r="F10" s="94">
        <f>env_ac_mfa_EU28!G80+env_ac_mfa_EU28!G85</f>
        <v>0.073</v>
      </c>
      <c r="G10" s="94">
        <f>env_ac_mfa_EU28!H80+env_ac_mfa_EU28!H85</f>
        <v>0.083</v>
      </c>
      <c r="H10" s="94">
        <f>env_ac_mfa_EU28!I80+env_ac_mfa_EU28!I85</f>
        <v>0.097</v>
      </c>
      <c r="I10" s="94">
        <f>env_ac_mfa_EU28!J80+env_ac_mfa_EU28!J85</f>
        <v>0.087</v>
      </c>
      <c r="J10" s="94">
        <f>env_ac_mfa_EU28!K80+env_ac_mfa_EU28!K85</f>
        <v>0.089</v>
      </c>
      <c r="K10" s="94">
        <f>env_ac_mfa_EU28!L80+env_ac_mfa_EU28!L85</f>
        <v>0.1</v>
      </c>
      <c r="L10" s="94">
        <f>env_ac_mfa_EU28!M80+env_ac_mfa_EU28!M85</f>
        <v>0.101</v>
      </c>
      <c r="M10" s="94">
        <f>env_ac_mfa_EU28!N80+env_ac_mfa_EU28!N85</f>
        <v>0.088</v>
      </c>
      <c r="N10" s="94">
        <f>env_ac_mfa_EU28!O80+env_ac_mfa_EU28!O85</f>
        <v>0.099</v>
      </c>
      <c r="O10" s="94">
        <f>env_ac_mfa_EU28!P80+env_ac_mfa_EU28!P85</f>
        <v>0.10200000000000001</v>
      </c>
      <c r="P10" s="94">
        <f>env_ac_mfa_EU28!Q80+env_ac_mfa_EU28!Q85</f>
        <v>0.095</v>
      </c>
      <c r="Q10" s="94">
        <f>env_ac_mfa_EU28!R80+env_ac_mfa_EU28!R85</f>
        <v>0.105</v>
      </c>
      <c r="R10" s="94">
        <f>env_ac_mfa_EU28!S80+env_ac_mfa_EU28!S85</f>
        <v>0.108</v>
      </c>
      <c r="S10" s="94">
        <f>env_ac_mfa_EU28!T80+env_ac_mfa_EU28!T85</f>
        <v>0.107</v>
      </c>
      <c r="T10" s="94">
        <f>env_ac_mfa_EU28!U80+env_ac_mfa_EU28!U85</f>
        <v>0.115</v>
      </c>
      <c r="U10" s="94">
        <f>env_ac_mfa_EU28!V80+env_ac_mfa_EU28!V85</f>
        <v>0.127</v>
      </c>
    </row>
    <row r="11" spans="2:21" ht="15">
      <c r="B11" s="27" t="s">
        <v>26</v>
      </c>
      <c r="C11" s="27" t="s">
        <v>3</v>
      </c>
      <c r="D11" s="95">
        <f>-1*env_ac_mfa_EU28!E61</f>
        <v>-0.205</v>
      </c>
      <c r="E11" s="95">
        <f>-1*env_ac_mfa_EU28!F61</f>
        <v>-0.189</v>
      </c>
      <c r="F11" s="95">
        <f>-1*env_ac_mfa_EU28!G61</f>
        <v>-0.199</v>
      </c>
      <c r="G11" s="95">
        <f>-1*env_ac_mfa_EU28!H61</f>
        <v>-0.208</v>
      </c>
      <c r="H11" s="95">
        <f>-1*env_ac_mfa_EU28!I61</f>
        <v>-0.202</v>
      </c>
      <c r="I11" s="95">
        <f>-1*env_ac_mfa_EU28!J61</f>
        <v>-0.229</v>
      </c>
      <c r="J11" s="95">
        <f>-1*env_ac_mfa_EU28!K61</f>
        <v>-0.245</v>
      </c>
      <c r="K11" s="95">
        <f>-1*env_ac_mfa_EU28!L61</f>
        <v>-0.222</v>
      </c>
      <c r="L11" s="95">
        <f>-1*env_ac_mfa_EU28!M61</f>
        <v>-0.246</v>
      </c>
      <c r="M11" s="95">
        <f>-1*env_ac_mfa_EU28!N61</f>
        <v>-0.24</v>
      </c>
      <c r="N11" s="95">
        <f>-1*env_ac_mfa_EU28!O61</f>
        <v>-0.267</v>
      </c>
      <c r="O11" s="95">
        <f>-1*env_ac_mfa_EU28!P61</f>
        <v>-0.271</v>
      </c>
      <c r="P11" s="95">
        <f>-1*env_ac_mfa_EU28!Q61</f>
        <v>-0.278</v>
      </c>
      <c r="Q11" s="95">
        <f>-1*env_ac_mfa_EU28!R61</f>
        <v>-0.308</v>
      </c>
      <c r="R11" s="95">
        <f>-1*env_ac_mfa_EU28!S61</f>
        <v>-0.323</v>
      </c>
      <c r="S11" s="95">
        <f>-1*env_ac_mfa_EU28!T61</f>
        <v>-0.339</v>
      </c>
      <c r="T11" s="95">
        <f>-1*env_ac_mfa_EU28!U61</f>
        <v>-0.34</v>
      </c>
      <c r="U11" s="95">
        <f>-1*env_ac_mfa_EU28!V61</f>
        <v>-0.327</v>
      </c>
    </row>
    <row r="12" spans="2:21" ht="15">
      <c r="B12" s="8"/>
      <c r="C12" s="8" t="s">
        <v>4</v>
      </c>
      <c r="D12" s="92">
        <f>-1*env_ac_mfa_EU28!E66</f>
        <v>-0.156</v>
      </c>
      <c r="E12" s="92">
        <f>-1*env_ac_mfa_EU28!F66</f>
        <v>-0.154</v>
      </c>
      <c r="F12" s="92">
        <f>-1*env_ac_mfa_EU28!G66</f>
        <v>-0.171</v>
      </c>
      <c r="G12" s="92">
        <f>-1*env_ac_mfa_EU28!H66</f>
        <v>-0.183</v>
      </c>
      <c r="H12" s="92">
        <f>-1*env_ac_mfa_EU28!I66</f>
        <v>-0.197</v>
      </c>
      <c r="I12" s="92">
        <f>-1*env_ac_mfa_EU28!J66</f>
        <v>-0.205</v>
      </c>
      <c r="J12" s="92">
        <f>-1*env_ac_mfa_EU28!K66</f>
        <v>-0.213</v>
      </c>
      <c r="K12" s="92">
        <f>-1*env_ac_mfa_EU28!L66</f>
        <v>-0.217</v>
      </c>
      <c r="L12" s="92">
        <f>-1*env_ac_mfa_EU28!M66</f>
        <v>-0.227</v>
      </c>
      <c r="M12" s="92">
        <f>-1*env_ac_mfa_EU28!N66</f>
        <v>-0.202</v>
      </c>
      <c r="N12" s="92">
        <f>-1*env_ac_mfa_EU28!O66</f>
        <v>-0.228</v>
      </c>
      <c r="O12" s="92">
        <f>-1*env_ac_mfa_EU28!P66</f>
        <v>-0.249</v>
      </c>
      <c r="P12" s="92">
        <f>-1*env_ac_mfa_EU28!Q66</f>
        <v>-0.261</v>
      </c>
      <c r="Q12" s="92">
        <f>-1*env_ac_mfa_EU28!R66</f>
        <v>-0.256</v>
      </c>
      <c r="R12" s="92">
        <f>-1*env_ac_mfa_EU28!S66</f>
        <v>-0.247</v>
      </c>
      <c r="S12" s="92">
        <f>-1*env_ac_mfa_EU28!T66</f>
        <v>-0.223</v>
      </c>
      <c r="T12" s="92">
        <f>-1*env_ac_mfa_EU28!U66</f>
        <v>-0.226</v>
      </c>
      <c r="U12" s="92">
        <f>-1*env_ac_mfa_EU28!V66</f>
        <v>-0.241</v>
      </c>
    </row>
    <row r="13" spans="2:21" ht="15">
      <c r="B13" s="39"/>
      <c r="C13" s="39" t="s">
        <v>30</v>
      </c>
      <c r="D13" s="93">
        <f>-1*env_ac_mfa_EU28!E71</f>
        <v>-0.122</v>
      </c>
      <c r="E13" s="93">
        <f>-1*env_ac_mfa_EU28!F71</f>
        <v>-0.122</v>
      </c>
      <c r="F13" s="93">
        <f>-1*env_ac_mfa_EU28!G71</f>
        <v>-0.123</v>
      </c>
      <c r="G13" s="93">
        <f>-1*env_ac_mfa_EU28!H71</f>
        <v>-0.125</v>
      </c>
      <c r="H13" s="93">
        <f>-1*env_ac_mfa_EU28!I71</f>
        <v>-0.13</v>
      </c>
      <c r="I13" s="93">
        <f>-1*env_ac_mfa_EU28!J71</f>
        <v>-0.138</v>
      </c>
      <c r="J13" s="93">
        <f>-1*env_ac_mfa_EU28!K71</f>
        <v>-0.135</v>
      </c>
      <c r="K13" s="93">
        <f>-1*env_ac_mfa_EU28!L71</f>
        <v>-0.133</v>
      </c>
      <c r="L13" s="93">
        <f>-1*env_ac_mfa_EU28!M71</f>
        <v>-0.134</v>
      </c>
      <c r="M13" s="93">
        <f>-1*env_ac_mfa_EU28!N71</f>
        <v>-0.122</v>
      </c>
      <c r="N13" s="93">
        <f>-1*env_ac_mfa_EU28!O71</f>
        <v>-0.141</v>
      </c>
      <c r="O13" s="93">
        <f>-1*env_ac_mfa_EU28!P71</f>
        <v>-0.146</v>
      </c>
      <c r="P13" s="93">
        <f>-1*env_ac_mfa_EU28!Q71</f>
        <v>-0.164</v>
      </c>
      <c r="Q13" s="93">
        <f>-1*env_ac_mfa_EU28!R71</f>
        <v>-0.176</v>
      </c>
      <c r="R13" s="93">
        <f>-1*env_ac_mfa_EU28!S71</f>
        <v>-0.181</v>
      </c>
      <c r="S13" s="93">
        <f>-1*env_ac_mfa_EU28!T71</f>
        <v>-0.177</v>
      </c>
      <c r="T13" s="93">
        <f>-1*env_ac_mfa_EU28!U71</f>
        <v>-0.173</v>
      </c>
      <c r="U13" s="93">
        <f>-1*env_ac_mfa_EU28!V71</f>
        <v>-0.173</v>
      </c>
    </row>
    <row r="14" spans="2:21" ht="15">
      <c r="B14" s="40"/>
      <c r="C14" s="40" t="s">
        <v>6</v>
      </c>
      <c r="D14" s="96">
        <f>-1*env_ac_mfa_EU28!E76</f>
        <v>-0.29</v>
      </c>
      <c r="E14" s="96">
        <f>-1*env_ac_mfa_EU28!F76</f>
        <v>-0.27</v>
      </c>
      <c r="F14" s="96">
        <f>-1*env_ac_mfa_EU28!G76</f>
        <v>-0.291</v>
      </c>
      <c r="G14" s="96">
        <f>-1*env_ac_mfa_EU28!H76</f>
        <v>-0.308</v>
      </c>
      <c r="H14" s="96">
        <f>-1*env_ac_mfa_EU28!I76</f>
        <v>-0.326</v>
      </c>
      <c r="I14" s="96">
        <f>-1*env_ac_mfa_EU28!J76</f>
        <v>-0.335</v>
      </c>
      <c r="J14" s="96">
        <f>-1*env_ac_mfa_EU28!K76</f>
        <v>-0.343</v>
      </c>
      <c r="K14" s="96">
        <f>-1*env_ac_mfa_EU28!L76</f>
        <v>-0.379</v>
      </c>
      <c r="L14" s="96">
        <f>-1*env_ac_mfa_EU28!M76</f>
        <v>-0.382</v>
      </c>
      <c r="M14" s="96">
        <f>-1*env_ac_mfa_EU28!N76</f>
        <v>-0.377</v>
      </c>
      <c r="N14" s="96">
        <f>-1*env_ac_mfa_EU28!O76</f>
        <v>-0.388</v>
      </c>
      <c r="O14" s="96">
        <f>-1*env_ac_mfa_EU28!P76</f>
        <v>-0.382</v>
      </c>
      <c r="P14" s="96">
        <f>-1*env_ac_mfa_EU28!Q76</f>
        <v>-0.429</v>
      </c>
      <c r="Q14" s="96">
        <f>-1*env_ac_mfa_EU28!R76</f>
        <v>-0.438</v>
      </c>
      <c r="R14" s="96">
        <f>-1*env_ac_mfa_EU28!S76</f>
        <v>-0.427</v>
      </c>
      <c r="S14" s="96">
        <f>-1*env_ac_mfa_EU28!T76</f>
        <v>-0.447</v>
      </c>
      <c r="T14" s="96">
        <f>-1*env_ac_mfa_EU28!U76</f>
        <v>-0.483</v>
      </c>
      <c r="U14" s="96">
        <f>-1*env_ac_mfa_EU28!V76</f>
        <v>-0.522</v>
      </c>
    </row>
    <row r="15" spans="2:21" ht="15">
      <c r="B15" s="41"/>
      <c r="C15" s="42" t="s">
        <v>17</v>
      </c>
      <c r="D15" s="94">
        <f>-1*(env_ac_mfa_EU28!E81+env_ac_mfa_EU28!E86)</f>
        <v>-0.069</v>
      </c>
      <c r="E15" s="94">
        <f>-1*(env_ac_mfa_EU28!F81+env_ac_mfa_EU28!F86)</f>
        <v>-0.075</v>
      </c>
      <c r="F15" s="94">
        <f>-1*(env_ac_mfa_EU28!G81+env_ac_mfa_EU28!G86)</f>
        <v>-0.076</v>
      </c>
      <c r="G15" s="94">
        <f>-1*(env_ac_mfa_EU28!H81+env_ac_mfa_EU28!H86)</f>
        <v>-0.066</v>
      </c>
      <c r="H15" s="94">
        <f>-1*(env_ac_mfa_EU28!I81+env_ac_mfa_EU28!I86)</f>
        <v>-0.07</v>
      </c>
      <c r="I15" s="94">
        <f>-1*(env_ac_mfa_EU28!J81+env_ac_mfa_EU28!J86)</f>
        <v>-0.069</v>
      </c>
      <c r="J15" s="94">
        <f>-1*(env_ac_mfa_EU28!K81+env_ac_mfa_EU28!K86)</f>
        <v>-0.073</v>
      </c>
      <c r="K15" s="94">
        <f>-1*(env_ac_mfa_EU28!L81+env_ac_mfa_EU28!L86)</f>
        <v>-0.077</v>
      </c>
      <c r="L15" s="94">
        <f>-1*(env_ac_mfa_EU28!M81+env_ac_mfa_EU28!M86)</f>
        <v>-0.08</v>
      </c>
      <c r="M15" s="94">
        <f>-1*(env_ac_mfa_EU28!N81+env_ac_mfa_EU28!N86)</f>
        <v>-0.071</v>
      </c>
      <c r="N15" s="94">
        <f>-1*(env_ac_mfa_EU28!O81+env_ac_mfa_EU28!O86)</f>
        <v>-0.082</v>
      </c>
      <c r="O15" s="94">
        <f>-1*(env_ac_mfa_EU28!P81+env_ac_mfa_EU28!P86)</f>
        <v>-0.085</v>
      </c>
      <c r="P15" s="94">
        <f>-1*(env_ac_mfa_EU28!Q81+env_ac_mfa_EU28!Q86)</f>
        <v>-0.088</v>
      </c>
      <c r="Q15" s="94">
        <f>-1*(env_ac_mfa_EU28!R81+env_ac_mfa_EU28!R86)</f>
        <v>-0.091</v>
      </c>
      <c r="R15" s="94">
        <f>-1*(env_ac_mfa_EU28!S81+env_ac_mfa_EU28!S86)</f>
        <v>-0.093</v>
      </c>
      <c r="S15" s="94">
        <f>-1*(env_ac_mfa_EU28!T81+env_ac_mfa_EU28!T86)</f>
        <v>-0.092</v>
      </c>
      <c r="T15" s="94">
        <f>-1*(env_ac_mfa_EU28!U81+env_ac_mfa_EU28!U86)</f>
        <v>-0.092</v>
      </c>
      <c r="U15" s="94">
        <f>-1*(env_ac_mfa_EU28!V81+env_ac_mfa_EU28!V86)</f>
        <v>-0.1</v>
      </c>
    </row>
    <row r="16" spans="2:21" ht="15">
      <c r="B16" s="27"/>
      <c r="C16" s="27" t="s">
        <v>27</v>
      </c>
      <c r="D16" s="134">
        <f>nama_10_gdp!C12*1000000/demo_gind!C10</f>
        <v>5299.9310495794325</v>
      </c>
      <c r="E16" s="134">
        <f>nama_10_gdp!D12*1000000/demo_gind!D10</f>
        <v>5404.96471586585</v>
      </c>
      <c r="F16" s="134">
        <f>nama_10_gdp!E12*1000000/demo_gind!E10</f>
        <v>5489.121711430193</v>
      </c>
      <c r="G16" s="134">
        <f>nama_10_gdp!F12*1000000/demo_gind!F10</f>
        <v>5684.119720447645</v>
      </c>
      <c r="H16" s="134">
        <f>nama_10_gdp!G12*1000000/demo_gind!G10</f>
        <v>6149.725840175797</v>
      </c>
      <c r="I16" s="134">
        <f>nama_10_gdp!H12*1000000/demo_gind!H10</f>
        <v>6547.468579613724</v>
      </c>
      <c r="J16" s="134">
        <f>nama_10_gdp!I12*1000000/demo_gind!I10</f>
        <v>7185.595362018967</v>
      </c>
      <c r="K16" s="134">
        <f>nama_10_gdp!J12*1000000/demo_gind!J10</f>
        <v>7605.412819783435</v>
      </c>
      <c r="L16" s="134">
        <f>nama_10_gdp!K12*1000000/demo_gind!K10</f>
        <v>7605.440176041821</v>
      </c>
      <c r="M16" s="134">
        <f>nama_10_gdp!L12*1000000/demo_gind!L10</f>
        <v>6599.239836522288</v>
      </c>
      <c r="N16" s="134">
        <f>nama_10_gdp!M12*1000000/demo_gind!M10</f>
        <v>7343.449479276631</v>
      </c>
      <c r="O16" s="134">
        <f>nama_10_gdp!N12*1000000/demo_gind!N10</f>
        <v>7697.644100651998</v>
      </c>
      <c r="P16" s="134">
        <f>nama_10_gdp!O12*1000000/demo_gind!O10</f>
        <v>7571.198502586236</v>
      </c>
      <c r="Q16" s="134">
        <f>nama_10_gdp!P12*1000000/demo_gind!P10</f>
        <v>7629.069331334895</v>
      </c>
      <c r="R16" s="134">
        <f>nama_10_gdp!Q12*1000000/demo_gind!Q10</f>
        <v>7961.572924353902</v>
      </c>
      <c r="S16" s="134">
        <f>nama_10_gdp!R12*1000000/demo_gind!R10</f>
        <v>8389.998449967397</v>
      </c>
      <c r="T16" s="134">
        <f>nama_10_gdp!S12*1000000/demo_gind!S10</f>
        <v>8744.754948505992</v>
      </c>
      <c r="U16" s="134">
        <f>nama_10_gdp!T12*1000000/demo_gind!T10</f>
        <v>9192.149138176339</v>
      </c>
    </row>
    <row r="17" spans="2:21" ht="15">
      <c r="B17" s="59"/>
      <c r="C17" s="59" t="s">
        <v>28</v>
      </c>
      <c r="D17" s="135">
        <f>nama_10_gdp!C11*-1000000/demo_gind!C10</f>
        <v>-5336.955655309477</v>
      </c>
      <c r="E17" s="135">
        <f>nama_10_gdp!D11*-1000000/demo_gind!D10</f>
        <v>-5516.252313180536</v>
      </c>
      <c r="F17" s="135">
        <f>nama_10_gdp!E11*-1000000/demo_gind!E10</f>
        <v>-5632.9338728232415</v>
      </c>
      <c r="G17" s="135">
        <f>nama_10_gdp!F11*-1000000/demo_gind!F10</f>
        <v>-5714.275305627665</v>
      </c>
      <c r="H17" s="135">
        <f>nama_10_gdp!G11*-1000000/demo_gind!G10</f>
        <v>-6166.1662314695095</v>
      </c>
      <c r="I17" s="135">
        <f>nama_10_gdp!H11*-1000000/demo_gind!H10</f>
        <v>-6515.574647964978</v>
      </c>
      <c r="J17" s="135">
        <f>nama_10_gdp!I11*-1000000/demo_gind!I10</f>
        <v>-7121.082785881701</v>
      </c>
      <c r="K17" s="135">
        <f>nama_10_gdp!J11*-1000000/demo_gind!J10</f>
        <v>-7496.833464300598</v>
      </c>
      <c r="L17" s="135">
        <f>nama_10_gdp!K11*-1000000/demo_gind!K10</f>
        <v>-7521.267718256772</v>
      </c>
      <c r="M17" s="135">
        <f>nama_10_gdp!L11*-1000000/demo_gind!L10</f>
        <v>-6476.774400657286</v>
      </c>
      <c r="N17" s="135">
        <f>nama_10_gdp!M11*-1000000/demo_gind!M10</f>
        <v>-7307.350396175875</v>
      </c>
      <c r="O17" s="135">
        <f>nama_10_gdp!N11*-1000000/demo_gind!N10</f>
        <v>-7833.590626348658</v>
      </c>
      <c r="P17" s="135">
        <f>nama_10_gdp!O11*-1000000/demo_gind!O10</f>
        <v>-7938.206997614766</v>
      </c>
      <c r="Q17" s="135">
        <f>nama_10_gdp!P11*-1000000/demo_gind!P10</f>
        <v>-8042.328573637479</v>
      </c>
      <c r="R17" s="135">
        <f>nama_10_gdp!Q11*-1000000/demo_gind!Q10</f>
        <v>-8336.356224097808</v>
      </c>
      <c r="S17" s="135">
        <f>nama_10_gdp!R11*-1000000/demo_gind!R10</f>
        <v>-8803.562499450343</v>
      </c>
      <c r="T17" s="135">
        <f>nama_10_gdp!S11*-1000000/demo_gind!S10</f>
        <v>-9044.373275246435</v>
      </c>
      <c r="U17" s="135">
        <f>nama_10_gdp!T11*-1000000/demo_gind!T10</f>
        <v>-9527.857103916322</v>
      </c>
    </row>
    <row r="20" spans="2:5" ht="13.5">
      <c r="B20" s="167" t="s">
        <v>176</v>
      </c>
      <c r="C20" s="167"/>
      <c r="D20" s="167"/>
      <c r="E20" s="167"/>
    </row>
    <row r="21" spans="2:6" ht="16.5" customHeight="1">
      <c r="B21" s="168" t="s">
        <v>29</v>
      </c>
      <c r="C21" s="168"/>
      <c r="D21" s="168"/>
      <c r="E21" s="168"/>
      <c r="F21" s="168"/>
    </row>
    <row r="23" spans="3:24" s="126" customFormat="1" ht="15">
      <c r="C23" s="133"/>
      <c r="D23" s="133"/>
      <c r="E23" s="133"/>
      <c r="G23" s="127"/>
      <c r="H23" s="127"/>
      <c r="I23" s="127"/>
      <c r="J23" s="127"/>
      <c r="K23" s="127"/>
      <c r="L23" s="127"/>
      <c r="M23" s="127"/>
      <c r="V23" s="133"/>
      <c r="X23" s="133"/>
    </row>
    <row r="24" spans="3:24" s="126" customFormat="1" ht="12">
      <c r="C24" s="133"/>
      <c r="D24" s="133"/>
      <c r="E24" s="133"/>
      <c r="G24" s="127"/>
      <c r="H24" s="127"/>
      <c r="I24" s="127"/>
      <c r="J24" s="127"/>
      <c r="K24" s="127"/>
      <c r="L24" s="127"/>
      <c r="M24" s="127"/>
      <c r="V24" s="133"/>
      <c r="X24" s="133"/>
    </row>
    <row r="25" spans="3:13" s="126" customFormat="1" ht="12">
      <c r="C25" s="133"/>
      <c r="D25" s="133"/>
      <c r="E25" s="133"/>
      <c r="G25" s="127"/>
      <c r="H25" s="127"/>
      <c r="I25" s="127"/>
      <c r="J25" s="127"/>
      <c r="K25" s="127"/>
      <c r="L25" s="127"/>
      <c r="M25" s="127"/>
    </row>
    <row r="26" ht="12"/>
    <row r="27" spans="2:5" ht="12">
      <c r="B27" s="3"/>
      <c r="E27" s="13"/>
    </row>
    <row r="28" ht="12">
      <c r="B28" s="12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>
      <c r="B49" s="4"/>
    </row>
    <row r="50" ht="12"/>
    <row r="51" ht="12">
      <c r="B51" s="3"/>
    </row>
    <row r="52" ht="12"/>
    <row r="53" ht="12"/>
    <row r="54" ht="12"/>
    <row r="55" ht="12"/>
    <row r="56" ht="12"/>
    <row r="61" spans="2:5" ht="15">
      <c r="B61" s="3"/>
      <c r="E61" s="13"/>
    </row>
    <row r="62" ht="15">
      <c r="B62" s="1"/>
    </row>
    <row r="63" ht="15">
      <c r="E63" s="65"/>
    </row>
    <row r="64" ht="15">
      <c r="E64" s="65"/>
    </row>
    <row r="65" ht="15">
      <c r="E65" s="65"/>
    </row>
    <row r="66" ht="15">
      <c r="E66" s="65"/>
    </row>
    <row r="67" ht="15">
      <c r="E67" s="65"/>
    </row>
    <row r="68" ht="15">
      <c r="E68" s="65"/>
    </row>
    <row r="69" ht="15">
      <c r="E69" s="65"/>
    </row>
    <row r="70" ht="15">
      <c r="E70" s="65"/>
    </row>
    <row r="71" ht="15">
      <c r="E71" s="65"/>
    </row>
    <row r="72" ht="15">
      <c r="E72" s="65"/>
    </row>
    <row r="73" ht="15">
      <c r="E73" s="66"/>
    </row>
    <row r="74" ht="15">
      <c r="E74" s="66"/>
    </row>
  </sheetData>
  <mergeCells count="2">
    <mergeCell ref="B20:E20"/>
    <mergeCell ref="B21:F21"/>
  </mergeCells>
  <printOptions/>
  <pageMargins left="0.7" right="0.7" top="0.75" bottom="0.75" header="0.3" footer="0.3"/>
  <pageSetup fitToHeight="1" fitToWidth="1"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workbookViewId="0" topLeftCell="A1">
      <selection activeCell="Q32" sqref="Q32"/>
    </sheetView>
  </sheetViews>
  <sheetFormatPr defaultColWidth="9.140625" defaultRowHeight="15"/>
  <cols>
    <col min="1" max="1" width="3.421875" style="26" customWidth="1"/>
    <col min="2" max="2" width="6.7109375" style="26" customWidth="1"/>
    <col min="3" max="3" width="15.00390625" style="26" customWidth="1"/>
    <col min="4" max="14" width="8.8515625" style="26" bestFit="1" customWidth="1"/>
    <col min="15" max="16384" width="9.140625" style="26" customWidth="1"/>
  </cols>
  <sheetData>
    <row r="1" spans="3:19" s="49" customFormat="1" ht="15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3:24" s="49" customFormat="1" ht="15">
      <c r="C2" s="137" t="s">
        <v>195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  <c r="O2" s="139"/>
      <c r="P2" s="139"/>
      <c r="Q2" s="139"/>
      <c r="R2" s="139"/>
      <c r="S2" s="139"/>
      <c r="V2" s="140"/>
      <c r="W2" s="141"/>
      <c r="X2" s="140"/>
    </row>
    <row r="3" spans="3:24" s="49" customFormat="1" ht="15">
      <c r="C3" s="142" t="s">
        <v>192</v>
      </c>
      <c r="D3" s="138"/>
      <c r="E3" s="138"/>
      <c r="F3" s="138"/>
      <c r="G3" s="138"/>
      <c r="H3" s="138"/>
      <c r="I3" s="138"/>
      <c r="J3" s="138"/>
      <c r="K3" s="139"/>
      <c r="L3" s="138"/>
      <c r="M3" s="139"/>
      <c r="N3" s="139"/>
      <c r="O3" s="139"/>
      <c r="P3" s="139"/>
      <c r="Q3" s="139"/>
      <c r="R3" s="139"/>
      <c r="S3" s="139"/>
      <c r="V3" s="142"/>
      <c r="X3" s="142"/>
    </row>
    <row r="4" spans="3:19" s="49" customFormat="1" ht="15">
      <c r="C4" s="143"/>
      <c r="D4" s="138"/>
      <c r="E4" s="138"/>
      <c r="F4" s="138"/>
      <c r="G4" s="138"/>
      <c r="H4" s="138"/>
      <c r="I4" s="138"/>
      <c r="J4" s="138"/>
      <c r="K4" s="139"/>
      <c r="L4" s="138"/>
      <c r="M4" s="139"/>
      <c r="N4" s="139"/>
      <c r="O4" s="139"/>
      <c r="P4" s="139"/>
      <c r="Q4" s="139"/>
      <c r="R4" s="139"/>
      <c r="S4" s="139"/>
    </row>
    <row r="7" spans="3:21" ht="14.25" customHeight="1">
      <c r="C7" s="58"/>
      <c r="D7" s="64">
        <v>2000</v>
      </c>
      <c r="E7" s="64">
        <v>2001</v>
      </c>
      <c r="F7" s="64">
        <v>2002</v>
      </c>
      <c r="G7" s="64">
        <v>2003</v>
      </c>
      <c r="H7" s="64">
        <v>2004</v>
      </c>
      <c r="I7" s="64">
        <v>2005</v>
      </c>
      <c r="J7" s="64">
        <v>2006</v>
      </c>
      <c r="K7" s="64">
        <v>2007</v>
      </c>
      <c r="L7" s="64">
        <v>2008</v>
      </c>
      <c r="M7" s="64">
        <v>2009</v>
      </c>
      <c r="N7" s="64">
        <v>2010</v>
      </c>
      <c r="O7" s="64">
        <v>2011</v>
      </c>
      <c r="P7" s="64">
        <v>2012</v>
      </c>
      <c r="Q7" s="64">
        <v>2013</v>
      </c>
      <c r="R7" s="64">
        <v>2014</v>
      </c>
      <c r="S7" s="64">
        <v>2015</v>
      </c>
      <c r="T7" s="64">
        <v>2016</v>
      </c>
      <c r="U7" s="64">
        <v>2017</v>
      </c>
    </row>
    <row r="8" spans="3:21" ht="15.75" customHeight="1">
      <c r="C8" s="48" t="s">
        <v>1</v>
      </c>
      <c r="D8" s="103">
        <f>env_ac_mfa_EU28!E98</f>
        <v>100</v>
      </c>
      <c r="E8" s="103">
        <f>env_ac_mfa_EU28!F98</f>
        <v>102.846</v>
      </c>
      <c r="F8" s="103">
        <f>env_ac_mfa_EU28!G98</f>
        <v>103.903</v>
      </c>
      <c r="G8" s="103">
        <f>env_ac_mfa_EU28!H98</f>
        <v>110.025</v>
      </c>
      <c r="H8" s="103">
        <f>env_ac_mfa_EU28!I98</f>
        <v>115.57</v>
      </c>
      <c r="I8" s="103">
        <f>env_ac_mfa_EU28!J98</f>
        <v>118.313</v>
      </c>
      <c r="J8" s="103">
        <f>env_ac_mfa_EU28!K98</f>
        <v>121.91</v>
      </c>
      <c r="K8" s="103">
        <f>env_ac_mfa_EU28!L98</f>
        <v>123.589</v>
      </c>
      <c r="L8" s="103">
        <f>env_ac_mfa_EU28!M98</f>
        <v>122.784</v>
      </c>
      <c r="M8" s="103">
        <f>env_ac_mfa_EU28!N98</f>
        <v>104.693</v>
      </c>
      <c r="N8" s="103">
        <f>env_ac_mfa_EU28!O98</f>
        <v>111.483</v>
      </c>
      <c r="O8" s="103">
        <f>env_ac_mfa_EU28!P98</f>
        <v>113.757</v>
      </c>
      <c r="P8" s="103">
        <f>env_ac_mfa_EU28!Q98</f>
        <v>111.286</v>
      </c>
      <c r="Q8" s="103">
        <f>env_ac_mfa_EU28!R98</f>
        <v>110.3</v>
      </c>
      <c r="R8" s="103">
        <f>env_ac_mfa_EU28!S98</f>
        <v>111.255</v>
      </c>
      <c r="S8" s="103">
        <f>env_ac_mfa_EU28!T98</f>
        <v>114.508</v>
      </c>
      <c r="T8" s="103">
        <f>env_ac_mfa_EU28!U98</f>
        <v>115.138</v>
      </c>
      <c r="U8" s="103">
        <f>env_ac_mfa_EU28!V98</f>
        <v>119.642</v>
      </c>
    </row>
    <row r="9" spans="3:21" ht="15.75" customHeight="1">
      <c r="C9" s="48" t="s">
        <v>2</v>
      </c>
      <c r="D9" s="104">
        <f>env_ac_mfa_EU28!E99</f>
        <v>100</v>
      </c>
      <c r="E9" s="104">
        <f>env_ac_mfa_EU28!F99</f>
        <v>96.326</v>
      </c>
      <c r="F9" s="104">
        <f>env_ac_mfa_EU28!G99</f>
        <v>102.607</v>
      </c>
      <c r="G9" s="104">
        <f>env_ac_mfa_EU28!H99</f>
        <v>106.547</v>
      </c>
      <c r="H9" s="104">
        <f>env_ac_mfa_EU28!I99</f>
        <v>111.355</v>
      </c>
      <c r="I9" s="104">
        <f>env_ac_mfa_EU28!J99</f>
        <v>117.791</v>
      </c>
      <c r="J9" s="104">
        <f>env_ac_mfa_EU28!K99</f>
        <v>122.298</v>
      </c>
      <c r="K9" s="104">
        <f>env_ac_mfa_EU28!L99</f>
        <v>124.954</v>
      </c>
      <c r="L9" s="104">
        <f>env_ac_mfa_EU28!M99</f>
        <v>130.624</v>
      </c>
      <c r="M9" s="104">
        <f>env_ac_mfa_EU28!N99</f>
        <v>124.086</v>
      </c>
      <c r="N9" s="104">
        <f>env_ac_mfa_EU28!O99</f>
        <v>135.81</v>
      </c>
      <c r="O9" s="104">
        <f>env_ac_mfa_EU28!P99</f>
        <v>138.973</v>
      </c>
      <c r="P9" s="104">
        <f>env_ac_mfa_EU28!Q99</f>
        <v>150.02</v>
      </c>
      <c r="Q9" s="104">
        <f>env_ac_mfa_EU28!R99</f>
        <v>156.437</v>
      </c>
      <c r="R9" s="104">
        <f>env_ac_mfa_EU28!S99</f>
        <v>157.129</v>
      </c>
      <c r="S9" s="104">
        <f>env_ac_mfa_EU28!T99</f>
        <v>158.489</v>
      </c>
      <c r="T9" s="104">
        <f>env_ac_mfa_EU28!U99</f>
        <v>163.563</v>
      </c>
      <c r="U9" s="104">
        <f>env_ac_mfa_EU28!V99</f>
        <v>169.917</v>
      </c>
    </row>
    <row r="10" spans="3:21" s="49" customFormat="1" ht="15.75" customHeight="1">
      <c r="C10" s="62" t="s">
        <v>32</v>
      </c>
      <c r="D10" s="105">
        <f>env_ac_mfa_EU28!E101</f>
        <v>100</v>
      </c>
      <c r="E10" s="105">
        <f>env_ac_mfa_EU28!F101</f>
        <v>105.342</v>
      </c>
      <c r="F10" s="105">
        <f>env_ac_mfa_EU28!G101</f>
        <v>104.399</v>
      </c>
      <c r="G10" s="105">
        <f>env_ac_mfa_EU28!H101</f>
        <v>111.356</v>
      </c>
      <c r="H10" s="105">
        <f>env_ac_mfa_EU28!I101</f>
        <v>117.184</v>
      </c>
      <c r="I10" s="105">
        <f>env_ac_mfa_EU28!J101</f>
        <v>118.513</v>
      </c>
      <c r="J10" s="105">
        <f>env_ac_mfa_EU28!K101</f>
        <v>121.762</v>
      </c>
      <c r="K10" s="105">
        <f>env_ac_mfa_EU28!L101</f>
        <v>123.067</v>
      </c>
      <c r="L10" s="105">
        <f>env_ac_mfa_EU28!M101</f>
        <v>119.782</v>
      </c>
      <c r="M10" s="105">
        <f>env_ac_mfa_EU28!N101</f>
        <v>97.266</v>
      </c>
      <c r="N10" s="105">
        <f>env_ac_mfa_EU28!O101</f>
        <v>102.168</v>
      </c>
      <c r="O10" s="105">
        <f>env_ac_mfa_EU28!P101</f>
        <v>104.101</v>
      </c>
      <c r="P10" s="105">
        <f>env_ac_mfa_EU28!Q101</f>
        <v>96.454</v>
      </c>
      <c r="Q10" s="105">
        <f>env_ac_mfa_EU28!R101</f>
        <v>92.632</v>
      </c>
      <c r="R10" s="105">
        <f>env_ac_mfa_EU28!S101</f>
        <v>93.688</v>
      </c>
      <c r="S10" s="105">
        <f>env_ac_mfa_EU28!T101</f>
        <v>97.667</v>
      </c>
      <c r="T10" s="105">
        <f>env_ac_mfa_EU28!U101</f>
        <v>96.595</v>
      </c>
      <c r="U10" s="105">
        <f>env_ac_mfa_EU28!V101</f>
        <v>100.39</v>
      </c>
    </row>
    <row r="11" ht="15">
      <c r="C11" s="26" t="s">
        <v>11</v>
      </c>
    </row>
    <row r="12" spans="3:6" ht="15">
      <c r="C12" s="169" t="s">
        <v>177</v>
      </c>
      <c r="D12" s="169"/>
      <c r="E12" s="169"/>
      <c r="F12" s="169"/>
    </row>
    <row r="13" ht="15">
      <c r="B13" s="53"/>
    </row>
    <row r="15" spans="3:14" ht="15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ht="12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ht="12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3:14" ht="12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9" spans="3:18" ht="1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3:18" ht="1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3:18" ht="1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</sheetData>
  <mergeCells count="1">
    <mergeCell ref="C12:F12"/>
  </mergeCells>
  <printOptions/>
  <pageMargins left="0.7" right="0.7" top="0.75" bottom="0.75" header="0.3" footer="0.3"/>
  <pageSetup fitToHeight="1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C35"/>
  <sheetViews>
    <sheetView showGridLines="0" workbookViewId="0" topLeftCell="A1"/>
  </sheetViews>
  <sheetFormatPr defaultColWidth="9.140625" defaultRowHeight="15"/>
  <cols>
    <col min="1" max="1" width="3.57421875" style="11" customWidth="1"/>
    <col min="2" max="2" width="3.421875" style="11" customWidth="1"/>
    <col min="3" max="3" width="20.140625" style="11" customWidth="1"/>
    <col min="4" max="9" width="11.7109375" style="11" customWidth="1"/>
    <col min="10" max="10" width="9.140625" style="11" customWidth="1"/>
    <col min="11" max="11" width="12.140625" style="11" customWidth="1"/>
    <col min="12" max="12" width="13.28125" style="11" customWidth="1"/>
    <col min="13" max="13" width="12.7109375" style="11" customWidth="1"/>
    <col min="14" max="14" width="12.57421875" style="11" customWidth="1"/>
    <col min="15" max="15" width="15.57421875" style="11" customWidth="1"/>
    <col min="16" max="16" width="13.140625" style="11" customWidth="1"/>
    <col min="17" max="17" width="13.28125" style="11" customWidth="1"/>
    <col min="18" max="18" width="13.8515625" style="11" customWidth="1"/>
    <col min="19" max="19" width="14.57421875" style="11" customWidth="1"/>
    <col min="20" max="20" width="15.00390625" style="11" customWidth="1"/>
    <col min="21" max="21" width="14.00390625" style="11" customWidth="1"/>
    <col min="22" max="22" width="18.00390625" style="11" customWidth="1"/>
    <col min="23" max="23" width="18.57421875" style="11" customWidth="1"/>
    <col min="24" max="16384" width="9.140625" style="11" customWidth="1"/>
  </cols>
  <sheetData>
    <row r="1" s="144" customFormat="1" ht="15"/>
    <row r="2" spans="3:17" s="145" customFormat="1" ht="15">
      <c r="C2" s="129" t="s">
        <v>196</v>
      </c>
      <c r="O2" s="146"/>
      <c r="P2" s="147"/>
      <c r="Q2" s="146"/>
    </row>
    <row r="3" s="144" customFormat="1" ht="15">
      <c r="C3" s="148" t="s">
        <v>0</v>
      </c>
    </row>
    <row r="6" spans="3:9" ht="48">
      <c r="C6" s="44"/>
      <c r="D6" s="45" t="s">
        <v>12</v>
      </c>
      <c r="E6" s="45" t="s">
        <v>3</v>
      </c>
      <c r="F6" s="45" t="s">
        <v>15</v>
      </c>
      <c r="G6" s="45" t="s">
        <v>5</v>
      </c>
      <c r="H6" s="45" t="s">
        <v>16</v>
      </c>
      <c r="I6" s="45" t="s">
        <v>17</v>
      </c>
    </row>
    <row r="7" spans="3:9" ht="15" customHeight="1">
      <c r="C7" s="47" t="s">
        <v>2</v>
      </c>
      <c r="D7" s="106">
        <f>-1*env_ac_mfa_EU28!V56</f>
        <v>-1.362</v>
      </c>
      <c r="E7" s="106">
        <f>-1*env_ac_mfa_EU28!V61</f>
        <v>-0.327</v>
      </c>
      <c r="F7" s="106">
        <f>-1*env_ac_mfa_EU28!V66</f>
        <v>-0.241</v>
      </c>
      <c r="G7" s="106">
        <f>-1*env_ac_mfa_EU28!V71</f>
        <v>-0.173</v>
      </c>
      <c r="H7" s="106">
        <f>-1*env_ac_mfa_EU28!V76</f>
        <v>-0.522</v>
      </c>
      <c r="I7" s="106">
        <f>-1*(env_ac_mfa_EU28!V81+env_ac_mfa_EU28!V86)</f>
        <v>-0.1</v>
      </c>
    </row>
    <row r="8" spans="3:9" ht="15" customHeight="1">
      <c r="C8" s="46" t="s">
        <v>1</v>
      </c>
      <c r="D8" s="107">
        <f>env_ac_mfa_EU28!V55</f>
        <v>3.464</v>
      </c>
      <c r="E8" s="107">
        <f>env_ac_mfa_EU28!V60</f>
        <v>0.398</v>
      </c>
      <c r="F8" s="107">
        <f>env_ac_mfa_EU28!V65</f>
        <v>0.493</v>
      </c>
      <c r="G8" s="107">
        <f>env_ac_mfa_EU28!V70</f>
        <v>0.18</v>
      </c>
      <c r="H8" s="107">
        <f>env_ac_mfa_EU28!V75</f>
        <v>2.266</v>
      </c>
      <c r="I8" s="107">
        <f>(env_ac_mfa_EU28!V80+env_ac_mfa_EU28!V85)</f>
        <v>0.127</v>
      </c>
    </row>
    <row r="10" spans="3:6" ht="15">
      <c r="C10" s="170" t="s">
        <v>23</v>
      </c>
      <c r="D10" s="170"/>
      <c r="E10" s="170"/>
      <c r="F10" s="170"/>
    </row>
    <row r="11" spans="13:29" ht="15"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4:29" ht="12.75" customHeight="1">
      <c r="D12" s="38"/>
      <c r="E12" s="38"/>
      <c r="F12" s="38"/>
      <c r="G12" s="38"/>
      <c r="H12" s="38"/>
      <c r="I12" s="3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12"/>
    <row r="14" ht="12">
      <c r="C14" s="10"/>
    </row>
    <row r="15" ht="12">
      <c r="C15" s="12"/>
    </row>
    <row r="16" ht="12">
      <c r="C16" s="12"/>
    </row>
    <row r="17" ht="12">
      <c r="C17" s="12"/>
    </row>
    <row r="18" ht="12">
      <c r="C18" s="12"/>
    </row>
    <row r="19" ht="12">
      <c r="C19" s="12"/>
    </row>
    <row r="20" ht="12">
      <c r="C20" s="12"/>
    </row>
    <row r="21" ht="12">
      <c r="C21" s="12"/>
    </row>
    <row r="22" ht="12">
      <c r="C22" s="12"/>
    </row>
    <row r="23" ht="12">
      <c r="C23" s="12"/>
    </row>
    <row r="24" ht="12">
      <c r="C24" s="12"/>
    </row>
    <row r="25" ht="12">
      <c r="C25" s="12"/>
    </row>
    <row r="26" ht="12">
      <c r="C26" s="12"/>
    </row>
    <row r="27" ht="12">
      <c r="C27" s="12"/>
    </row>
    <row r="28" ht="12">
      <c r="C28" s="12"/>
    </row>
    <row r="29" ht="12"/>
    <row r="30" ht="12"/>
    <row r="31" ht="12"/>
    <row r="32" ht="12"/>
    <row r="33" spans="4:29" ht="12">
      <c r="D33" s="38"/>
      <c r="E33" s="38"/>
      <c r="F33" s="38"/>
      <c r="G33" s="38"/>
      <c r="H33" s="38"/>
      <c r="I33" s="3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2:29" ht="15"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2:29" ht="15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1">
    <mergeCell ref="C10:F10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showGridLines="0" workbookViewId="0" topLeftCell="A1"/>
  </sheetViews>
  <sheetFormatPr defaultColWidth="12.00390625" defaultRowHeight="15"/>
  <cols>
    <col min="1" max="1" width="5.140625" style="2" customWidth="1"/>
    <col min="2" max="2" width="3.421875" style="2" customWidth="1"/>
    <col min="3" max="3" width="14.00390625" style="2" customWidth="1"/>
    <col min="4" max="5" width="16.00390625" style="2" customWidth="1"/>
    <col min="6" max="6" width="15.8515625" style="2" customWidth="1"/>
    <col min="7" max="7" width="15.57421875" style="2" customWidth="1"/>
    <col min="8" max="10" width="12.00390625" style="2" customWidth="1"/>
    <col min="11" max="11" width="22.140625" style="2" customWidth="1"/>
    <col min="12" max="15" width="12.00390625" style="2" customWidth="1"/>
    <col min="16" max="16" width="14.8515625" style="2" customWidth="1"/>
    <col min="17" max="16384" width="12.00390625" style="2" customWidth="1"/>
  </cols>
  <sheetData>
    <row r="1" spans="7:13" s="126" customFormat="1" ht="15">
      <c r="G1" s="127"/>
      <c r="I1" s="128"/>
      <c r="J1" s="128"/>
      <c r="K1" s="127"/>
      <c r="L1" s="127"/>
      <c r="M1" s="127"/>
    </row>
    <row r="2" spans="3:24" s="126" customFormat="1" ht="15">
      <c r="C2" s="129" t="s">
        <v>198</v>
      </c>
      <c r="D2" s="130"/>
      <c r="E2" s="130"/>
      <c r="G2" s="127"/>
      <c r="I2" s="128"/>
      <c r="J2" s="128"/>
      <c r="K2" s="127"/>
      <c r="L2" s="127"/>
      <c r="M2" s="127"/>
      <c r="V2" s="131"/>
      <c r="W2" s="132"/>
      <c r="X2" s="131"/>
    </row>
    <row r="3" spans="3:24" s="126" customFormat="1" ht="15">
      <c r="C3" s="133" t="s">
        <v>0</v>
      </c>
      <c r="D3" s="133"/>
      <c r="E3" s="133"/>
      <c r="G3" s="127"/>
      <c r="H3" s="127"/>
      <c r="I3" s="127"/>
      <c r="J3" s="127"/>
      <c r="K3" s="127"/>
      <c r="L3" s="127"/>
      <c r="M3" s="127"/>
      <c r="V3" s="133"/>
      <c r="X3" s="133"/>
    </row>
    <row r="4" ht="15">
      <c r="C4" s="1"/>
    </row>
    <row r="5" spans="2:6" ht="12.75" customHeight="1">
      <c r="B5" s="13"/>
      <c r="C5" s="56"/>
      <c r="D5" s="57" t="s">
        <v>13</v>
      </c>
      <c r="E5" s="57" t="s">
        <v>1</v>
      </c>
      <c r="F5" s="57" t="s">
        <v>2</v>
      </c>
    </row>
    <row r="6" spans="2:6" ht="16.5" customHeight="1">
      <c r="B6" s="13"/>
      <c r="C6" s="55" t="s">
        <v>33</v>
      </c>
      <c r="D6" s="109">
        <f>env_ac_mfa_ALL_2017!E27</f>
        <v>-3.856</v>
      </c>
      <c r="E6" s="109">
        <f>env_ac_mfa_ALL_2017!C27</f>
        <v>7.03</v>
      </c>
      <c r="F6" s="109">
        <f>-1*env_ac_mfa_ALL_2017!D27</f>
        <v>-10.885</v>
      </c>
    </row>
    <row r="7" spans="2:6" ht="12" customHeight="1">
      <c r="B7" s="13"/>
      <c r="C7" s="55" t="s">
        <v>34</v>
      </c>
      <c r="D7" s="109">
        <f>env_ac_mfa_ALL_2017!E19</f>
        <v>-3.111</v>
      </c>
      <c r="E7" s="109">
        <f>env_ac_mfa_ALL_2017!C19</f>
        <v>9.005</v>
      </c>
      <c r="F7" s="109">
        <f>-1*env_ac_mfa_ALL_2017!D19</f>
        <v>-12.116</v>
      </c>
    </row>
    <row r="8" spans="2:6" ht="12" customHeight="1">
      <c r="B8" s="13"/>
      <c r="C8" s="55" t="s">
        <v>35</v>
      </c>
      <c r="D8" s="109">
        <f>env_ac_mfa_ALL_2017!E40</f>
        <v>-0.884</v>
      </c>
      <c r="E8" s="109">
        <f>env_ac_mfa_ALL_2017!C40</f>
        <v>8.935</v>
      </c>
      <c r="F8" s="109">
        <f>-1*env_ac_mfa_ALL_2017!D40</f>
        <v>-9.819</v>
      </c>
    </row>
    <row r="9" spans="2:10" ht="12" customHeight="1">
      <c r="B9" s="13"/>
      <c r="C9" s="55" t="s">
        <v>36</v>
      </c>
      <c r="D9" s="109">
        <f>env_ac_mfa_ALL_2017!E15</f>
        <v>0.017</v>
      </c>
      <c r="E9" s="109">
        <f>env_ac_mfa_ALL_2017!C15</f>
        <v>3.925</v>
      </c>
      <c r="F9" s="109">
        <f>-1*env_ac_mfa_ALL_2017!D15</f>
        <v>-3.908</v>
      </c>
      <c r="J9" s="25"/>
    </row>
    <row r="10" spans="2:6" ht="12" customHeight="1">
      <c r="B10" s="13"/>
      <c r="C10" s="55" t="s">
        <v>37</v>
      </c>
      <c r="D10" s="109">
        <f>env_ac_mfa_ALL_2017!E24</f>
        <v>0.243</v>
      </c>
      <c r="E10" s="109">
        <f>env_ac_mfa_ALL_2017!C24</f>
        <v>4.661</v>
      </c>
      <c r="F10" s="109">
        <f>-1*env_ac_mfa_ALL_2017!D24</f>
        <v>-4.418</v>
      </c>
    </row>
    <row r="11" spans="2:6" ht="12" customHeight="1">
      <c r="B11" s="13"/>
      <c r="C11" s="55" t="s">
        <v>40</v>
      </c>
      <c r="D11" s="109">
        <f>env_ac_mfa_ALL_2017!E36</f>
        <v>0.44</v>
      </c>
      <c r="E11" s="109">
        <f>env_ac_mfa_ALL_2017!C36</f>
        <v>2.531</v>
      </c>
      <c r="F11" s="109">
        <f>-1*env_ac_mfa_ALL_2017!D36</f>
        <v>-2.09</v>
      </c>
    </row>
    <row r="12" spans="2:6" ht="12" customHeight="1">
      <c r="B12" s="13"/>
      <c r="C12" s="55" t="s">
        <v>38</v>
      </c>
      <c r="D12" s="109">
        <f>env_ac_mfa_ALL_2017!E28</f>
        <v>0.447</v>
      </c>
      <c r="E12" s="109">
        <f>env_ac_mfa_ALL_2017!C28</f>
        <v>11.224</v>
      </c>
      <c r="F12" s="109">
        <f>-1*env_ac_mfa_ALL_2017!D28</f>
        <v>-10.777</v>
      </c>
    </row>
    <row r="13" spans="2:6" ht="12" customHeight="1">
      <c r="B13" s="13"/>
      <c r="C13" s="55" t="s">
        <v>39</v>
      </c>
      <c r="D13" s="109">
        <f>env_ac_mfa_ALL_2017!E16</f>
        <v>0.58</v>
      </c>
      <c r="E13" s="109">
        <f>env_ac_mfa_ALL_2017!C16</f>
        <v>7.299</v>
      </c>
      <c r="F13" s="109">
        <f>-1*env_ac_mfa_ALL_2017!D16</f>
        <v>-6.719</v>
      </c>
    </row>
    <row r="14" spans="2:6" ht="12" customHeight="1">
      <c r="B14" s="13"/>
      <c r="C14" s="55" t="s">
        <v>43</v>
      </c>
      <c r="D14" s="109">
        <f>env_ac_mfa_ALL_2017!E21</f>
        <v>0.881</v>
      </c>
      <c r="E14" s="109">
        <f>env_ac_mfa_ALL_2017!C21</f>
        <v>5.091</v>
      </c>
      <c r="F14" s="109">
        <f>-1*env_ac_mfa_ALL_2017!D21</f>
        <v>-4.21</v>
      </c>
    </row>
    <row r="15" spans="2:6" ht="12" customHeight="1">
      <c r="B15" s="13"/>
      <c r="C15" s="55" t="s">
        <v>41</v>
      </c>
      <c r="D15" s="109">
        <f>env_ac_mfa_ALL_2017!E30</f>
        <v>0.907</v>
      </c>
      <c r="E15" s="109">
        <f>env_ac_mfa_ALL_2017!C30</f>
        <v>5.219</v>
      </c>
      <c r="F15" s="109">
        <f>-1*env_ac_mfa_ALL_2017!D30</f>
        <v>-4.312</v>
      </c>
    </row>
    <row r="16" spans="2:6" ht="12" customHeight="1">
      <c r="B16" s="13"/>
      <c r="C16" s="55" t="s">
        <v>42</v>
      </c>
      <c r="D16" s="109">
        <f>env_ac_mfa_ALL_2017!E34</f>
        <v>1.046</v>
      </c>
      <c r="E16" s="109">
        <f>env_ac_mfa_ALL_2017!C34</f>
        <v>3.871</v>
      </c>
      <c r="F16" s="109">
        <f>-1*env_ac_mfa_ALL_2017!D34</f>
        <v>-2.825</v>
      </c>
    </row>
    <row r="17" spans="2:6" ht="12" customHeight="1">
      <c r="B17" s="13"/>
      <c r="C17" s="55" t="s">
        <v>45</v>
      </c>
      <c r="D17" s="109">
        <f>env_ac_mfa_ALL_2017!E37</f>
        <v>1.685</v>
      </c>
      <c r="E17" s="109">
        <f>env_ac_mfa_ALL_2017!C37</f>
        <v>10.425</v>
      </c>
      <c r="F17" s="109">
        <f>-1*env_ac_mfa_ALL_2017!D37</f>
        <v>-8.74</v>
      </c>
    </row>
    <row r="18" spans="2:6" ht="12" customHeight="1">
      <c r="B18" s="13"/>
      <c r="C18" s="55" t="s">
        <v>44</v>
      </c>
      <c r="D18" s="109">
        <f>env_ac_mfa_ALL_2017!E22</f>
        <v>1.751</v>
      </c>
      <c r="E18" s="109">
        <f>env_ac_mfa_ALL_2017!C22</f>
        <v>5.936</v>
      </c>
      <c r="F18" s="109">
        <f>-1*env_ac_mfa_ALL_2017!D22</f>
        <v>-4.184</v>
      </c>
    </row>
    <row r="19" spans="2:6" ht="12" customHeight="1">
      <c r="B19" s="13"/>
      <c r="C19" s="55" t="s">
        <v>51</v>
      </c>
      <c r="D19" s="109">
        <f>env_ac_mfa_ALL_2017!E39</f>
        <v>1.903</v>
      </c>
      <c r="E19" s="109">
        <f>env_ac_mfa_ALL_2017!C39</f>
        <v>10.329</v>
      </c>
      <c r="F19" s="109">
        <f>-1*env_ac_mfa_ALL_2017!D39</f>
        <v>-8.425</v>
      </c>
    </row>
    <row r="20" spans="2:6" ht="15">
      <c r="B20" s="13"/>
      <c r="C20" s="55" t="s">
        <v>47</v>
      </c>
      <c r="D20" s="109">
        <f>env_ac_mfa_ALL_2017!E41</f>
        <v>1.911</v>
      </c>
      <c r="E20" s="109">
        <f>env_ac_mfa_ALL_2017!C41</f>
        <v>4.284</v>
      </c>
      <c r="F20" s="109">
        <f>-1*env_ac_mfa_ALL_2017!D41</f>
        <v>-2.372</v>
      </c>
    </row>
    <row r="21" spans="2:6" ht="15">
      <c r="B21" s="13"/>
      <c r="C21" s="55" t="s">
        <v>46</v>
      </c>
      <c r="D21" s="109">
        <f>env_ac_mfa_ALL_2017!E38</f>
        <v>2.058</v>
      </c>
      <c r="E21" s="109">
        <f>env_ac_mfa_ALL_2017!C38</f>
        <v>9.588</v>
      </c>
      <c r="F21" s="109">
        <f>-1*env_ac_mfa_ALL_2017!D38</f>
        <v>-7.53</v>
      </c>
    </row>
    <row r="22" spans="2:10" ht="4.5" customHeight="1">
      <c r="B22" s="13"/>
      <c r="C22" s="55"/>
      <c r="D22" s="61"/>
      <c r="E22" s="61"/>
      <c r="F22" s="61"/>
      <c r="J22" s="55"/>
    </row>
    <row r="23" spans="2:10" ht="15">
      <c r="B23" s="13"/>
      <c r="C23" s="55" t="s">
        <v>48</v>
      </c>
      <c r="D23" s="109">
        <f>env_ac_mfa_ALL_2017!E13</f>
        <v>2.102</v>
      </c>
      <c r="E23" s="109">
        <f>env_ac_mfa_ALL_2017!C13</f>
        <v>3.464</v>
      </c>
      <c r="F23" s="109">
        <f>-1*env_ac_mfa_ALL_2017!D13</f>
        <v>-1.362</v>
      </c>
      <c r="J23" s="55"/>
    </row>
    <row r="24" spans="2:6" ht="4.5" customHeight="1">
      <c r="B24" s="13"/>
      <c r="C24" s="55"/>
      <c r="D24" s="61"/>
      <c r="E24" s="61"/>
      <c r="F24" s="61"/>
    </row>
    <row r="25" spans="2:6" ht="15">
      <c r="B25" s="13"/>
      <c r="C25" s="55" t="s">
        <v>50</v>
      </c>
      <c r="D25" s="109">
        <f>env_ac_mfa_ALL_2017!E23</f>
        <v>2.173</v>
      </c>
      <c r="E25" s="109">
        <f>env_ac_mfa_ALL_2017!C23</f>
        <v>5.072</v>
      </c>
      <c r="F25" s="109">
        <f>-1*env_ac_mfa_ALL_2017!D23</f>
        <v>-2.899</v>
      </c>
    </row>
    <row r="26" spans="2:6" ht="12.75" customHeight="1">
      <c r="B26" s="13"/>
      <c r="C26" s="55" t="s">
        <v>49</v>
      </c>
      <c r="D26" s="109">
        <f>env_ac_mfa_ALL_2017!E35</f>
        <v>2.336</v>
      </c>
      <c r="E26" s="109">
        <f>env_ac_mfa_ALL_2017!C35</f>
        <v>6.156</v>
      </c>
      <c r="F26" s="109">
        <f>-1*env_ac_mfa_ALL_2017!D35</f>
        <v>-3.82</v>
      </c>
    </row>
    <row r="27" spans="2:6" ht="12.75" customHeight="1">
      <c r="B27" s="13"/>
      <c r="C27" s="55" t="s">
        <v>52</v>
      </c>
      <c r="D27" s="109">
        <f>env_ac_mfa_ALL_2017!E25</f>
        <v>2.744</v>
      </c>
      <c r="E27" s="109">
        <f>env_ac_mfa_ALL_2017!C25</f>
        <v>5.258</v>
      </c>
      <c r="F27" s="109">
        <f>-1*env_ac_mfa_ALL_2017!D25</f>
        <v>-2.514</v>
      </c>
    </row>
    <row r="28" spans="2:6" ht="12.75" customHeight="1">
      <c r="B28" s="13"/>
      <c r="C28" s="55" t="s">
        <v>53</v>
      </c>
      <c r="D28" s="109">
        <f>env_ac_mfa_ALL_2017!E18</f>
        <v>3.027</v>
      </c>
      <c r="E28" s="109">
        <f>env_ac_mfa_ALL_2017!C18</f>
        <v>7.996</v>
      </c>
      <c r="F28" s="109">
        <f>-1*env_ac_mfa_ALL_2017!D18</f>
        <v>-4.968</v>
      </c>
    </row>
    <row r="29" spans="2:6" ht="12.75" customHeight="1">
      <c r="B29" s="13"/>
      <c r="C29" s="55" t="s">
        <v>54</v>
      </c>
      <c r="D29" s="109">
        <f>env_ac_mfa_ALL_2017!E32</f>
        <v>3.067</v>
      </c>
      <c r="E29" s="109">
        <f>env_ac_mfa_ALL_2017!C32</f>
        <v>24.812</v>
      </c>
      <c r="F29" s="109">
        <f>-1*env_ac_mfa_ALL_2017!D32</f>
        <v>-21.745</v>
      </c>
    </row>
    <row r="30" spans="2:6" ht="12.75" customHeight="1">
      <c r="B30" s="13"/>
      <c r="C30" s="55" t="s">
        <v>56</v>
      </c>
      <c r="D30" s="109">
        <f>env_ac_mfa_ALL_2017!E17</f>
        <v>3.605</v>
      </c>
      <c r="E30" s="109">
        <f>env_ac_mfa_ALL_2017!C17</f>
        <v>11.955</v>
      </c>
      <c r="F30" s="109">
        <f>-1*env_ac_mfa_ALL_2017!D17</f>
        <v>-8.35</v>
      </c>
    </row>
    <row r="31" spans="2:6" ht="12.75" customHeight="1">
      <c r="B31" s="13"/>
      <c r="C31" s="55" t="s">
        <v>57</v>
      </c>
      <c r="D31" s="109">
        <f>env_ac_mfa_ALL_2017!E33</f>
        <v>3.995</v>
      </c>
      <c r="E31" s="109">
        <f>env_ac_mfa_ALL_2017!C33</f>
        <v>10.994</v>
      </c>
      <c r="F31" s="109">
        <f>-1*env_ac_mfa_ALL_2017!D33</f>
        <v>-6.999</v>
      </c>
    </row>
    <row r="32" spans="2:6" ht="12.75" customHeight="1">
      <c r="B32" s="13"/>
      <c r="C32" s="55" t="s">
        <v>55</v>
      </c>
      <c r="D32" s="109">
        <f>env_ac_mfa_ALL_2017!E26</f>
        <v>4.126</v>
      </c>
      <c r="E32" s="109">
        <f>env_ac_mfa_ALL_2017!C26</f>
        <v>7.609</v>
      </c>
      <c r="F32" s="109">
        <f>-1*env_ac_mfa_ALL_2017!D26</f>
        <v>-3.483</v>
      </c>
    </row>
    <row r="33" spans="2:6" ht="12.75" customHeight="1">
      <c r="B33" s="13"/>
      <c r="C33" s="55" t="s">
        <v>58</v>
      </c>
      <c r="D33" s="109">
        <f>env_ac_mfa_ALL_2017!E20</f>
        <v>4.527</v>
      </c>
      <c r="E33" s="109">
        <f>env_ac_mfa_ALL_2017!C20</f>
        <v>8.325</v>
      </c>
      <c r="F33" s="109">
        <f>-1*env_ac_mfa_ALL_2017!D20</f>
        <v>-3.798</v>
      </c>
    </row>
    <row r="34" spans="2:6" ht="12.75" customHeight="1">
      <c r="B34" s="13"/>
      <c r="C34" s="55" t="s">
        <v>59</v>
      </c>
      <c r="D34" s="109">
        <f>env_ac_mfa_ALL_2017!E14</f>
        <v>5.005</v>
      </c>
      <c r="E34" s="109">
        <f>env_ac_mfa_ALL_2017!C14</f>
        <v>22.156</v>
      </c>
      <c r="F34" s="109">
        <f>-1*env_ac_mfa_ALL_2017!D14</f>
        <v>-17.151</v>
      </c>
    </row>
    <row r="35" spans="3:6" ht="12.75" customHeight="1">
      <c r="C35" s="55" t="s">
        <v>60</v>
      </c>
      <c r="D35" s="109">
        <f>env_ac_mfa_ALL_2017!E31</f>
        <v>8.651</v>
      </c>
      <c r="E35" s="109">
        <f>env_ac_mfa_ALL_2017!C31</f>
        <v>10.599</v>
      </c>
      <c r="F35" s="109">
        <f>-1*env_ac_mfa_ALL_2017!D31</f>
        <v>-1.948</v>
      </c>
    </row>
    <row r="36" spans="3:6" ht="12.75" customHeight="1">
      <c r="C36" s="55" t="s">
        <v>61</v>
      </c>
      <c r="D36" s="109">
        <f>env_ac_mfa_ALL_2017!E29</f>
        <v>21.64</v>
      </c>
      <c r="E36" s="109">
        <f>env_ac_mfa_ALL_2017!C29</f>
        <v>36.61</v>
      </c>
      <c r="F36" s="109">
        <f>-1*env_ac_mfa_ALL_2017!D29</f>
        <v>-14.97</v>
      </c>
    </row>
    <row r="38" spans="3:6" ht="15.75" customHeight="1">
      <c r="C38" s="167" t="s">
        <v>197</v>
      </c>
      <c r="D38" s="167"/>
      <c r="E38" s="167"/>
      <c r="F38" s="167"/>
    </row>
    <row r="39" spans="3:6" ht="15.75" customHeight="1">
      <c r="C39" s="171" t="s">
        <v>10</v>
      </c>
      <c r="D39" s="171"/>
      <c r="E39" s="171"/>
      <c r="F39" s="171"/>
    </row>
    <row r="40" ht="15">
      <c r="C40" s="6"/>
    </row>
    <row r="41" ht="15">
      <c r="C41" s="1"/>
    </row>
  </sheetData>
  <mergeCells count="2">
    <mergeCell ref="C38:F38"/>
    <mergeCell ref="C39:F39"/>
  </mergeCells>
  <printOptions/>
  <pageMargins left="0.25" right="0.25" top="0.75" bottom="0.75" header="0.3" footer="0.3"/>
  <pageSetup fitToHeight="1" fitToWidth="1" horizontalDpi="600" verticalDpi="6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X67"/>
  <sheetViews>
    <sheetView showGridLines="0" zoomScale="120" zoomScaleNormal="120" workbookViewId="0" topLeftCell="A1"/>
  </sheetViews>
  <sheetFormatPr defaultColWidth="48.28125" defaultRowHeight="15"/>
  <cols>
    <col min="1" max="2" width="3.57421875" style="14" customWidth="1"/>
    <col min="3" max="3" width="21.00390625" style="14" customWidth="1"/>
    <col min="4" max="4" width="33.8515625" style="15" customWidth="1"/>
    <col min="5" max="18" width="8.7109375" style="14" customWidth="1"/>
    <col min="19" max="19" width="8.00390625" style="14" bestFit="1" customWidth="1"/>
    <col min="20" max="20" width="5.421875" style="14" bestFit="1" customWidth="1"/>
    <col min="21" max="28" width="5.8515625" style="14" bestFit="1" customWidth="1"/>
    <col min="29" max="29" width="5.421875" style="14" bestFit="1" customWidth="1"/>
    <col min="30" max="30" width="5.140625" style="14" bestFit="1" customWidth="1"/>
    <col min="31" max="16384" width="48.28125" style="14" customWidth="1"/>
  </cols>
  <sheetData>
    <row r="1" spans="7:13" s="126" customFormat="1" ht="15">
      <c r="G1" s="127"/>
      <c r="I1" s="128"/>
      <c r="J1" s="128"/>
      <c r="K1" s="127"/>
      <c r="L1" s="127"/>
      <c r="M1" s="127"/>
    </row>
    <row r="2" spans="3:24" s="126" customFormat="1" ht="15">
      <c r="C2" s="129" t="s">
        <v>199</v>
      </c>
      <c r="D2" s="130"/>
      <c r="E2" s="130"/>
      <c r="G2" s="127"/>
      <c r="I2" s="128"/>
      <c r="J2" s="128"/>
      <c r="K2" s="127"/>
      <c r="L2" s="127"/>
      <c r="M2" s="127"/>
      <c r="V2" s="131"/>
      <c r="W2" s="132"/>
      <c r="X2" s="131"/>
    </row>
    <row r="3" spans="3:24" s="126" customFormat="1" ht="15">
      <c r="C3" s="133" t="s">
        <v>0</v>
      </c>
      <c r="D3" s="133"/>
      <c r="E3" s="133"/>
      <c r="G3" s="127"/>
      <c r="H3" s="127"/>
      <c r="I3" s="127"/>
      <c r="J3" s="127"/>
      <c r="K3" s="127"/>
      <c r="L3" s="127"/>
      <c r="M3" s="127"/>
      <c r="V3" s="133"/>
      <c r="X3" s="133"/>
    </row>
    <row r="4" s="2" customFormat="1" ht="15">
      <c r="C4" s="1"/>
    </row>
    <row r="5" spans="3:16" ht="20.25" customHeight="1">
      <c r="C5" s="9"/>
      <c r="D5" s="9"/>
      <c r="E5" s="149">
        <v>2017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3:16" ht="12" customHeight="1">
      <c r="C6" s="34" t="s">
        <v>1</v>
      </c>
      <c r="D6" s="35" t="s">
        <v>8</v>
      </c>
      <c r="E6" s="112">
        <f>env_ac_mfa_SoM!G11</f>
        <v>0.912</v>
      </c>
      <c r="F6" s="22"/>
      <c r="G6" s="71"/>
      <c r="H6" s="22"/>
      <c r="I6" s="22"/>
      <c r="J6" s="22"/>
      <c r="K6" s="22"/>
      <c r="L6" s="22"/>
      <c r="M6" s="22"/>
      <c r="N6" s="22"/>
      <c r="O6" s="22"/>
      <c r="P6" s="22"/>
    </row>
    <row r="7" spans="3:16" ht="12" customHeight="1">
      <c r="C7" s="30"/>
      <c r="D7" s="29" t="s">
        <v>7</v>
      </c>
      <c r="E7" s="112">
        <f>env_ac_mfa_SoM!G12</f>
        <v>0.367</v>
      </c>
      <c r="F7" s="22"/>
      <c r="G7" s="71"/>
      <c r="H7" s="22"/>
      <c r="I7" s="22"/>
      <c r="J7" s="22"/>
      <c r="K7" s="22"/>
      <c r="L7" s="22"/>
      <c r="M7" s="22"/>
      <c r="N7" s="22"/>
      <c r="O7" s="22"/>
      <c r="P7" s="22"/>
    </row>
    <row r="8" spans="3:16" ht="12" customHeight="1">
      <c r="C8" s="30"/>
      <c r="D8" s="29" t="s">
        <v>9</v>
      </c>
      <c r="E8" s="112">
        <f>env_ac_mfa_SoM!G13</f>
        <v>2.185</v>
      </c>
      <c r="F8" s="51"/>
      <c r="G8" s="71"/>
      <c r="H8" s="22"/>
      <c r="I8" s="22"/>
      <c r="J8" s="22"/>
      <c r="K8" s="22"/>
      <c r="L8" s="22"/>
      <c r="M8" s="22"/>
      <c r="N8" s="22"/>
      <c r="O8" s="22"/>
      <c r="P8" s="22"/>
    </row>
    <row r="9" spans="3:16" ht="12" customHeight="1">
      <c r="C9" s="31" t="s">
        <v>2</v>
      </c>
      <c r="D9" s="29" t="s">
        <v>8</v>
      </c>
      <c r="E9" s="112">
        <f>env_ac_mfa_SoM!G14</f>
        <v>0.804</v>
      </c>
      <c r="F9" s="50"/>
      <c r="G9" s="72"/>
      <c r="H9" s="22"/>
      <c r="I9" s="22"/>
      <c r="J9" s="22"/>
      <c r="K9" s="22"/>
      <c r="L9" s="22"/>
      <c r="M9" s="22"/>
      <c r="N9" s="22"/>
      <c r="O9" s="22"/>
      <c r="P9" s="22"/>
    </row>
    <row r="10" spans="3:16" ht="12" customHeight="1">
      <c r="C10" s="32"/>
      <c r="D10" s="33" t="s">
        <v>7</v>
      </c>
      <c r="E10" s="112">
        <f>env_ac_mfa_SoM!G15</f>
        <v>0.328</v>
      </c>
      <c r="F10" s="22"/>
      <c r="G10" s="71"/>
      <c r="H10" s="22"/>
      <c r="I10" s="22"/>
      <c r="J10" s="22"/>
      <c r="K10" s="22"/>
      <c r="L10" s="22"/>
      <c r="M10" s="22"/>
      <c r="N10" s="22"/>
      <c r="O10" s="22"/>
      <c r="P10" s="22"/>
    </row>
    <row r="11" spans="3:16" ht="12" customHeight="1">
      <c r="C11" s="36"/>
      <c r="D11" s="37" t="s">
        <v>9</v>
      </c>
      <c r="E11" s="113">
        <f>env_ac_mfa_SoM!G16</f>
        <v>0.23</v>
      </c>
      <c r="F11" s="50"/>
      <c r="G11" s="71"/>
      <c r="H11" s="22"/>
      <c r="I11" s="22"/>
      <c r="J11" s="22"/>
      <c r="K11" s="22"/>
      <c r="L11" s="22"/>
      <c r="M11" s="22"/>
      <c r="N11" s="22"/>
      <c r="O11" s="22"/>
      <c r="P11" s="22"/>
    </row>
    <row r="12" spans="3:7" ht="12" customHeight="1">
      <c r="C12" s="23"/>
      <c r="D12" s="14"/>
      <c r="G12" s="43"/>
    </row>
    <row r="13" spans="3:16" ht="12" customHeight="1">
      <c r="C13" s="171" t="s">
        <v>31</v>
      </c>
      <c r="D13" s="17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4:16" ht="12" customHeight="1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ht="12" customHeight="1"/>
    <row r="16" spans="3:16" ht="12" customHeight="1">
      <c r="C16" s="16"/>
      <c r="D16" s="1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3:24" s="126" customFormat="1" ht="15">
      <c r="C17" s="129" t="s">
        <v>202</v>
      </c>
      <c r="D17" s="130"/>
      <c r="E17" s="130"/>
      <c r="G17" s="127"/>
      <c r="I17" s="128"/>
      <c r="J17" s="128"/>
      <c r="K17" s="127"/>
      <c r="L17" s="127"/>
      <c r="M17" s="127"/>
      <c r="V17" s="131"/>
      <c r="W17" s="132"/>
      <c r="X17" s="131"/>
    </row>
    <row r="18" spans="3:24" s="126" customFormat="1" ht="15">
      <c r="C18" s="133" t="s">
        <v>0</v>
      </c>
      <c r="D18" s="133"/>
      <c r="E18" s="133"/>
      <c r="G18" s="127"/>
      <c r="H18" s="127"/>
      <c r="I18" s="127"/>
      <c r="J18" s="127"/>
      <c r="K18" s="127"/>
      <c r="L18" s="127"/>
      <c r="M18" s="127"/>
      <c r="V18" s="133"/>
      <c r="X18" s="133"/>
    </row>
    <row r="19" spans="4:16" ht="12" customHeight="1"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4:16" ht="12" customHeight="1"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4:16" ht="12" customHeight="1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4:17" ht="12" customHeight="1"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9"/>
      <c r="O22" s="19"/>
      <c r="P22" s="19"/>
      <c r="Q22" s="19"/>
    </row>
    <row r="23" spans="4:17" ht="12" customHeight="1"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19"/>
      <c r="O23" s="19"/>
      <c r="P23" s="19"/>
      <c r="Q23" s="19"/>
    </row>
    <row r="24" spans="4:17" ht="12" customHeight="1"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9"/>
      <c r="O24" s="19"/>
      <c r="P24" s="19"/>
      <c r="Q24" s="19"/>
    </row>
    <row r="25" spans="4:17" ht="12" customHeight="1"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9"/>
      <c r="O25" s="19"/>
      <c r="P25" s="19"/>
      <c r="Q25" s="19"/>
    </row>
    <row r="26" spans="4:17" ht="12" customHeight="1"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19"/>
      <c r="O26" s="19"/>
      <c r="P26" s="19"/>
      <c r="Q26" s="19"/>
    </row>
    <row r="27" spans="4:17" ht="12" customHeight="1"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9"/>
      <c r="O27" s="19"/>
      <c r="P27" s="19"/>
      <c r="Q27" s="19"/>
    </row>
    <row r="28" spans="4:17" ht="12" customHeight="1"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19"/>
      <c r="O28" s="19"/>
      <c r="P28" s="19"/>
      <c r="Q28" s="19"/>
    </row>
    <row r="29" spans="4:17" ht="12" customHeight="1"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9"/>
      <c r="O29" s="19"/>
      <c r="P29" s="19"/>
      <c r="Q29" s="19"/>
    </row>
    <row r="30" spans="4:17" ht="12" customHeight="1"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19"/>
      <c r="O30" s="19"/>
      <c r="P30" s="19"/>
      <c r="Q30" s="19"/>
    </row>
    <row r="31" spans="4:17" ht="12" customHeight="1"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19"/>
      <c r="O31" s="19"/>
      <c r="P31" s="19"/>
      <c r="Q31" s="19"/>
    </row>
    <row r="32" spans="4:17" ht="12" customHeight="1"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19"/>
      <c r="O32" s="19"/>
      <c r="P32" s="19"/>
      <c r="Q32" s="19"/>
    </row>
    <row r="33" spans="4:17" ht="12" customHeight="1"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19"/>
      <c r="O33" s="19"/>
      <c r="P33" s="19"/>
      <c r="Q33" s="19"/>
    </row>
    <row r="34" spans="4:17" ht="12" customHeight="1"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19"/>
      <c r="O34" s="19"/>
      <c r="P34" s="19"/>
      <c r="Q34" s="19"/>
    </row>
    <row r="35" spans="4:17" ht="12" customHeight="1"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19"/>
      <c r="O35" s="19"/>
      <c r="P35" s="19"/>
      <c r="Q35" s="19"/>
    </row>
    <row r="36" spans="4:17" ht="12" customHeight="1"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19"/>
      <c r="O36" s="19"/>
      <c r="P36" s="19"/>
      <c r="Q36" s="19"/>
    </row>
    <row r="37" spans="4:17" ht="12" customHeight="1"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9"/>
      <c r="O37" s="19"/>
      <c r="P37" s="19"/>
      <c r="Q37" s="19"/>
    </row>
    <row r="38" spans="4:17" ht="12" customHeight="1"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19"/>
      <c r="O38" s="19"/>
      <c r="P38" s="19"/>
      <c r="Q38" s="19"/>
    </row>
    <row r="39" spans="4:16" ht="12" customHeight="1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4:16" ht="12" customHeight="1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4:16" ht="12" customHeight="1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4:16" ht="12" customHeight="1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4:16" ht="12" customHeight="1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4:16" ht="12" customHeight="1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4:16" ht="12" customHeight="1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3:16" ht="12" customHeight="1">
      <c r="C46" s="171" t="s">
        <v>31</v>
      </c>
      <c r="D46" s="171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4:16" ht="12" customHeight="1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4:16" ht="12" customHeight="1"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4:16" ht="12" customHeight="1"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4:16" ht="12" customHeight="1"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4:16" ht="12" customHeight="1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4:16" ht="12" customHeight="1"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4:18" ht="12" customHeight="1">
      <c r="D53" s="21"/>
      <c r="E53" s="16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R53" s="28"/>
    </row>
    <row r="54" ht="12" customHeight="1">
      <c r="H54" s="52"/>
    </row>
    <row r="55" ht="12" customHeight="1">
      <c r="H55" s="52"/>
    </row>
    <row r="56" ht="15">
      <c r="D56" s="14"/>
    </row>
    <row r="57" ht="15">
      <c r="D57" s="14"/>
    </row>
    <row r="58" ht="15">
      <c r="D58" s="14"/>
    </row>
    <row r="59" ht="15">
      <c r="D59" s="14"/>
    </row>
    <row r="60" ht="15">
      <c r="D60" s="14"/>
    </row>
    <row r="61" ht="15">
      <c r="D61" s="14"/>
    </row>
    <row r="62" ht="15">
      <c r="D62" s="14"/>
    </row>
    <row r="63" ht="15">
      <c r="D63" s="14"/>
    </row>
    <row r="64" ht="15">
      <c r="D64" s="14"/>
    </row>
    <row r="65" ht="15">
      <c r="D65" s="14"/>
    </row>
    <row r="66" ht="15">
      <c r="D66" s="14"/>
    </row>
    <row r="67" ht="15">
      <c r="D67" s="14"/>
    </row>
  </sheetData>
  <mergeCells count="2">
    <mergeCell ref="C13:D13"/>
    <mergeCell ref="C46:D46"/>
  </mergeCells>
  <printOptions gridLines="1"/>
  <pageMargins left="0.25" right="0.25" top="0.75" bottom="0.75" header="0.3" footer="0.3"/>
  <pageSetup fitToWidth="0" fitToHeight="1" horizontalDpi="600" verticalDpi="600" orientation="landscape" paperSize="8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V22"/>
  <sheetViews>
    <sheetView workbookViewId="0" topLeftCell="A1"/>
  </sheetViews>
  <sheetFormatPr defaultColWidth="9.140625" defaultRowHeight="15"/>
  <cols>
    <col min="1" max="2" width="3.8515625" style="26" customWidth="1"/>
    <col min="3" max="3" width="21.421875" style="26" customWidth="1"/>
    <col min="4" max="21" width="5.7109375" style="26" customWidth="1"/>
    <col min="22" max="16384" width="9.140625" style="26" customWidth="1"/>
  </cols>
  <sheetData>
    <row r="2" ht="15.75">
      <c r="C2" s="151" t="s">
        <v>201</v>
      </c>
    </row>
    <row r="3" ht="12.75">
      <c r="C3" s="150" t="s">
        <v>200</v>
      </c>
    </row>
    <row r="5" spans="3:21" ht="18" customHeight="1">
      <c r="C5" s="63"/>
      <c r="D5" s="73">
        <v>2000</v>
      </c>
      <c r="E5" s="73">
        <v>2001</v>
      </c>
      <c r="F5" s="73">
        <v>2002</v>
      </c>
      <c r="G5" s="73">
        <v>2003</v>
      </c>
      <c r="H5" s="73">
        <v>2004</v>
      </c>
      <c r="I5" s="73">
        <v>2005</v>
      </c>
      <c r="J5" s="73">
        <v>2006</v>
      </c>
      <c r="K5" s="73">
        <v>2007</v>
      </c>
      <c r="L5" s="73">
        <v>2008</v>
      </c>
      <c r="M5" s="73">
        <v>2009</v>
      </c>
      <c r="N5" s="73">
        <v>2010</v>
      </c>
      <c r="O5" s="73">
        <v>2011</v>
      </c>
      <c r="P5" s="73">
        <v>2012</v>
      </c>
      <c r="Q5" s="73">
        <v>2013</v>
      </c>
      <c r="R5" s="73">
        <v>2014</v>
      </c>
      <c r="S5" s="73">
        <v>2015</v>
      </c>
      <c r="T5" s="73">
        <v>2016</v>
      </c>
      <c r="U5" s="73">
        <v>2017</v>
      </c>
    </row>
    <row r="6" spans="3:22" ht="18" customHeight="1">
      <c r="C6" s="152" t="s">
        <v>3</v>
      </c>
      <c r="D6" s="153">
        <f>(env_ac_mfa_EU28!E17/(env_ac_mfa_EU28!E19+env_ac_mfa_EU28!E18))*100</f>
        <v>8.645004943770322</v>
      </c>
      <c r="E6" s="153">
        <f>env_ac_mfa_EU28!F17/(env_ac_mfa_EU28!F19+env_ac_mfa_EU28!F18)*100</f>
        <v>9.192322385683212</v>
      </c>
      <c r="F6" s="153">
        <f>env_ac_mfa_EU28!G17/(env_ac_mfa_EU28!G19+env_ac_mfa_EU28!G18)*100</f>
        <v>9.520195505156778</v>
      </c>
      <c r="G6" s="153">
        <f>env_ac_mfa_EU28!H17/(env_ac_mfa_EU28!H19+env_ac_mfa_EU28!H18)*100</f>
        <v>10.066931132273735</v>
      </c>
      <c r="H6" s="153">
        <f>env_ac_mfa_EU28!I17/(env_ac_mfa_EU28!I19+env_ac_mfa_EU28!I18)*100</f>
        <v>9.190289830895122</v>
      </c>
      <c r="I6" s="153">
        <f>env_ac_mfa_EU28!J17/(env_ac_mfa_EU28!J19+env_ac_mfa_EU28!J18)*100</f>
        <v>9.522231639239886</v>
      </c>
      <c r="J6" s="153">
        <f>env_ac_mfa_EU28!K17/(env_ac_mfa_EU28!K19+env_ac_mfa_EU28!K18)*100</f>
        <v>10.081393377794164</v>
      </c>
      <c r="K6" s="153">
        <f>env_ac_mfa_EU28!L17/(env_ac_mfa_EU28!L19+env_ac_mfa_EU28!L18)*100</f>
        <v>10.523283963643596</v>
      </c>
      <c r="L6" s="153">
        <f>env_ac_mfa_EU28!M17/(env_ac_mfa_EU28!M19+env_ac_mfa_EU28!M18)*100</f>
        <v>9.981135218913725</v>
      </c>
      <c r="M6" s="153">
        <f>env_ac_mfa_EU28!N17/(env_ac_mfa_EU28!N19+env_ac_mfa_EU28!N18)*100</f>
        <v>8.618502701637027</v>
      </c>
      <c r="N6" s="153">
        <f>env_ac_mfa_EU28!O17/(env_ac_mfa_EU28!O19+env_ac_mfa_EU28!O18)*100</f>
        <v>9.16515226304615</v>
      </c>
      <c r="O6" s="153">
        <f>env_ac_mfa_EU28!P17/(env_ac_mfa_EU28!P19+env_ac_mfa_EU28!P18)*100</f>
        <v>9.122758977369044</v>
      </c>
      <c r="P6" s="153">
        <f>env_ac_mfa_EU28!Q17/(env_ac_mfa_EU28!Q19+env_ac_mfa_EU28!Q18)*100</f>
        <v>9.395438975037477</v>
      </c>
      <c r="Q6" s="153">
        <f>env_ac_mfa_EU28!R17/(env_ac_mfa_EU28!R19+env_ac_mfa_EU28!R18)*100</f>
        <v>9.53364111478995</v>
      </c>
      <c r="R6" s="153">
        <f>env_ac_mfa_EU28!S17/(env_ac_mfa_EU28!S19+env_ac_mfa_EU28!S18)*100</f>
        <v>9.54618177311097</v>
      </c>
      <c r="S6" s="153">
        <f>env_ac_mfa_EU28!T17/(env_ac_mfa_EU28!T19+env_ac_mfa_EU28!T18)*100</f>
        <v>10.21708257027875</v>
      </c>
      <c r="T6" s="153">
        <f>env_ac_mfa_EU28!U17/(env_ac_mfa_EU28!U19+env_ac_mfa_EU28!U18)*100</f>
        <v>10.35663536535294</v>
      </c>
      <c r="U6" s="153">
        <f>env_ac_mfa_EU28!V17/(env_ac_mfa_EU28!V19+env_ac_mfa_EU28!V18)*100</f>
        <v>10.745907575301404</v>
      </c>
      <c r="V6" s="67"/>
    </row>
    <row r="7" spans="3:22" ht="18" customHeight="1">
      <c r="C7" s="154" t="s">
        <v>4</v>
      </c>
      <c r="D7" s="155">
        <f>(env_ac_mfa_EU28!E22/(env_ac_mfa_EU28!E24+env_ac_mfa_EU28!E23))*100</f>
        <v>62.40757974461808</v>
      </c>
      <c r="E7" s="155">
        <f>(env_ac_mfa_EU28!F22/(env_ac_mfa_EU28!F24+env_ac_mfa_EU28!F23))*100</f>
        <v>62.26536680430853</v>
      </c>
      <c r="F7" s="155">
        <f>(env_ac_mfa_EU28!G22/(env_ac_mfa_EU28!G24+env_ac_mfa_EU28!G23))*100</f>
        <v>62.86054843801604</v>
      </c>
      <c r="G7" s="155">
        <f>(env_ac_mfa_EU28!H22/(env_ac_mfa_EU28!H24+env_ac_mfa_EU28!H23))*100</f>
        <v>64.9312614065067</v>
      </c>
      <c r="H7" s="155">
        <f>(env_ac_mfa_EU28!I22/(env_ac_mfa_EU28!I24+env_ac_mfa_EU28!I23))*100</f>
        <v>66.56820496190186</v>
      </c>
      <c r="I7" s="155">
        <f>(env_ac_mfa_EU28!J22/(env_ac_mfa_EU28!J24+env_ac_mfa_EU28!J23))*100</f>
        <v>67.44723207174937</v>
      </c>
      <c r="J7" s="155">
        <f>(env_ac_mfa_EU28!K22/(env_ac_mfa_EU28!K24+env_ac_mfa_EU28!K23))*100</f>
        <v>67.46802183024528</v>
      </c>
      <c r="K7" s="155">
        <f>(env_ac_mfa_EU28!L22/(env_ac_mfa_EU28!L24+env_ac_mfa_EU28!L23))*100</f>
        <v>68.50659854666884</v>
      </c>
      <c r="L7" s="155">
        <f>(env_ac_mfa_EU28!M22/(env_ac_mfa_EU28!M24+env_ac_mfa_EU28!M23))*100</f>
        <v>67.52564981900471</v>
      </c>
      <c r="M7" s="155">
        <f>(env_ac_mfa_EU28!N22/(env_ac_mfa_EU28!N24+env_ac_mfa_EU28!N23))*100</f>
        <v>55.75577342466384</v>
      </c>
      <c r="N7" s="155">
        <f>(env_ac_mfa_EU28!O22/(env_ac_mfa_EU28!O24+env_ac_mfa_EU28!O23))*100</f>
        <v>58.735548933185754</v>
      </c>
      <c r="O7" s="155">
        <f>(env_ac_mfa_EU28!P22/(env_ac_mfa_EU28!P24+env_ac_mfa_EU28!P23))*100</f>
        <v>58.79082957406138</v>
      </c>
      <c r="P7" s="155">
        <f>(env_ac_mfa_EU28!Q22/(env_ac_mfa_EU28!Q24+env_ac_mfa_EU28!Q23))*100</f>
        <v>54.305870470239604</v>
      </c>
      <c r="Q7" s="155">
        <f>(env_ac_mfa_EU28!R22/(env_ac_mfa_EU28!R24+env_ac_mfa_EU28!R23))*100</f>
        <v>52.2556421968004</v>
      </c>
      <c r="R7" s="155">
        <f>(env_ac_mfa_EU28!S22/(env_ac_mfa_EU28!S24+env_ac_mfa_EU28!S23))*100</f>
        <v>56.399099064482606</v>
      </c>
      <c r="S7" s="155">
        <f>(env_ac_mfa_EU28!T22/(env_ac_mfa_EU28!T24+env_ac_mfa_EU28!T23))*100</f>
        <v>56.7093803308539</v>
      </c>
      <c r="T7" s="155">
        <f>(env_ac_mfa_EU28!U22/(env_ac_mfa_EU28!U24+env_ac_mfa_EU28!U23))*100</f>
        <v>54.65480169427723</v>
      </c>
      <c r="U7" s="155">
        <f>(env_ac_mfa_EU28!V22/(env_ac_mfa_EU28!V24+env_ac_mfa_EU28!V23))*100</f>
        <v>54.38072977925729</v>
      </c>
      <c r="V7" s="67"/>
    </row>
    <row r="8" spans="3:22" ht="18" customHeight="1">
      <c r="C8" s="154" t="s">
        <v>5</v>
      </c>
      <c r="D8" s="155">
        <f>(env_ac_mfa_EU28!E27/(env_ac_mfa_EU28!E29+env_ac_mfa_EU28!E28))*100</f>
        <v>2.0543176960137055</v>
      </c>
      <c r="E8" s="155">
        <f>(env_ac_mfa_EU28!F27/(env_ac_mfa_EU28!F29+env_ac_mfa_EU28!F28))*100</f>
        <v>2.107008427261198</v>
      </c>
      <c r="F8" s="155">
        <f>(env_ac_mfa_EU28!G27/(env_ac_mfa_EU28!G29+env_ac_mfa_EU28!G28))*100</f>
        <v>2.2553514556511747</v>
      </c>
      <c r="G8" s="155">
        <f>(env_ac_mfa_EU28!H27/(env_ac_mfa_EU28!H29+env_ac_mfa_EU28!H28))*100</f>
        <v>2.430585733096917</v>
      </c>
      <c r="H8" s="155">
        <f>(env_ac_mfa_EU28!I27/(env_ac_mfa_EU28!I29+env_ac_mfa_EU28!I28))*100</f>
        <v>2.4631698640316184</v>
      </c>
      <c r="I8" s="155">
        <f>(env_ac_mfa_EU28!J27/(env_ac_mfa_EU28!J29+env_ac_mfa_EU28!J28))*100</f>
        <v>2.434563908120804</v>
      </c>
      <c r="J8" s="155">
        <f>(env_ac_mfa_EU28!K27/(env_ac_mfa_EU28!K29+env_ac_mfa_EU28!K28))*100</f>
        <v>2.3537313748182735</v>
      </c>
      <c r="K8" s="155">
        <f>(env_ac_mfa_EU28!L27/(env_ac_mfa_EU28!L29+env_ac_mfa_EU28!L28))*100</f>
        <v>2.462158568818108</v>
      </c>
      <c r="L8" s="155">
        <f>(env_ac_mfa_EU28!M27/(env_ac_mfa_EU28!M29+env_ac_mfa_EU28!M28))*100</f>
        <v>2.2775203137359314</v>
      </c>
      <c r="M8" s="155">
        <f>(env_ac_mfa_EU28!N27/(env_ac_mfa_EU28!N29+env_ac_mfa_EU28!N28))*100</f>
        <v>1.989133945461114</v>
      </c>
      <c r="N8" s="155">
        <f>(env_ac_mfa_EU28!O27/(env_ac_mfa_EU28!O29+env_ac_mfa_EU28!O28))*100</f>
        <v>2.5391493760053483</v>
      </c>
      <c r="O8" s="155">
        <f>(env_ac_mfa_EU28!P27/(env_ac_mfa_EU28!P29+env_ac_mfa_EU28!P28))*100</f>
        <v>2.559244414499918</v>
      </c>
      <c r="P8" s="155">
        <f>(env_ac_mfa_EU28!Q27/(env_ac_mfa_EU28!Q29+env_ac_mfa_EU28!Q28))*100</f>
        <v>2.3754053194149853</v>
      </c>
      <c r="Q8" s="155">
        <f>(env_ac_mfa_EU28!R27/(env_ac_mfa_EU28!R29+env_ac_mfa_EU28!R28))*100</f>
        <v>2.366256934516636</v>
      </c>
      <c r="R8" s="155">
        <f>(env_ac_mfa_EU28!S27/(env_ac_mfa_EU28!S29+env_ac_mfa_EU28!S28))*100</f>
        <v>2.454698357497484</v>
      </c>
      <c r="S8" s="155">
        <f>(env_ac_mfa_EU28!T27/(env_ac_mfa_EU28!T29+env_ac_mfa_EU28!T28))*100</f>
        <v>2.3885298908739467</v>
      </c>
      <c r="T8" s="155">
        <f>(env_ac_mfa_EU28!U27/(env_ac_mfa_EU28!U29+env_ac_mfa_EU28!U28))*100</f>
        <v>2.54353093610726</v>
      </c>
      <c r="U8" s="155">
        <f>(env_ac_mfa_EU28!V27/(env_ac_mfa_EU28!V29+env_ac_mfa_EU28!V28))*100</f>
        <v>2.7091542623599345</v>
      </c>
      <c r="V8" s="67"/>
    </row>
    <row r="9" spans="3:22" ht="18" customHeight="1">
      <c r="C9" s="154" t="s">
        <v>14</v>
      </c>
      <c r="D9" s="155">
        <f>(env_ac_mfa_EU28!E32/(env_ac_mfa_EU28!E34+env_ac_mfa_EU28!E33))*100</f>
        <v>48.074625590562974</v>
      </c>
      <c r="E9" s="155">
        <f>(env_ac_mfa_EU28!F32/(env_ac_mfa_EU28!F34+env_ac_mfa_EU28!F33))*100</f>
        <v>49.28404433058738</v>
      </c>
      <c r="F9" s="155">
        <f>(env_ac_mfa_EU28!G32/(env_ac_mfa_EU28!G34+env_ac_mfa_EU28!G33))*100</f>
        <v>49.493130735788824</v>
      </c>
      <c r="G9" s="155">
        <f>(env_ac_mfa_EU28!H32/(env_ac_mfa_EU28!H34+env_ac_mfa_EU28!H33))*100</f>
        <v>51.2146641637966</v>
      </c>
      <c r="H9" s="155">
        <f>(env_ac_mfa_EU28!I32/(env_ac_mfa_EU28!I34+env_ac_mfa_EU28!I33))*100</f>
        <v>52.74153028005728</v>
      </c>
      <c r="I9" s="155">
        <f>(env_ac_mfa_EU28!J32/(env_ac_mfa_EU28!J34+env_ac_mfa_EU28!J33))*100</f>
        <v>54.48164318326341</v>
      </c>
      <c r="J9" s="155">
        <f>(env_ac_mfa_EU28!K32/(env_ac_mfa_EU28!K34+env_ac_mfa_EU28!K33))*100</f>
        <v>56.112989880754924</v>
      </c>
      <c r="K9" s="155">
        <f>(env_ac_mfa_EU28!L32/(env_ac_mfa_EU28!L34+env_ac_mfa_EU28!L33))*100</f>
        <v>56.56582412281802</v>
      </c>
      <c r="L9" s="155">
        <f>(env_ac_mfa_EU28!M32/(env_ac_mfa_EU28!M34+env_ac_mfa_EU28!M33))*100</f>
        <v>57.56863350249933</v>
      </c>
      <c r="M9" s="155">
        <f>(env_ac_mfa_EU28!N32/(env_ac_mfa_EU28!N34+env_ac_mfa_EU28!N33))*100</f>
        <v>57.216414552935525</v>
      </c>
      <c r="N9" s="155">
        <f>(env_ac_mfa_EU28!O32/(env_ac_mfa_EU28!O34+env_ac_mfa_EU28!O33))*100</f>
        <v>57.780140356980326</v>
      </c>
      <c r="O9" s="155">
        <f>(env_ac_mfa_EU28!P32/(env_ac_mfa_EU28!P34+env_ac_mfa_EU28!P33))*100</f>
        <v>58.135842519772126</v>
      </c>
      <c r="P9" s="155">
        <f>(env_ac_mfa_EU28!Q32/(env_ac_mfa_EU28!Q34+env_ac_mfa_EU28!Q33))*100</f>
        <v>58.879567707010516</v>
      </c>
      <c r="Q9" s="155">
        <f>(env_ac_mfa_EU28!R32/(env_ac_mfa_EU28!R34+env_ac_mfa_EU28!R33))*100</f>
        <v>59.15443133554987</v>
      </c>
      <c r="R9" s="155">
        <f>(env_ac_mfa_EU28!S32/(env_ac_mfa_EU28!S34+env_ac_mfa_EU28!S33))*100</f>
        <v>59.958356479877295</v>
      </c>
      <c r="S9" s="155">
        <f>(env_ac_mfa_EU28!T32/(env_ac_mfa_EU28!T34+env_ac_mfa_EU28!T33))*100</f>
        <v>61.46407773319825</v>
      </c>
      <c r="T9" s="155">
        <f>(env_ac_mfa_EU28!U32/(env_ac_mfa_EU28!U34+env_ac_mfa_EU28!U33))*100</f>
        <v>62.984537622450596</v>
      </c>
      <c r="U9" s="155">
        <f>(env_ac_mfa_EU28!V32/(env_ac_mfa_EU28!V34+env_ac_mfa_EU28!V33))*100</f>
        <v>63.826177000637216</v>
      </c>
      <c r="V9" s="67"/>
    </row>
    <row r="10" spans="3:22" s="49" customFormat="1" ht="18" customHeight="1">
      <c r="C10" s="74" t="s">
        <v>12</v>
      </c>
      <c r="D10" s="114">
        <f>(env_ac_mfa_EU28!E12/(env_ac_mfa_EU28!E14+env_ac_mfa_EU28!E13))*100</f>
        <v>18.495014907115998</v>
      </c>
      <c r="E10" s="114">
        <f>(env_ac_mfa_EU28!F12/(env_ac_mfa_EU28!F14+env_ac_mfa_EU28!F13))*100</f>
        <v>18.975634761953213</v>
      </c>
      <c r="F10" s="114">
        <f>(env_ac_mfa_EU28!G12/(env_ac_mfa_EU28!G14+env_ac_mfa_EU28!G13))*100</f>
        <v>19.34317918116932</v>
      </c>
      <c r="G10" s="114">
        <f>(env_ac_mfa_EU28!H12/(env_ac_mfa_EU28!H14+env_ac_mfa_EU28!H13))*100</f>
        <v>20.528495322723742</v>
      </c>
      <c r="H10" s="114">
        <f>(env_ac_mfa_EU28!I12/(env_ac_mfa_EU28!I14+env_ac_mfa_EU28!I13))*100</f>
        <v>20.54172118590217</v>
      </c>
      <c r="I10" s="114">
        <f>(env_ac_mfa_EU28!J12/(env_ac_mfa_EU28!J14+env_ac_mfa_EU28!J13))*100</f>
        <v>20.78873584864811</v>
      </c>
      <c r="J10" s="114">
        <f>(env_ac_mfa_EU28!K12/(env_ac_mfa_EU28!K14+env_ac_mfa_EU28!K13))*100</f>
        <v>21.003446855563517</v>
      </c>
      <c r="K10" s="114">
        <f>(env_ac_mfa_EU28!L12/(env_ac_mfa_EU28!L14+env_ac_mfa_EU28!L13))*100</f>
        <v>20.670388135751132</v>
      </c>
      <c r="L10" s="114">
        <f>(env_ac_mfa_EU28!M12/(env_ac_mfa_EU28!M14+env_ac_mfa_EU28!M13))*100</f>
        <v>20.673210673957723</v>
      </c>
      <c r="M10" s="114">
        <f>(env_ac_mfa_EU28!N12/(env_ac_mfa_EU28!N14+env_ac_mfa_EU28!N13))*100</f>
        <v>19.918841535047754</v>
      </c>
      <c r="N10" s="114">
        <f>(env_ac_mfa_EU28!O12/(env_ac_mfa_EU28!O14+env_ac_mfa_EU28!O13))*100</f>
        <v>21.608272567011955</v>
      </c>
      <c r="O10" s="114">
        <f>(env_ac_mfa_EU28!P12/(env_ac_mfa_EU28!P14+env_ac_mfa_EU28!P13))*100</f>
        <v>21.25148870111459</v>
      </c>
      <c r="P10" s="114">
        <f>(env_ac_mfa_EU28!Q12/(env_ac_mfa_EU28!Q14+env_ac_mfa_EU28!Q13))*100</f>
        <v>22.14784166024228</v>
      </c>
      <c r="Q10" s="114">
        <f>(env_ac_mfa_EU28!R12/(env_ac_mfa_EU28!R14+env_ac_mfa_EU28!R13))*100</f>
        <v>22.264438302604876</v>
      </c>
      <c r="R10" s="114">
        <f>(env_ac_mfa_EU28!S12/(env_ac_mfa_EU28!S14+env_ac_mfa_EU28!S13))*100</f>
        <v>22.163817550348938</v>
      </c>
      <c r="S10" s="114">
        <f>(env_ac_mfa_EU28!T12/(env_ac_mfa_EU28!T14+env_ac_mfa_EU28!T13))*100</f>
        <v>22.60771149485591</v>
      </c>
      <c r="T10" s="114">
        <f>(env_ac_mfa_EU28!U12/(env_ac_mfa_EU28!U14+env_ac_mfa_EU28!U13))*100</f>
        <v>22.76614248019335</v>
      </c>
      <c r="U10" s="114">
        <f>(env_ac_mfa_EU28!V12/(env_ac_mfa_EU28!V14+env_ac_mfa_EU28!V13))*100</f>
        <v>23.187847980256095</v>
      </c>
      <c r="V10" s="68"/>
    </row>
    <row r="11" ht="15">
      <c r="C11" s="26" t="s">
        <v>11</v>
      </c>
    </row>
    <row r="12" spans="3:6" ht="15">
      <c r="C12" s="169" t="s">
        <v>24</v>
      </c>
      <c r="D12" s="169"/>
      <c r="E12" s="169"/>
      <c r="F12" s="169"/>
    </row>
    <row r="13" spans="3:19" ht="15">
      <c r="C13" s="53"/>
      <c r="Q13" s="54"/>
      <c r="R13" s="54"/>
      <c r="S13" s="54"/>
    </row>
    <row r="14" spans="17:19" ht="15">
      <c r="Q14" s="54"/>
      <c r="R14" s="54"/>
      <c r="S14" s="54"/>
    </row>
    <row r="15" spans="4:19" ht="15" customHeight="1"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Q15" s="54"/>
      <c r="R15" s="54"/>
      <c r="S15" s="54"/>
    </row>
    <row r="16" spans="4:19" ht="15"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4:19" ht="15"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4:19" ht="15"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4:19" ht="15"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4:19" ht="15"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7:19" ht="15">
      <c r="Q21" s="69"/>
      <c r="R21" s="69"/>
      <c r="S21" s="69"/>
    </row>
    <row r="22" spans="17:19" ht="15">
      <c r="Q22" s="69"/>
      <c r="R22" s="69"/>
      <c r="S22" s="69"/>
    </row>
  </sheetData>
  <mergeCells count="1">
    <mergeCell ref="C12:F12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F134"/>
  <sheetViews>
    <sheetView zoomScale="70" zoomScaleNormal="70" workbookViewId="0" topLeftCell="A1">
      <selection activeCell="A56" sqref="A56:XFD56"/>
    </sheetView>
  </sheetViews>
  <sheetFormatPr defaultColWidth="9.140625" defaultRowHeight="15"/>
  <cols>
    <col min="1" max="1" width="9.140625" style="82" customWidth="1"/>
    <col min="2" max="2" width="35.57421875" style="82" customWidth="1"/>
    <col min="3" max="3" width="9.140625" style="82" customWidth="1"/>
    <col min="4" max="4" width="28.28125" style="82" customWidth="1"/>
    <col min="5" max="21" width="9.7109375" style="82" bestFit="1" customWidth="1"/>
    <col min="22" max="22" width="10.57421875" style="82" customWidth="1"/>
    <col min="23" max="16384" width="9.140625" style="82" customWidth="1"/>
  </cols>
  <sheetData>
    <row r="1" ht="15">
      <c r="A1" s="115" t="s">
        <v>118</v>
      </c>
    </row>
    <row r="3" spans="1:2" ht="15">
      <c r="A3" s="115" t="s">
        <v>117</v>
      </c>
      <c r="B3" s="116">
        <v>43299.63234953704</v>
      </c>
    </row>
    <row r="4" spans="1:2" ht="15">
      <c r="A4" s="115" t="s">
        <v>116</v>
      </c>
      <c r="B4" s="116">
        <v>43300.586255312504</v>
      </c>
    </row>
    <row r="5" spans="1:2" ht="15">
      <c r="A5" s="115" t="s">
        <v>115</v>
      </c>
      <c r="B5" s="115" t="s">
        <v>114</v>
      </c>
    </row>
    <row r="7" spans="1:2" ht="15">
      <c r="A7" s="115" t="s">
        <v>111</v>
      </c>
      <c r="B7" s="115" t="s">
        <v>113</v>
      </c>
    </row>
    <row r="8" spans="1:2" ht="15">
      <c r="A8" s="115" t="s">
        <v>109</v>
      </c>
      <c r="B8" s="115" t="s">
        <v>108</v>
      </c>
    </row>
    <row r="10" spans="1:23" ht="15">
      <c r="A10" s="117" t="s">
        <v>107</v>
      </c>
      <c r="B10" s="117" t="s">
        <v>106</v>
      </c>
      <c r="C10" s="117" t="s">
        <v>105</v>
      </c>
      <c r="D10" s="117" t="s">
        <v>104</v>
      </c>
      <c r="E10" s="117" t="s">
        <v>103</v>
      </c>
      <c r="F10" s="117" t="s">
        <v>102</v>
      </c>
      <c r="G10" s="117" t="s">
        <v>101</v>
      </c>
      <c r="H10" s="117" t="s">
        <v>100</v>
      </c>
      <c r="I10" s="117" t="s">
        <v>99</v>
      </c>
      <c r="J10" s="117" t="s">
        <v>98</v>
      </c>
      <c r="K10" s="117" t="s">
        <v>97</v>
      </c>
      <c r="L10" s="117" t="s">
        <v>96</v>
      </c>
      <c r="M10" s="117" t="s">
        <v>95</v>
      </c>
      <c r="N10" s="117" t="s">
        <v>94</v>
      </c>
      <c r="O10" s="117" t="s">
        <v>93</v>
      </c>
      <c r="P10" s="117" t="s">
        <v>92</v>
      </c>
      <c r="Q10" s="117" t="s">
        <v>91</v>
      </c>
      <c r="R10" s="117" t="s">
        <v>90</v>
      </c>
      <c r="S10" s="117" t="s">
        <v>89</v>
      </c>
      <c r="T10" s="117" t="s">
        <v>88</v>
      </c>
      <c r="U10" s="117" t="s">
        <v>87</v>
      </c>
      <c r="V10" s="117" t="s">
        <v>86</v>
      </c>
      <c r="W10" s="117" t="s">
        <v>85</v>
      </c>
    </row>
    <row r="11" spans="1:23" ht="15">
      <c r="A11" s="117" t="s">
        <v>84</v>
      </c>
      <c r="B11" s="117" t="s">
        <v>12</v>
      </c>
      <c r="C11" s="117" t="s">
        <v>75</v>
      </c>
      <c r="D11" s="117" t="s">
        <v>74</v>
      </c>
      <c r="E11" s="118">
        <v>6534076.745</v>
      </c>
      <c r="F11" s="118">
        <v>6511188.092</v>
      </c>
      <c r="G11" s="118">
        <v>6423852.112</v>
      </c>
      <c r="H11" s="118">
        <v>6315366.272</v>
      </c>
      <c r="I11" s="118">
        <v>6628292.962</v>
      </c>
      <c r="J11" s="118">
        <v>6684164.977</v>
      </c>
      <c r="K11" s="118">
        <v>6798491.497</v>
      </c>
      <c r="L11" s="118">
        <v>7032713.46</v>
      </c>
      <c r="M11" s="118">
        <v>6985701.459</v>
      </c>
      <c r="N11" s="118">
        <v>6240767.528</v>
      </c>
      <c r="O11" s="118">
        <v>5996728.27</v>
      </c>
      <c r="P11" s="118">
        <v>6250105.626</v>
      </c>
      <c r="Q11" s="118">
        <v>5800107.698</v>
      </c>
      <c r="R11" s="118">
        <v>5710019.515</v>
      </c>
      <c r="S11" s="118">
        <v>5793107.536</v>
      </c>
      <c r="T11" s="118">
        <v>5812102.28</v>
      </c>
      <c r="U11" s="118">
        <v>5791529.713</v>
      </c>
      <c r="V11" s="118">
        <v>5876342.731</v>
      </c>
      <c r="W11" s="118" t="s">
        <v>64</v>
      </c>
    </row>
    <row r="12" spans="1:23" ht="15">
      <c r="A12" s="117" t="s">
        <v>84</v>
      </c>
      <c r="B12" s="117" t="s">
        <v>12</v>
      </c>
      <c r="C12" s="117" t="s">
        <v>73</v>
      </c>
      <c r="D12" s="117" t="s">
        <v>1</v>
      </c>
      <c r="E12" s="118">
        <v>1482704.974</v>
      </c>
      <c r="F12" s="118">
        <v>1524898.427</v>
      </c>
      <c r="G12" s="118">
        <v>1540573.025</v>
      </c>
      <c r="H12" s="118">
        <v>1631339.025</v>
      </c>
      <c r="I12" s="118">
        <v>1713560.223</v>
      </c>
      <c r="J12" s="118">
        <v>1754237.122</v>
      </c>
      <c r="K12" s="118">
        <v>1807569.434</v>
      </c>
      <c r="L12" s="118">
        <v>1832467.265</v>
      </c>
      <c r="M12" s="118">
        <v>1820530.986</v>
      </c>
      <c r="N12" s="118">
        <v>1552285.979</v>
      </c>
      <c r="O12" s="118">
        <v>1652967.006</v>
      </c>
      <c r="P12" s="118">
        <v>1686686.477</v>
      </c>
      <c r="Q12" s="118">
        <v>1650048.883</v>
      </c>
      <c r="R12" s="118">
        <v>1635421.092</v>
      </c>
      <c r="S12" s="118">
        <v>1649584.736</v>
      </c>
      <c r="T12" s="118">
        <v>1697822.019</v>
      </c>
      <c r="U12" s="118">
        <v>1707163.087</v>
      </c>
      <c r="V12" s="118">
        <v>1773934.701</v>
      </c>
      <c r="W12" s="118" t="s">
        <v>64</v>
      </c>
    </row>
    <row r="13" spans="1:23" ht="15">
      <c r="A13" s="117" t="s">
        <v>84</v>
      </c>
      <c r="B13" s="117" t="s">
        <v>12</v>
      </c>
      <c r="C13" s="117" t="s">
        <v>72</v>
      </c>
      <c r="D13" s="117" t="s">
        <v>2</v>
      </c>
      <c r="E13" s="118">
        <v>410562.38</v>
      </c>
      <c r="F13" s="118">
        <v>395479.772</v>
      </c>
      <c r="G13" s="118">
        <v>421266.282</v>
      </c>
      <c r="H13" s="118">
        <v>437443.167</v>
      </c>
      <c r="I13" s="118">
        <v>457180.821</v>
      </c>
      <c r="J13" s="118">
        <v>483604.253</v>
      </c>
      <c r="K13" s="118">
        <v>502109.796</v>
      </c>
      <c r="L13" s="118">
        <v>513012.496</v>
      </c>
      <c r="M13" s="118">
        <v>536294.119</v>
      </c>
      <c r="N13" s="118">
        <v>509451.082</v>
      </c>
      <c r="O13" s="118">
        <v>557585.364</v>
      </c>
      <c r="P13" s="118">
        <v>570570.549</v>
      </c>
      <c r="Q13" s="118">
        <v>615926.823</v>
      </c>
      <c r="R13" s="118">
        <v>642272.823</v>
      </c>
      <c r="S13" s="118">
        <v>645113.636</v>
      </c>
      <c r="T13" s="118">
        <v>650694.444</v>
      </c>
      <c r="U13" s="118">
        <v>671529.723</v>
      </c>
      <c r="V13" s="118">
        <v>697613.515</v>
      </c>
      <c r="W13" s="118" t="s">
        <v>64</v>
      </c>
    </row>
    <row r="14" spans="1:23" ht="15">
      <c r="A14" s="117" t="s">
        <v>84</v>
      </c>
      <c r="B14" s="117" t="s">
        <v>12</v>
      </c>
      <c r="C14" s="117" t="s">
        <v>71</v>
      </c>
      <c r="D14" s="117" t="s">
        <v>70</v>
      </c>
      <c r="E14" s="118">
        <v>7606219.339</v>
      </c>
      <c r="F14" s="118">
        <v>7640606.747</v>
      </c>
      <c r="G14" s="118">
        <v>7543158.855</v>
      </c>
      <c r="H14" s="118">
        <v>7509262.129</v>
      </c>
      <c r="I14" s="118">
        <v>7884672.364</v>
      </c>
      <c r="J14" s="118">
        <v>7954797.845</v>
      </c>
      <c r="K14" s="118">
        <v>8103951.135</v>
      </c>
      <c r="L14" s="118">
        <v>8352168.23</v>
      </c>
      <c r="M14" s="118">
        <v>8269938.327</v>
      </c>
      <c r="N14" s="118">
        <v>7283602.426</v>
      </c>
      <c r="O14" s="118">
        <v>7092109.913</v>
      </c>
      <c r="P14" s="118">
        <v>7366221.554</v>
      </c>
      <c r="Q14" s="118">
        <v>6834229.758</v>
      </c>
      <c r="R14" s="118">
        <v>6703167.784</v>
      </c>
      <c r="S14" s="118">
        <v>6797578.636</v>
      </c>
      <c r="T14" s="118">
        <v>6859229.855</v>
      </c>
      <c r="U14" s="118">
        <v>6827163.077</v>
      </c>
      <c r="V14" s="118">
        <v>6952663.917</v>
      </c>
      <c r="W14" s="118" t="s">
        <v>64</v>
      </c>
    </row>
    <row r="15" spans="1:23" ht="15">
      <c r="A15" s="117" t="s">
        <v>84</v>
      </c>
      <c r="B15" s="117" t="s">
        <v>12</v>
      </c>
      <c r="C15" s="117" t="s">
        <v>67</v>
      </c>
      <c r="D15" s="117" t="s">
        <v>66</v>
      </c>
      <c r="E15" s="118">
        <v>1072142.594</v>
      </c>
      <c r="F15" s="118">
        <v>1129418.656</v>
      </c>
      <c r="G15" s="118">
        <v>1119306.743</v>
      </c>
      <c r="H15" s="118">
        <v>1193895.857</v>
      </c>
      <c r="I15" s="118">
        <v>1256379.402</v>
      </c>
      <c r="J15" s="118">
        <v>1270632.868</v>
      </c>
      <c r="K15" s="118">
        <v>1305459.638</v>
      </c>
      <c r="L15" s="118">
        <v>1319454.77</v>
      </c>
      <c r="M15" s="118">
        <v>1284236.868</v>
      </c>
      <c r="N15" s="118">
        <v>1042834.897</v>
      </c>
      <c r="O15" s="118">
        <v>1095381.642</v>
      </c>
      <c r="P15" s="118">
        <v>1116115.928</v>
      </c>
      <c r="Q15" s="118">
        <v>1034122.06</v>
      </c>
      <c r="R15" s="118">
        <v>993148.269</v>
      </c>
      <c r="S15" s="118">
        <v>1004471.1</v>
      </c>
      <c r="T15" s="118">
        <v>1047127.575</v>
      </c>
      <c r="U15" s="118">
        <v>1035633.364</v>
      </c>
      <c r="V15" s="118">
        <v>1076321.186</v>
      </c>
      <c r="W15" s="118" t="s">
        <v>64</v>
      </c>
    </row>
    <row r="16" spans="1:23" ht="15">
      <c r="A16" s="117" t="s">
        <v>83</v>
      </c>
      <c r="B16" s="117" t="s">
        <v>3</v>
      </c>
      <c r="C16" s="117" t="s">
        <v>75</v>
      </c>
      <c r="D16" s="117" t="s">
        <v>74</v>
      </c>
      <c r="E16" s="118">
        <v>1678709.389</v>
      </c>
      <c r="F16" s="118">
        <v>1634844.89</v>
      </c>
      <c r="G16" s="118">
        <v>1650034.866</v>
      </c>
      <c r="H16" s="118">
        <v>1530986.845</v>
      </c>
      <c r="I16" s="118">
        <v>1733212.501</v>
      </c>
      <c r="J16" s="118">
        <v>1674332.518</v>
      </c>
      <c r="K16" s="118">
        <v>1589494.923</v>
      </c>
      <c r="L16" s="118">
        <v>1640032.122</v>
      </c>
      <c r="M16" s="118">
        <v>1691173.713</v>
      </c>
      <c r="N16" s="118">
        <v>1661204.469</v>
      </c>
      <c r="O16" s="118">
        <v>1621060.365</v>
      </c>
      <c r="P16" s="118">
        <v>1711444.123</v>
      </c>
      <c r="Q16" s="118">
        <v>1644337.48</v>
      </c>
      <c r="R16" s="118">
        <v>1682119.797</v>
      </c>
      <c r="S16" s="118">
        <v>1810436.259</v>
      </c>
      <c r="T16" s="118">
        <v>1679782.347</v>
      </c>
      <c r="U16" s="118">
        <v>1698188.852</v>
      </c>
      <c r="V16" s="118">
        <v>1692420.133</v>
      </c>
      <c r="W16" s="118" t="s">
        <v>64</v>
      </c>
    </row>
    <row r="17" spans="1:23" ht="15">
      <c r="A17" s="117" t="s">
        <v>83</v>
      </c>
      <c r="B17" s="117" t="s">
        <v>3</v>
      </c>
      <c r="C17" s="117" t="s">
        <v>73</v>
      </c>
      <c r="D17" s="117" t="s">
        <v>1</v>
      </c>
      <c r="E17" s="118">
        <v>158857.772</v>
      </c>
      <c r="F17" s="118">
        <v>165492.849</v>
      </c>
      <c r="G17" s="118">
        <v>173615.036</v>
      </c>
      <c r="H17" s="118">
        <v>171375.661</v>
      </c>
      <c r="I17" s="118">
        <v>175407.731</v>
      </c>
      <c r="J17" s="118">
        <v>176213.255</v>
      </c>
      <c r="K17" s="118">
        <v>178209.207</v>
      </c>
      <c r="L17" s="118">
        <v>192882.847</v>
      </c>
      <c r="M17" s="118">
        <v>187514.401</v>
      </c>
      <c r="N17" s="118">
        <v>156673.896</v>
      </c>
      <c r="O17" s="118">
        <v>163563.494</v>
      </c>
      <c r="P17" s="118">
        <v>171804.206</v>
      </c>
      <c r="Q17" s="118">
        <v>170513.187</v>
      </c>
      <c r="R17" s="118">
        <v>177267.292</v>
      </c>
      <c r="S17" s="118">
        <v>191067.154</v>
      </c>
      <c r="T17" s="118">
        <v>191155.238</v>
      </c>
      <c r="U17" s="118">
        <v>196194.362</v>
      </c>
      <c r="V17" s="118">
        <v>203761.977</v>
      </c>
      <c r="W17" s="118" t="s">
        <v>64</v>
      </c>
    </row>
    <row r="18" spans="1:23" ht="15">
      <c r="A18" s="117" t="s">
        <v>83</v>
      </c>
      <c r="B18" s="117" t="s">
        <v>3</v>
      </c>
      <c r="C18" s="117" t="s">
        <v>72</v>
      </c>
      <c r="D18" s="117" t="s">
        <v>2</v>
      </c>
      <c r="E18" s="118">
        <v>99795.637</v>
      </c>
      <c r="F18" s="118">
        <v>92251.276</v>
      </c>
      <c r="G18" s="118">
        <v>97601.716</v>
      </c>
      <c r="H18" s="118">
        <v>102248.211</v>
      </c>
      <c r="I18" s="118">
        <v>99718.739</v>
      </c>
      <c r="J18" s="118">
        <v>113534.121</v>
      </c>
      <c r="K18" s="118">
        <v>121725.308</v>
      </c>
      <c r="L18" s="118">
        <v>110713.908</v>
      </c>
      <c r="M18" s="118">
        <v>123269.777</v>
      </c>
      <c r="N18" s="118">
        <v>120863.832</v>
      </c>
      <c r="O18" s="118">
        <v>134466.027</v>
      </c>
      <c r="P18" s="118">
        <v>136628.134</v>
      </c>
      <c r="Q18" s="118">
        <v>140449.038</v>
      </c>
      <c r="R18" s="118">
        <v>155987.257</v>
      </c>
      <c r="S18" s="118">
        <v>164076.553</v>
      </c>
      <c r="T18" s="118">
        <v>172558.461</v>
      </c>
      <c r="U18" s="118">
        <v>173821.981</v>
      </c>
      <c r="V18" s="118">
        <v>167632.182</v>
      </c>
      <c r="W18" s="118" t="s">
        <v>64</v>
      </c>
    </row>
    <row r="19" spans="1:23" ht="15">
      <c r="A19" s="117" t="s">
        <v>83</v>
      </c>
      <c r="B19" s="117" t="s">
        <v>3</v>
      </c>
      <c r="C19" s="117" t="s">
        <v>71</v>
      </c>
      <c r="D19" s="117" t="s">
        <v>70</v>
      </c>
      <c r="E19" s="118">
        <v>1737771.525</v>
      </c>
      <c r="F19" s="118">
        <v>1708086.463</v>
      </c>
      <c r="G19" s="118">
        <v>1726048.186</v>
      </c>
      <c r="H19" s="118">
        <v>1600114.294</v>
      </c>
      <c r="I19" s="118">
        <v>1808901.492</v>
      </c>
      <c r="J19" s="118">
        <v>1737011.651</v>
      </c>
      <c r="K19" s="118">
        <v>1645978.821</v>
      </c>
      <c r="L19" s="118">
        <v>1722201.061</v>
      </c>
      <c r="M19" s="118">
        <v>1755418.337</v>
      </c>
      <c r="N19" s="118">
        <v>1697014.533</v>
      </c>
      <c r="O19" s="118">
        <v>1650157.832</v>
      </c>
      <c r="P19" s="118">
        <v>1746620.195</v>
      </c>
      <c r="Q19" s="118">
        <v>1674401.63</v>
      </c>
      <c r="R19" s="118">
        <v>1703399.832</v>
      </c>
      <c r="S19" s="118">
        <v>1837426.86</v>
      </c>
      <c r="T19" s="118">
        <v>1698379.125</v>
      </c>
      <c r="U19" s="118">
        <v>1720561.234</v>
      </c>
      <c r="V19" s="118">
        <v>1728549.928</v>
      </c>
      <c r="W19" s="118" t="s">
        <v>64</v>
      </c>
    </row>
    <row r="20" spans="1:23" ht="15">
      <c r="A20" s="117" t="s">
        <v>83</v>
      </c>
      <c r="B20" s="117" t="s">
        <v>3</v>
      </c>
      <c r="C20" s="117" t="s">
        <v>67</v>
      </c>
      <c r="D20" s="117" t="s">
        <v>66</v>
      </c>
      <c r="E20" s="118">
        <v>59062.136</v>
      </c>
      <c r="F20" s="118">
        <v>73241.573</v>
      </c>
      <c r="G20" s="118">
        <v>76013.32</v>
      </c>
      <c r="H20" s="118">
        <v>69127.45</v>
      </c>
      <c r="I20" s="118">
        <v>75688.991</v>
      </c>
      <c r="J20" s="118">
        <v>62679.134</v>
      </c>
      <c r="K20" s="118">
        <v>56483.899</v>
      </c>
      <c r="L20" s="118">
        <v>82168.939</v>
      </c>
      <c r="M20" s="118">
        <v>64244.624</v>
      </c>
      <c r="N20" s="118">
        <v>35810.065</v>
      </c>
      <c r="O20" s="118">
        <v>29097.467</v>
      </c>
      <c r="P20" s="118">
        <v>35176.071</v>
      </c>
      <c r="Q20" s="118">
        <v>30064.149</v>
      </c>
      <c r="R20" s="118">
        <v>21280.035</v>
      </c>
      <c r="S20" s="118">
        <v>26990.601</v>
      </c>
      <c r="T20" s="118">
        <v>18596.778</v>
      </c>
      <c r="U20" s="118">
        <v>22372.381</v>
      </c>
      <c r="V20" s="118">
        <v>36129.794</v>
      </c>
      <c r="W20" s="118" t="s">
        <v>64</v>
      </c>
    </row>
    <row r="21" spans="1:23" ht="15">
      <c r="A21" s="117" t="s">
        <v>82</v>
      </c>
      <c r="B21" s="117" t="s">
        <v>81</v>
      </c>
      <c r="C21" s="117" t="s">
        <v>75</v>
      </c>
      <c r="D21" s="117" t="s">
        <v>74</v>
      </c>
      <c r="E21" s="118">
        <v>149221.504</v>
      </c>
      <c r="F21" s="118">
        <v>143942.988</v>
      </c>
      <c r="G21" s="118">
        <v>139350.688</v>
      </c>
      <c r="H21" s="118">
        <v>137838.37</v>
      </c>
      <c r="I21" s="118">
        <v>139833.775</v>
      </c>
      <c r="J21" s="118">
        <v>139284.063</v>
      </c>
      <c r="K21" s="118">
        <v>142522.38</v>
      </c>
      <c r="L21" s="118">
        <v>139593.629</v>
      </c>
      <c r="M21" s="118">
        <v>140048.111</v>
      </c>
      <c r="N21" s="118">
        <v>136530.855</v>
      </c>
      <c r="O21" s="118">
        <v>163866.207</v>
      </c>
      <c r="P21" s="118">
        <v>170328.599</v>
      </c>
      <c r="Q21" s="118">
        <v>184242.373</v>
      </c>
      <c r="R21" s="118">
        <v>213426.569</v>
      </c>
      <c r="S21" s="118">
        <v>187092.903</v>
      </c>
      <c r="T21" s="118">
        <v>188968.207</v>
      </c>
      <c r="U21" s="118">
        <v>203380.242</v>
      </c>
      <c r="V21" s="118">
        <v>211734.416</v>
      </c>
      <c r="W21" s="118" t="s">
        <v>64</v>
      </c>
    </row>
    <row r="22" spans="1:23" ht="15">
      <c r="A22" s="117" t="s">
        <v>82</v>
      </c>
      <c r="B22" s="117" t="s">
        <v>81</v>
      </c>
      <c r="C22" s="117" t="s">
        <v>73</v>
      </c>
      <c r="D22" s="117" t="s">
        <v>1</v>
      </c>
      <c r="E22" s="118">
        <v>247724.218</v>
      </c>
      <c r="F22" s="118">
        <v>237518.221</v>
      </c>
      <c r="G22" s="118">
        <v>235858.642</v>
      </c>
      <c r="H22" s="118">
        <v>255213.606</v>
      </c>
      <c r="I22" s="118">
        <v>278432.055</v>
      </c>
      <c r="J22" s="118">
        <v>288587.578</v>
      </c>
      <c r="K22" s="118">
        <v>295576.957</v>
      </c>
      <c r="L22" s="118">
        <v>303653.597</v>
      </c>
      <c r="M22" s="118">
        <v>291209.513</v>
      </c>
      <c r="N22" s="118">
        <v>172053.712</v>
      </c>
      <c r="O22" s="118">
        <v>233246.084</v>
      </c>
      <c r="P22" s="118">
        <v>242998.331</v>
      </c>
      <c r="Q22" s="118">
        <v>218965.599</v>
      </c>
      <c r="R22" s="118">
        <v>233592.888</v>
      </c>
      <c r="S22" s="118">
        <v>242010.393</v>
      </c>
      <c r="T22" s="118">
        <v>247542.538</v>
      </c>
      <c r="U22" s="118">
        <v>245135.256</v>
      </c>
      <c r="V22" s="118">
        <v>252399.303</v>
      </c>
      <c r="W22" s="118" t="s">
        <v>64</v>
      </c>
    </row>
    <row r="23" spans="1:23" ht="15">
      <c r="A23" s="117" t="s">
        <v>82</v>
      </c>
      <c r="B23" s="117" t="s">
        <v>81</v>
      </c>
      <c r="C23" s="117" t="s">
        <v>72</v>
      </c>
      <c r="D23" s="117" t="s">
        <v>2</v>
      </c>
      <c r="E23" s="118">
        <v>75981.44</v>
      </c>
      <c r="F23" s="118">
        <v>75002.758</v>
      </c>
      <c r="G23" s="118">
        <v>83835.997</v>
      </c>
      <c r="H23" s="118">
        <v>89777.448</v>
      </c>
      <c r="I23" s="118">
        <v>97448.771</v>
      </c>
      <c r="J23" s="118">
        <v>101575.92</v>
      </c>
      <c r="K23" s="118">
        <v>105931.523</v>
      </c>
      <c r="L23" s="118">
        <v>108190.608</v>
      </c>
      <c r="M23" s="118">
        <v>113942.661</v>
      </c>
      <c r="N23" s="118">
        <v>101654.873</v>
      </c>
      <c r="O23" s="118">
        <v>114958.665</v>
      </c>
      <c r="P23" s="118">
        <v>125472.688</v>
      </c>
      <c r="Q23" s="118">
        <v>131685.945</v>
      </c>
      <c r="R23" s="118">
        <v>129622.602</v>
      </c>
      <c r="S23" s="118">
        <v>125644.855</v>
      </c>
      <c r="T23" s="118">
        <v>113735.93</v>
      </c>
      <c r="U23" s="118">
        <v>115426.792</v>
      </c>
      <c r="V23" s="118">
        <v>123239.603</v>
      </c>
      <c r="W23" s="118" t="s">
        <v>64</v>
      </c>
    </row>
    <row r="24" spans="1:23" ht="15">
      <c r="A24" s="117" t="s">
        <v>82</v>
      </c>
      <c r="B24" s="117" t="s">
        <v>81</v>
      </c>
      <c r="C24" s="117" t="s">
        <v>71</v>
      </c>
      <c r="D24" s="117" t="s">
        <v>70</v>
      </c>
      <c r="E24" s="118">
        <v>320964.282</v>
      </c>
      <c r="F24" s="118">
        <v>306458.451</v>
      </c>
      <c r="G24" s="118">
        <v>291373.332</v>
      </c>
      <c r="H24" s="118">
        <v>303274.528</v>
      </c>
      <c r="I24" s="118">
        <v>320817.059</v>
      </c>
      <c r="J24" s="118">
        <v>326295.72</v>
      </c>
      <c r="K24" s="118">
        <v>332167.815</v>
      </c>
      <c r="L24" s="118">
        <v>335056.617</v>
      </c>
      <c r="M24" s="118">
        <v>317314.963</v>
      </c>
      <c r="N24" s="118">
        <v>206929.694</v>
      </c>
      <c r="O24" s="118">
        <v>282153.626</v>
      </c>
      <c r="P24" s="118">
        <v>287854.242</v>
      </c>
      <c r="Q24" s="118">
        <v>271522.027</v>
      </c>
      <c r="R24" s="118">
        <v>317396.855</v>
      </c>
      <c r="S24" s="118">
        <v>303458.441</v>
      </c>
      <c r="T24" s="118">
        <v>322774.814</v>
      </c>
      <c r="U24" s="118">
        <v>333088.706</v>
      </c>
      <c r="V24" s="118">
        <v>340894.115</v>
      </c>
      <c r="W24" s="118" t="s">
        <v>64</v>
      </c>
    </row>
    <row r="25" spans="1:23" ht="15">
      <c r="A25" s="117" t="s">
        <v>82</v>
      </c>
      <c r="B25" s="117" t="s">
        <v>81</v>
      </c>
      <c r="C25" s="117" t="s">
        <v>67</v>
      </c>
      <c r="D25" s="117" t="s">
        <v>66</v>
      </c>
      <c r="E25" s="118">
        <v>171742.778</v>
      </c>
      <c r="F25" s="118">
        <v>162515.463</v>
      </c>
      <c r="G25" s="118">
        <v>152022.645</v>
      </c>
      <c r="H25" s="118">
        <v>165436.158</v>
      </c>
      <c r="I25" s="118">
        <v>180983.284</v>
      </c>
      <c r="J25" s="118">
        <v>187011.658</v>
      </c>
      <c r="K25" s="118">
        <v>189645.435</v>
      </c>
      <c r="L25" s="118">
        <v>195462.989</v>
      </c>
      <c r="M25" s="118">
        <v>177266.852</v>
      </c>
      <c r="N25" s="118">
        <v>70398.839</v>
      </c>
      <c r="O25" s="118">
        <v>118287.419</v>
      </c>
      <c r="P25" s="118">
        <v>117525.644</v>
      </c>
      <c r="Q25" s="118">
        <v>87279.654</v>
      </c>
      <c r="R25" s="118">
        <v>103970.286</v>
      </c>
      <c r="S25" s="118">
        <v>116365.538</v>
      </c>
      <c r="T25" s="118">
        <v>133806.608</v>
      </c>
      <c r="U25" s="118">
        <v>129708.465</v>
      </c>
      <c r="V25" s="118">
        <v>129159.7</v>
      </c>
      <c r="W25" s="118" t="s">
        <v>64</v>
      </c>
    </row>
    <row r="26" spans="1:23" ht="15">
      <c r="A26" s="117" t="s">
        <v>80</v>
      </c>
      <c r="B26" s="117" t="s">
        <v>30</v>
      </c>
      <c r="C26" s="117" t="s">
        <v>75</v>
      </c>
      <c r="D26" s="117" t="s">
        <v>74</v>
      </c>
      <c r="E26" s="118">
        <v>3661922.416</v>
      </c>
      <c r="F26" s="118">
        <v>3691368.033</v>
      </c>
      <c r="G26" s="118">
        <v>3601756.722</v>
      </c>
      <c r="H26" s="118">
        <v>3623799.454</v>
      </c>
      <c r="I26" s="118">
        <v>3754506.127</v>
      </c>
      <c r="J26" s="118">
        <v>3910828.101</v>
      </c>
      <c r="K26" s="118">
        <v>4136192.471</v>
      </c>
      <c r="L26" s="118">
        <v>4349933.632</v>
      </c>
      <c r="M26" s="118">
        <v>4276209.266</v>
      </c>
      <c r="N26" s="118">
        <v>3616248.527</v>
      </c>
      <c r="O26" s="118">
        <v>3394974.824</v>
      </c>
      <c r="P26" s="118">
        <v>3556643.657</v>
      </c>
      <c r="Q26" s="118">
        <v>3178589.928</v>
      </c>
      <c r="R26" s="118">
        <v>3056723.784</v>
      </c>
      <c r="S26" s="118">
        <v>3071393.965</v>
      </c>
      <c r="T26" s="118">
        <v>3237821.484</v>
      </c>
      <c r="U26" s="118">
        <v>3230192.871</v>
      </c>
      <c r="V26" s="118">
        <v>3314612.469</v>
      </c>
      <c r="W26" s="118" t="s">
        <v>64</v>
      </c>
    </row>
    <row r="27" spans="1:23" ht="15">
      <c r="A27" s="117" t="s">
        <v>80</v>
      </c>
      <c r="B27" s="117" t="s">
        <v>30</v>
      </c>
      <c r="C27" s="117" t="s">
        <v>73</v>
      </c>
      <c r="D27" s="117" t="s">
        <v>1</v>
      </c>
      <c r="E27" s="118">
        <v>76805.346</v>
      </c>
      <c r="F27" s="118">
        <v>79451.485</v>
      </c>
      <c r="G27" s="118">
        <v>83106.619</v>
      </c>
      <c r="H27" s="118">
        <v>90273.733</v>
      </c>
      <c r="I27" s="118">
        <v>94815.326</v>
      </c>
      <c r="J27" s="118">
        <v>97587.438</v>
      </c>
      <c r="K27" s="118">
        <v>99701.567</v>
      </c>
      <c r="L27" s="118">
        <v>109805.858</v>
      </c>
      <c r="M27" s="118">
        <v>99661.342</v>
      </c>
      <c r="N27" s="118">
        <v>73391.89</v>
      </c>
      <c r="O27" s="118">
        <v>88449.343</v>
      </c>
      <c r="P27" s="118">
        <v>93413.894</v>
      </c>
      <c r="Q27" s="118">
        <v>77341.57</v>
      </c>
      <c r="R27" s="118">
        <v>74082.931</v>
      </c>
      <c r="S27" s="118">
        <v>77290.711</v>
      </c>
      <c r="T27" s="118">
        <v>79228.736</v>
      </c>
      <c r="U27" s="118">
        <v>84305.286</v>
      </c>
      <c r="V27" s="118">
        <v>92298.473</v>
      </c>
      <c r="W27" s="118" t="s">
        <v>64</v>
      </c>
    </row>
    <row r="28" spans="1:23" ht="15">
      <c r="A28" s="117" t="s">
        <v>80</v>
      </c>
      <c r="B28" s="117" t="s">
        <v>30</v>
      </c>
      <c r="C28" s="117" t="s">
        <v>72</v>
      </c>
      <c r="D28" s="117" t="s">
        <v>2</v>
      </c>
      <c r="E28" s="118">
        <v>59350.573</v>
      </c>
      <c r="F28" s="118">
        <v>59838.515</v>
      </c>
      <c r="G28" s="118">
        <v>60416.048</v>
      </c>
      <c r="H28" s="118">
        <v>61605.93</v>
      </c>
      <c r="I28" s="118">
        <v>64262.877</v>
      </c>
      <c r="J28" s="118">
        <v>68287.335</v>
      </c>
      <c r="K28" s="118">
        <v>66964.384</v>
      </c>
      <c r="L28" s="118">
        <v>66278.25</v>
      </c>
      <c r="M28" s="118">
        <v>67384.08</v>
      </c>
      <c r="N28" s="118">
        <v>61387.343</v>
      </c>
      <c r="O28" s="118">
        <v>71215.745</v>
      </c>
      <c r="P28" s="118">
        <v>73654.22</v>
      </c>
      <c r="Q28" s="118">
        <v>82839.723</v>
      </c>
      <c r="R28" s="118">
        <v>89000.683</v>
      </c>
      <c r="S28" s="118">
        <v>91825.867</v>
      </c>
      <c r="T28" s="118">
        <v>90317.238</v>
      </c>
      <c r="U28" s="118">
        <v>88599.549</v>
      </c>
      <c r="V28" s="118">
        <v>88673.324</v>
      </c>
      <c r="W28" s="118" t="s">
        <v>64</v>
      </c>
    </row>
    <row r="29" spans="1:23" ht="15">
      <c r="A29" s="117" t="s">
        <v>80</v>
      </c>
      <c r="B29" s="117" t="s">
        <v>30</v>
      </c>
      <c r="C29" s="117" t="s">
        <v>71</v>
      </c>
      <c r="D29" s="117" t="s">
        <v>70</v>
      </c>
      <c r="E29" s="118">
        <v>3679377.188</v>
      </c>
      <c r="F29" s="118">
        <v>3710981.002</v>
      </c>
      <c r="G29" s="118">
        <v>3624447.293</v>
      </c>
      <c r="H29" s="118">
        <v>3652467.257</v>
      </c>
      <c r="I29" s="118">
        <v>3785058.576</v>
      </c>
      <c r="J29" s="118">
        <v>3940128.204</v>
      </c>
      <c r="K29" s="118">
        <v>4168929.655</v>
      </c>
      <c r="L29" s="118">
        <v>4393461.24</v>
      </c>
      <c r="M29" s="118">
        <v>4308486.528</v>
      </c>
      <c r="N29" s="118">
        <v>3628253.074</v>
      </c>
      <c r="O29" s="118">
        <v>3412208.422</v>
      </c>
      <c r="P29" s="118">
        <v>3576403.331</v>
      </c>
      <c r="Q29" s="118">
        <v>3173091.775</v>
      </c>
      <c r="R29" s="118">
        <v>3041806.032</v>
      </c>
      <c r="S29" s="118">
        <v>3056858.808</v>
      </c>
      <c r="T29" s="118">
        <v>3226732.982</v>
      </c>
      <c r="U29" s="118">
        <v>3225898.608</v>
      </c>
      <c r="V29" s="118">
        <v>3318237.618</v>
      </c>
      <c r="W29" s="118" t="s">
        <v>64</v>
      </c>
    </row>
    <row r="30" spans="1:23" ht="15">
      <c r="A30" s="117" t="s">
        <v>80</v>
      </c>
      <c r="B30" s="117" t="s">
        <v>30</v>
      </c>
      <c r="C30" s="117" t="s">
        <v>67</v>
      </c>
      <c r="D30" s="117" t="s">
        <v>66</v>
      </c>
      <c r="E30" s="118">
        <v>17454.773</v>
      </c>
      <c r="F30" s="118">
        <v>19612.97</v>
      </c>
      <c r="G30" s="118">
        <v>22690.571</v>
      </c>
      <c r="H30" s="118">
        <v>28667.803</v>
      </c>
      <c r="I30" s="118">
        <v>30552.449</v>
      </c>
      <c r="J30" s="118">
        <v>29300.104</v>
      </c>
      <c r="K30" s="118">
        <v>32737.184</v>
      </c>
      <c r="L30" s="118">
        <v>43527.608</v>
      </c>
      <c r="M30" s="118">
        <v>32277.262</v>
      </c>
      <c r="N30" s="118">
        <v>12004.547</v>
      </c>
      <c r="O30" s="118">
        <v>17233.598</v>
      </c>
      <c r="P30" s="118">
        <v>19759.673</v>
      </c>
      <c r="Q30" s="118">
        <v>-5498.153</v>
      </c>
      <c r="R30" s="118">
        <v>-14917.752</v>
      </c>
      <c r="S30" s="118">
        <v>-14535.157</v>
      </c>
      <c r="T30" s="118">
        <v>-11088.502</v>
      </c>
      <c r="U30" s="118">
        <v>-4294.262</v>
      </c>
      <c r="V30" s="118">
        <v>3625.149</v>
      </c>
      <c r="W30" s="118" t="s">
        <v>64</v>
      </c>
    </row>
    <row r="31" spans="1:23" ht="15">
      <c r="A31" s="117" t="s">
        <v>79</v>
      </c>
      <c r="B31" s="117" t="s">
        <v>78</v>
      </c>
      <c r="C31" s="117" t="s">
        <v>75</v>
      </c>
      <c r="D31" s="117" t="s">
        <v>74</v>
      </c>
      <c r="E31" s="118">
        <v>1044223.436</v>
      </c>
      <c r="F31" s="118">
        <v>1041032.181</v>
      </c>
      <c r="G31" s="118">
        <v>1032709.836</v>
      </c>
      <c r="H31" s="118">
        <v>1022741.603</v>
      </c>
      <c r="I31" s="118">
        <v>1000740.559</v>
      </c>
      <c r="J31" s="118">
        <v>959720.295</v>
      </c>
      <c r="K31" s="118">
        <v>930281.723</v>
      </c>
      <c r="L31" s="118">
        <v>903154.077</v>
      </c>
      <c r="M31" s="118">
        <v>878270.369</v>
      </c>
      <c r="N31" s="118">
        <v>826783.678</v>
      </c>
      <c r="O31" s="118">
        <v>816826.874</v>
      </c>
      <c r="P31" s="118">
        <v>811689.246</v>
      </c>
      <c r="Q31" s="118">
        <v>792937.917</v>
      </c>
      <c r="R31" s="118">
        <v>757749.365</v>
      </c>
      <c r="S31" s="118">
        <v>724184.409</v>
      </c>
      <c r="T31" s="118">
        <v>705530.243</v>
      </c>
      <c r="U31" s="118">
        <v>659767.748</v>
      </c>
      <c r="V31" s="118">
        <v>657575.713</v>
      </c>
      <c r="W31" s="118" t="s">
        <v>64</v>
      </c>
    </row>
    <row r="32" spans="1:23" ht="15">
      <c r="A32" s="117" t="s">
        <v>79</v>
      </c>
      <c r="B32" s="117" t="s">
        <v>78</v>
      </c>
      <c r="C32" s="117" t="s">
        <v>73</v>
      </c>
      <c r="D32" s="117" t="s">
        <v>1</v>
      </c>
      <c r="E32" s="118">
        <v>966784.569</v>
      </c>
      <c r="F32" s="118">
        <v>1011639.74</v>
      </c>
      <c r="G32" s="118">
        <v>1011982.007</v>
      </c>
      <c r="H32" s="118">
        <v>1073670.332</v>
      </c>
      <c r="I32" s="118">
        <v>1116849.293</v>
      </c>
      <c r="J32" s="118">
        <v>1148704.442</v>
      </c>
      <c r="K32" s="118">
        <v>1189438.259</v>
      </c>
      <c r="L32" s="118">
        <v>1176208.68</v>
      </c>
      <c r="M32" s="118">
        <v>1191590.776</v>
      </c>
      <c r="N32" s="118">
        <v>1105695.027</v>
      </c>
      <c r="O32" s="118">
        <v>1117871.347</v>
      </c>
      <c r="P32" s="118">
        <v>1127175.156</v>
      </c>
      <c r="Q32" s="118">
        <v>1135392.776</v>
      </c>
      <c r="R32" s="118">
        <v>1097407.485</v>
      </c>
      <c r="S32" s="118">
        <v>1084393.726</v>
      </c>
      <c r="T32" s="118">
        <v>1125307.587</v>
      </c>
      <c r="U32" s="118">
        <v>1122643.456</v>
      </c>
      <c r="V32" s="118">
        <v>1160246.286</v>
      </c>
      <c r="W32" s="118" t="s">
        <v>64</v>
      </c>
    </row>
    <row r="33" spans="1:23" ht="15">
      <c r="A33" s="117" t="s">
        <v>79</v>
      </c>
      <c r="B33" s="117" t="s">
        <v>78</v>
      </c>
      <c r="C33" s="117" t="s">
        <v>72</v>
      </c>
      <c r="D33" s="117" t="s">
        <v>2</v>
      </c>
      <c r="E33" s="118">
        <v>141581.709</v>
      </c>
      <c r="F33" s="118">
        <v>131843.969</v>
      </c>
      <c r="G33" s="118">
        <v>142358.343</v>
      </c>
      <c r="H33" s="118">
        <v>151441.967</v>
      </c>
      <c r="I33" s="118">
        <v>160977.818</v>
      </c>
      <c r="J33" s="118">
        <v>165805.066</v>
      </c>
      <c r="K33" s="118">
        <v>170808.901</v>
      </c>
      <c r="L33" s="118">
        <v>189344.925</v>
      </c>
      <c r="M33" s="118">
        <v>191278.895</v>
      </c>
      <c r="N33" s="118">
        <v>189656.514</v>
      </c>
      <c r="O33" s="118">
        <v>195598.722</v>
      </c>
      <c r="P33" s="118">
        <v>192156.281</v>
      </c>
      <c r="Q33" s="118">
        <v>216688.733</v>
      </c>
      <c r="R33" s="118">
        <v>221801.196</v>
      </c>
      <c r="S33" s="118">
        <v>216569.273</v>
      </c>
      <c r="T33" s="118">
        <v>227539.322</v>
      </c>
      <c r="U33" s="118">
        <v>246932.442</v>
      </c>
      <c r="V33" s="118">
        <v>267128.604</v>
      </c>
      <c r="W33" s="118" t="s">
        <v>64</v>
      </c>
    </row>
    <row r="34" spans="1:23" ht="15">
      <c r="A34" s="117" t="s">
        <v>79</v>
      </c>
      <c r="B34" s="117" t="s">
        <v>78</v>
      </c>
      <c r="C34" s="117" t="s">
        <v>71</v>
      </c>
      <c r="D34" s="117" t="s">
        <v>70</v>
      </c>
      <c r="E34" s="118">
        <v>1869426.296</v>
      </c>
      <c r="F34" s="118">
        <v>1920827.953</v>
      </c>
      <c r="G34" s="118">
        <v>1902333.5</v>
      </c>
      <c r="H34" s="118">
        <v>1944969.968</v>
      </c>
      <c r="I34" s="118">
        <v>1956612.034</v>
      </c>
      <c r="J34" s="118">
        <v>1942619.671</v>
      </c>
      <c r="K34" s="118">
        <v>1948911.081</v>
      </c>
      <c r="L34" s="118">
        <v>1890017.832</v>
      </c>
      <c r="M34" s="118">
        <v>1878582.249</v>
      </c>
      <c r="N34" s="118">
        <v>1742822.191</v>
      </c>
      <c r="O34" s="118">
        <v>1739099.498</v>
      </c>
      <c r="P34" s="118">
        <v>1746708.122</v>
      </c>
      <c r="Q34" s="118">
        <v>1711641.96</v>
      </c>
      <c r="R34" s="118">
        <v>1633355.654</v>
      </c>
      <c r="S34" s="118">
        <v>1592008.863</v>
      </c>
      <c r="T34" s="118">
        <v>1603298.508</v>
      </c>
      <c r="U34" s="118">
        <v>1535478.763</v>
      </c>
      <c r="V34" s="118">
        <v>1550693.394</v>
      </c>
      <c r="W34" s="118" t="s">
        <v>64</v>
      </c>
    </row>
    <row r="35" spans="1:23" ht="15">
      <c r="A35" s="117" t="s">
        <v>79</v>
      </c>
      <c r="B35" s="117" t="s">
        <v>78</v>
      </c>
      <c r="C35" s="117" t="s">
        <v>67</v>
      </c>
      <c r="D35" s="117" t="s">
        <v>66</v>
      </c>
      <c r="E35" s="118">
        <v>825202.86</v>
      </c>
      <c r="F35" s="118">
        <v>879795.771</v>
      </c>
      <c r="G35" s="118">
        <v>869623.664</v>
      </c>
      <c r="H35" s="118">
        <v>922228.365</v>
      </c>
      <c r="I35" s="118">
        <v>955871.475</v>
      </c>
      <c r="J35" s="118">
        <v>982899.376</v>
      </c>
      <c r="K35" s="118">
        <v>1018629.358</v>
      </c>
      <c r="L35" s="118">
        <v>986863.755</v>
      </c>
      <c r="M35" s="118">
        <v>1000311.88</v>
      </c>
      <c r="N35" s="118">
        <v>916038.513</v>
      </c>
      <c r="O35" s="118">
        <v>922272.624</v>
      </c>
      <c r="P35" s="118">
        <v>935018.875</v>
      </c>
      <c r="Q35" s="118">
        <v>918704.043</v>
      </c>
      <c r="R35" s="118">
        <v>875606.289</v>
      </c>
      <c r="S35" s="118">
        <v>867824.453</v>
      </c>
      <c r="T35" s="118">
        <v>897768.265</v>
      </c>
      <c r="U35" s="118">
        <v>875711.014</v>
      </c>
      <c r="V35" s="118">
        <v>893117.682</v>
      </c>
      <c r="W35" s="118" t="s">
        <v>64</v>
      </c>
    </row>
    <row r="36" spans="1:23" ht="15">
      <c r="A36" s="117" t="s">
        <v>77</v>
      </c>
      <c r="B36" s="117" t="s">
        <v>76</v>
      </c>
      <c r="C36" s="117" t="s">
        <v>75</v>
      </c>
      <c r="D36" s="117" t="s">
        <v>74</v>
      </c>
      <c r="E36" s="118" t="s">
        <v>64</v>
      </c>
      <c r="F36" s="118" t="s">
        <v>64</v>
      </c>
      <c r="G36" s="118" t="s">
        <v>64</v>
      </c>
      <c r="H36" s="118" t="s">
        <v>64</v>
      </c>
      <c r="I36" s="118" t="s">
        <v>64</v>
      </c>
      <c r="J36" s="118" t="s">
        <v>64</v>
      </c>
      <c r="K36" s="118" t="s">
        <v>64</v>
      </c>
      <c r="L36" s="118" t="s">
        <v>64</v>
      </c>
      <c r="M36" s="118" t="s">
        <v>64</v>
      </c>
      <c r="N36" s="118" t="s">
        <v>64</v>
      </c>
      <c r="O36" s="118" t="s">
        <v>64</v>
      </c>
      <c r="P36" s="118" t="s">
        <v>64</v>
      </c>
      <c r="Q36" s="118" t="s">
        <v>64</v>
      </c>
      <c r="R36" s="118" t="s">
        <v>64</v>
      </c>
      <c r="S36" s="118" t="s">
        <v>64</v>
      </c>
      <c r="T36" s="118" t="s">
        <v>64</v>
      </c>
      <c r="U36" s="118" t="s">
        <v>64</v>
      </c>
      <c r="V36" s="118" t="s">
        <v>64</v>
      </c>
      <c r="W36" s="118" t="s">
        <v>64</v>
      </c>
    </row>
    <row r="37" spans="1:23" ht="15">
      <c r="A37" s="117" t="s">
        <v>77</v>
      </c>
      <c r="B37" s="117" t="s">
        <v>76</v>
      </c>
      <c r="C37" s="117" t="s">
        <v>73</v>
      </c>
      <c r="D37" s="117" t="s">
        <v>1</v>
      </c>
      <c r="E37" s="118">
        <v>32533</v>
      </c>
      <c r="F37" s="118">
        <v>30796</v>
      </c>
      <c r="G37" s="118">
        <v>35943</v>
      </c>
      <c r="H37" s="118">
        <v>40675</v>
      </c>
      <c r="I37" s="118">
        <v>47920.347</v>
      </c>
      <c r="J37" s="118">
        <v>42990.761</v>
      </c>
      <c r="K37" s="118">
        <v>44484.787</v>
      </c>
      <c r="L37" s="118">
        <v>49802.517</v>
      </c>
      <c r="M37" s="118">
        <v>50395.21</v>
      </c>
      <c r="N37" s="118">
        <v>43869.263</v>
      </c>
      <c r="O37" s="118">
        <v>49055.431</v>
      </c>
      <c r="P37" s="118">
        <v>50507.194</v>
      </c>
      <c r="Q37" s="118">
        <v>47026.28</v>
      </c>
      <c r="R37" s="118">
        <v>52192.732</v>
      </c>
      <c r="S37" s="118">
        <v>53683.526</v>
      </c>
      <c r="T37" s="118">
        <v>53551.463</v>
      </c>
      <c r="U37" s="118">
        <v>56406.626</v>
      </c>
      <c r="V37" s="118">
        <v>61401.716</v>
      </c>
      <c r="W37" s="118" t="s">
        <v>64</v>
      </c>
    </row>
    <row r="38" spans="1:23" ht="15">
      <c r="A38" s="117" t="s">
        <v>77</v>
      </c>
      <c r="B38" s="117" t="s">
        <v>76</v>
      </c>
      <c r="C38" s="117" t="s">
        <v>72</v>
      </c>
      <c r="D38" s="117" t="s">
        <v>2</v>
      </c>
      <c r="E38" s="118">
        <v>33852.216</v>
      </c>
      <c r="F38" s="118">
        <v>36542.561</v>
      </c>
      <c r="G38" s="118">
        <v>37030.379</v>
      </c>
      <c r="H38" s="118">
        <v>32302.376</v>
      </c>
      <c r="I38" s="118">
        <v>34696.233</v>
      </c>
      <c r="J38" s="118">
        <v>34349.266</v>
      </c>
      <c r="K38" s="118">
        <v>36462.884</v>
      </c>
      <c r="L38" s="118">
        <v>38305.18</v>
      </c>
      <c r="M38" s="118">
        <v>40249.021</v>
      </c>
      <c r="N38" s="118">
        <v>35709.458</v>
      </c>
      <c r="O38" s="118">
        <v>40908.632</v>
      </c>
      <c r="P38" s="118">
        <v>42116.935</v>
      </c>
      <c r="Q38" s="118">
        <v>43689.525</v>
      </c>
      <c r="R38" s="118">
        <v>45553.877</v>
      </c>
      <c r="S38" s="118">
        <v>46680.817</v>
      </c>
      <c r="T38" s="118">
        <v>46134.874</v>
      </c>
      <c r="U38" s="118">
        <v>46271.318</v>
      </c>
      <c r="V38" s="118">
        <v>50471.185</v>
      </c>
      <c r="W38" s="118" t="s">
        <v>64</v>
      </c>
    </row>
    <row r="39" spans="1:23" ht="15">
      <c r="A39" s="117" t="s">
        <v>77</v>
      </c>
      <c r="B39" s="117" t="s">
        <v>76</v>
      </c>
      <c r="C39" s="117" t="s">
        <v>71</v>
      </c>
      <c r="D39" s="117" t="s">
        <v>70</v>
      </c>
      <c r="E39" s="118">
        <v>-1319.216</v>
      </c>
      <c r="F39" s="118">
        <v>-5746.561</v>
      </c>
      <c r="G39" s="118">
        <v>-1087.379</v>
      </c>
      <c r="H39" s="118">
        <v>8372.624</v>
      </c>
      <c r="I39" s="118">
        <v>13224.114</v>
      </c>
      <c r="J39" s="118">
        <v>8641.496</v>
      </c>
      <c r="K39" s="118">
        <v>8021.903</v>
      </c>
      <c r="L39" s="118">
        <v>11497.337</v>
      </c>
      <c r="M39" s="118">
        <v>10146.189</v>
      </c>
      <c r="N39" s="118">
        <v>8159.805</v>
      </c>
      <c r="O39" s="118">
        <v>8146.8</v>
      </c>
      <c r="P39" s="118">
        <v>8390.259</v>
      </c>
      <c r="Q39" s="118">
        <v>3336.755</v>
      </c>
      <c r="R39" s="118">
        <v>6638.855</v>
      </c>
      <c r="S39" s="118">
        <v>7002.709</v>
      </c>
      <c r="T39" s="118">
        <v>7416.589</v>
      </c>
      <c r="U39" s="118">
        <v>10135.307</v>
      </c>
      <c r="V39" s="118">
        <v>10930.531</v>
      </c>
      <c r="W39" s="118" t="s">
        <v>64</v>
      </c>
    </row>
    <row r="40" spans="1:23" ht="15">
      <c r="A40" s="117" t="s">
        <v>77</v>
      </c>
      <c r="B40" s="117" t="s">
        <v>76</v>
      </c>
      <c r="C40" s="117" t="s">
        <v>67</v>
      </c>
      <c r="D40" s="117" t="s">
        <v>66</v>
      </c>
      <c r="E40" s="118">
        <v>-1319.216</v>
      </c>
      <c r="F40" s="118">
        <v>-5746.561</v>
      </c>
      <c r="G40" s="118">
        <v>-1087.379</v>
      </c>
      <c r="H40" s="118">
        <v>8372.624</v>
      </c>
      <c r="I40" s="118">
        <v>13224.114</v>
      </c>
      <c r="J40" s="118">
        <v>8641.496</v>
      </c>
      <c r="K40" s="118">
        <v>8021.903</v>
      </c>
      <c r="L40" s="118">
        <v>11497.337</v>
      </c>
      <c r="M40" s="118">
        <v>10146.189</v>
      </c>
      <c r="N40" s="118">
        <v>8159.805</v>
      </c>
      <c r="O40" s="118">
        <v>8146.8</v>
      </c>
      <c r="P40" s="118">
        <v>8390.259</v>
      </c>
      <c r="Q40" s="118">
        <v>3336.755</v>
      </c>
      <c r="R40" s="118">
        <v>6638.855</v>
      </c>
      <c r="S40" s="118">
        <v>7002.709</v>
      </c>
      <c r="T40" s="118">
        <v>7416.589</v>
      </c>
      <c r="U40" s="118">
        <v>10135.307</v>
      </c>
      <c r="V40" s="118">
        <v>10930.531</v>
      </c>
      <c r="W40" s="118" t="s">
        <v>64</v>
      </c>
    </row>
    <row r="41" spans="1:23" ht="15">
      <c r="A41" s="117" t="s">
        <v>69</v>
      </c>
      <c r="B41" s="117" t="s">
        <v>68</v>
      </c>
      <c r="C41" s="117" t="s">
        <v>75</v>
      </c>
      <c r="D41" s="117" t="s">
        <v>74</v>
      </c>
      <c r="E41" s="118" t="s">
        <v>64</v>
      </c>
      <c r="F41" s="118" t="s">
        <v>64</v>
      </c>
      <c r="G41" s="118" t="s">
        <v>64</v>
      </c>
      <c r="H41" s="118" t="s">
        <v>64</v>
      </c>
      <c r="I41" s="118" t="s">
        <v>64</v>
      </c>
      <c r="J41" s="118" t="s">
        <v>64</v>
      </c>
      <c r="K41" s="118" t="s">
        <v>64</v>
      </c>
      <c r="L41" s="118" t="s">
        <v>64</v>
      </c>
      <c r="M41" s="118" t="s">
        <v>64</v>
      </c>
      <c r="N41" s="118" t="s">
        <v>64</v>
      </c>
      <c r="O41" s="118" t="s">
        <v>64</v>
      </c>
      <c r="P41" s="118" t="s">
        <v>64</v>
      </c>
      <c r="Q41" s="118" t="s">
        <v>64</v>
      </c>
      <c r="R41" s="118" t="s">
        <v>64</v>
      </c>
      <c r="S41" s="118" t="s">
        <v>64</v>
      </c>
      <c r="T41" s="118" t="s">
        <v>64</v>
      </c>
      <c r="U41" s="118" t="s">
        <v>64</v>
      </c>
      <c r="V41" s="118" t="s">
        <v>64</v>
      </c>
      <c r="W41" s="118" t="s">
        <v>64</v>
      </c>
    </row>
    <row r="42" spans="1:23" ht="15">
      <c r="A42" s="117" t="s">
        <v>69</v>
      </c>
      <c r="B42" s="117" t="s">
        <v>68</v>
      </c>
      <c r="C42" s="117" t="s">
        <v>73</v>
      </c>
      <c r="D42" s="117" t="s">
        <v>1</v>
      </c>
      <c r="E42" s="118">
        <v>0.069</v>
      </c>
      <c r="F42" s="118">
        <v>0.132</v>
      </c>
      <c r="G42" s="118">
        <v>67.722</v>
      </c>
      <c r="H42" s="118">
        <v>130.694</v>
      </c>
      <c r="I42" s="118">
        <v>135.471</v>
      </c>
      <c r="J42" s="118">
        <v>153.647</v>
      </c>
      <c r="K42" s="118">
        <v>158.657</v>
      </c>
      <c r="L42" s="118">
        <v>113.767</v>
      </c>
      <c r="M42" s="118">
        <v>159.745</v>
      </c>
      <c r="N42" s="118">
        <v>602.192</v>
      </c>
      <c r="O42" s="118">
        <v>781.308</v>
      </c>
      <c r="P42" s="118">
        <v>787.696</v>
      </c>
      <c r="Q42" s="118">
        <v>809.47</v>
      </c>
      <c r="R42" s="118">
        <v>877.764</v>
      </c>
      <c r="S42" s="118">
        <v>1139.226</v>
      </c>
      <c r="T42" s="118">
        <v>1036.456</v>
      </c>
      <c r="U42" s="118">
        <v>2478.101</v>
      </c>
      <c r="V42" s="118">
        <v>3826.947</v>
      </c>
      <c r="W42" s="118" t="s">
        <v>64</v>
      </c>
    </row>
    <row r="43" spans="1:23" ht="15">
      <c r="A43" s="117" t="s">
        <v>69</v>
      </c>
      <c r="B43" s="117" t="s">
        <v>68</v>
      </c>
      <c r="C43" s="117" t="s">
        <v>72</v>
      </c>
      <c r="D43" s="117" t="s">
        <v>2</v>
      </c>
      <c r="E43" s="118">
        <v>0.805</v>
      </c>
      <c r="F43" s="118">
        <v>0.693</v>
      </c>
      <c r="G43" s="118">
        <v>23.799</v>
      </c>
      <c r="H43" s="118">
        <v>67.235</v>
      </c>
      <c r="I43" s="118">
        <v>76.383</v>
      </c>
      <c r="J43" s="118">
        <v>52.545</v>
      </c>
      <c r="K43" s="118">
        <v>216.797</v>
      </c>
      <c r="L43" s="118">
        <v>179.625</v>
      </c>
      <c r="M43" s="118">
        <v>169.684</v>
      </c>
      <c r="N43" s="118">
        <v>179.062</v>
      </c>
      <c r="O43" s="118">
        <v>437.574</v>
      </c>
      <c r="P43" s="118">
        <v>542.29</v>
      </c>
      <c r="Q43" s="118">
        <v>573.859</v>
      </c>
      <c r="R43" s="118">
        <v>307.207</v>
      </c>
      <c r="S43" s="118">
        <v>316.271</v>
      </c>
      <c r="T43" s="118">
        <v>408.617</v>
      </c>
      <c r="U43" s="118">
        <v>477.642</v>
      </c>
      <c r="V43" s="118">
        <v>468.618</v>
      </c>
      <c r="W43" s="118" t="s">
        <v>64</v>
      </c>
    </row>
    <row r="44" spans="1:23" ht="15">
      <c r="A44" s="117" t="s">
        <v>69</v>
      </c>
      <c r="B44" s="117" t="s">
        <v>68</v>
      </c>
      <c r="C44" s="117" t="s">
        <v>71</v>
      </c>
      <c r="D44" s="117" t="s">
        <v>70</v>
      </c>
      <c r="E44" s="118">
        <v>-0.736</v>
      </c>
      <c r="F44" s="118">
        <v>-0.561</v>
      </c>
      <c r="G44" s="118">
        <v>43.923</v>
      </c>
      <c r="H44" s="118">
        <v>63.458</v>
      </c>
      <c r="I44" s="118">
        <v>59.088</v>
      </c>
      <c r="J44" s="118">
        <v>101.102</v>
      </c>
      <c r="K44" s="118">
        <v>-58.14</v>
      </c>
      <c r="L44" s="118">
        <v>-65.858</v>
      </c>
      <c r="M44" s="118">
        <v>-9.939</v>
      </c>
      <c r="N44" s="118">
        <v>423.129</v>
      </c>
      <c r="O44" s="118">
        <v>343.734</v>
      </c>
      <c r="P44" s="118">
        <v>245.406</v>
      </c>
      <c r="Q44" s="118">
        <v>235.612</v>
      </c>
      <c r="R44" s="118">
        <v>570.557</v>
      </c>
      <c r="S44" s="118">
        <v>822.955</v>
      </c>
      <c r="T44" s="118">
        <v>627.838</v>
      </c>
      <c r="U44" s="118">
        <v>2000.459</v>
      </c>
      <c r="V44" s="118">
        <v>3358.33</v>
      </c>
      <c r="W44" s="118" t="s">
        <v>64</v>
      </c>
    </row>
    <row r="45" spans="1:23" ht="15">
      <c r="A45" s="117" t="s">
        <v>69</v>
      </c>
      <c r="B45" s="117" t="s">
        <v>68</v>
      </c>
      <c r="C45" s="117" t="s">
        <v>67</v>
      </c>
      <c r="D45" s="117" t="s">
        <v>66</v>
      </c>
      <c r="E45" s="118">
        <v>-0.736</v>
      </c>
      <c r="F45" s="118">
        <v>-0.561</v>
      </c>
      <c r="G45" s="118">
        <v>43.923</v>
      </c>
      <c r="H45" s="118">
        <v>63.458</v>
      </c>
      <c r="I45" s="118">
        <v>59.088</v>
      </c>
      <c r="J45" s="118">
        <v>101.102</v>
      </c>
      <c r="K45" s="118">
        <v>-58.14</v>
      </c>
      <c r="L45" s="118">
        <v>-65.858</v>
      </c>
      <c r="M45" s="118">
        <v>-9.939</v>
      </c>
      <c r="N45" s="118">
        <v>423.129</v>
      </c>
      <c r="O45" s="118">
        <v>343.734</v>
      </c>
      <c r="P45" s="118">
        <v>245.406</v>
      </c>
      <c r="Q45" s="118">
        <v>235.612</v>
      </c>
      <c r="R45" s="118">
        <v>570.557</v>
      </c>
      <c r="S45" s="118">
        <v>822.955</v>
      </c>
      <c r="T45" s="118">
        <v>627.838</v>
      </c>
      <c r="U45" s="118">
        <v>2000.459</v>
      </c>
      <c r="V45" s="118">
        <v>3358.33</v>
      </c>
      <c r="W45" s="118" t="s">
        <v>64</v>
      </c>
    </row>
    <row r="47" ht="15">
      <c r="A47" s="115" t="s">
        <v>65</v>
      </c>
    </row>
    <row r="48" spans="1:2" ht="15">
      <c r="A48" s="115" t="s">
        <v>64</v>
      </c>
      <c r="B48" s="115" t="s">
        <v>63</v>
      </c>
    </row>
    <row r="50" spans="1:2" ht="15">
      <c r="A50" s="115" t="s">
        <v>111</v>
      </c>
      <c r="B50" s="115" t="s">
        <v>112</v>
      </c>
    </row>
    <row r="51" spans="1:2" ht="15">
      <c r="A51" s="115" t="s">
        <v>109</v>
      </c>
      <c r="B51" s="115" t="s">
        <v>108</v>
      </c>
    </row>
    <row r="53" spans="1:23" ht="15">
      <c r="A53" s="117" t="s">
        <v>107</v>
      </c>
      <c r="B53" s="117" t="s">
        <v>106</v>
      </c>
      <c r="C53" s="117" t="s">
        <v>105</v>
      </c>
      <c r="D53" s="117" t="s">
        <v>104</v>
      </c>
      <c r="E53" s="117" t="s">
        <v>103</v>
      </c>
      <c r="F53" s="117" t="s">
        <v>102</v>
      </c>
      <c r="G53" s="117" t="s">
        <v>101</v>
      </c>
      <c r="H53" s="117" t="s">
        <v>100</v>
      </c>
      <c r="I53" s="117" t="s">
        <v>99</v>
      </c>
      <c r="J53" s="117" t="s">
        <v>98</v>
      </c>
      <c r="K53" s="117" t="s">
        <v>97</v>
      </c>
      <c r="L53" s="117" t="s">
        <v>96</v>
      </c>
      <c r="M53" s="117" t="s">
        <v>95</v>
      </c>
      <c r="N53" s="117" t="s">
        <v>94</v>
      </c>
      <c r="O53" s="117" t="s">
        <v>93</v>
      </c>
      <c r="P53" s="117" t="s">
        <v>92</v>
      </c>
      <c r="Q53" s="117" t="s">
        <v>91</v>
      </c>
      <c r="R53" s="117" t="s">
        <v>90</v>
      </c>
      <c r="S53" s="117" t="s">
        <v>89</v>
      </c>
      <c r="T53" s="117" t="s">
        <v>88</v>
      </c>
      <c r="U53" s="117" t="s">
        <v>87</v>
      </c>
      <c r="V53" s="117" t="s">
        <v>86</v>
      </c>
      <c r="W53" s="117" t="s">
        <v>85</v>
      </c>
    </row>
    <row r="54" spans="1:23" ht="15">
      <c r="A54" s="117" t="s">
        <v>84</v>
      </c>
      <c r="B54" s="117" t="s">
        <v>12</v>
      </c>
      <c r="C54" s="117" t="s">
        <v>75</v>
      </c>
      <c r="D54" s="117" t="s">
        <v>74</v>
      </c>
      <c r="E54" s="119">
        <v>13.394</v>
      </c>
      <c r="F54" s="119">
        <v>13.326</v>
      </c>
      <c r="G54" s="119">
        <v>13.115</v>
      </c>
      <c r="H54" s="119">
        <v>12.846</v>
      </c>
      <c r="I54" s="119">
        <v>13.429</v>
      </c>
      <c r="J54" s="119">
        <v>13.489</v>
      </c>
      <c r="K54" s="119">
        <v>13.669</v>
      </c>
      <c r="L54" s="119">
        <v>14.085</v>
      </c>
      <c r="M54" s="119">
        <v>13.938</v>
      </c>
      <c r="N54" s="119">
        <v>12.414</v>
      </c>
      <c r="O54" s="119">
        <v>11.903</v>
      </c>
      <c r="P54" s="119">
        <v>12.413</v>
      </c>
      <c r="Q54" s="119">
        <v>11.494</v>
      </c>
      <c r="R54" s="119">
        <v>11.283</v>
      </c>
      <c r="S54" s="119">
        <v>11.411</v>
      </c>
      <c r="T54" s="119">
        <v>11.41</v>
      </c>
      <c r="U54" s="119">
        <v>11.336</v>
      </c>
      <c r="V54" s="119">
        <v>11.476</v>
      </c>
      <c r="W54" s="119" t="s">
        <v>64</v>
      </c>
    </row>
    <row r="55" spans="1:23" ht="15">
      <c r="A55" s="117" t="s">
        <v>84</v>
      </c>
      <c r="B55" s="117" t="s">
        <v>12</v>
      </c>
      <c r="C55" s="117" t="s">
        <v>73</v>
      </c>
      <c r="D55" s="117" t="s">
        <v>1</v>
      </c>
      <c r="E55" s="119">
        <v>3.039</v>
      </c>
      <c r="F55" s="119">
        <v>3.121</v>
      </c>
      <c r="G55" s="119">
        <v>3.145</v>
      </c>
      <c r="H55" s="119">
        <v>3.318</v>
      </c>
      <c r="I55" s="119">
        <v>3.472</v>
      </c>
      <c r="J55" s="119">
        <v>3.54</v>
      </c>
      <c r="K55" s="119">
        <v>3.634</v>
      </c>
      <c r="L55" s="119">
        <v>3.67</v>
      </c>
      <c r="M55" s="119">
        <v>3.632</v>
      </c>
      <c r="N55" s="119">
        <v>3.088</v>
      </c>
      <c r="O55" s="119">
        <v>3.281</v>
      </c>
      <c r="P55" s="119">
        <v>3.35</v>
      </c>
      <c r="Q55" s="119">
        <v>3.27</v>
      </c>
      <c r="R55" s="119">
        <v>3.232</v>
      </c>
      <c r="S55" s="119">
        <v>3.249</v>
      </c>
      <c r="T55" s="119">
        <v>3.333</v>
      </c>
      <c r="U55" s="119">
        <v>3.341</v>
      </c>
      <c r="V55" s="119">
        <v>3.464</v>
      </c>
      <c r="W55" s="119" t="s">
        <v>64</v>
      </c>
    </row>
    <row r="56" spans="1:23" ht="15">
      <c r="A56" s="117" t="s">
        <v>84</v>
      </c>
      <c r="B56" s="117" t="s">
        <v>12</v>
      </c>
      <c r="C56" s="117" t="s">
        <v>72</v>
      </c>
      <c r="D56" s="117" t="s">
        <v>2</v>
      </c>
      <c r="E56" s="119">
        <v>0.842</v>
      </c>
      <c r="F56" s="119">
        <v>0.809</v>
      </c>
      <c r="G56" s="119">
        <v>0.86</v>
      </c>
      <c r="H56" s="119">
        <v>0.89</v>
      </c>
      <c r="I56" s="119">
        <v>0.926</v>
      </c>
      <c r="J56" s="119">
        <v>0.976</v>
      </c>
      <c r="K56" s="119">
        <v>1.01</v>
      </c>
      <c r="L56" s="119">
        <v>1.027</v>
      </c>
      <c r="M56" s="119">
        <v>1.07</v>
      </c>
      <c r="N56" s="119">
        <v>1.013</v>
      </c>
      <c r="O56" s="119">
        <v>1.107</v>
      </c>
      <c r="P56" s="119">
        <v>1.133</v>
      </c>
      <c r="Q56" s="119">
        <v>1.221</v>
      </c>
      <c r="R56" s="119">
        <v>1.269</v>
      </c>
      <c r="S56" s="119">
        <v>1.271</v>
      </c>
      <c r="T56" s="119">
        <v>1.277</v>
      </c>
      <c r="U56" s="119">
        <v>1.314</v>
      </c>
      <c r="V56" s="119">
        <v>1.362</v>
      </c>
      <c r="W56" s="119" t="s">
        <v>64</v>
      </c>
    </row>
    <row r="57" spans="1:23" ht="15">
      <c r="A57" s="117" t="s">
        <v>84</v>
      </c>
      <c r="B57" s="117" t="s">
        <v>12</v>
      </c>
      <c r="C57" s="117" t="s">
        <v>71</v>
      </c>
      <c r="D57" s="117" t="s">
        <v>70</v>
      </c>
      <c r="E57" s="119">
        <v>15.592</v>
      </c>
      <c r="F57" s="119">
        <v>15.638</v>
      </c>
      <c r="G57" s="119">
        <v>15.4</v>
      </c>
      <c r="H57" s="119">
        <v>15.274</v>
      </c>
      <c r="I57" s="119">
        <v>15.975</v>
      </c>
      <c r="J57" s="119">
        <v>16.054</v>
      </c>
      <c r="K57" s="119">
        <v>16.294</v>
      </c>
      <c r="L57" s="119">
        <v>16.728</v>
      </c>
      <c r="M57" s="119">
        <v>16.5</v>
      </c>
      <c r="N57" s="119">
        <v>14.489</v>
      </c>
      <c r="O57" s="119">
        <v>14.077</v>
      </c>
      <c r="P57" s="119">
        <v>14.629</v>
      </c>
      <c r="Q57" s="119">
        <v>13.544</v>
      </c>
      <c r="R57" s="119">
        <v>13.245</v>
      </c>
      <c r="S57" s="119">
        <v>13.39</v>
      </c>
      <c r="T57" s="119">
        <v>13.465</v>
      </c>
      <c r="U57" s="119">
        <v>13.363</v>
      </c>
      <c r="V57" s="86">
        <v>13.578</v>
      </c>
      <c r="W57" s="119" t="s">
        <v>64</v>
      </c>
    </row>
    <row r="58" spans="1:23" ht="15">
      <c r="A58" s="117" t="s">
        <v>84</v>
      </c>
      <c r="B58" s="117" t="s">
        <v>12</v>
      </c>
      <c r="C58" s="117" t="s">
        <v>67</v>
      </c>
      <c r="D58" s="117" t="s">
        <v>66</v>
      </c>
      <c r="E58" s="119">
        <v>2.198</v>
      </c>
      <c r="F58" s="119">
        <v>2.312</v>
      </c>
      <c r="G58" s="119">
        <v>2.285</v>
      </c>
      <c r="H58" s="119">
        <v>2.428</v>
      </c>
      <c r="I58" s="119">
        <v>2.545</v>
      </c>
      <c r="J58" s="119">
        <v>2.564</v>
      </c>
      <c r="K58" s="119">
        <v>2.625</v>
      </c>
      <c r="L58" s="119">
        <v>2.643</v>
      </c>
      <c r="M58" s="119">
        <v>2.562</v>
      </c>
      <c r="N58" s="119">
        <v>2.074</v>
      </c>
      <c r="O58" s="119">
        <v>2.174</v>
      </c>
      <c r="P58" s="119">
        <v>2.217</v>
      </c>
      <c r="Q58" s="119">
        <v>2.049</v>
      </c>
      <c r="R58" s="119">
        <v>1.962</v>
      </c>
      <c r="S58" s="119">
        <v>1.979</v>
      </c>
      <c r="T58" s="119">
        <v>2.056</v>
      </c>
      <c r="U58" s="119">
        <v>2.027</v>
      </c>
      <c r="V58" s="119">
        <v>2.102</v>
      </c>
      <c r="W58" s="119" t="s">
        <v>64</v>
      </c>
    </row>
    <row r="59" spans="1:23" ht="15">
      <c r="A59" s="117" t="s">
        <v>83</v>
      </c>
      <c r="B59" s="117" t="s">
        <v>3</v>
      </c>
      <c r="C59" s="117" t="s">
        <v>75</v>
      </c>
      <c r="D59" s="117" t="s">
        <v>74</v>
      </c>
      <c r="E59" s="119">
        <v>3.441</v>
      </c>
      <c r="F59" s="119">
        <v>3.346</v>
      </c>
      <c r="G59" s="119">
        <v>3.369</v>
      </c>
      <c r="H59" s="119">
        <v>3.114</v>
      </c>
      <c r="I59" s="119">
        <v>3.512</v>
      </c>
      <c r="J59" s="119">
        <v>3.379</v>
      </c>
      <c r="K59" s="119">
        <v>3.196</v>
      </c>
      <c r="L59" s="119">
        <v>3.285</v>
      </c>
      <c r="M59" s="119">
        <v>3.374</v>
      </c>
      <c r="N59" s="119">
        <v>3.305</v>
      </c>
      <c r="O59" s="119">
        <v>3.218</v>
      </c>
      <c r="P59" s="119">
        <v>3.399</v>
      </c>
      <c r="Q59" s="119">
        <v>3.259</v>
      </c>
      <c r="R59" s="119">
        <v>3.324</v>
      </c>
      <c r="S59" s="119">
        <v>3.566</v>
      </c>
      <c r="T59" s="119">
        <v>3.298</v>
      </c>
      <c r="U59" s="119">
        <v>3.324</v>
      </c>
      <c r="V59" s="119">
        <v>3.305</v>
      </c>
      <c r="W59" s="119" t="s">
        <v>64</v>
      </c>
    </row>
    <row r="60" spans="1:23" ht="15">
      <c r="A60" s="117" t="s">
        <v>83</v>
      </c>
      <c r="B60" s="117" t="s">
        <v>3</v>
      </c>
      <c r="C60" s="117" t="s">
        <v>73</v>
      </c>
      <c r="D60" s="117" t="s">
        <v>1</v>
      </c>
      <c r="E60" s="119">
        <v>0.326</v>
      </c>
      <c r="F60" s="119">
        <v>0.339</v>
      </c>
      <c r="G60" s="119">
        <v>0.354</v>
      </c>
      <c r="H60" s="119">
        <v>0.349</v>
      </c>
      <c r="I60" s="119">
        <v>0.355</v>
      </c>
      <c r="J60" s="119">
        <v>0.356</v>
      </c>
      <c r="K60" s="119">
        <v>0.358</v>
      </c>
      <c r="L60" s="119">
        <v>0.386</v>
      </c>
      <c r="M60" s="119">
        <v>0.374</v>
      </c>
      <c r="N60" s="119">
        <v>0.312</v>
      </c>
      <c r="O60" s="119">
        <v>0.325</v>
      </c>
      <c r="P60" s="119">
        <v>0.341</v>
      </c>
      <c r="Q60" s="119">
        <v>0.338</v>
      </c>
      <c r="R60" s="119">
        <v>0.35</v>
      </c>
      <c r="S60" s="119">
        <v>0.376</v>
      </c>
      <c r="T60" s="119">
        <v>0.375</v>
      </c>
      <c r="U60" s="119">
        <v>0.384</v>
      </c>
      <c r="V60" s="119">
        <v>0.398</v>
      </c>
      <c r="W60" s="119" t="s">
        <v>64</v>
      </c>
    </row>
    <row r="61" spans="1:23" ht="15">
      <c r="A61" s="117" t="s">
        <v>83</v>
      </c>
      <c r="B61" s="117" t="s">
        <v>3</v>
      </c>
      <c r="C61" s="117" t="s">
        <v>72</v>
      </c>
      <c r="D61" s="117" t="s">
        <v>2</v>
      </c>
      <c r="E61" s="119">
        <v>0.205</v>
      </c>
      <c r="F61" s="119">
        <v>0.189</v>
      </c>
      <c r="G61" s="119">
        <v>0.199</v>
      </c>
      <c r="H61" s="119">
        <v>0.208</v>
      </c>
      <c r="I61" s="119">
        <v>0.202</v>
      </c>
      <c r="J61" s="119">
        <v>0.229</v>
      </c>
      <c r="K61" s="119">
        <v>0.245</v>
      </c>
      <c r="L61" s="119">
        <v>0.222</v>
      </c>
      <c r="M61" s="119">
        <v>0.246</v>
      </c>
      <c r="N61" s="119">
        <v>0.24</v>
      </c>
      <c r="O61" s="119">
        <v>0.267</v>
      </c>
      <c r="P61" s="119">
        <v>0.271</v>
      </c>
      <c r="Q61" s="119">
        <v>0.278</v>
      </c>
      <c r="R61" s="119">
        <v>0.308</v>
      </c>
      <c r="S61" s="119">
        <v>0.323</v>
      </c>
      <c r="T61" s="119">
        <v>0.339</v>
      </c>
      <c r="U61" s="119">
        <v>0.34</v>
      </c>
      <c r="V61" s="119">
        <v>0.327</v>
      </c>
      <c r="W61" s="119" t="s">
        <v>64</v>
      </c>
    </row>
    <row r="62" spans="1:23" ht="15">
      <c r="A62" s="117" t="s">
        <v>83</v>
      </c>
      <c r="B62" s="117" t="s">
        <v>3</v>
      </c>
      <c r="C62" s="117" t="s">
        <v>71</v>
      </c>
      <c r="D62" s="117" t="s">
        <v>70</v>
      </c>
      <c r="E62" s="119">
        <v>3.562</v>
      </c>
      <c r="F62" s="119">
        <v>3.496</v>
      </c>
      <c r="G62" s="119">
        <v>3.524</v>
      </c>
      <c r="H62" s="119">
        <v>3.255</v>
      </c>
      <c r="I62" s="119">
        <v>3.665</v>
      </c>
      <c r="J62" s="119">
        <v>3.505</v>
      </c>
      <c r="K62" s="119">
        <v>3.309</v>
      </c>
      <c r="L62" s="119">
        <v>3.449</v>
      </c>
      <c r="M62" s="119">
        <v>3.502</v>
      </c>
      <c r="N62" s="119">
        <v>3.376</v>
      </c>
      <c r="O62" s="119">
        <v>3.275</v>
      </c>
      <c r="P62" s="119">
        <v>3.469</v>
      </c>
      <c r="Q62" s="119">
        <v>3.318</v>
      </c>
      <c r="R62" s="119">
        <v>3.366</v>
      </c>
      <c r="S62" s="119">
        <v>3.619</v>
      </c>
      <c r="T62" s="119">
        <v>3.334</v>
      </c>
      <c r="U62" s="119">
        <v>3.368</v>
      </c>
      <c r="V62" s="86">
        <v>3.376</v>
      </c>
      <c r="W62" s="119" t="s">
        <v>64</v>
      </c>
    </row>
    <row r="63" spans="1:23" ht="15">
      <c r="A63" s="117" t="s">
        <v>83</v>
      </c>
      <c r="B63" s="117" t="s">
        <v>3</v>
      </c>
      <c r="C63" s="117" t="s">
        <v>67</v>
      </c>
      <c r="D63" s="117" t="s">
        <v>66</v>
      </c>
      <c r="E63" s="119">
        <v>0.121</v>
      </c>
      <c r="F63" s="119">
        <v>0.15</v>
      </c>
      <c r="G63" s="119">
        <v>0.155</v>
      </c>
      <c r="H63" s="119">
        <v>0.141</v>
      </c>
      <c r="I63" s="119">
        <v>0.153</v>
      </c>
      <c r="J63" s="119">
        <v>0.126</v>
      </c>
      <c r="K63" s="119">
        <v>0.114</v>
      </c>
      <c r="L63" s="119">
        <v>0.165</v>
      </c>
      <c r="M63" s="119">
        <v>0.128</v>
      </c>
      <c r="N63" s="119">
        <v>0.071</v>
      </c>
      <c r="O63" s="119">
        <v>0.058</v>
      </c>
      <c r="P63" s="119">
        <v>0.07</v>
      </c>
      <c r="Q63" s="119">
        <v>0.06</v>
      </c>
      <c r="R63" s="119">
        <v>0.042</v>
      </c>
      <c r="S63" s="119">
        <v>0.053</v>
      </c>
      <c r="T63" s="119">
        <v>0.037</v>
      </c>
      <c r="U63" s="119">
        <v>0.044</v>
      </c>
      <c r="V63" s="119">
        <v>0.071</v>
      </c>
      <c r="W63" s="119" t="s">
        <v>64</v>
      </c>
    </row>
    <row r="64" spans="1:23" ht="15">
      <c r="A64" s="117" t="s">
        <v>82</v>
      </c>
      <c r="B64" s="117" t="s">
        <v>81</v>
      </c>
      <c r="C64" s="117" t="s">
        <v>75</v>
      </c>
      <c r="D64" s="117" t="s">
        <v>74</v>
      </c>
      <c r="E64" s="119">
        <v>0.306</v>
      </c>
      <c r="F64" s="119">
        <v>0.295</v>
      </c>
      <c r="G64" s="119">
        <v>0.284</v>
      </c>
      <c r="H64" s="119">
        <v>0.28</v>
      </c>
      <c r="I64" s="119">
        <v>0.283</v>
      </c>
      <c r="J64" s="119">
        <v>0.281</v>
      </c>
      <c r="K64" s="119">
        <v>0.287</v>
      </c>
      <c r="L64" s="119">
        <v>0.28</v>
      </c>
      <c r="M64" s="119">
        <v>0.279</v>
      </c>
      <c r="N64" s="119">
        <v>0.272</v>
      </c>
      <c r="O64" s="119">
        <v>0.325</v>
      </c>
      <c r="P64" s="119">
        <v>0.338</v>
      </c>
      <c r="Q64" s="119">
        <v>0.365</v>
      </c>
      <c r="R64" s="119">
        <v>0.422</v>
      </c>
      <c r="S64" s="119">
        <v>0.369</v>
      </c>
      <c r="T64" s="119">
        <v>0.371</v>
      </c>
      <c r="U64" s="119">
        <v>0.398</v>
      </c>
      <c r="V64" s="119">
        <v>0.413</v>
      </c>
      <c r="W64" s="119" t="s">
        <v>64</v>
      </c>
    </row>
    <row r="65" spans="1:23" ht="15">
      <c r="A65" s="117" t="s">
        <v>82</v>
      </c>
      <c r="B65" s="117" t="s">
        <v>81</v>
      </c>
      <c r="C65" s="117" t="s">
        <v>73</v>
      </c>
      <c r="D65" s="117" t="s">
        <v>1</v>
      </c>
      <c r="E65" s="119">
        <v>0.508</v>
      </c>
      <c r="F65" s="119">
        <v>0.486</v>
      </c>
      <c r="G65" s="119">
        <v>0.482</v>
      </c>
      <c r="H65" s="119">
        <v>0.519</v>
      </c>
      <c r="I65" s="119">
        <v>0.564</v>
      </c>
      <c r="J65" s="119">
        <v>0.582</v>
      </c>
      <c r="K65" s="119">
        <v>0.594</v>
      </c>
      <c r="L65" s="119">
        <v>0.608</v>
      </c>
      <c r="M65" s="119">
        <v>0.581</v>
      </c>
      <c r="N65" s="119">
        <v>0.342</v>
      </c>
      <c r="O65" s="119">
        <v>0.463</v>
      </c>
      <c r="P65" s="119">
        <v>0.483</v>
      </c>
      <c r="Q65" s="119">
        <v>0.434</v>
      </c>
      <c r="R65" s="119">
        <v>0.462</v>
      </c>
      <c r="S65" s="119">
        <v>0.477</v>
      </c>
      <c r="T65" s="119">
        <v>0.486</v>
      </c>
      <c r="U65" s="119">
        <v>0.48</v>
      </c>
      <c r="V65" s="119">
        <v>0.493</v>
      </c>
      <c r="W65" s="119" t="s">
        <v>64</v>
      </c>
    </row>
    <row r="66" spans="1:23" ht="15">
      <c r="A66" s="117" t="s">
        <v>82</v>
      </c>
      <c r="B66" s="117" t="s">
        <v>81</v>
      </c>
      <c r="C66" s="117" t="s">
        <v>72</v>
      </c>
      <c r="D66" s="117" t="s">
        <v>2</v>
      </c>
      <c r="E66" s="119">
        <v>0.156</v>
      </c>
      <c r="F66" s="119">
        <v>0.154</v>
      </c>
      <c r="G66" s="119">
        <v>0.171</v>
      </c>
      <c r="H66" s="119">
        <v>0.183</v>
      </c>
      <c r="I66" s="119">
        <v>0.197</v>
      </c>
      <c r="J66" s="119">
        <v>0.205</v>
      </c>
      <c r="K66" s="119">
        <v>0.213</v>
      </c>
      <c r="L66" s="119">
        <v>0.217</v>
      </c>
      <c r="M66" s="119">
        <v>0.227</v>
      </c>
      <c r="N66" s="119">
        <v>0.202</v>
      </c>
      <c r="O66" s="119">
        <v>0.228</v>
      </c>
      <c r="P66" s="119">
        <v>0.249</v>
      </c>
      <c r="Q66" s="119">
        <v>0.261</v>
      </c>
      <c r="R66" s="119">
        <v>0.256</v>
      </c>
      <c r="S66" s="119">
        <v>0.247</v>
      </c>
      <c r="T66" s="119">
        <v>0.223</v>
      </c>
      <c r="U66" s="119">
        <v>0.226</v>
      </c>
      <c r="V66" s="119">
        <v>0.241</v>
      </c>
      <c r="W66" s="119" t="s">
        <v>64</v>
      </c>
    </row>
    <row r="67" spans="1:23" ht="15">
      <c r="A67" s="117" t="s">
        <v>82</v>
      </c>
      <c r="B67" s="117" t="s">
        <v>81</v>
      </c>
      <c r="C67" s="117" t="s">
        <v>71</v>
      </c>
      <c r="D67" s="117" t="s">
        <v>70</v>
      </c>
      <c r="E67" s="119">
        <v>0.658</v>
      </c>
      <c r="F67" s="119">
        <v>0.627</v>
      </c>
      <c r="G67" s="119">
        <v>0.595</v>
      </c>
      <c r="H67" s="119">
        <v>0.617</v>
      </c>
      <c r="I67" s="119">
        <v>0.65</v>
      </c>
      <c r="J67" s="119">
        <v>0.658</v>
      </c>
      <c r="K67" s="119">
        <v>0.668</v>
      </c>
      <c r="L67" s="119">
        <v>0.671</v>
      </c>
      <c r="M67" s="119">
        <v>0.633</v>
      </c>
      <c r="N67" s="119">
        <v>0.412</v>
      </c>
      <c r="O67" s="119">
        <v>0.56</v>
      </c>
      <c r="P67" s="119">
        <v>0.572</v>
      </c>
      <c r="Q67" s="119">
        <v>0.538</v>
      </c>
      <c r="R67" s="119">
        <v>0.627</v>
      </c>
      <c r="S67" s="119">
        <v>0.598</v>
      </c>
      <c r="T67" s="119">
        <v>0.634</v>
      </c>
      <c r="U67" s="119">
        <v>0.652</v>
      </c>
      <c r="V67" s="86">
        <v>0.666</v>
      </c>
      <c r="W67" s="119" t="s">
        <v>64</v>
      </c>
    </row>
    <row r="68" spans="1:23" ht="15">
      <c r="A68" s="117" t="s">
        <v>82</v>
      </c>
      <c r="B68" s="117" t="s">
        <v>81</v>
      </c>
      <c r="C68" s="117" t="s">
        <v>67</v>
      </c>
      <c r="D68" s="117" t="s">
        <v>66</v>
      </c>
      <c r="E68" s="119">
        <v>0.352</v>
      </c>
      <c r="F68" s="119">
        <v>0.333</v>
      </c>
      <c r="G68" s="119">
        <v>0.31</v>
      </c>
      <c r="H68" s="119">
        <v>0.337</v>
      </c>
      <c r="I68" s="119">
        <v>0.367</v>
      </c>
      <c r="J68" s="119">
        <v>0.377</v>
      </c>
      <c r="K68" s="119">
        <v>0.381</v>
      </c>
      <c r="L68" s="119">
        <v>0.391</v>
      </c>
      <c r="M68" s="119">
        <v>0.354</v>
      </c>
      <c r="N68" s="119">
        <v>0.14</v>
      </c>
      <c r="O68" s="119">
        <v>0.235</v>
      </c>
      <c r="P68" s="119">
        <v>0.233</v>
      </c>
      <c r="Q68" s="119">
        <v>0.173</v>
      </c>
      <c r="R68" s="119">
        <v>0.205</v>
      </c>
      <c r="S68" s="119">
        <v>0.229</v>
      </c>
      <c r="T68" s="119">
        <v>0.263</v>
      </c>
      <c r="U68" s="119">
        <v>0.254</v>
      </c>
      <c r="V68" s="119">
        <v>0.252</v>
      </c>
      <c r="W68" s="119" t="s">
        <v>64</v>
      </c>
    </row>
    <row r="69" spans="1:23" ht="15">
      <c r="A69" s="117" t="s">
        <v>80</v>
      </c>
      <c r="B69" s="117" t="s">
        <v>30</v>
      </c>
      <c r="C69" s="117" t="s">
        <v>75</v>
      </c>
      <c r="D69" s="117" t="s">
        <v>74</v>
      </c>
      <c r="E69" s="119">
        <v>7.507</v>
      </c>
      <c r="F69" s="119">
        <v>7.555</v>
      </c>
      <c r="G69" s="119">
        <v>7.353</v>
      </c>
      <c r="H69" s="119">
        <v>7.371</v>
      </c>
      <c r="I69" s="119">
        <v>7.607</v>
      </c>
      <c r="J69" s="119">
        <v>7.892</v>
      </c>
      <c r="K69" s="119">
        <v>8.316</v>
      </c>
      <c r="L69" s="119">
        <v>8.712</v>
      </c>
      <c r="M69" s="119">
        <v>8.532</v>
      </c>
      <c r="N69" s="119">
        <v>7.194</v>
      </c>
      <c r="O69" s="119">
        <v>6.739</v>
      </c>
      <c r="P69" s="119">
        <v>7.064</v>
      </c>
      <c r="Q69" s="119">
        <v>6.299</v>
      </c>
      <c r="R69" s="119">
        <v>6.04</v>
      </c>
      <c r="S69" s="119">
        <v>6.05</v>
      </c>
      <c r="T69" s="119">
        <v>6.356</v>
      </c>
      <c r="U69" s="119">
        <v>6.323</v>
      </c>
      <c r="V69" s="119">
        <v>6.473</v>
      </c>
      <c r="W69" s="119" t="s">
        <v>64</v>
      </c>
    </row>
    <row r="70" spans="1:23" ht="15">
      <c r="A70" s="117" t="s">
        <v>80</v>
      </c>
      <c r="B70" s="117" t="s">
        <v>30</v>
      </c>
      <c r="C70" s="117" t="s">
        <v>73</v>
      </c>
      <c r="D70" s="117" t="s">
        <v>1</v>
      </c>
      <c r="E70" s="119">
        <v>0.157</v>
      </c>
      <c r="F70" s="119">
        <v>0.163</v>
      </c>
      <c r="G70" s="119">
        <v>0.17</v>
      </c>
      <c r="H70" s="119">
        <v>0.184</v>
      </c>
      <c r="I70" s="119">
        <v>0.192</v>
      </c>
      <c r="J70" s="119">
        <v>0.197</v>
      </c>
      <c r="K70" s="119">
        <v>0.2</v>
      </c>
      <c r="L70" s="119">
        <v>0.22</v>
      </c>
      <c r="M70" s="119">
        <v>0.199</v>
      </c>
      <c r="N70" s="119">
        <v>0.146</v>
      </c>
      <c r="O70" s="119">
        <v>0.176</v>
      </c>
      <c r="P70" s="119">
        <v>0.186</v>
      </c>
      <c r="Q70" s="119">
        <v>0.153</v>
      </c>
      <c r="R70" s="119">
        <v>0.146</v>
      </c>
      <c r="S70" s="119">
        <v>0.152</v>
      </c>
      <c r="T70" s="119">
        <v>0.156</v>
      </c>
      <c r="U70" s="119">
        <v>0.165</v>
      </c>
      <c r="V70" s="119">
        <v>0.18</v>
      </c>
      <c r="W70" s="119" t="s">
        <v>64</v>
      </c>
    </row>
    <row r="71" spans="1:23" ht="15">
      <c r="A71" s="117" t="s">
        <v>80</v>
      </c>
      <c r="B71" s="117" t="s">
        <v>30</v>
      </c>
      <c r="C71" s="117" t="s">
        <v>72</v>
      </c>
      <c r="D71" s="117" t="s">
        <v>2</v>
      </c>
      <c r="E71" s="119">
        <v>0.122</v>
      </c>
      <c r="F71" s="119">
        <v>0.122</v>
      </c>
      <c r="G71" s="119">
        <v>0.123</v>
      </c>
      <c r="H71" s="119">
        <v>0.125</v>
      </c>
      <c r="I71" s="119">
        <v>0.13</v>
      </c>
      <c r="J71" s="119">
        <v>0.138</v>
      </c>
      <c r="K71" s="119">
        <v>0.135</v>
      </c>
      <c r="L71" s="119">
        <v>0.133</v>
      </c>
      <c r="M71" s="119">
        <v>0.134</v>
      </c>
      <c r="N71" s="119">
        <v>0.122</v>
      </c>
      <c r="O71" s="119">
        <v>0.141</v>
      </c>
      <c r="P71" s="119">
        <v>0.146</v>
      </c>
      <c r="Q71" s="119">
        <v>0.164</v>
      </c>
      <c r="R71" s="119">
        <v>0.176</v>
      </c>
      <c r="S71" s="119">
        <v>0.181</v>
      </c>
      <c r="T71" s="119">
        <v>0.177</v>
      </c>
      <c r="U71" s="119">
        <v>0.173</v>
      </c>
      <c r="V71" s="119">
        <v>0.173</v>
      </c>
      <c r="W71" s="119" t="s">
        <v>64</v>
      </c>
    </row>
    <row r="72" spans="1:23" ht="15">
      <c r="A72" s="117" t="s">
        <v>80</v>
      </c>
      <c r="B72" s="117" t="s">
        <v>30</v>
      </c>
      <c r="C72" s="117" t="s">
        <v>71</v>
      </c>
      <c r="D72" s="117" t="s">
        <v>70</v>
      </c>
      <c r="E72" s="119">
        <v>7.542</v>
      </c>
      <c r="F72" s="119">
        <v>7.595</v>
      </c>
      <c r="G72" s="119">
        <v>7.399</v>
      </c>
      <c r="H72" s="119">
        <v>7.429</v>
      </c>
      <c r="I72" s="119">
        <v>7.669</v>
      </c>
      <c r="J72" s="119">
        <v>7.952</v>
      </c>
      <c r="K72" s="119">
        <v>8.382</v>
      </c>
      <c r="L72" s="119">
        <v>8.799</v>
      </c>
      <c r="M72" s="119">
        <v>8.596</v>
      </c>
      <c r="N72" s="119">
        <v>7.217</v>
      </c>
      <c r="O72" s="119">
        <v>6.773</v>
      </c>
      <c r="P72" s="119">
        <v>7.103</v>
      </c>
      <c r="Q72" s="119">
        <v>6.288</v>
      </c>
      <c r="R72" s="119">
        <v>6.01</v>
      </c>
      <c r="S72" s="119">
        <v>6.021</v>
      </c>
      <c r="T72" s="119">
        <v>6.334</v>
      </c>
      <c r="U72" s="119">
        <v>6.314</v>
      </c>
      <c r="V72" s="86">
        <v>6.48</v>
      </c>
      <c r="W72" s="119" t="s">
        <v>64</v>
      </c>
    </row>
    <row r="73" spans="1:23" ht="15">
      <c r="A73" s="117" t="s">
        <v>80</v>
      </c>
      <c r="B73" s="117" t="s">
        <v>30</v>
      </c>
      <c r="C73" s="117" t="s">
        <v>67</v>
      </c>
      <c r="D73" s="117" t="s">
        <v>66</v>
      </c>
      <c r="E73" s="119">
        <v>0.036</v>
      </c>
      <c r="F73" s="119">
        <v>0.04</v>
      </c>
      <c r="G73" s="119">
        <v>0.046</v>
      </c>
      <c r="H73" s="119">
        <v>0.058</v>
      </c>
      <c r="I73" s="119">
        <v>0.062</v>
      </c>
      <c r="J73" s="119">
        <v>0.059</v>
      </c>
      <c r="K73" s="119">
        <v>0.066</v>
      </c>
      <c r="L73" s="119">
        <v>0.087</v>
      </c>
      <c r="M73" s="119">
        <v>0.064</v>
      </c>
      <c r="N73" s="119">
        <v>0.024</v>
      </c>
      <c r="O73" s="119">
        <v>0.034</v>
      </c>
      <c r="P73" s="119">
        <v>0.039</v>
      </c>
      <c r="Q73" s="119">
        <v>-0.011</v>
      </c>
      <c r="R73" s="119">
        <v>-0.029</v>
      </c>
      <c r="S73" s="119">
        <v>-0.029</v>
      </c>
      <c r="T73" s="119">
        <v>-0.022</v>
      </c>
      <c r="U73" s="119">
        <v>-0.008</v>
      </c>
      <c r="V73" s="119">
        <v>0.007</v>
      </c>
      <c r="W73" s="119" t="s">
        <v>64</v>
      </c>
    </row>
    <row r="74" spans="1:23" ht="15">
      <c r="A74" s="117" t="s">
        <v>79</v>
      </c>
      <c r="B74" s="117" t="s">
        <v>78</v>
      </c>
      <c r="C74" s="117" t="s">
        <v>75</v>
      </c>
      <c r="D74" s="117" t="s">
        <v>74</v>
      </c>
      <c r="E74" s="119">
        <v>2.141</v>
      </c>
      <c r="F74" s="119">
        <v>2.131</v>
      </c>
      <c r="G74" s="119">
        <v>2.108</v>
      </c>
      <c r="H74" s="119">
        <v>2.08</v>
      </c>
      <c r="I74" s="119">
        <v>2.028</v>
      </c>
      <c r="J74" s="119">
        <v>1.937</v>
      </c>
      <c r="K74" s="119">
        <v>1.87</v>
      </c>
      <c r="L74" s="119">
        <v>1.809</v>
      </c>
      <c r="M74" s="119">
        <v>1.752</v>
      </c>
      <c r="N74" s="119">
        <v>1.645</v>
      </c>
      <c r="O74" s="119">
        <v>1.621</v>
      </c>
      <c r="P74" s="119">
        <v>1.612</v>
      </c>
      <c r="Q74" s="119">
        <v>1.571</v>
      </c>
      <c r="R74" s="119">
        <v>1.497</v>
      </c>
      <c r="S74" s="119">
        <v>1.427</v>
      </c>
      <c r="T74" s="119">
        <v>1.385</v>
      </c>
      <c r="U74" s="119">
        <v>1.291</v>
      </c>
      <c r="V74" s="119">
        <v>1.284</v>
      </c>
      <c r="W74" s="119" t="s">
        <v>64</v>
      </c>
    </row>
    <row r="75" spans="1:23" ht="15">
      <c r="A75" s="117" t="s">
        <v>79</v>
      </c>
      <c r="B75" s="117" t="s">
        <v>78</v>
      </c>
      <c r="C75" s="117" t="s">
        <v>73</v>
      </c>
      <c r="D75" s="117" t="s">
        <v>1</v>
      </c>
      <c r="E75" s="119">
        <v>1.982</v>
      </c>
      <c r="F75" s="119">
        <v>2.07</v>
      </c>
      <c r="G75" s="119">
        <v>2.066</v>
      </c>
      <c r="H75" s="119">
        <v>2.184</v>
      </c>
      <c r="I75" s="119">
        <v>2.263</v>
      </c>
      <c r="J75" s="119">
        <v>2.318</v>
      </c>
      <c r="K75" s="119">
        <v>2.391</v>
      </c>
      <c r="L75" s="119">
        <v>2.356</v>
      </c>
      <c r="M75" s="119">
        <v>2.378</v>
      </c>
      <c r="N75" s="119">
        <v>2.2</v>
      </c>
      <c r="O75" s="119">
        <v>2.219</v>
      </c>
      <c r="P75" s="119">
        <v>2.239</v>
      </c>
      <c r="Q75" s="119">
        <v>2.25</v>
      </c>
      <c r="R75" s="119">
        <v>2.168</v>
      </c>
      <c r="S75" s="119">
        <v>2.136</v>
      </c>
      <c r="T75" s="119">
        <v>2.209</v>
      </c>
      <c r="U75" s="119">
        <v>2.197</v>
      </c>
      <c r="V75" s="119">
        <v>2.266</v>
      </c>
      <c r="W75" s="119" t="s">
        <v>64</v>
      </c>
    </row>
    <row r="76" spans="1:23" ht="15">
      <c r="A76" s="117" t="s">
        <v>79</v>
      </c>
      <c r="B76" s="117" t="s">
        <v>78</v>
      </c>
      <c r="C76" s="117" t="s">
        <v>72</v>
      </c>
      <c r="D76" s="117" t="s">
        <v>2</v>
      </c>
      <c r="E76" s="119">
        <v>0.29</v>
      </c>
      <c r="F76" s="119">
        <v>0.27</v>
      </c>
      <c r="G76" s="119">
        <v>0.291</v>
      </c>
      <c r="H76" s="119">
        <v>0.308</v>
      </c>
      <c r="I76" s="119">
        <v>0.326</v>
      </c>
      <c r="J76" s="119">
        <v>0.335</v>
      </c>
      <c r="K76" s="119">
        <v>0.343</v>
      </c>
      <c r="L76" s="119">
        <v>0.379</v>
      </c>
      <c r="M76" s="119">
        <v>0.382</v>
      </c>
      <c r="N76" s="119">
        <v>0.377</v>
      </c>
      <c r="O76" s="119">
        <v>0.388</v>
      </c>
      <c r="P76" s="119">
        <v>0.382</v>
      </c>
      <c r="Q76" s="119">
        <v>0.429</v>
      </c>
      <c r="R76" s="119">
        <v>0.438</v>
      </c>
      <c r="S76" s="119">
        <v>0.427</v>
      </c>
      <c r="T76" s="119">
        <v>0.447</v>
      </c>
      <c r="U76" s="119">
        <v>0.483</v>
      </c>
      <c r="V76" s="119">
        <v>0.522</v>
      </c>
      <c r="W76" s="119" t="s">
        <v>64</v>
      </c>
    </row>
    <row r="77" spans="1:23" ht="15">
      <c r="A77" s="117" t="s">
        <v>79</v>
      </c>
      <c r="B77" s="117" t="s">
        <v>78</v>
      </c>
      <c r="C77" s="117" t="s">
        <v>71</v>
      </c>
      <c r="D77" s="117" t="s">
        <v>70</v>
      </c>
      <c r="E77" s="119">
        <v>3.832</v>
      </c>
      <c r="F77" s="119">
        <v>3.931</v>
      </c>
      <c r="G77" s="119">
        <v>3.884</v>
      </c>
      <c r="H77" s="119">
        <v>3.956</v>
      </c>
      <c r="I77" s="119">
        <v>3.964</v>
      </c>
      <c r="J77" s="119">
        <v>3.92</v>
      </c>
      <c r="K77" s="119">
        <v>3.918</v>
      </c>
      <c r="L77" s="119">
        <v>3.785</v>
      </c>
      <c r="M77" s="119">
        <v>3.748</v>
      </c>
      <c r="N77" s="119">
        <v>3.467</v>
      </c>
      <c r="O77" s="119">
        <v>3.452</v>
      </c>
      <c r="P77" s="119">
        <v>3.469</v>
      </c>
      <c r="Q77" s="119">
        <v>3.392</v>
      </c>
      <c r="R77" s="119">
        <v>3.227</v>
      </c>
      <c r="S77" s="119">
        <v>3.136</v>
      </c>
      <c r="T77" s="119">
        <v>3.147</v>
      </c>
      <c r="U77" s="119">
        <v>3.005</v>
      </c>
      <c r="V77" s="86">
        <v>3.028</v>
      </c>
      <c r="W77" s="119" t="s">
        <v>64</v>
      </c>
    </row>
    <row r="78" spans="1:23" ht="15">
      <c r="A78" s="117" t="s">
        <v>79</v>
      </c>
      <c r="B78" s="117" t="s">
        <v>78</v>
      </c>
      <c r="C78" s="117" t="s">
        <v>67</v>
      </c>
      <c r="D78" s="117" t="s">
        <v>66</v>
      </c>
      <c r="E78" s="119">
        <v>1.692</v>
      </c>
      <c r="F78" s="119">
        <v>1.801</v>
      </c>
      <c r="G78" s="119">
        <v>1.775</v>
      </c>
      <c r="H78" s="119">
        <v>1.876</v>
      </c>
      <c r="I78" s="119">
        <v>1.937</v>
      </c>
      <c r="J78" s="119">
        <v>1.984</v>
      </c>
      <c r="K78" s="119">
        <v>2.048</v>
      </c>
      <c r="L78" s="119">
        <v>1.976</v>
      </c>
      <c r="M78" s="119">
        <v>1.996</v>
      </c>
      <c r="N78" s="119">
        <v>1.822</v>
      </c>
      <c r="O78" s="119">
        <v>1.831</v>
      </c>
      <c r="P78" s="119">
        <v>1.857</v>
      </c>
      <c r="Q78" s="119">
        <v>1.821</v>
      </c>
      <c r="R78" s="119">
        <v>1.73</v>
      </c>
      <c r="S78" s="119">
        <v>1.709</v>
      </c>
      <c r="T78" s="119">
        <v>1.762</v>
      </c>
      <c r="U78" s="119">
        <v>1.714</v>
      </c>
      <c r="V78" s="119">
        <v>1.744</v>
      </c>
      <c r="W78" s="119" t="s">
        <v>64</v>
      </c>
    </row>
    <row r="79" spans="1:23" ht="15">
      <c r="A79" s="117" t="s">
        <v>77</v>
      </c>
      <c r="B79" s="117" t="s">
        <v>76</v>
      </c>
      <c r="C79" s="117" t="s">
        <v>75</v>
      </c>
      <c r="D79" s="117" t="s">
        <v>74</v>
      </c>
      <c r="E79" s="119" t="s">
        <v>64</v>
      </c>
      <c r="F79" s="119" t="s">
        <v>64</v>
      </c>
      <c r="G79" s="119" t="s">
        <v>64</v>
      </c>
      <c r="H79" s="119" t="s">
        <v>64</v>
      </c>
      <c r="I79" s="119" t="s">
        <v>64</v>
      </c>
      <c r="J79" s="119" t="s">
        <v>64</v>
      </c>
      <c r="K79" s="119" t="s">
        <v>64</v>
      </c>
      <c r="L79" s="119" t="s">
        <v>64</v>
      </c>
      <c r="M79" s="119" t="s">
        <v>64</v>
      </c>
      <c r="N79" s="119" t="s">
        <v>64</v>
      </c>
      <c r="O79" s="119" t="s">
        <v>64</v>
      </c>
      <c r="P79" s="119" t="s">
        <v>64</v>
      </c>
      <c r="Q79" s="119" t="s">
        <v>64</v>
      </c>
      <c r="R79" s="119" t="s">
        <v>64</v>
      </c>
      <c r="S79" s="119" t="s">
        <v>64</v>
      </c>
      <c r="T79" s="119" t="s">
        <v>64</v>
      </c>
      <c r="U79" s="119" t="s">
        <v>64</v>
      </c>
      <c r="V79" s="119" t="s">
        <v>64</v>
      </c>
      <c r="W79" s="119" t="s">
        <v>64</v>
      </c>
    </row>
    <row r="80" spans="1:23" ht="15">
      <c r="A80" s="117" t="s">
        <v>77</v>
      </c>
      <c r="B80" s="117" t="s">
        <v>76</v>
      </c>
      <c r="C80" s="117" t="s">
        <v>73</v>
      </c>
      <c r="D80" s="117" t="s">
        <v>1</v>
      </c>
      <c r="E80" s="119">
        <v>0.067</v>
      </c>
      <c r="F80" s="119">
        <v>0.063</v>
      </c>
      <c r="G80" s="119">
        <v>0.073</v>
      </c>
      <c r="H80" s="119">
        <v>0.083</v>
      </c>
      <c r="I80" s="119">
        <v>0.097</v>
      </c>
      <c r="J80" s="119">
        <v>0.087</v>
      </c>
      <c r="K80" s="119">
        <v>0.089</v>
      </c>
      <c r="L80" s="119">
        <v>0.1</v>
      </c>
      <c r="M80" s="119">
        <v>0.101</v>
      </c>
      <c r="N80" s="119">
        <v>0.087</v>
      </c>
      <c r="O80" s="119">
        <v>0.097</v>
      </c>
      <c r="P80" s="119">
        <v>0.1</v>
      </c>
      <c r="Q80" s="119">
        <v>0.093</v>
      </c>
      <c r="R80" s="119">
        <v>0.103</v>
      </c>
      <c r="S80" s="119">
        <v>0.106</v>
      </c>
      <c r="T80" s="119">
        <v>0.105</v>
      </c>
      <c r="U80" s="119">
        <v>0.11</v>
      </c>
      <c r="V80" s="119">
        <v>0.12</v>
      </c>
      <c r="W80" s="119" t="s">
        <v>64</v>
      </c>
    </row>
    <row r="81" spans="1:23" ht="15">
      <c r="A81" s="117" t="s">
        <v>77</v>
      </c>
      <c r="B81" s="117" t="s">
        <v>76</v>
      </c>
      <c r="C81" s="117" t="s">
        <v>72</v>
      </c>
      <c r="D81" s="117" t="s">
        <v>2</v>
      </c>
      <c r="E81" s="119">
        <v>0.069</v>
      </c>
      <c r="F81" s="119">
        <v>0.075</v>
      </c>
      <c r="G81" s="119">
        <v>0.076</v>
      </c>
      <c r="H81" s="119">
        <v>0.066</v>
      </c>
      <c r="I81" s="119">
        <v>0.07</v>
      </c>
      <c r="J81" s="119">
        <v>0.069</v>
      </c>
      <c r="K81" s="119">
        <v>0.073</v>
      </c>
      <c r="L81" s="119">
        <v>0.077</v>
      </c>
      <c r="M81" s="119">
        <v>0.08</v>
      </c>
      <c r="N81" s="119">
        <v>0.071</v>
      </c>
      <c r="O81" s="119">
        <v>0.081</v>
      </c>
      <c r="P81" s="119">
        <v>0.084</v>
      </c>
      <c r="Q81" s="119">
        <v>0.087</v>
      </c>
      <c r="R81" s="119">
        <v>0.09</v>
      </c>
      <c r="S81" s="119">
        <v>0.092</v>
      </c>
      <c r="T81" s="119">
        <v>0.091</v>
      </c>
      <c r="U81" s="119">
        <v>0.091</v>
      </c>
      <c r="V81" s="119">
        <v>0.099</v>
      </c>
      <c r="W81" s="119" t="s">
        <v>64</v>
      </c>
    </row>
    <row r="82" spans="1:23" ht="15">
      <c r="A82" s="117" t="s">
        <v>77</v>
      </c>
      <c r="B82" s="117" t="s">
        <v>76</v>
      </c>
      <c r="C82" s="117" t="s">
        <v>71</v>
      </c>
      <c r="D82" s="117" t="s">
        <v>70</v>
      </c>
      <c r="E82" s="119">
        <v>-0.003</v>
      </c>
      <c r="F82" s="119">
        <v>-0.012</v>
      </c>
      <c r="G82" s="119">
        <v>-0.002</v>
      </c>
      <c r="H82" s="119">
        <v>0.017</v>
      </c>
      <c r="I82" s="119">
        <v>0.027</v>
      </c>
      <c r="J82" s="119">
        <v>0.017</v>
      </c>
      <c r="K82" s="119">
        <v>0.016</v>
      </c>
      <c r="L82" s="119">
        <v>0.023</v>
      </c>
      <c r="M82" s="119">
        <v>0.02</v>
      </c>
      <c r="N82" s="119">
        <v>0.016</v>
      </c>
      <c r="O82" s="119">
        <v>0.016</v>
      </c>
      <c r="P82" s="119">
        <v>0.017</v>
      </c>
      <c r="Q82" s="119">
        <v>0.007</v>
      </c>
      <c r="R82" s="119">
        <v>0.013</v>
      </c>
      <c r="S82" s="119">
        <v>0.014</v>
      </c>
      <c r="T82" s="119">
        <v>0.015</v>
      </c>
      <c r="U82" s="119">
        <v>0.02</v>
      </c>
      <c r="V82" s="86">
        <v>0.021</v>
      </c>
      <c r="W82" s="119" t="s">
        <v>64</v>
      </c>
    </row>
    <row r="83" spans="1:23" ht="15">
      <c r="A83" s="117" t="s">
        <v>77</v>
      </c>
      <c r="B83" s="117" t="s">
        <v>76</v>
      </c>
      <c r="C83" s="117" t="s">
        <v>67</v>
      </c>
      <c r="D83" s="117" t="s">
        <v>66</v>
      </c>
      <c r="E83" s="119">
        <v>-0.003</v>
      </c>
      <c r="F83" s="119">
        <v>-0.012</v>
      </c>
      <c r="G83" s="119">
        <v>-0.002</v>
      </c>
      <c r="H83" s="119">
        <v>0.017</v>
      </c>
      <c r="I83" s="119">
        <v>0.027</v>
      </c>
      <c r="J83" s="119">
        <v>0.017</v>
      </c>
      <c r="K83" s="119">
        <v>0.016</v>
      </c>
      <c r="L83" s="119">
        <v>0.023</v>
      </c>
      <c r="M83" s="119">
        <v>0.02</v>
      </c>
      <c r="N83" s="119">
        <v>0.016</v>
      </c>
      <c r="O83" s="119">
        <v>0.016</v>
      </c>
      <c r="P83" s="119">
        <v>0.017</v>
      </c>
      <c r="Q83" s="119">
        <v>0.007</v>
      </c>
      <c r="R83" s="119">
        <v>0.013</v>
      </c>
      <c r="S83" s="119">
        <v>0.014</v>
      </c>
      <c r="T83" s="119">
        <v>0.015</v>
      </c>
      <c r="U83" s="119">
        <v>0.02</v>
      </c>
      <c r="V83" s="119">
        <v>0.021</v>
      </c>
      <c r="W83" s="119" t="s">
        <v>64</v>
      </c>
    </row>
    <row r="84" spans="1:23" ht="15">
      <c r="A84" s="117" t="s">
        <v>69</v>
      </c>
      <c r="B84" s="117" t="s">
        <v>68</v>
      </c>
      <c r="C84" s="117" t="s">
        <v>75</v>
      </c>
      <c r="D84" s="117" t="s">
        <v>74</v>
      </c>
      <c r="E84" s="119" t="s">
        <v>64</v>
      </c>
      <c r="F84" s="119" t="s">
        <v>64</v>
      </c>
      <c r="G84" s="119" t="s">
        <v>64</v>
      </c>
      <c r="H84" s="119" t="s">
        <v>64</v>
      </c>
      <c r="I84" s="119" t="s">
        <v>64</v>
      </c>
      <c r="J84" s="119" t="s">
        <v>64</v>
      </c>
      <c r="K84" s="119" t="s">
        <v>64</v>
      </c>
      <c r="L84" s="119" t="s">
        <v>64</v>
      </c>
      <c r="M84" s="119" t="s">
        <v>64</v>
      </c>
      <c r="N84" s="119" t="s">
        <v>64</v>
      </c>
      <c r="O84" s="119" t="s">
        <v>64</v>
      </c>
      <c r="P84" s="119" t="s">
        <v>64</v>
      </c>
      <c r="Q84" s="119" t="s">
        <v>64</v>
      </c>
      <c r="R84" s="119" t="s">
        <v>64</v>
      </c>
      <c r="S84" s="119" t="s">
        <v>64</v>
      </c>
      <c r="T84" s="119" t="s">
        <v>64</v>
      </c>
      <c r="U84" s="119" t="s">
        <v>64</v>
      </c>
      <c r="V84" s="119" t="s">
        <v>64</v>
      </c>
      <c r="W84" s="119" t="s">
        <v>64</v>
      </c>
    </row>
    <row r="85" spans="1:23" ht="15">
      <c r="A85" s="117" t="s">
        <v>69</v>
      </c>
      <c r="B85" s="117" t="s">
        <v>68</v>
      </c>
      <c r="C85" s="117" t="s">
        <v>73</v>
      </c>
      <c r="D85" s="117" t="s">
        <v>1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  <c r="J85" s="119">
        <v>0</v>
      </c>
      <c r="K85" s="119">
        <v>0</v>
      </c>
      <c r="L85" s="119">
        <v>0</v>
      </c>
      <c r="M85" s="119">
        <v>0</v>
      </c>
      <c r="N85" s="119">
        <v>0.001</v>
      </c>
      <c r="O85" s="119">
        <v>0.002</v>
      </c>
      <c r="P85" s="119">
        <v>0.002</v>
      </c>
      <c r="Q85" s="119">
        <v>0.002</v>
      </c>
      <c r="R85" s="119">
        <v>0.002</v>
      </c>
      <c r="S85" s="119">
        <v>0.002</v>
      </c>
      <c r="T85" s="119">
        <v>0.002</v>
      </c>
      <c r="U85" s="119">
        <v>0.005</v>
      </c>
      <c r="V85" s="119">
        <v>0.007</v>
      </c>
      <c r="W85" s="119" t="s">
        <v>64</v>
      </c>
    </row>
    <row r="86" spans="1:23" ht="15">
      <c r="A86" s="117" t="s">
        <v>69</v>
      </c>
      <c r="B86" s="117" t="s">
        <v>68</v>
      </c>
      <c r="C86" s="117" t="s">
        <v>72</v>
      </c>
      <c r="D86" s="117" t="s">
        <v>2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0</v>
      </c>
      <c r="O86" s="119">
        <v>0.001</v>
      </c>
      <c r="P86" s="119">
        <v>0.001</v>
      </c>
      <c r="Q86" s="119">
        <v>0.001</v>
      </c>
      <c r="R86" s="119">
        <v>0.001</v>
      </c>
      <c r="S86" s="119">
        <v>0.001</v>
      </c>
      <c r="T86" s="119">
        <v>0.001</v>
      </c>
      <c r="U86" s="119">
        <v>0.001</v>
      </c>
      <c r="V86" s="119">
        <v>0.001</v>
      </c>
      <c r="W86" s="119" t="s">
        <v>64</v>
      </c>
    </row>
    <row r="87" spans="1:23" ht="15">
      <c r="A87" s="117" t="s">
        <v>69</v>
      </c>
      <c r="B87" s="117" t="s">
        <v>68</v>
      </c>
      <c r="C87" s="117" t="s">
        <v>71</v>
      </c>
      <c r="D87" s="117" t="s">
        <v>70</v>
      </c>
      <c r="E87" s="119">
        <v>0</v>
      </c>
      <c r="F87" s="119">
        <v>0</v>
      </c>
      <c r="G87" s="119">
        <v>0</v>
      </c>
      <c r="H87" s="119">
        <v>0</v>
      </c>
      <c r="I87" s="119">
        <v>0</v>
      </c>
      <c r="J87" s="119">
        <v>0</v>
      </c>
      <c r="K87" s="119">
        <v>0</v>
      </c>
      <c r="L87" s="119">
        <v>0</v>
      </c>
      <c r="M87" s="119">
        <v>0</v>
      </c>
      <c r="N87" s="119">
        <v>0.001</v>
      </c>
      <c r="O87" s="119">
        <v>0.001</v>
      </c>
      <c r="P87" s="119">
        <v>0</v>
      </c>
      <c r="Q87" s="119">
        <v>0</v>
      </c>
      <c r="R87" s="119">
        <v>0.001</v>
      </c>
      <c r="S87" s="119">
        <v>0.002</v>
      </c>
      <c r="T87" s="119">
        <v>0.001</v>
      </c>
      <c r="U87" s="119">
        <v>0.004</v>
      </c>
      <c r="V87" s="86">
        <v>0.007</v>
      </c>
      <c r="W87" s="119" t="s">
        <v>64</v>
      </c>
    </row>
    <row r="88" spans="1:23" ht="15">
      <c r="A88" s="117" t="s">
        <v>69</v>
      </c>
      <c r="B88" s="117" t="s">
        <v>68</v>
      </c>
      <c r="C88" s="117" t="s">
        <v>67</v>
      </c>
      <c r="D88" s="117" t="s">
        <v>66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0.001</v>
      </c>
      <c r="O88" s="119">
        <v>0.001</v>
      </c>
      <c r="P88" s="119">
        <v>0</v>
      </c>
      <c r="Q88" s="119">
        <v>0</v>
      </c>
      <c r="R88" s="119">
        <v>0.001</v>
      </c>
      <c r="S88" s="119">
        <v>0.002</v>
      </c>
      <c r="T88" s="119">
        <v>0.001</v>
      </c>
      <c r="U88" s="119">
        <v>0.004</v>
      </c>
      <c r="V88" s="119">
        <v>0.007</v>
      </c>
      <c r="W88" s="119" t="s">
        <v>64</v>
      </c>
    </row>
    <row r="90" ht="15">
      <c r="A90" s="115" t="s">
        <v>65</v>
      </c>
    </row>
    <row r="91" spans="1:2" ht="15">
      <c r="A91" s="115" t="s">
        <v>64</v>
      </c>
      <c r="B91" s="115" t="s">
        <v>63</v>
      </c>
    </row>
    <row r="93" spans="1:2" ht="15">
      <c r="A93" s="115" t="s">
        <v>111</v>
      </c>
      <c r="B93" s="115" t="s">
        <v>110</v>
      </c>
    </row>
    <row r="94" spans="1:2" ht="15">
      <c r="A94" s="115" t="s">
        <v>109</v>
      </c>
      <c r="B94" s="115" t="s">
        <v>108</v>
      </c>
    </row>
    <row r="96" spans="1:23" ht="15">
      <c r="A96" s="117" t="s">
        <v>107</v>
      </c>
      <c r="B96" s="117" t="s">
        <v>106</v>
      </c>
      <c r="C96" s="117" t="s">
        <v>105</v>
      </c>
      <c r="D96" s="117" t="s">
        <v>104</v>
      </c>
      <c r="E96" s="117" t="s">
        <v>103</v>
      </c>
      <c r="F96" s="117" t="s">
        <v>102</v>
      </c>
      <c r="G96" s="117" t="s">
        <v>101</v>
      </c>
      <c r="H96" s="117" t="s">
        <v>100</v>
      </c>
      <c r="I96" s="117" t="s">
        <v>99</v>
      </c>
      <c r="J96" s="117" t="s">
        <v>98</v>
      </c>
      <c r="K96" s="117" t="s">
        <v>97</v>
      </c>
      <c r="L96" s="117" t="s">
        <v>96</v>
      </c>
      <c r="M96" s="117" t="s">
        <v>95</v>
      </c>
      <c r="N96" s="117" t="s">
        <v>94</v>
      </c>
      <c r="O96" s="117" t="s">
        <v>93</v>
      </c>
      <c r="P96" s="117" t="s">
        <v>92</v>
      </c>
      <c r="Q96" s="117" t="s">
        <v>91</v>
      </c>
      <c r="R96" s="117" t="s">
        <v>90</v>
      </c>
      <c r="S96" s="117" t="s">
        <v>89</v>
      </c>
      <c r="T96" s="117" t="s">
        <v>88</v>
      </c>
      <c r="U96" s="117" t="s">
        <v>87</v>
      </c>
      <c r="V96" s="117" t="s">
        <v>86</v>
      </c>
      <c r="W96" s="117" t="s">
        <v>85</v>
      </c>
    </row>
    <row r="97" spans="1:23" ht="15">
      <c r="A97" s="117" t="s">
        <v>84</v>
      </c>
      <c r="B97" s="117" t="s">
        <v>12</v>
      </c>
      <c r="C97" s="117" t="s">
        <v>75</v>
      </c>
      <c r="D97" s="117" t="s">
        <v>74</v>
      </c>
      <c r="E97" s="119">
        <v>100</v>
      </c>
      <c r="F97" s="119">
        <v>99.65</v>
      </c>
      <c r="G97" s="119">
        <v>98.313</v>
      </c>
      <c r="H97" s="119">
        <v>96.653</v>
      </c>
      <c r="I97" s="119">
        <v>101.442</v>
      </c>
      <c r="J97" s="119">
        <v>102.297</v>
      </c>
      <c r="K97" s="119">
        <v>104.047</v>
      </c>
      <c r="L97" s="119">
        <v>107.631</v>
      </c>
      <c r="M97" s="119">
        <v>106.912</v>
      </c>
      <c r="N97" s="119">
        <v>95.511</v>
      </c>
      <c r="O97" s="119">
        <v>91.776</v>
      </c>
      <c r="P97" s="119">
        <v>95.654</v>
      </c>
      <c r="Q97" s="119">
        <v>88.767</v>
      </c>
      <c r="R97" s="119">
        <v>87.388</v>
      </c>
      <c r="S97" s="119">
        <v>88.66</v>
      </c>
      <c r="T97" s="119">
        <v>88.951</v>
      </c>
      <c r="U97" s="119">
        <v>88.636</v>
      </c>
      <c r="V97" s="119">
        <v>89.934</v>
      </c>
      <c r="W97" s="119" t="s">
        <v>64</v>
      </c>
    </row>
    <row r="98" spans="1:23" ht="15">
      <c r="A98" s="117" t="s">
        <v>84</v>
      </c>
      <c r="B98" s="117" t="s">
        <v>12</v>
      </c>
      <c r="C98" s="117" t="s">
        <v>73</v>
      </c>
      <c r="D98" s="117" t="s">
        <v>1</v>
      </c>
      <c r="E98" s="119">
        <v>100</v>
      </c>
      <c r="F98" s="119">
        <v>102.846</v>
      </c>
      <c r="G98" s="119">
        <v>103.903</v>
      </c>
      <c r="H98" s="119">
        <v>110.025</v>
      </c>
      <c r="I98" s="119">
        <v>115.57</v>
      </c>
      <c r="J98" s="119">
        <v>118.313</v>
      </c>
      <c r="K98" s="119">
        <v>121.91</v>
      </c>
      <c r="L98" s="119">
        <v>123.589</v>
      </c>
      <c r="M98" s="119">
        <v>122.784</v>
      </c>
      <c r="N98" s="119">
        <v>104.693</v>
      </c>
      <c r="O98" s="119">
        <v>111.483</v>
      </c>
      <c r="P98" s="119">
        <v>113.757</v>
      </c>
      <c r="Q98" s="119">
        <v>111.286</v>
      </c>
      <c r="R98" s="119">
        <v>110.3</v>
      </c>
      <c r="S98" s="119">
        <v>111.255</v>
      </c>
      <c r="T98" s="119">
        <v>114.508</v>
      </c>
      <c r="U98" s="119">
        <v>115.138</v>
      </c>
      <c r="V98" s="119">
        <v>119.642</v>
      </c>
      <c r="W98" s="119" t="s">
        <v>64</v>
      </c>
    </row>
    <row r="99" spans="1:23" ht="15">
      <c r="A99" s="117" t="s">
        <v>84</v>
      </c>
      <c r="B99" s="117" t="s">
        <v>12</v>
      </c>
      <c r="C99" s="117" t="s">
        <v>72</v>
      </c>
      <c r="D99" s="117" t="s">
        <v>2</v>
      </c>
      <c r="E99" s="119">
        <v>100</v>
      </c>
      <c r="F99" s="119">
        <v>96.326</v>
      </c>
      <c r="G99" s="119">
        <v>102.607</v>
      </c>
      <c r="H99" s="119">
        <v>106.547</v>
      </c>
      <c r="I99" s="119">
        <v>111.355</v>
      </c>
      <c r="J99" s="119">
        <v>117.791</v>
      </c>
      <c r="K99" s="119">
        <v>122.298</v>
      </c>
      <c r="L99" s="119">
        <v>124.954</v>
      </c>
      <c r="M99" s="119">
        <v>130.624</v>
      </c>
      <c r="N99" s="119">
        <v>124.086</v>
      </c>
      <c r="O99" s="119">
        <v>135.81</v>
      </c>
      <c r="P99" s="119">
        <v>138.973</v>
      </c>
      <c r="Q99" s="119">
        <v>150.02</v>
      </c>
      <c r="R99" s="119">
        <v>156.437</v>
      </c>
      <c r="S99" s="119">
        <v>157.129</v>
      </c>
      <c r="T99" s="119">
        <v>158.489</v>
      </c>
      <c r="U99" s="119">
        <v>163.563</v>
      </c>
      <c r="V99" s="119">
        <v>169.917</v>
      </c>
      <c r="W99" s="119" t="s">
        <v>64</v>
      </c>
    </row>
    <row r="100" spans="1:23" ht="15">
      <c r="A100" s="117" t="s">
        <v>84</v>
      </c>
      <c r="B100" s="117" t="s">
        <v>12</v>
      </c>
      <c r="C100" s="117" t="s">
        <v>71</v>
      </c>
      <c r="D100" s="117" t="s">
        <v>70</v>
      </c>
      <c r="E100" s="119">
        <v>100</v>
      </c>
      <c r="F100" s="119">
        <v>100.452</v>
      </c>
      <c r="G100" s="119">
        <v>99.171</v>
      </c>
      <c r="H100" s="119">
        <v>98.725</v>
      </c>
      <c r="I100" s="119">
        <v>103.661</v>
      </c>
      <c r="J100" s="119">
        <v>104.583</v>
      </c>
      <c r="K100" s="119">
        <v>106.544</v>
      </c>
      <c r="L100" s="119">
        <v>109.807</v>
      </c>
      <c r="M100" s="119">
        <v>108.726</v>
      </c>
      <c r="N100" s="119">
        <v>95.759</v>
      </c>
      <c r="O100" s="119">
        <v>93.241</v>
      </c>
      <c r="P100" s="119">
        <v>96.845</v>
      </c>
      <c r="Q100" s="119">
        <v>89.851</v>
      </c>
      <c r="R100" s="119">
        <v>88.127</v>
      </c>
      <c r="S100" s="119">
        <v>89.369</v>
      </c>
      <c r="T100" s="119">
        <v>90.179</v>
      </c>
      <c r="U100" s="119">
        <v>89.758</v>
      </c>
      <c r="V100" s="119">
        <v>91.408</v>
      </c>
      <c r="W100" s="119" t="s">
        <v>64</v>
      </c>
    </row>
    <row r="101" spans="1:23" ht="15" thickBot="1">
      <c r="A101" s="120" t="s">
        <v>84</v>
      </c>
      <c r="B101" s="120" t="s">
        <v>12</v>
      </c>
      <c r="C101" s="120" t="s">
        <v>67</v>
      </c>
      <c r="D101" s="120" t="s">
        <v>66</v>
      </c>
      <c r="E101" s="121">
        <v>100</v>
      </c>
      <c r="F101" s="121">
        <v>105.342</v>
      </c>
      <c r="G101" s="121">
        <v>104.399</v>
      </c>
      <c r="H101" s="121">
        <v>111.356</v>
      </c>
      <c r="I101" s="121">
        <v>117.184</v>
      </c>
      <c r="J101" s="121">
        <v>118.513</v>
      </c>
      <c r="K101" s="121">
        <v>121.762</v>
      </c>
      <c r="L101" s="121">
        <v>123.067</v>
      </c>
      <c r="M101" s="121">
        <v>119.782</v>
      </c>
      <c r="N101" s="121">
        <v>97.266</v>
      </c>
      <c r="O101" s="121">
        <v>102.168</v>
      </c>
      <c r="P101" s="121">
        <v>104.101</v>
      </c>
      <c r="Q101" s="121">
        <v>96.454</v>
      </c>
      <c r="R101" s="121">
        <v>92.632</v>
      </c>
      <c r="S101" s="121">
        <v>93.688</v>
      </c>
      <c r="T101" s="121">
        <v>97.667</v>
      </c>
      <c r="U101" s="121">
        <v>96.595</v>
      </c>
      <c r="V101" s="121">
        <v>100.39</v>
      </c>
      <c r="W101" s="121" t="s">
        <v>64</v>
      </c>
    </row>
    <row r="102" spans="1:32" ht="15" thickTop="1">
      <c r="A102" s="122" t="s">
        <v>83</v>
      </c>
      <c r="B102" s="122" t="s">
        <v>3</v>
      </c>
      <c r="C102" s="122" t="s">
        <v>75</v>
      </c>
      <c r="D102" s="122" t="s">
        <v>74</v>
      </c>
      <c r="E102" s="123" t="s">
        <v>64</v>
      </c>
      <c r="F102" s="123" t="s">
        <v>64</v>
      </c>
      <c r="G102" s="123" t="s">
        <v>64</v>
      </c>
      <c r="H102" s="123" t="s">
        <v>64</v>
      </c>
      <c r="I102" s="123" t="s">
        <v>64</v>
      </c>
      <c r="J102" s="123" t="s">
        <v>64</v>
      </c>
      <c r="K102" s="123" t="s">
        <v>64</v>
      </c>
      <c r="L102" s="123" t="s">
        <v>64</v>
      </c>
      <c r="M102" s="123" t="s">
        <v>64</v>
      </c>
      <c r="N102" s="123" t="s">
        <v>64</v>
      </c>
      <c r="O102" s="123" t="s">
        <v>64</v>
      </c>
      <c r="P102" s="123" t="s">
        <v>64</v>
      </c>
      <c r="Q102" s="123" t="s">
        <v>64</v>
      </c>
      <c r="R102" s="123" t="s">
        <v>64</v>
      </c>
      <c r="S102" s="123" t="s">
        <v>64</v>
      </c>
      <c r="T102" s="123" t="s">
        <v>64</v>
      </c>
      <c r="U102" s="123" t="s">
        <v>64</v>
      </c>
      <c r="V102" s="123" t="s">
        <v>64</v>
      </c>
      <c r="W102" s="123" t="s">
        <v>64</v>
      </c>
      <c r="X102" s="124"/>
      <c r="Y102" s="124"/>
      <c r="Z102" s="124"/>
      <c r="AA102" s="124"/>
      <c r="AB102" s="124"/>
      <c r="AC102" s="124"/>
      <c r="AD102" s="124"/>
      <c r="AE102" s="124"/>
      <c r="AF102" s="124"/>
    </row>
    <row r="103" spans="1:23" ht="15">
      <c r="A103" s="117" t="s">
        <v>83</v>
      </c>
      <c r="B103" s="117" t="s">
        <v>3</v>
      </c>
      <c r="C103" s="117" t="s">
        <v>73</v>
      </c>
      <c r="D103" s="117" t="s">
        <v>1</v>
      </c>
      <c r="E103" s="119" t="s">
        <v>64</v>
      </c>
      <c r="F103" s="119" t="s">
        <v>64</v>
      </c>
      <c r="G103" s="119" t="s">
        <v>64</v>
      </c>
      <c r="H103" s="119" t="s">
        <v>64</v>
      </c>
      <c r="I103" s="119" t="s">
        <v>64</v>
      </c>
      <c r="J103" s="119" t="s">
        <v>64</v>
      </c>
      <c r="K103" s="119" t="s">
        <v>64</v>
      </c>
      <c r="L103" s="119" t="s">
        <v>64</v>
      </c>
      <c r="M103" s="119" t="s">
        <v>64</v>
      </c>
      <c r="N103" s="119" t="s">
        <v>64</v>
      </c>
      <c r="O103" s="119" t="s">
        <v>64</v>
      </c>
      <c r="P103" s="119" t="s">
        <v>64</v>
      </c>
      <c r="Q103" s="119" t="s">
        <v>64</v>
      </c>
      <c r="R103" s="119" t="s">
        <v>64</v>
      </c>
      <c r="S103" s="119" t="s">
        <v>64</v>
      </c>
      <c r="T103" s="119" t="s">
        <v>64</v>
      </c>
      <c r="U103" s="119" t="s">
        <v>64</v>
      </c>
      <c r="V103" s="119" t="s">
        <v>64</v>
      </c>
      <c r="W103" s="119" t="s">
        <v>64</v>
      </c>
    </row>
    <row r="104" spans="1:23" ht="15">
      <c r="A104" s="117" t="s">
        <v>83</v>
      </c>
      <c r="B104" s="117" t="s">
        <v>3</v>
      </c>
      <c r="C104" s="117" t="s">
        <v>72</v>
      </c>
      <c r="D104" s="117" t="s">
        <v>2</v>
      </c>
      <c r="E104" s="119" t="s">
        <v>64</v>
      </c>
      <c r="F104" s="119" t="s">
        <v>64</v>
      </c>
      <c r="G104" s="119" t="s">
        <v>64</v>
      </c>
      <c r="H104" s="119" t="s">
        <v>64</v>
      </c>
      <c r="I104" s="119" t="s">
        <v>64</v>
      </c>
      <c r="J104" s="119" t="s">
        <v>64</v>
      </c>
      <c r="K104" s="119" t="s">
        <v>64</v>
      </c>
      <c r="L104" s="119" t="s">
        <v>64</v>
      </c>
      <c r="M104" s="119" t="s">
        <v>64</v>
      </c>
      <c r="N104" s="119" t="s">
        <v>64</v>
      </c>
      <c r="O104" s="119" t="s">
        <v>64</v>
      </c>
      <c r="P104" s="119" t="s">
        <v>64</v>
      </c>
      <c r="Q104" s="119" t="s">
        <v>64</v>
      </c>
      <c r="R104" s="119" t="s">
        <v>64</v>
      </c>
      <c r="S104" s="119" t="s">
        <v>64</v>
      </c>
      <c r="T104" s="119" t="s">
        <v>64</v>
      </c>
      <c r="U104" s="119" t="s">
        <v>64</v>
      </c>
      <c r="V104" s="119" t="s">
        <v>64</v>
      </c>
      <c r="W104" s="119" t="s">
        <v>64</v>
      </c>
    </row>
    <row r="105" spans="1:23" ht="15">
      <c r="A105" s="117" t="s">
        <v>83</v>
      </c>
      <c r="B105" s="117" t="s">
        <v>3</v>
      </c>
      <c r="C105" s="117" t="s">
        <v>71</v>
      </c>
      <c r="D105" s="117" t="s">
        <v>70</v>
      </c>
      <c r="E105" s="86">
        <f aca="true" t="shared" si="0" ref="E105:V105">E19/$E19*100</f>
        <v>100</v>
      </c>
      <c r="F105" s="86">
        <f t="shared" si="0"/>
        <v>98.29177417324755</v>
      </c>
      <c r="G105" s="86">
        <f t="shared" si="0"/>
        <v>99.32538087824867</v>
      </c>
      <c r="H105" s="86">
        <f t="shared" si="0"/>
        <v>92.07851958559398</v>
      </c>
      <c r="I105" s="86">
        <f t="shared" si="0"/>
        <v>104.09317139662535</v>
      </c>
      <c r="J105" s="86">
        <f t="shared" si="0"/>
        <v>99.95627307795829</v>
      </c>
      <c r="K105" s="86">
        <f t="shared" si="0"/>
        <v>94.71779214474124</v>
      </c>
      <c r="L105" s="86">
        <f t="shared" si="0"/>
        <v>99.10399820828</v>
      </c>
      <c r="M105" s="86">
        <f t="shared" si="0"/>
        <v>101.01548516281507</v>
      </c>
      <c r="N105" s="86">
        <f t="shared" si="0"/>
        <v>97.65464035900808</v>
      </c>
      <c r="O105" s="86">
        <f t="shared" si="0"/>
        <v>94.95827318266134</v>
      </c>
      <c r="P105" s="86">
        <f t="shared" si="0"/>
        <v>100.50919639738028</v>
      </c>
      <c r="Q105" s="86">
        <f t="shared" si="0"/>
        <v>96.3533816679382</v>
      </c>
      <c r="R105" s="86">
        <f t="shared" si="0"/>
        <v>98.02208216065688</v>
      </c>
      <c r="S105" s="86">
        <f t="shared" si="0"/>
        <v>105.73466267379426</v>
      </c>
      <c r="T105" s="86">
        <f t="shared" si="0"/>
        <v>97.73316575664342</v>
      </c>
      <c r="U105" s="86">
        <f t="shared" si="0"/>
        <v>99.00963442245379</v>
      </c>
      <c r="V105" s="86">
        <f t="shared" si="0"/>
        <v>99.46934353179715</v>
      </c>
      <c r="W105" s="119" t="s">
        <v>64</v>
      </c>
    </row>
    <row r="106" spans="1:23" ht="15">
      <c r="A106" s="117" t="s">
        <v>83</v>
      </c>
      <c r="B106" s="117" t="s">
        <v>3</v>
      </c>
      <c r="C106" s="117" t="s">
        <v>67</v>
      </c>
      <c r="D106" s="117" t="s">
        <v>66</v>
      </c>
      <c r="E106" s="119" t="s">
        <v>64</v>
      </c>
      <c r="F106" s="119" t="s">
        <v>64</v>
      </c>
      <c r="G106" s="119" t="s">
        <v>64</v>
      </c>
      <c r="H106" s="119" t="s">
        <v>64</v>
      </c>
      <c r="I106" s="119" t="s">
        <v>64</v>
      </c>
      <c r="J106" s="119" t="s">
        <v>64</v>
      </c>
      <c r="K106" s="119" t="s">
        <v>64</v>
      </c>
      <c r="L106" s="119" t="s">
        <v>64</v>
      </c>
      <c r="M106" s="119" t="s">
        <v>64</v>
      </c>
      <c r="N106" s="119" t="s">
        <v>64</v>
      </c>
      <c r="O106" s="119" t="s">
        <v>64</v>
      </c>
      <c r="P106" s="119" t="s">
        <v>64</v>
      </c>
      <c r="Q106" s="119" t="s">
        <v>64</v>
      </c>
      <c r="R106" s="119" t="s">
        <v>64</v>
      </c>
      <c r="S106" s="119" t="s">
        <v>64</v>
      </c>
      <c r="T106" s="119" t="s">
        <v>64</v>
      </c>
      <c r="U106" s="119" t="s">
        <v>64</v>
      </c>
      <c r="V106" s="119" t="s">
        <v>64</v>
      </c>
      <c r="W106" s="119" t="s">
        <v>64</v>
      </c>
    </row>
    <row r="107" spans="1:23" ht="15">
      <c r="A107" s="117" t="s">
        <v>82</v>
      </c>
      <c r="B107" s="117" t="s">
        <v>81</v>
      </c>
      <c r="C107" s="117" t="s">
        <v>75</v>
      </c>
      <c r="D107" s="117" t="s">
        <v>74</v>
      </c>
      <c r="E107" s="119" t="s">
        <v>64</v>
      </c>
      <c r="F107" s="119" t="s">
        <v>64</v>
      </c>
      <c r="G107" s="119" t="s">
        <v>64</v>
      </c>
      <c r="H107" s="119" t="s">
        <v>64</v>
      </c>
      <c r="I107" s="119" t="s">
        <v>64</v>
      </c>
      <c r="J107" s="119" t="s">
        <v>64</v>
      </c>
      <c r="K107" s="119" t="s">
        <v>64</v>
      </c>
      <c r="L107" s="119" t="s">
        <v>64</v>
      </c>
      <c r="M107" s="119" t="s">
        <v>64</v>
      </c>
      <c r="N107" s="119" t="s">
        <v>64</v>
      </c>
      <c r="O107" s="119" t="s">
        <v>64</v>
      </c>
      <c r="P107" s="119" t="s">
        <v>64</v>
      </c>
      <c r="Q107" s="119" t="s">
        <v>64</v>
      </c>
      <c r="R107" s="119" t="s">
        <v>64</v>
      </c>
      <c r="S107" s="119" t="s">
        <v>64</v>
      </c>
      <c r="T107" s="119" t="s">
        <v>64</v>
      </c>
      <c r="U107" s="119" t="s">
        <v>64</v>
      </c>
      <c r="V107" s="119" t="s">
        <v>64</v>
      </c>
      <c r="W107" s="119" t="s">
        <v>64</v>
      </c>
    </row>
    <row r="108" spans="1:23" ht="15">
      <c r="A108" s="117" t="s">
        <v>82</v>
      </c>
      <c r="B108" s="117" t="s">
        <v>81</v>
      </c>
      <c r="C108" s="117" t="s">
        <v>73</v>
      </c>
      <c r="D108" s="117" t="s">
        <v>1</v>
      </c>
      <c r="E108" s="119" t="s">
        <v>64</v>
      </c>
      <c r="F108" s="119" t="s">
        <v>64</v>
      </c>
      <c r="G108" s="119" t="s">
        <v>64</v>
      </c>
      <c r="H108" s="119" t="s">
        <v>64</v>
      </c>
      <c r="I108" s="119" t="s">
        <v>64</v>
      </c>
      <c r="J108" s="119" t="s">
        <v>64</v>
      </c>
      <c r="K108" s="119" t="s">
        <v>64</v>
      </c>
      <c r="L108" s="119" t="s">
        <v>64</v>
      </c>
      <c r="M108" s="119" t="s">
        <v>64</v>
      </c>
      <c r="N108" s="119" t="s">
        <v>64</v>
      </c>
      <c r="O108" s="119" t="s">
        <v>64</v>
      </c>
      <c r="P108" s="119" t="s">
        <v>64</v>
      </c>
      <c r="Q108" s="119" t="s">
        <v>64</v>
      </c>
      <c r="R108" s="119" t="s">
        <v>64</v>
      </c>
      <c r="S108" s="119" t="s">
        <v>64</v>
      </c>
      <c r="T108" s="119" t="s">
        <v>64</v>
      </c>
      <c r="U108" s="119" t="s">
        <v>64</v>
      </c>
      <c r="V108" s="119" t="s">
        <v>64</v>
      </c>
      <c r="W108" s="119" t="s">
        <v>64</v>
      </c>
    </row>
    <row r="109" spans="1:23" ht="15">
      <c r="A109" s="117" t="s">
        <v>82</v>
      </c>
      <c r="B109" s="117" t="s">
        <v>81</v>
      </c>
      <c r="C109" s="117" t="s">
        <v>72</v>
      </c>
      <c r="D109" s="117" t="s">
        <v>2</v>
      </c>
      <c r="E109" s="119" t="s">
        <v>64</v>
      </c>
      <c r="F109" s="119" t="s">
        <v>64</v>
      </c>
      <c r="G109" s="119" t="s">
        <v>64</v>
      </c>
      <c r="H109" s="119" t="s">
        <v>64</v>
      </c>
      <c r="I109" s="119" t="s">
        <v>64</v>
      </c>
      <c r="J109" s="119" t="s">
        <v>64</v>
      </c>
      <c r="K109" s="119" t="s">
        <v>64</v>
      </c>
      <c r="L109" s="119" t="s">
        <v>64</v>
      </c>
      <c r="M109" s="119" t="s">
        <v>64</v>
      </c>
      <c r="N109" s="119" t="s">
        <v>64</v>
      </c>
      <c r="O109" s="119" t="s">
        <v>64</v>
      </c>
      <c r="P109" s="119" t="s">
        <v>64</v>
      </c>
      <c r="Q109" s="119" t="s">
        <v>64</v>
      </c>
      <c r="R109" s="119" t="s">
        <v>64</v>
      </c>
      <c r="S109" s="119" t="s">
        <v>64</v>
      </c>
      <c r="T109" s="119" t="s">
        <v>64</v>
      </c>
      <c r="U109" s="119" t="s">
        <v>64</v>
      </c>
      <c r="V109" s="119" t="s">
        <v>64</v>
      </c>
      <c r="W109" s="119" t="s">
        <v>64</v>
      </c>
    </row>
    <row r="110" spans="1:23" ht="15">
      <c r="A110" s="117" t="s">
        <v>82</v>
      </c>
      <c r="B110" s="117" t="s">
        <v>81</v>
      </c>
      <c r="C110" s="117" t="s">
        <v>71</v>
      </c>
      <c r="D110" s="117" t="s">
        <v>70</v>
      </c>
      <c r="E110" s="86">
        <f aca="true" t="shared" si="1" ref="E110:V110">E24/$E24*100</f>
        <v>100</v>
      </c>
      <c r="F110" s="86">
        <f t="shared" si="1"/>
        <v>95.48054664848968</v>
      </c>
      <c r="G110" s="86">
        <f t="shared" si="1"/>
        <v>90.78060966297801</v>
      </c>
      <c r="H110" s="86">
        <f t="shared" si="1"/>
        <v>94.48855994512186</v>
      </c>
      <c r="I110" s="86">
        <f t="shared" si="1"/>
        <v>99.95413103318455</v>
      </c>
      <c r="J110" s="86">
        <f t="shared" si="1"/>
        <v>101.66106894099822</v>
      </c>
      <c r="K110" s="86">
        <f t="shared" si="1"/>
        <v>103.49058559730955</v>
      </c>
      <c r="L110" s="86">
        <f t="shared" si="1"/>
        <v>104.39062406327196</v>
      </c>
      <c r="M110" s="86">
        <f t="shared" si="1"/>
        <v>98.86301398483958</v>
      </c>
      <c r="N110" s="86">
        <f t="shared" si="1"/>
        <v>64.47125291031604</v>
      </c>
      <c r="O110" s="86">
        <f t="shared" si="1"/>
        <v>87.90810748219018</v>
      </c>
      <c r="P110" s="86">
        <f t="shared" si="1"/>
        <v>89.68419794449278</v>
      </c>
      <c r="Q110" s="86">
        <f t="shared" si="1"/>
        <v>84.59571429820343</v>
      </c>
      <c r="R110" s="86">
        <f t="shared" si="1"/>
        <v>98.88852835032903</v>
      </c>
      <c r="S110" s="86">
        <f t="shared" si="1"/>
        <v>94.54586009043835</v>
      </c>
      <c r="T110" s="86">
        <f t="shared" si="1"/>
        <v>100.56409142746918</v>
      </c>
      <c r="U110" s="86">
        <f t="shared" si="1"/>
        <v>103.77749945397352</v>
      </c>
      <c r="V110" s="86">
        <f t="shared" si="1"/>
        <v>106.20936163856388</v>
      </c>
      <c r="W110" s="119" t="s">
        <v>64</v>
      </c>
    </row>
    <row r="111" spans="1:23" ht="15">
      <c r="A111" s="117" t="s">
        <v>82</v>
      </c>
      <c r="B111" s="117" t="s">
        <v>81</v>
      </c>
      <c r="C111" s="117" t="s">
        <v>67</v>
      </c>
      <c r="D111" s="117" t="s">
        <v>66</v>
      </c>
      <c r="E111" s="119" t="s">
        <v>64</v>
      </c>
      <c r="F111" s="119" t="s">
        <v>64</v>
      </c>
      <c r="G111" s="119" t="s">
        <v>64</v>
      </c>
      <c r="H111" s="119" t="s">
        <v>64</v>
      </c>
      <c r="I111" s="119" t="s">
        <v>64</v>
      </c>
      <c r="J111" s="119" t="s">
        <v>64</v>
      </c>
      <c r="K111" s="119" t="s">
        <v>64</v>
      </c>
      <c r="L111" s="119" t="s">
        <v>64</v>
      </c>
      <c r="M111" s="119" t="s">
        <v>64</v>
      </c>
      <c r="N111" s="119" t="s">
        <v>64</v>
      </c>
      <c r="O111" s="119" t="s">
        <v>64</v>
      </c>
      <c r="P111" s="119" t="s">
        <v>64</v>
      </c>
      <c r="Q111" s="119" t="s">
        <v>64</v>
      </c>
      <c r="R111" s="119" t="s">
        <v>64</v>
      </c>
      <c r="S111" s="119" t="s">
        <v>64</v>
      </c>
      <c r="T111" s="119" t="s">
        <v>64</v>
      </c>
      <c r="U111" s="119" t="s">
        <v>64</v>
      </c>
      <c r="V111" s="119" t="s">
        <v>64</v>
      </c>
      <c r="W111" s="119" t="s">
        <v>64</v>
      </c>
    </row>
    <row r="112" spans="1:23" ht="15">
      <c r="A112" s="117" t="s">
        <v>80</v>
      </c>
      <c r="B112" s="117" t="s">
        <v>30</v>
      </c>
      <c r="C112" s="117" t="s">
        <v>75</v>
      </c>
      <c r="D112" s="125" t="s">
        <v>74</v>
      </c>
      <c r="E112" s="119" t="s">
        <v>64</v>
      </c>
      <c r="F112" s="119" t="s">
        <v>64</v>
      </c>
      <c r="G112" s="119" t="s">
        <v>64</v>
      </c>
      <c r="H112" s="119" t="s">
        <v>64</v>
      </c>
      <c r="I112" s="119" t="s">
        <v>64</v>
      </c>
      <c r="J112" s="119" t="s">
        <v>64</v>
      </c>
      <c r="K112" s="119" t="s">
        <v>64</v>
      </c>
      <c r="L112" s="119" t="s">
        <v>64</v>
      </c>
      <c r="M112" s="119" t="s">
        <v>64</v>
      </c>
      <c r="N112" s="119" t="s">
        <v>64</v>
      </c>
      <c r="O112" s="119" t="s">
        <v>64</v>
      </c>
      <c r="P112" s="119" t="s">
        <v>64</v>
      </c>
      <c r="Q112" s="119" t="s">
        <v>64</v>
      </c>
      <c r="R112" s="119" t="s">
        <v>64</v>
      </c>
      <c r="S112" s="119" t="s">
        <v>64</v>
      </c>
      <c r="T112" s="119" t="s">
        <v>64</v>
      </c>
      <c r="U112" s="119" t="s">
        <v>64</v>
      </c>
      <c r="V112" s="119" t="s">
        <v>64</v>
      </c>
      <c r="W112" s="119" t="s">
        <v>64</v>
      </c>
    </row>
    <row r="113" spans="1:23" ht="15">
      <c r="A113" s="117" t="s">
        <v>80</v>
      </c>
      <c r="B113" s="117" t="s">
        <v>30</v>
      </c>
      <c r="C113" s="117" t="s">
        <v>73</v>
      </c>
      <c r="D113" s="117" t="s">
        <v>1</v>
      </c>
      <c r="E113" s="119" t="s">
        <v>64</v>
      </c>
      <c r="F113" s="119" t="s">
        <v>64</v>
      </c>
      <c r="G113" s="119" t="s">
        <v>64</v>
      </c>
      <c r="H113" s="119" t="s">
        <v>64</v>
      </c>
      <c r="I113" s="119" t="s">
        <v>64</v>
      </c>
      <c r="J113" s="119" t="s">
        <v>64</v>
      </c>
      <c r="K113" s="119" t="s">
        <v>64</v>
      </c>
      <c r="L113" s="119" t="s">
        <v>64</v>
      </c>
      <c r="M113" s="119" t="s">
        <v>64</v>
      </c>
      <c r="N113" s="119" t="s">
        <v>64</v>
      </c>
      <c r="O113" s="119" t="s">
        <v>64</v>
      </c>
      <c r="P113" s="119" t="s">
        <v>64</v>
      </c>
      <c r="Q113" s="119" t="s">
        <v>64</v>
      </c>
      <c r="R113" s="119" t="s">
        <v>64</v>
      </c>
      <c r="S113" s="119" t="s">
        <v>64</v>
      </c>
      <c r="T113" s="119" t="s">
        <v>64</v>
      </c>
      <c r="U113" s="119" t="s">
        <v>64</v>
      </c>
      <c r="V113" s="119" t="s">
        <v>64</v>
      </c>
      <c r="W113" s="119" t="s">
        <v>64</v>
      </c>
    </row>
    <row r="114" spans="1:23" ht="15">
      <c r="A114" s="117" t="s">
        <v>80</v>
      </c>
      <c r="B114" s="117" t="s">
        <v>30</v>
      </c>
      <c r="C114" s="117" t="s">
        <v>72</v>
      </c>
      <c r="D114" s="117" t="s">
        <v>2</v>
      </c>
      <c r="E114" s="119" t="s">
        <v>64</v>
      </c>
      <c r="F114" s="119" t="s">
        <v>64</v>
      </c>
      <c r="G114" s="119" t="s">
        <v>64</v>
      </c>
      <c r="H114" s="119" t="s">
        <v>64</v>
      </c>
      <c r="I114" s="119" t="s">
        <v>64</v>
      </c>
      <c r="J114" s="119" t="s">
        <v>64</v>
      </c>
      <c r="K114" s="119" t="s">
        <v>64</v>
      </c>
      <c r="L114" s="119" t="s">
        <v>64</v>
      </c>
      <c r="M114" s="119" t="s">
        <v>64</v>
      </c>
      <c r="N114" s="119" t="s">
        <v>64</v>
      </c>
      <c r="O114" s="119" t="s">
        <v>64</v>
      </c>
      <c r="P114" s="119" t="s">
        <v>64</v>
      </c>
      <c r="Q114" s="119" t="s">
        <v>64</v>
      </c>
      <c r="R114" s="119" t="s">
        <v>64</v>
      </c>
      <c r="S114" s="119" t="s">
        <v>64</v>
      </c>
      <c r="T114" s="119" t="s">
        <v>64</v>
      </c>
      <c r="U114" s="119" t="s">
        <v>64</v>
      </c>
      <c r="V114" s="119" t="s">
        <v>64</v>
      </c>
      <c r="W114" s="119" t="s">
        <v>64</v>
      </c>
    </row>
    <row r="115" spans="1:23" ht="15">
      <c r="A115" s="117" t="s">
        <v>80</v>
      </c>
      <c r="B115" s="117" t="s">
        <v>30</v>
      </c>
      <c r="C115" s="117" t="s">
        <v>71</v>
      </c>
      <c r="D115" s="117" t="s">
        <v>70</v>
      </c>
      <c r="E115" s="86">
        <f aca="true" t="shared" si="2" ref="E115:V115">E29/$E29*100</f>
        <v>100</v>
      </c>
      <c r="F115" s="86">
        <f t="shared" si="2"/>
        <v>100.85894466332708</v>
      </c>
      <c r="G115" s="86">
        <f t="shared" si="2"/>
        <v>98.50708714564112</v>
      </c>
      <c r="H115" s="86">
        <f t="shared" si="2"/>
        <v>99.26862809587001</v>
      </c>
      <c r="I115" s="86">
        <f t="shared" si="2"/>
        <v>102.87226295647729</v>
      </c>
      <c r="J115" s="86">
        <f t="shared" si="2"/>
        <v>107.0868248259629</v>
      </c>
      <c r="K115" s="86">
        <f t="shared" si="2"/>
        <v>113.30530799061962</v>
      </c>
      <c r="L115" s="86">
        <f t="shared" si="2"/>
        <v>119.40774254754119</v>
      </c>
      <c r="M115" s="86">
        <f t="shared" si="2"/>
        <v>117.09825624977483</v>
      </c>
      <c r="N115" s="86">
        <f t="shared" si="2"/>
        <v>98.61052261326353</v>
      </c>
      <c r="O115" s="86">
        <f t="shared" si="2"/>
        <v>92.73875027351504</v>
      </c>
      <c r="P115" s="86">
        <f t="shared" si="2"/>
        <v>97.20132370946253</v>
      </c>
      <c r="Q115" s="86">
        <f t="shared" si="2"/>
        <v>86.23991542233804</v>
      </c>
      <c r="R115" s="86">
        <f t="shared" si="2"/>
        <v>82.67176417575811</v>
      </c>
      <c r="S115" s="86">
        <f t="shared" si="2"/>
        <v>83.08087624094928</v>
      </c>
      <c r="T115" s="86">
        <f t="shared" si="2"/>
        <v>87.69780365339373</v>
      </c>
      <c r="U115" s="86">
        <f t="shared" si="2"/>
        <v>87.67512660895478</v>
      </c>
      <c r="V115" s="86">
        <f t="shared" si="2"/>
        <v>90.18476357417694</v>
      </c>
      <c r="W115" s="119" t="s">
        <v>64</v>
      </c>
    </row>
    <row r="116" spans="1:23" ht="15">
      <c r="A116" s="117" t="s">
        <v>80</v>
      </c>
      <c r="B116" s="117" t="s">
        <v>30</v>
      </c>
      <c r="C116" s="117" t="s">
        <v>67</v>
      </c>
      <c r="D116" s="117" t="s">
        <v>66</v>
      </c>
      <c r="E116" s="119" t="s">
        <v>64</v>
      </c>
      <c r="F116" s="119" t="s">
        <v>64</v>
      </c>
      <c r="G116" s="119" t="s">
        <v>64</v>
      </c>
      <c r="H116" s="119" t="s">
        <v>64</v>
      </c>
      <c r="I116" s="119" t="s">
        <v>64</v>
      </c>
      <c r="J116" s="119" t="s">
        <v>64</v>
      </c>
      <c r="K116" s="119" t="s">
        <v>64</v>
      </c>
      <c r="L116" s="119" t="s">
        <v>64</v>
      </c>
      <c r="M116" s="119" t="s">
        <v>64</v>
      </c>
      <c r="N116" s="119" t="s">
        <v>64</v>
      </c>
      <c r="O116" s="119" t="s">
        <v>64</v>
      </c>
      <c r="P116" s="119" t="s">
        <v>64</v>
      </c>
      <c r="Q116" s="119" t="s">
        <v>64</v>
      </c>
      <c r="R116" s="119" t="s">
        <v>64</v>
      </c>
      <c r="S116" s="119" t="s">
        <v>64</v>
      </c>
      <c r="T116" s="119" t="s">
        <v>64</v>
      </c>
      <c r="U116" s="119" t="s">
        <v>64</v>
      </c>
      <c r="V116" s="119" t="s">
        <v>64</v>
      </c>
      <c r="W116" s="119" t="s">
        <v>64</v>
      </c>
    </row>
    <row r="117" spans="1:23" ht="15">
      <c r="A117" s="117" t="s">
        <v>79</v>
      </c>
      <c r="B117" s="117" t="s">
        <v>78</v>
      </c>
      <c r="C117" s="117" t="s">
        <v>75</v>
      </c>
      <c r="D117" s="117" t="s">
        <v>74</v>
      </c>
      <c r="E117" s="119" t="s">
        <v>64</v>
      </c>
      <c r="F117" s="119" t="s">
        <v>64</v>
      </c>
      <c r="G117" s="119" t="s">
        <v>64</v>
      </c>
      <c r="H117" s="119" t="s">
        <v>64</v>
      </c>
      <c r="I117" s="119" t="s">
        <v>64</v>
      </c>
      <c r="J117" s="119" t="s">
        <v>64</v>
      </c>
      <c r="K117" s="119" t="s">
        <v>64</v>
      </c>
      <c r="L117" s="119" t="s">
        <v>64</v>
      </c>
      <c r="M117" s="119" t="s">
        <v>64</v>
      </c>
      <c r="N117" s="119" t="s">
        <v>64</v>
      </c>
      <c r="O117" s="119" t="s">
        <v>64</v>
      </c>
      <c r="P117" s="119" t="s">
        <v>64</v>
      </c>
      <c r="Q117" s="119" t="s">
        <v>64</v>
      </c>
      <c r="R117" s="119" t="s">
        <v>64</v>
      </c>
      <c r="S117" s="119" t="s">
        <v>64</v>
      </c>
      <c r="T117" s="119" t="s">
        <v>64</v>
      </c>
      <c r="U117" s="119" t="s">
        <v>64</v>
      </c>
      <c r="V117" s="119" t="s">
        <v>64</v>
      </c>
      <c r="W117" s="119" t="s">
        <v>64</v>
      </c>
    </row>
    <row r="118" spans="1:23" ht="15">
      <c r="A118" s="117" t="s">
        <v>79</v>
      </c>
      <c r="B118" s="117" t="s">
        <v>78</v>
      </c>
      <c r="C118" s="117" t="s">
        <v>73</v>
      </c>
      <c r="D118" s="117" t="s">
        <v>1</v>
      </c>
      <c r="E118" s="119" t="s">
        <v>64</v>
      </c>
      <c r="F118" s="119" t="s">
        <v>64</v>
      </c>
      <c r="G118" s="119" t="s">
        <v>64</v>
      </c>
      <c r="H118" s="119" t="s">
        <v>64</v>
      </c>
      <c r="I118" s="119" t="s">
        <v>64</v>
      </c>
      <c r="J118" s="119" t="s">
        <v>64</v>
      </c>
      <c r="K118" s="119" t="s">
        <v>64</v>
      </c>
      <c r="L118" s="119" t="s">
        <v>64</v>
      </c>
      <c r="M118" s="119" t="s">
        <v>64</v>
      </c>
      <c r="N118" s="119" t="s">
        <v>64</v>
      </c>
      <c r="O118" s="119" t="s">
        <v>64</v>
      </c>
      <c r="P118" s="119" t="s">
        <v>64</v>
      </c>
      <c r="Q118" s="119" t="s">
        <v>64</v>
      </c>
      <c r="R118" s="119" t="s">
        <v>64</v>
      </c>
      <c r="S118" s="119" t="s">
        <v>64</v>
      </c>
      <c r="T118" s="119" t="s">
        <v>64</v>
      </c>
      <c r="U118" s="119" t="s">
        <v>64</v>
      </c>
      <c r="V118" s="119" t="s">
        <v>64</v>
      </c>
      <c r="W118" s="119" t="s">
        <v>64</v>
      </c>
    </row>
    <row r="119" spans="1:23" ht="15">
      <c r="A119" s="117" t="s">
        <v>79</v>
      </c>
      <c r="B119" s="117" t="s">
        <v>78</v>
      </c>
      <c r="C119" s="117" t="s">
        <v>72</v>
      </c>
      <c r="D119" s="117" t="s">
        <v>2</v>
      </c>
      <c r="E119" s="119" t="s">
        <v>64</v>
      </c>
      <c r="F119" s="119" t="s">
        <v>64</v>
      </c>
      <c r="G119" s="119" t="s">
        <v>64</v>
      </c>
      <c r="H119" s="119" t="s">
        <v>64</v>
      </c>
      <c r="I119" s="119" t="s">
        <v>64</v>
      </c>
      <c r="J119" s="119" t="s">
        <v>64</v>
      </c>
      <c r="K119" s="119" t="s">
        <v>64</v>
      </c>
      <c r="L119" s="119" t="s">
        <v>64</v>
      </c>
      <c r="M119" s="119" t="s">
        <v>64</v>
      </c>
      <c r="N119" s="119" t="s">
        <v>64</v>
      </c>
      <c r="O119" s="119" t="s">
        <v>64</v>
      </c>
      <c r="P119" s="119" t="s">
        <v>64</v>
      </c>
      <c r="Q119" s="119" t="s">
        <v>64</v>
      </c>
      <c r="R119" s="119" t="s">
        <v>64</v>
      </c>
      <c r="S119" s="119" t="s">
        <v>64</v>
      </c>
      <c r="T119" s="119" t="s">
        <v>64</v>
      </c>
      <c r="U119" s="119" t="s">
        <v>64</v>
      </c>
      <c r="V119" s="119" t="s">
        <v>64</v>
      </c>
      <c r="W119" s="119" t="s">
        <v>64</v>
      </c>
    </row>
    <row r="120" spans="1:23" ht="15">
      <c r="A120" s="117" t="s">
        <v>79</v>
      </c>
      <c r="B120" s="117" t="s">
        <v>78</v>
      </c>
      <c r="C120" s="117" t="s">
        <v>71</v>
      </c>
      <c r="D120" s="117" t="s">
        <v>70</v>
      </c>
      <c r="E120" s="86">
        <f aca="true" t="shared" si="3" ref="E120:V120">E34/$E34*100</f>
        <v>100</v>
      </c>
      <c r="F120" s="86">
        <f t="shared" si="3"/>
        <v>102.74959526941414</v>
      </c>
      <c r="G120" s="86">
        <f t="shared" si="3"/>
        <v>101.76028357311606</v>
      </c>
      <c r="H120" s="86">
        <f t="shared" si="3"/>
        <v>104.04100831156813</v>
      </c>
      <c r="I120" s="86">
        <f t="shared" si="3"/>
        <v>104.66376974511114</v>
      </c>
      <c r="J120" s="86">
        <f t="shared" si="3"/>
        <v>103.91528540903761</v>
      </c>
      <c r="K120" s="86">
        <f t="shared" si="3"/>
        <v>104.2518276954846</v>
      </c>
      <c r="L120" s="86">
        <f t="shared" si="3"/>
        <v>101.10148958769112</v>
      </c>
      <c r="M120" s="86">
        <f t="shared" si="3"/>
        <v>100.48977341442082</v>
      </c>
      <c r="N120" s="86">
        <f t="shared" si="3"/>
        <v>93.2276492916092</v>
      </c>
      <c r="O120" s="86">
        <f t="shared" si="3"/>
        <v>93.02851370611081</v>
      </c>
      <c r="P120" s="86">
        <f t="shared" si="3"/>
        <v>93.43551686083697</v>
      </c>
      <c r="Q120" s="86">
        <f t="shared" si="3"/>
        <v>91.55974555736108</v>
      </c>
      <c r="R120" s="86">
        <f t="shared" si="3"/>
        <v>87.37202731634197</v>
      </c>
      <c r="S120" s="86">
        <f t="shared" si="3"/>
        <v>85.16029042741141</v>
      </c>
      <c r="T120" s="86">
        <f t="shared" si="3"/>
        <v>85.76420003455434</v>
      </c>
      <c r="U120" s="86">
        <f t="shared" si="3"/>
        <v>82.13636270579131</v>
      </c>
      <c r="V120" s="86">
        <f t="shared" si="3"/>
        <v>82.95022902577166</v>
      </c>
      <c r="W120" s="119" t="s">
        <v>64</v>
      </c>
    </row>
    <row r="121" spans="1:23" ht="15">
      <c r="A121" s="117" t="s">
        <v>79</v>
      </c>
      <c r="B121" s="117" t="s">
        <v>78</v>
      </c>
      <c r="C121" s="117" t="s">
        <v>67</v>
      </c>
      <c r="D121" s="117" t="s">
        <v>66</v>
      </c>
      <c r="E121" s="119" t="s">
        <v>64</v>
      </c>
      <c r="F121" s="119" t="s">
        <v>64</v>
      </c>
      <c r="G121" s="119" t="s">
        <v>64</v>
      </c>
      <c r="H121" s="119" t="s">
        <v>64</v>
      </c>
      <c r="I121" s="119" t="s">
        <v>64</v>
      </c>
      <c r="J121" s="119" t="s">
        <v>64</v>
      </c>
      <c r="K121" s="119" t="s">
        <v>64</v>
      </c>
      <c r="L121" s="119" t="s">
        <v>64</v>
      </c>
      <c r="M121" s="119" t="s">
        <v>64</v>
      </c>
      <c r="N121" s="119" t="s">
        <v>64</v>
      </c>
      <c r="O121" s="119" t="s">
        <v>64</v>
      </c>
      <c r="P121" s="119" t="s">
        <v>64</v>
      </c>
      <c r="Q121" s="119" t="s">
        <v>64</v>
      </c>
      <c r="R121" s="119" t="s">
        <v>64</v>
      </c>
      <c r="S121" s="119" t="s">
        <v>64</v>
      </c>
      <c r="T121" s="119" t="s">
        <v>64</v>
      </c>
      <c r="U121" s="119" t="s">
        <v>64</v>
      </c>
      <c r="V121" s="119" t="s">
        <v>64</v>
      </c>
      <c r="W121" s="119" t="s">
        <v>64</v>
      </c>
    </row>
    <row r="122" spans="1:23" ht="15">
      <c r="A122" s="117" t="s">
        <v>77</v>
      </c>
      <c r="B122" s="117" t="s">
        <v>76</v>
      </c>
      <c r="C122" s="117" t="s">
        <v>75</v>
      </c>
      <c r="D122" s="117" t="s">
        <v>74</v>
      </c>
      <c r="E122" s="119" t="s">
        <v>64</v>
      </c>
      <c r="F122" s="119" t="s">
        <v>64</v>
      </c>
      <c r="G122" s="119" t="s">
        <v>64</v>
      </c>
      <c r="H122" s="119" t="s">
        <v>64</v>
      </c>
      <c r="I122" s="119" t="s">
        <v>64</v>
      </c>
      <c r="J122" s="119" t="s">
        <v>64</v>
      </c>
      <c r="K122" s="119" t="s">
        <v>64</v>
      </c>
      <c r="L122" s="119" t="s">
        <v>64</v>
      </c>
      <c r="M122" s="119" t="s">
        <v>64</v>
      </c>
      <c r="N122" s="119" t="s">
        <v>64</v>
      </c>
      <c r="O122" s="119" t="s">
        <v>64</v>
      </c>
      <c r="P122" s="119" t="s">
        <v>64</v>
      </c>
      <c r="Q122" s="119" t="s">
        <v>64</v>
      </c>
      <c r="R122" s="119" t="s">
        <v>64</v>
      </c>
      <c r="S122" s="119" t="s">
        <v>64</v>
      </c>
      <c r="T122" s="119" t="s">
        <v>64</v>
      </c>
      <c r="U122" s="119" t="s">
        <v>64</v>
      </c>
      <c r="V122" s="119" t="s">
        <v>64</v>
      </c>
      <c r="W122" s="119" t="s">
        <v>64</v>
      </c>
    </row>
    <row r="123" spans="1:23" ht="15">
      <c r="A123" s="117" t="s">
        <v>77</v>
      </c>
      <c r="B123" s="117" t="s">
        <v>76</v>
      </c>
      <c r="C123" s="117" t="s">
        <v>73</v>
      </c>
      <c r="D123" s="117" t="s">
        <v>1</v>
      </c>
      <c r="E123" s="119" t="s">
        <v>64</v>
      </c>
      <c r="F123" s="119" t="s">
        <v>64</v>
      </c>
      <c r="G123" s="119" t="s">
        <v>64</v>
      </c>
      <c r="H123" s="119" t="s">
        <v>64</v>
      </c>
      <c r="I123" s="119" t="s">
        <v>64</v>
      </c>
      <c r="J123" s="119" t="s">
        <v>64</v>
      </c>
      <c r="K123" s="119" t="s">
        <v>64</v>
      </c>
      <c r="L123" s="119" t="s">
        <v>64</v>
      </c>
      <c r="M123" s="119" t="s">
        <v>64</v>
      </c>
      <c r="N123" s="119" t="s">
        <v>64</v>
      </c>
      <c r="O123" s="119" t="s">
        <v>64</v>
      </c>
      <c r="P123" s="119" t="s">
        <v>64</v>
      </c>
      <c r="Q123" s="119" t="s">
        <v>64</v>
      </c>
      <c r="R123" s="119" t="s">
        <v>64</v>
      </c>
      <c r="S123" s="119" t="s">
        <v>64</v>
      </c>
      <c r="T123" s="119" t="s">
        <v>64</v>
      </c>
      <c r="U123" s="119" t="s">
        <v>64</v>
      </c>
      <c r="V123" s="119" t="s">
        <v>64</v>
      </c>
      <c r="W123" s="119" t="s">
        <v>64</v>
      </c>
    </row>
    <row r="124" spans="1:23" ht="15">
      <c r="A124" s="117" t="s">
        <v>77</v>
      </c>
      <c r="B124" s="117" t="s">
        <v>76</v>
      </c>
      <c r="C124" s="117" t="s">
        <v>72</v>
      </c>
      <c r="D124" s="117" t="s">
        <v>2</v>
      </c>
      <c r="E124" s="119" t="s">
        <v>64</v>
      </c>
      <c r="F124" s="119" t="s">
        <v>64</v>
      </c>
      <c r="G124" s="119" t="s">
        <v>64</v>
      </c>
      <c r="H124" s="119" t="s">
        <v>64</v>
      </c>
      <c r="I124" s="119" t="s">
        <v>64</v>
      </c>
      <c r="J124" s="119" t="s">
        <v>64</v>
      </c>
      <c r="K124" s="119" t="s">
        <v>64</v>
      </c>
      <c r="L124" s="119" t="s">
        <v>64</v>
      </c>
      <c r="M124" s="119" t="s">
        <v>64</v>
      </c>
      <c r="N124" s="119" t="s">
        <v>64</v>
      </c>
      <c r="O124" s="119" t="s">
        <v>64</v>
      </c>
      <c r="P124" s="119" t="s">
        <v>64</v>
      </c>
      <c r="Q124" s="119" t="s">
        <v>64</v>
      </c>
      <c r="R124" s="119" t="s">
        <v>64</v>
      </c>
      <c r="S124" s="119" t="s">
        <v>64</v>
      </c>
      <c r="T124" s="119" t="s">
        <v>64</v>
      </c>
      <c r="U124" s="119" t="s">
        <v>64</v>
      </c>
      <c r="V124" s="119" t="s">
        <v>64</v>
      </c>
      <c r="W124" s="119" t="s">
        <v>64</v>
      </c>
    </row>
    <row r="125" spans="1:23" ht="15">
      <c r="A125" s="117" t="s">
        <v>77</v>
      </c>
      <c r="B125" s="117" t="s">
        <v>76</v>
      </c>
      <c r="C125" s="117" t="s">
        <v>71</v>
      </c>
      <c r="D125" s="117" t="s">
        <v>70</v>
      </c>
      <c r="E125" s="119" t="s">
        <v>64</v>
      </c>
      <c r="F125" s="119" t="s">
        <v>64</v>
      </c>
      <c r="G125" s="119" t="s">
        <v>64</v>
      </c>
      <c r="H125" s="119" t="s">
        <v>64</v>
      </c>
      <c r="I125" s="119" t="s">
        <v>64</v>
      </c>
      <c r="J125" s="119" t="s">
        <v>64</v>
      </c>
      <c r="K125" s="119" t="s">
        <v>64</v>
      </c>
      <c r="L125" s="119" t="s">
        <v>64</v>
      </c>
      <c r="M125" s="119" t="s">
        <v>64</v>
      </c>
      <c r="N125" s="119" t="s">
        <v>64</v>
      </c>
      <c r="O125" s="119" t="s">
        <v>64</v>
      </c>
      <c r="P125" s="119" t="s">
        <v>64</v>
      </c>
      <c r="Q125" s="119" t="s">
        <v>64</v>
      </c>
      <c r="R125" s="119" t="s">
        <v>64</v>
      </c>
      <c r="S125" s="119" t="s">
        <v>64</v>
      </c>
      <c r="T125" s="119" t="s">
        <v>64</v>
      </c>
      <c r="U125" s="119" t="s">
        <v>64</v>
      </c>
      <c r="V125" s="119" t="s">
        <v>64</v>
      </c>
      <c r="W125" s="119" t="s">
        <v>64</v>
      </c>
    </row>
    <row r="126" spans="1:23" ht="15">
      <c r="A126" s="117" t="s">
        <v>77</v>
      </c>
      <c r="B126" s="117" t="s">
        <v>76</v>
      </c>
      <c r="C126" s="117" t="s">
        <v>67</v>
      </c>
      <c r="D126" s="117" t="s">
        <v>66</v>
      </c>
      <c r="E126" s="119" t="s">
        <v>64</v>
      </c>
      <c r="F126" s="119" t="s">
        <v>64</v>
      </c>
      <c r="G126" s="119" t="s">
        <v>64</v>
      </c>
      <c r="H126" s="119" t="s">
        <v>64</v>
      </c>
      <c r="I126" s="119" t="s">
        <v>64</v>
      </c>
      <c r="J126" s="119" t="s">
        <v>64</v>
      </c>
      <c r="K126" s="119" t="s">
        <v>64</v>
      </c>
      <c r="L126" s="119" t="s">
        <v>64</v>
      </c>
      <c r="M126" s="119" t="s">
        <v>64</v>
      </c>
      <c r="N126" s="119" t="s">
        <v>64</v>
      </c>
      <c r="O126" s="119" t="s">
        <v>64</v>
      </c>
      <c r="P126" s="119" t="s">
        <v>64</v>
      </c>
      <c r="Q126" s="119" t="s">
        <v>64</v>
      </c>
      <c r="R126" s="119" t="s">
        <v>64</v>
      </c>
      <c r="S126" s="119" t="s">
        <v>64</v>
      </c>
      <c r="T126" s="119" t="s">
        <v>64</v>
      </c>
      <c r="U126" s="119" t="s">
        <v>64</v>
      </c>
      <c r="V126" s="119" t="s">
        <v>64</v>
      </c>
      <c r="W126" s="119" t="s">
        <v>64</v>
      </c>
    </row>
    <row r="127" spans="1:23" ht="15">
      <c r="A127" s="117" t="s">
        <v>69</v>
      </c>
      <c r="B127" s="117" t="s">
        <v>68</v>
      </c>
      <c r="C127" s="117" t="s">
        <v>75</v>
      </c>
      <c r="D127" s="117" t="s">
        <v>74</v>
      </c>
      <c r="E127" s="119" t="s">
        <v>64</v>
      </c>
      <c r="F127" s="119" t="s">
        <v>64</v>
      </c>
      <c r="G127" s="119" t="s">
        <v>64</v>
      </c>
      <c r="H127" s="119" t="s">
        <v>64</v>
      </c>
      <c r="I127" s="119" t="s">
        <v>64</v>
      </c>
      <c r="J127" s="119" t="s">
        <v>64</v>
      </c>
      <c r="K127" s="119" t="s">
        <v>64</v>
      </c>
      <c r="L127" s="119" t="s">
        <v>64</v>
      </c>
      <c r="M127" s="119" t="s">
        <v>64</v>
      </c>
      <c r="N127" s="119" t="s">
        <v>64</v>
      </c>
      <c r="O127" s="119" t="s">
        <v>64</v>
      </c>
      <c r="P127" s="119" t="s">
        <v>64</v>
      </c>
      <c r="Q127" s="119" t="s">
        <v>64</v>
      </c>
      <c r="R127" s="119" t="s">
        <v>64</v>
      </c>
      <c r="S127" s="119" t="s">
        <v>64</v>
      </c>
      <c r="T127" s="119" t="s">
        <v>64</v>
      </c>
      <c r="U127" s="119" t="s">
        <v>64</v>
      </c>
      <c r="V127" s="119" t="s">
        <v>64</v>
      </c>
      <c r="W127" s="119" t="s">
        <v>64</v>
      </c>
    </row>
    <row r="128" spans="1:23" ht="15">
      <c r="A128" s="117" t="s">
        <v>69</v>
      </c>
      <c r="B128" s="117" t="s">
        <v>68</v>
      </c>
      <c r="C128" s="117" t="s">
        <v>73</v>
      </c>
      <c r="D128" s="117" t="s">
        <v>1</v>
      </c>
      <c r="E128" s="119" t="s">
        <v>64</v>
      </c>
      <c r="F128" s="119" t="s">
        <v>64</v>
      </c>
      <c r="G128" s="119" t="s">
        <v>64</v>
      </c>
      <c r="H128" s="119" t="s">
        <v>64</v>
      </c>
      <c r="I128" s="119" t="s">
        <v>64</v>
      </c>
      <c r="J128" s="119" t="s">
        <v>64</v>
      </c>
      <c r="K128" s="119" t="s">
        <v>64</v>
      </c>
      <c r="L128" s="119" t="s">
        <v>64</v>
      </c>
      <c r="M128" s="119" t="s">
        <v>64</v>
      </c>
      <c r="N128" s="119" t="s">
        <v>64</v>
      </c>
      <c r="O128" s="119" t="s">
        <v>64</v>
      </c>
      <c r="P128" s="119" t="s">
        <v>64</v>
      </c>
      <c r="Q128" s="119" t="s">
        <v>64</v>
      </c>
      <c r="R128" s="119" t="s">
        <v>64</v>
      </c>
      <c r="S128" s="119" t="s">
        <v>64</v>
      </c>
      <c r="T128" s="119" t="s">
        <v>64</v>
      </c>
      <c r="U128" s="119" t="s">
        <v>64</v>
      </c>
      <c r="V128" s="119" t="s">
        <v>64</v>
      </c>
      <c r="W128" s="119" t="s">
        <v>64</v>
      </c>
    </row>
    <row r="129" spans="1:23" ht="15">
      <c r="A129" s="117" t="s">
        <v>69</v>
      </c>
      <c r="B129" s="117" t="s">
        <v>68</v>
      </c>
      <c r="C129" s="117" t="s">
        <v>72</v>
      </c>
      <c r="D129" s="117" t="s">
        <v>2</v>
      </c>
      <c r="E129" s="119" t="s">
        <v>64</v>
      </c>
      <c r="F129" s="119" t="s">
        <v>64</v>
      </c>
      <c r="G129" s="119" t="s">
        <v>64</v>
      </c>
      <c r="H129" s="119" t="s">
        <v>64</v>
      </c>
      <c r="I129" s="119" t="s">
        <v>64</v>
      </c>
      <c r="J129" s="119" t="s">
        <v>64</v>
      </c>
      <c r="K129" s="119" t="s">
        <v>64</v>
      </c>
      <c r="L129" s="119" t="s">
        <v>64</v>
      </c>
      <c r="M129" s="119" t="s">
        <v>64</v>
      </c>
      <c r="N129" s="119" t="s">
        <v>64</v>
      </c>
      <c r="O129" s="119" t="s">
        <v>64</v>
      </c>
      <c r="P129" s="119" t="s">
        <v>64</v>
      </c>
      <c r="Q129" s="119" t="s">
        <v>64</v>
      </c>
      <c r="R129" s="119" t="s">
        <v>64</v>
      </c>
      <c r="S129" s="119" t="s">
        <v>64</v>
      </c>
      <c r="T129" s="119" t="s">
        <v>64</v>
      </c>
      <c r="U129" s="119" t="s">
        <v>64</v>
      </c>
      <c r="V129" s="119" t="s">
        <v>64</v>
      </c>
      <c r="W129" s="119" t="s">
        <v>64</v>
      </c>
    </row>
    <row r="130" spans="1:23" ht="15">
      <c r="A130" s="117" t="s">
        <v>69</v>
      </c>
      <c r="B130" s="117" t="s">
        <v>68</v>
      </c>
      <c r="C130" s="117" t="s">
        <v>71</v>
      </c>
      <c r="D130" s="117" t="s">
        <v>70</v>
      </c>
      <c r="E130" s="119" t="s">
        <v>64</v>
      </c>
      <c r="F130" s="119" t="s">
        <v>64</v>
      </c>
      <c r="G130" s="119" t="s">
        <v>64</v>
      </c>
      <c r="H130" s="119" t="s">
        <v>64</v>
      </c>
      <c r="I130" s="119" t="s">
        <v>64</v>
      </c>
      <c r="J130" s="119" t="s">
        <v>64</v>
      </c>
      <c r="K130" s="119" t="s">
        <v>64</v>
      </c>
      <c r="L130" s="119" t="s">
        <v>64</v>
      </c>
      <c r="M130" s="119" t="s">
        <v>64</v>
      </c>
      <c r="N130" s="119" t="s">
        <v>64</v>
      </c>
      <c r="O130" s="119" t="s">
        <v>64</v>
      </c>
      <c r="P130" s="119" t="s">
        <v>64</v>
      </c>
      <c r="Q130" s="119" t="s">
        <v>64</v>
      </c>
      <c r="R130" s="119" t="s">
        <v>64</v>
      </c>
      <c r="S130" s="119" t="s">
        <v>64</v>
      </c>
      <c r="T130" s="119" t="s">
        <v>64</v>
      </c>
      <c r="U130" s="119" t="s">
        <v>64</v>
      </c>
      <c r="V130" s="119" t="s">
        <v>64</v>
      </c>
      <c r="W130" s="119" t="s">
        <v>64</v>
      </c>
    </row>
    <row r="131" spans="1:23" ht="15">
      <c r="A131" s="117" t="s">
        <v>69</v>
      </c>
      <c r="B131" s="117" t="s">
        <v>68</v>
      </c>
      <c r="C131" s="117" t="s">
        <v>67</v>
      </c>
      <c r="D131" s="117" t="s">
        <v>66</v>
      </c>
      <c r="E131" s="119" t="s">
        <v>64</v>
      </c>
      <c r="F131" s="119" t="s">
        <v>64</v>
      </c>
      <c r="G131" s="119" t="s">
        <v>64</v>
      </c>
      <c r="H131" s="119" t="s">
        <v>64</v>
      </c>
      <c r="I131" s="119" t="s">
        <v>64</v>
      </c>
      <c r="J131" s="119" t="s">
        <v>64</v>
      </c>
      <c r="K131" s="119" t="s">
        <v>64</v>
      </c>
      <c r="L131" s="119" t="s">
        <v>64</v>
      </c>
      <c r="M131" s="119" t="s">
        <v>64</v>
      </c>
      <c r="N131" s="119" t="s">
        <v>64</v>
      </c>
      <c r="O131" s="119" t="s">
        <v>64</v>
      </c>
      <c r="P131" s="119" t="s">
        <v>64</v>
      </c>
      <c r="Q131" s="119" t="s">
        <v>64</v>
      </c>
      <c r="R131" s="119" t="s">
        <v>64</v>
      </c>
      <c r="S131" s="119" t="s">
        <v>64</v>
      </c>
      <c r="T131" s="119" t="s">
        <v>64</v>
      </c>
      <c r="U131" s="119" t="s">
        <v>64</v>
      </c>
      <c r="V131" s="119" t="s">
        <v>64</v>
      </c>
      <c r="W131" s="119" t="s">
        <v>64</v>
      </c>
    </row>
    <row r="133" ht="15">
      <c r="A133" s="115" t="s">
        <v>65</v>
      </c>
    </row>
    <row r="134" spans="1:2" ht="15">
      <c r="A134" s="115" t="s">
        <v>64</v>
      </c>
      <c r="B134" s="115" t="s">
        <v>63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T15"/>
  <sheetViews>
    <sheetView zoomScale="80" zoomScaleNormal="80" workbookViewId="0" topLeftCell="A1"/>
  </sheetViews>
  <sheetFormatPr defaultColWidth="9.140625" defaultRowHeight="15"/>
  <cols>
    <col min="1" max="1" width="9.140625" style="97" customWidth="1"/>
    <col min="2" max="2" width="21.140625" style="97" customWidth="1"/>
    <col min="3" max="20" width="12.28125" style="97" customWidth="1"/>
    <col min="21" max="16384" width="9.140625" style="97" customWidth="1"/>
  </cols>
  <sheetData>
    <row r="1" ht="15">
      <c r="A1" s="98" t="s">
        <v>120</v>
      </c>
    </row>
    <row r="3" spans="1:2" ht="15">
      <c r="A3" s="98" t="s">
        <v>117</v>
      </c>
      <c r="B3" s="100">
        <v>43294.844201388885</v>
      </c>
    </row>
    <row r="4" spans="1:2" ht="15">
      <c r="A4" s="98" t="s">
        <v>116</v>
      </c>
      <c r="B4" s="100">
        <v>43298.44332175926</v>
      </c>
    </row>
    <row r="5" spans="1:2" ht="15">
      <c r="A5" s="98" t="s">
        <v>115</v>
      </c>
      <c r="B5" s="98" t="s">
        <v>114</v>
      </c>
    </row>
    <row r="7" spans="1:2" ht="15">
      <c r="A7" s="98" t="s">
        <v>111</v>
      </c>
      <c r="B7" s="98" t="s">
        <v>126</v>
      </c>
    </row>
    <row r="8" spans="1:2" ht="15">
      <c r="A8" s="98" t="s">
        <v>109</v>
      </c>
      <c r="B8" s="98" t="s">
        <v>108</v>
      </c>
    </row>
    <row r="10" spans="1:20" ht="15">
      <c r="A10" s="99" t="s">
        <v>119</v>
      </c>
      <c r="B10" s="99" t="s">
        <v>125</v>
      </c>
      <c r="C10" s="99" t="s">
        <v>103</v>
      </c>
      <c r="D10" s="99" t="s">
        <v>102</v>
      </c>
      <c r="E10" s="99" t="s">
        <v>101</v>
      </c>
      <c r="F10" s="99" t="s">
        <v>100</v>
      </c>
      <c r="G10" s="99" t="s">
        <v>99</v>
      </c>
      <c r="H10" s="99" t="s">
        <v>98</v>
      </c>
      <c r="I10" s="99" t="s">
        <v>97</v>
      </c>
      <c r="J10" s="99" t="s">
        <v>96</v>
      </c>
      <c r="K10" s="99" t="s">
        <v>95</v>
      </c>
      <c r="L10" s="99" t="s">
        <v>94</v>
      </c>
      <c r="M10" s="99" t="s">
        <v>93</v>
      </c>
      <c r="N10" s="99" t="s">
        <v>92</v>
      </c>
      <c r="O10" s="99" t="s">
        <v>91</v>
      </c>
      <c r="P10" s="99" t="s">
        <v>90</v>
      </c>
      <c r="Q10" s="99" t="s">
        <v>89</v>
      </c>
      <c r="R10" s="99" t="s">
        <v>88</v>
      </c>
      <c r="S10" s="99" t="s">
        <v>87</v>
      </c>
      <c r="T10" s="99" t="s">
        <v>86</v>
      </c>
    </row>
    <row r="11" spans="1:20" ht="15">
      <c r="A11" s="99" t="s">
        <v>124</v>
      </c>
      <c r="B11" s="99" t="s">
        <v>123</v>
      </c>
      <c r="C11" s="156">
        <v>2603481.9</v>
      </c>
      <c r="D11" s="156">
        <v>2695249.8</v>
      </c>
      <c r="E11" s="156">
        <v>2759163.9</v>
      </c>
      <c r="F11" s="156">
        <v>2809273.1</v>
      </c>
      <c r="G11" s="156">
        <v>3043478.2</v>
      </c>
      <c r="H11" s="156">
        <v>3228581</v>
      </c>
      <c r="I11" s="156">
        <v>3541799.7</v>
      </c>
      <c r="J11" s="156">
        <v>3743219.2</v>
      </c>
      <c r="K11" s="156">
        <v>3769611.5</v>
      </c>
      <c r="L11" s="156">
        <v>3255891.7</v>
      </c>
      <c r="M11" s="156">
        <v>3681500.2</v>
      </c>
      <c r="N11" s="156">
        <v>3944364.1</v>
      </c>
      <c r="O11" s="156">
        <v>4005662.8</v>
      </c>
      <c r="P11" s="156">
        <v>4070119.3</v>
      </c>
      <c r="Q11" s="156">
        <v>4232032.6</v>
      </c>
      <c r="R11" s="156">
        <v>4484610.8</v>
      </c>
      <c r="S11" s="156">
        <v>4620752.1</v>
      </c>
      <c r="T11" s="156">
        <v>4878825.4</v>
      </c>
    </row>
    <row r="12" spans="1:20" ht="15">
      <c r="A12" s="99" t="s">
        <v>122</v>
      </c>
      <c r="B12" s="99" t="s">
        <v>121</v>
      </c>
      <c r="C12" s="156">
        <v>2585420.5</v>
      </c>
      <c r="D12" s="156">
        <v>2640874.5</v>
      </c>
      <c r="E12" s="156">
        <v>2688720.8</v>
      </c>
      <c r="F12" s="156">
        <v>2794447.9</v>
      </c>
      <c r="G12" s="156">
        <v>3035363.6</v>
      </c>
      <c r="H12" s="156">
        <v>3244385</v>
      </c>
      <c r="I12" s="156">
        <v>3573886.2</v>
      </c>
      <c r="J12" s="156">
        <v>3797433.6</v>
      </c>
      <c r="K12" s="156">
        <v>3811798.2</v>
      </c>
      <c r="L12" s="156">
        <v>3317455.4</v>
      </c>
      <c r="M12" s="156">
        <v>3699687.2</v>
      </c>
      <c r="N12" s="156">
        <v>3875912.4</v>
      </c>
      <c r="O12" s="156">
        <v>3820468.3</v>
      </c>
      <c r="P12" s="156">
        <v>3860974.1</v>
      </c>
      <c r="Q12" s="156">
        <v>4041770.2</v>
      </c>
      <c r="R12" s="156">
        <v>4273937.7</v>
      </c>
      <c r="S12" s="156">
        <v>4467677.7</v>
      </c>
      <c r="T12" s="156">
        <v>4706923.1</v>
      </c>
    </row>
    <row r="14" ht="15">
      <c r="A14" s="98" t="s">
        <v>65</v>
      </c>
    </row>
    <row r="15" spans="1:2" ht="15">
      <c r="A15" s="98" t="s">
        <v>64</v>
      </c>
      <c r="B15" s="98" t="s">
        <v>63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MOLL Stephan (ESTAT)</cp:lastModifiedBy>
  <cp:lastPrinted>2016-03-25T10:45:22Z</cp:lastPrinted>
  <dcterms:created xsi:type="dcterms:W3CDTF">2012-07-23T13:20:11Z</dcterms:created>
  <dcterms:modified xsi:type="dcterms:W3CDTF">2018-07-20T12:38:00Z</dcterms:modified>
  <cp:category/>
  <cp:version/>
  <cp:contentType/>
  <cp:contentStatus/>
</cp:coreProperties>
</file>