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filterPrivacy="1"/>
  <bookViews>
    <workbookView xWindow="0" yWindow="0" windowWidth="25200" windowHeight="12135" tabRatio="713" activeTab="0"/>
  </bookViews>
  <sheets>
    <sheet name="Fig1" sheetId="1" r:id="rId1"/>
    <sheet name="Tab1" sheetId="2" r:id="rId2"/>
    <sheet name="Fig2" sheetId="3" r:id="rId3"/>
    <sheet name="Fig3" sheetId="22" r:id="rId4"/>
    <sheet name="Fig4" sheetId="4" r:id="rId5"/>
    <sheet name="Fig5" sheetId="5" r:id="rId6"/>
    <sheet name="Tab2" sheetId="25" r:id="rId7"/>
    <sheet name="Fig6" sheetId="20" r:id="rId8"/>
    <sheet name="Fig7" sheetId="9" r:id="rId9"/>
    <sheet name="Fig8" sheetId="11" r:id="rId10"/>
    <sheet name="Tab3" sheetId="10" r:id="rId11"/>
    <sheet name="Tab4" sheetId="14" r:id="rId12"/>
    <sheet name="Tab5" sheetId="15" r:id="rId13"/>
    <sheet name="Fig9" sheetId="12" r:id="rId14"/>
    <sheet name="Fig10" sheetId="16" r:id="rId15"/>
  </sheets>
  <definedNames/>
  <calcPr calcId="145621"/>
</workbook>
</file>

<file path=xl/sharedStrings.xml><?xml version="1.0" encoding="utf-8"?>
<sst xmlns="http://schemas.openxmlformats.org/spreadsheetml/2006/main" count="2315" uniqueCount="244">
  <si>
    <t>(ha)</t>
  </si>
  <si>
    <t>http://appsso.eurostat.ec.europa.eu/nui/show.do?query=BOOKMARK_DS-523833_QID_-5EEBD3B0_UID_-3F171EB0&amp;layout=TIME,C,X,0;GEO,L,Y,0;UNIT,L,Z,0;CROPS,L,Z,1;AGPRDMET,L,Z,2;INDICATORS,C,Z,3;&amp;zSelection=DS-523833UNIT,HA;DS-523833AGPRDMET,TOTAL;DS-523833INDICATORS,OBS_FLAG;DS-523833CROPS,UAAXK0000;&amp;rankName1=UNIT_1_2_-1_2&amp;rankName2=INDICATORS_1_2_-1_2&amp;rankName3=AGPRDMET_1_2_-1_2&amp;rankName4=CROPS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</si>
  <si>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Organic crop area and production (from 2013 onwards) [org_cropap]</t>
  </si>
  <si>
    <t>Last update</t>
  </si>
  <si>
    <t>Extracted on</t>
  </si>
  <si>
    <t>Source of data</t>
  </si>
  <si>
    <t>Eurostat</t>
  </si>
  <si>
    <t>UNIT</t>
  </si>
  <si>
    <t>Hectare</t>
  </si>
  <si>
    <t>CROPS</t>
  </si>
  <si>
    <t>Utilised agricultural area excluding kitchen gardens</t>
  </si>
  <si>
    <t>AGPRDMET</t>
  </si>
  <si>
    <t>Total fully converted and under conversion to organic farming</t>
  </si>
  <si>
    <t>2013</t>
  </si>
  <si>
    <t>2014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</si>
  <si>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</si>
  <si>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</si>
  <si>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</si>
  <si>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</si>
  <si>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</si>
  <si>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</si>
  <si>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</si>
  <si>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: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</si>
  <si>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</si>
  <si>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</si>
  <si>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</si>
  <si>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</si>
  <si>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</si>
  <si>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</si>
  <si>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</si>
  <si>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</si>
  <si>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</si>
  <si>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</si>
  <si>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</si>
  <si>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</si>
  <si>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</si>
  <si>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</si>
  <si>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</si>
  <si>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</si>
  <si>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</si>
  <si>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</si>
  <si>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</si>
  <si>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</si>
  <si>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</si>
  <si>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</si>
  <si>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Switzerland</t>
  </si>
  <si>
    <t>Serbia</t>
  </si>
  <si>
    <t>Turkey</t>
  </si>
  <si>
    <t>Special value:</t>
  </si>
  <si>
    <t>not available</t>
  </si>
  <si>
    <t xml:space="preserve">Germany </t>
  </si>
  <si>
    <t>Portugal</t>
  </si>
  <si>
    <t xml:space="preserve">2013–14 % change </t>
  </si>
  <si>
    <r>
      <t>Source:</t>
    </r>
    <r>
      <rPr>
        <sz val="9"/>
        <color theme="1"/>
        <rFont val="Arial"/>
        <family val="2"/>
      </rPr>
      <t xml:space="preserve"> Eurostat (online data code: org_cropap)</t>
    </r>
  </si>
  <si>
    <t>% in EU-28</t>
  </si>
  <si>
    <t>area for Portugal 2011</t>
  </si>
  <si>
    <t>http://appsso.eurostat.ec.europa.eu/nui/show.do?query=BOOKMARK_DS-054318_QID_116DCEA3_UID_-3F171EB0&amp;layout=VARIABLE,L,X,0;TIME,C,X,1;GEO,L,Y,0;LABEL,L,Z,0;CROPITEM,L,Z,1;INDICATORS,C,Z,2;&amp;zSelection=DS-054318INDICATORS,OBS_FLAG;DS-054318LABEL,ORG;DS-054318CROPITEM,C_00;&amp;rankName1=INDICATORS_1_2_-1_2&amp;rankName2=LABEL_1_2_-1_2&amp;rankName3=CROPITEM_1_2_-1_2&amp;rankName4=VARIABLE_1_2_0_0&amp;rankName5=TIME_1_0_1_0&amp;rankName6=GEO_1_2_0_1&amp;rStp=&amp;cStp=&amp;rDCh=&amp;cDCh=&amp;rDM=true&amp;cDM=true&amp;footnes=false&amp;empty=false&amp;wai=false&amp;time_mode=NONE&amp;time_most_recent=false&amp;lang=EN&amp;cfo=%23%23%23%2C%23%23%23.%23%23%23</t>
  </si>
  <si>
    <t>Others</t>
  </si>
  <si>
    <t>2014 (ha)</t>
  </si>
  <si>
    <t>TIME</t>
  </si>
  <si>
    <t>GEO/AGPRDMET</t>
  </si>
  <si>
    <t>Fully converted to organic farming</t>
  </si>
  <si>
    <t>Under conversion to organic farming</t>
  </si>
  <si>
    <t>Share of area under conversion</t>
  </si>
  <si>
    <t>Germany</t>
  </si>
  <si>
    <t>GEO/CROPS</t>
  </si>
  <si>
    <t>Arable land</t>
  </si>
  <si>
    <t>Permanent grassland</t>
  </si>
  <si>
    <t>Permanent crops</t>
  </si>
  <si>
    <t>Arable crops</t>
  </si>
  <si>
    <t>Pastures and meadows</t>
  </si>
  <si>
    <t>ms</t>
  </si>
  <si>
    <t>Portugal(²)</t>
  </si>
  <si>
    <t>(%)</t>
  </si>
  <si>
    <t>ARA - Arable land</t>
  </si>
  <si>
    <t>ARA9 - Other arable land crops</t>
  </si>
  <si>
    <t>C0000 - Cereals for the production of grain (including seed)</t>
  </si>
  <si>
    <t>G0000 - Plants harvested green from arable land</t>
  </si>
  <si>
    <t>I0000 - Industrial crops</t>
  </si>
  <si>
    <t>V0000_S0000 - Fresh vegetables (including melons) and strawberries</t>
  </si>
  <si>
    <t>GEO/TIME</t>
  </si>
  <si>
    <t>2010</t>
  </si>
  <si>
    <t>EU-28</t>
  </si>
  <si>
    <t>Number</t>
  </si>
  <si>
    <t>VARIABLE</t>
  </si>
  <si>
    <t>Registered operators at the beginning of year</t>
  </si>
  <si>
    <t xml:space="preserve">PRD_AGRI - Agricultural producers </t>
  </si>
  <si>
    <t>Organic operators (from 2013 onwards) [org_coptyp]</t>
  </si>
  <si>
    <t>OPERATOR</t>
  </si>
  <si>
    <t xml:space="preserve">Agricultural producers </t>
  </si>
  <si>
    <t>change 2013–14</t>
  </si>
  <si>
    <r>
      <t>Source:</t>
    </r>
    <r>
      <rPr>
        <sz val="9"/>
        <color theme="1"/>
        <rFont val="Arial"/>
        <family val="2"/>
      </rPr>
      <t xml:space="preserve"> Eurostat (online data code: org_coptyp)</t>
    </r>
  </si>
  <si>
    <t>Netherlands(¹)</t>
  </si>
  <si>
    <t>Ireland(¹)</t>
  </si>
  <si>
    <t>Organic livestock (from 2013 onwards) [org_lstspec]</t>
  </si>
  <si>
    <t>GEO/AGRIPROD</t>
  </si>
  <si>
    <t>Live bovine animals</t>
  </si>
  <si>
    <t>Live swine, domestic species</t>
  </si>
  <si>
    <t>Live sheep</t>
  </si>
  <si>
    <t>% change 2013-14</t>
  </si>
  <si>
    <t>Cattle</t>
  </si>
  <si>
    <t>Pigs</t>
  </si>
  <si>
    <t>Sheep</t>
  </si>
  <si>
    <r>
      <t>Source:</t>
    </r>
    <r>
      <rPr>
        <sz val="9"/>
        <color theme="1"/>
        <rFont val="Arial"/>
        <family val="2"/>
      </rPr>
      <t xml:space="preserve"> Eurostat (online data code: org_lstspec)</t>
    </r>
  </si>
  <si>
    <t>Processors for the manufacturing of organic products (from 2013 onwards) [org_cpreact]</t>
  </si>
  <si>
    <t>GEO/NACE_R2</t>
  </si>
  <si>
    <t>Processing and preserving of meat and production of meat products</t>
  </si>
  <si>
    <t>Processing and preserving of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</si>
  <si>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</si>
  <si>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</si>
  <si>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</si>
  <si>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other food products</t>
  </si>
  <si>
    <t>Manufacture of prepared animal feeds</t>
  </si>
  <si>
    <t>Manufacture of beverages</t>
  </si>
  <si>
    <t>Processing and preserving of fish, crustaceans and molluscs</t>
  </si>
  <si>
    <t>Manufacture of bakery and farinaceous products</t>
  </si>
  <si>
    <t>Fish, crustaceans and molluscs</t>
  </si>
  <si>
    <t>Fruit and vegetables</t>
  </si>
  <si>
    <t>Vegetable and animal oils and fats</t>
  </si>
  <si>
    <t>Dairy products</t>
  </si>
  <si>
    <t>Bakery and farinaceous products</t>
  </si>
  <si>
    <t>Prepared animal feeds</t>
  </si>
  <si>
    <t>Other food products</t>
  </si>
  <si>
    <t>Meat/meat products</t>
  </si>
  <si>
    <t>Grain mill products/ starches</t>
  </si>
  <si>
    <t>Total</t>
  </si>
  <si>
    <t>activity NACE rev. 2</t>
  </si>
  <si>
    <r>
      <t>Source:</t>
    </r>
    <r>
      <rPr>
        <sz val="9"/>
        <color theme="1"/>
        <rFont val="Arial"/>
        <family val="2"/>
      </rPr>
      <t xml:space="preserve"> Eurostat (online data code: org_cpreact)</t>
    </r>
  </si>
  <si>
    <t>Industrial crops</t>
  </si>
  <si>
    <t>Green Fodder</t>
  </si>
  <si>
    <t>Fresh vegetables</t>
  </si>
  <si>
    <t xml:space="preserve">Cereals </t>
  </si>
  <si>
    <t>Other arable land crops</t>
  </si>
  <si>
    <t>Key farm variables: area, livestock (LSU), labour force and standard output (SO) by agricultural size of farm (UAA), legal status of holding and NUTS 2 regions [ef_kvaareg]</t>
  </si>
  <si>
    <t>LEGTYPE</t>
  </si>
  <si>
    <t>AGRAREA</t>
  </si>
  <si>
    <t>INDIC_EF</t>
  </si>
  <si>
    <t>ha: Utilised agricultural area</t>
  </si>
  <si>
    <t>Montenegro</t>
  </si>
  <si>
    <r>
      <t>Source:</t>
    </r>
    <r>
      <rPr>
        <sz val="9"/>
        <rFont val="Arial"/>
        <family val="2"/>
      </rPr>
      <t xml:space="preserve"> Eurostat (online data code: org_coptyp)</t>
    </r>
  </si>
  <si>
    <t>http://appsso.eurostat.ec.europa.eu/nui/show.do?query=BOOKMARK_DS-226981_QID_48D6D3F9_UID_-3F171EB0&amp;layout=INDIC_EF,L,X,0;TIME,C,Y,0;GEO,L,Y,1;AGRAREA,L,Z,0;INDICATORS,C,Z,1;&amp;zSelection=DS-226981AGRAREA,TOTAL;DS-226981INDICATORS,OBS_FLAG;&amp;rankName1=INDICATORS_1_2_-1_2&amp;rankName2=AGRAREA_1_2_-1_2&amp;rankName3=INDIC-EF_1_2_0_0&amp;rankName4=TIME_1_0_0_1&amp;rankName5=GEO_1_2_1_1&amp;sortR=ASC_-1_FIRST&amp;rStp=&amp;cStp=&amp;rDCh=&amp;cDCh=&amp;rDM=true&amp;cDM=true&amp;footnes=false&amp;empty=false&amp;wai=false&amp;time_mode=NONE&amp;time_most_recent=false&amp;lang=EN&amp;cfo=%23%23%23%2C%23%23%23.%23%23%23</t>
  </si>
  <si>
    <t>Organic farming: number of farms, areas with different crops and heads of different types of animals by agricultural size of farm (UAA) and NUTS 2 regions [ef_mporganic]</t>
  </si>
  <si>
    <t>GEO/INDIC_EF</t>
  </si>
  <si>
    <t>hold: Total number of holdings</t>
  </si>
  <si>
    <t>hold:Organic farming (incl. in conversion)</t>
  </si>
  <si>
    <t>ha:Organic farming (incl. in conversion)</t>
  </si>
  <si>
    <r>
      <t>Source:</t>
    </r>
    <r>
      <rPr>
        <sz val="9"/>
        <color theme="1"/>
        <rFont val="Arial"/>
        <family val="2"/>
      </rPr>
      <t xml:space="preserve"> Eurostat (online data code: ef_mporganic)</t>
    </r>
  </si>
  <si>
    <t>average UAA</t>
  </si>
  <si>
    <t>All holdings</t>
  </si>
  <si>
    <t>Organic holdings</t>
  </si>
  <si>
    <t>Malta (¹)</t>
  </si>
  <si>
    <t>Belgium (¹)</t>
  </si>
  <si>
    <t>Croatia (¹)</t>
  </si>
  <si>
    <t>Sweden (¹)</t>
  </si>
  <si>
    <t>Iceland (¹)</t>
  </si>
  <si>
    <t>Montenegro (¹)</t>
  </si>
  <si>
    <t>Switzerland (¹)</t>
  </si>
  <si>
    <t>Live goats</t>
  </si>
  <si>
    <t>Live poultry</t>
  </si>
  <si>
    <t>Cattle population - annual data [apro_mt_lscatl]</t>
  </si>
  <si>
    <t>ANIMALS</t>
  </si>
  <si>
    <t>MONTH</t>
  </si>
  <si>
    <t>December</t>
  </si>
  <si>
    <t>Thousand head (animals)</t>
  </si>
  <si>
    <t>European Union (28 countries)</t>
  </si>
  <si>
    <t>Former Yugoslav Republic of Macedonia, the</t>
  </si>
  <si>
    <t>Bosnia and Herzegovina</t>
  </si>
  <si>
    <t>http://appsso.eurostat.ec.europa.eu/nui/show.do?query=BOOKMARK_DS-056126_QID_4DE11DCE_UID_-3F171EB0&amp;layout=TIME,C,X,0;GEO,L,Y,0;ANIMALS,L,Z,0;MONTH,L,Z,1;UNIT,L,Z,2;INDICATORS,C,Z,3;&amp;zSelection=DS-056126UNIT,THS_HD;DS-056126INDICATORS,OBS_FLAG;DS-056126MONTH,M12;DS-056126ANIMALS,A3100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</si>
  <si>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Pig population - annual data [apro_mt_lspig]</t>
  </si>
  <si>
    <t>http://appsso.eurostat.ec.europa.eu/nui/show.do?query=BOOKMARK_DS-063285_QID_-53FA6AC_UID_-3F171EB0&amp;layout=TIME,C,X,0;GEO,L,Y,0;MONTH,L,Z,0;ANIMALS,L,Z,1;UNIT,L,Z,2;INDICATORS,C,Z,3;&amp;zSelection=DS-063285MONTH,M12;DS-063285ANIMALS,A4200;DS-063285INDICATORS,OBS_FLAG;DS-063285UNIT,THS_HD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</si>
  <si>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Goats population - annual data [apro_mt_lsgoat]</t>
  </si>
  <si>
    <t>http://appsso.eurostat.ec.europa.eu/nui/show.do?query=BOOKMARK_DS-055312_QID_-110F02E6_UID_-3F171EB0&amp;layout=TIME,C,X,0;GEO,L,Y,0;MONTH,L,Z,0;ANIMALS,L,Z,1;UNIT,L,Z,2;INDICATORS,C,Z,3;&amp;zSelection=DS-055312MONTH,M12;DS-055312ANIMALS,A4100;DS-055312UNIT,THS_HD;DS-055312INDICATORS,OBS_FLAG;&amp;rankName1=UNIT_1_2_-1_2&amp;rankName2=INDICATORS_1_2_-1_2&amp;rankName3=ANIMALS_1_2_-1_2&amp;rankName4=MONTH_1_2_-1_2&amp;rankName5=TIME_1_0_0_0&amp;rankName6=GEO_1_2_0_1&amp;sortC=ASC_-1_FIRST&amp;rStp=&amp;cStp=&amp;rDCh=&amp;cDCh=&amp;rDM=true&amp;cDM=true&amp;footnes=false&amp;empty=false&amp;wai=false&amp;time_mode=NONE&amp;time_most_recent=false&amp;lang=EN&amp;cfo=%23%23%23%2C%23%23%23.%23%23%23</t>
  </si>
  <si>
    <t>Sheep population - annual data [apro_mt_lssheep]</t>
  </si>
  <si>
    <t>Sheep and goats</t>
  </si>
  <si>
    <t>Poland 2012</t>
  </si>
  <si>
    <t>(number of heads)</t>
  </si>
  <si>
    <t>http://appsso.eurostat.ec.europa.eu/nui/show.do?query=BOOKMARK_DS-055310_QID_474FF23C_UID_-3F171EB0&amp;layout=ANIMALS,L,X,0;GEO,L,Y,0;TIME,C,Z,0;MONTH,L,Z,1;UNIT,L,Z,2;INDICATORS,C,Z,3;&amp;zSelection=DS-055310INDICATORS,OBS_FLAG;DS-055310TIME,2014;DS-055310MONTH,M12;DS-055310UNIT,THS_HD;&amp;rankName1=UNIT_1_2_-1_2&amp;rankName2=INDICATORS_1_2_-1_2&amp;rankName3=MONTH_1_2_-1_2&amp;rankName4=TIME_1_0_0_0&amp;rankName5=ANIMALS_1_2_0_0&amp;rankName6=GEO_1_0_0_1&amp;sortR=ASC_-1_FIRST&amp;rStp=&amp;cStp=&amp;rDCh=&amp;cDCh=&amp;rDM=true&amp;cDM=true&amp;footnes=false&amp;empty=false&amp;wai=false&amp;time_mode=NONE&amp;time_most_recent=false&amp;lang=EN&amp;cfo=%23%23%23%2C%23%23%23.%23%23%23</t>
  </si>
  <si>
    <t>GEO/ANIMALS</t>
  </si>
  <si>
    <t>Dairy cows</t>
  </si>
  <si>
    <t>Share of organic livestock in total livestock</t>
  </si>
  <si>
    <t>Live sheep and goats</t>
  </si>
  <si>
    <t>Bovine animals</t>
  </si>
  <si>
    <t>http://appsso.eurostat.ec.europa.eu/nui/show.do?query=BOOKMARK_DS-523833_QID_565167B7_UID_-3F171EB0&amp;layout=TIME,C,X,0;GEO,L,Y,0;UNIT,L,Z,0;CROPS,L,Z,1;AGPRDMET,L,Z,2;INDICATORS,C,Z,3;&amp;zSelection=DS-523833UNIT,HA;DS-523833AGPRDMET,TOTAL;DS-523833INDICATORS,OBS_FLAG;DS-523833CROPS,UAAXK0000;&amp;rankName1=UNIT_1_2_-1_2&amp;rankName2=INDICATORS_1_2_-1_2&amp;rankName3=AGPRDMET_1_2_-1_2&amp;rankName4=CROP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</si>
  <si>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-523833_QID_-12E3B461_UID_-3F171EB0&amp;layout=TIME,C,X,0;AGPRDMET,L,X,1;GEO,L,Y,0;UNIT,L,Z,0;CROPS,L,Z,1;INDICATORS,C,Z,2;&amp;zSelection=DS-523833UNIT,HA;DS-523833INDICATORS,OBS_FLAG;DS-523833CROPS,UAAXK0000;&amp;rankName1=UNIT_1_2_-1_2&amp;rankName2=INDICATORS_1_2_-1_2&amp;rankName3=CROPS_1_2_-1_2&amp;rankName4=TIME_1_0_0_0&amp;rankName5=AGPRDMET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</si>
  <si>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-523833_QID_-67248211_UID_-3F171EB0&amp;layout=TIME,C,X,0;CROPS,L,X,1;GEO,L,Y,0;UNIT,L,Z,0;AGPRDMET,L,Z,1;INDICATORS,C,Z,2;&amp;zSelection=DS-523833UNIT,HA;DS-523833AGPRDMET,TOTAL;DS-523833INDICATORS,OBS_FLAG;&amp;rankName1=UNIT_1_2_-1_2&amp;rankName2=INDICATORS_1_2_-1_2&amp;rankName3=AGPRDMET_1_2_-1_2&amp;rankName4=TIME_1_0_0_0&amp;rankName5=CROPS_1_2_1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</si>
  <si>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-226957_QID_-6721FC45_UID_-3F171EB0&amp;layout=TIME,C,X,0;GEO,L,Y,0;LEGTYPE,L,Z,0;AGRAREA,L,Z,1;INDIC_EF,L,Z,2;INDICATORS,C,Z,3;&amp;zSelection=DS-226957INDIC_EF,AGRAREA_HA;DS-226957AGRAREA,TOTAL;DS-226957INDICATORS,OBS_FLAG;DS-226957LEGTYPE,TOTAL;&amp;rankName1=INDIC-EF_1_2_-1_2&amp;rankName2=TIME_1_0_0_0&amp;rankName3=LEGTYPE_1_2_-1_2&amp;rankName4=GEO_1_2_0_1&amp;rankName5=INDICATORS_1_2_-1_2&amp;rankName6=AGRAREA_1_2_-1_2&amp;ppcRK=FIRST&amp;ppcSO=ASC&amp;sortC=ASC_-1_FIRST&amp;rStp=&amp;cStp=&amp;rDCh=&amp;cDCh=&amp;rDM=true&amp;cDM=true&amp;footnes=false&amp;empty=false&amp;wai=false&amp;time_mode=NONE&amp;time_most_recent=false&amp;lang=EN&amp;cfo=%23%23%23%2C%23%23%23.%23%23%23</t>
  </si>
  <si>
    <t>(¹) 2014 data on organic farming area compared with 2013 FSS data on total UAA.</t>
  </si>
  <si>
    <t>http://appsso.eurostat.ec.europa.eu/nui/show.do?query=BOOKMARK_DS-523835_QID_-1EBD156A_UID_-3F171EB0&amp;layout=OPERATOR,B,X,0;GEO,L,Y,0;UNIT,L,Z,0;TIME,C,Z,1;VARIABLE,L,Z,2;INDICATORS,C,Z,3;&amp;zSelection=DS-523835VARIABLE,OP_BEG;DS-523835INDICATORS,OBS_FLAG;DS-523835UNIT,NR;DS-523835TIME,2014;&amp;rankName1=TIME_1_0_-1_2&amp;rankName2=UNIT_1_2_-1_2&amp;rankName3=VARIABLE_1_2_-1_2&amp;rankName4=INDICATORS_1_2_-1_2&amp;rankName5=OPERATOR_1_2_0_0&amp;rankName6=GEO_1_2_0_1&amp;rStp=&amp;cStp=&amp;rDCh=&amp;cDCh=&amp;rDM=true&amp;cDM=true&amp;footnes=false&amp;empty=false&amp;wai=false&amp;time_mode=NONE&amp;time_most_recent=false&amp;lang=EN&amp;cfo=%23%23%23%2C%23%23%23.%23%23%23</t>
  </si>
  <si>
    <t>GEO/OPERATOR</t>
  </si>
  <si>
    <t>http://appsso.eurostat.ec.europa.eu/nui/show.do?query=BOOKMARK_DS-523835_QID_-33F3F479_UID_-3F171EB0&amp;layout=TIME,C,X,0;GEO,L,Y,0;UNIT,L,Z,0;OPERATOR,L,Z,1;VARIABLE,L,Z,2;INDICATORS,C,Z,3;&amp;zSelection=DS-523835VARIABLE,OP_BEG;DS-523835INDICATORS,OBS_FLAG;DS-523835UNIT,NR;DS-523835OPERATOR,PRD_AGRI;&amp;rankName1=UNIT_1_2_-1_2&amp;rankName2=VARIABLE_1_2_-1_2&amp;rankName3=INDICATORS_1_2_-1_2&amp;rankName4=OPERATOR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</si>
  <si>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-523827_QID_-7021C738_UID_-3F171EB0&amp;layout=AGRIPROD,L,X,0;GEO,L,Y,0;TIME,C,Z,0;UNIT,L,Z,1;INDICATORS,C,Z,2;&amp;zSelection=DS-523827TIME,2014;DS-523827INDICATORS,OBS_FLAG;DS-523827UNIT,NR;&amp;rankName1=TIME_1_0_-1_2&amp;rankName2=UNIT_1_2_-1_2&amp;rankName3=INDICATORS_1_2_-1_2&amp;rankName4=AGRIPROD_1_2_0_0&amp;rankName5=GEO_1_2_0_1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</si>
  <si>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-523827_QID_2B8D7E52_UID_-3F171EB0&amp;layout=TIME,C,X,0;AGRIPROD,L,X,1;GEO,L,Y,0;UNIT,L,Z,0;INDICATORS,C,Z,1;&amp;zSelection=DS-523827INDICATORS,OBS_FLAG;DS-523827UNIT,NR;&amp;rankName1=UNIT_1_2_-1_2&amp;rankName2=INDICATORS_1_2_-1_2&amp;rankName3=TIME_1_0_0_0&amp;rankName4=AGRIPROD_1_2_1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</si>
  <si>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http://appsso.eurostat.ec.europa.eu/nui/show.do?query=BOOKMARK_DS-523829_QID_-10555F39_UID_-3F171EB0&amp;layout=TIME,C,X,0;NACE_R2,L,X,1;GEO,L,Y,0;UNIT,L,Z,0;INDICATORS,C,Z,1;&amp;zSelection=DS-523829UNIT,NR;DS-523829INDICATORS,OBS_FLAG;&amp;rankName1=UNIT_1_2_-1_2&amp;rankName2=INDICATORS_1_2_-1_2&amp;rankName3=TIME_1_0_0_0&amp;rankName4=NACE-R2_1_2_1_0&amp;rankName5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</si>
  <si>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: - Data not available for Germany, Malta and Austria.</t>
  </si>
  <si>
    <t>(²) 2010 data on FSS used in the case of Switzerland.</t>
  </si>
  <si>
    <t>http://appsso.eurostat.ec.europa.eu/nui/show.do?query=BOOKMARK_DS-523833_QID_-17361B7_UID_-3F171EB0&amp;layout=TIME,C,X,0;GEO,L,Y,0;UNIT,L,Z,0;CROPS,L,Z,1;AGPRDMET,L,Z,2;INDICATORS,C,Z,3;&amp;zSelection=DS-523833UNIT,HA;DS-523833AGPRDMET,TOTAL;DS-523833INDICATORS,OBS_FLAG;DS-523833CROPS,UAAXK0000;&amp;rankName1=UNIT_1_2_-1_2&amp;rankName2=INDICATORS_1_2_-1_2&amp;rankName3=AGPRDMET_1_2_-1_2&amp;rankName4=CROPS_1_2_-1_2&amp;rankName5=TIME_1_0_0_0&amp;rankName6=GEO_1_0_0_1&amp;sortR=ASC_-1_FIRST&amp;sortC=ASC_-1_FIRST&amp;rStp=&amp;cStp=&amp;rDCh=&amp;cDCh=&amp;rDM=true&amp;cDM=true&amp;footnes=false&amp;empty=false&amp;wai=false&amp;time_mode=NONE&amp;time_most_recent=false&amp;lang=EN&amp;cfo=%23%23%23%2C%23%23%23.%23%23%23</t>
  </si>
  <si>
    <t>all</t>
  </si>
  <si>
    <t>organic</t>
  </si>
  <si>
    <t>Czech Republic Organic</t>
  </si>
  <si>
    <t>(% of total EU-28)</t>
  </si>
  <si>
    <t>Table 1: Total organic area (fully converted and under conversion), by country, 2013 and 2014</t>
  </si>
  <si>
    <t xml:space="preserve"> (ha)</t>
  </si>
  <si>
    <t>Organic area 2014</t>
  </si>
  <si>
    <t>Organic area 2013</t>
  </si>
  <si>
    <t xml:space="preserve">2013–14 
(% change) </t>
  </si>
  <si>
    <t>Figure 2: Share of total organic area (fully converted and under conversion), EU-28, 2014</t>
  </si>
  <si>
    <t>(% of total organic area — fully converted and under conversion)</t>
  </si>
  <si>
    <t>(¹) 2013 data for Germany, Greece and Italy.</t>
  </si>
  <si>
    <t>Source: Eurostat (online data codes: org_cropap and ef_kvaareg)</t>
  </si>
  <si>
    <t>Table 3: Number of organic producers, by country, 2013–14</t>
  </si>
  <si>
    <t>Change 
2013–14
(%)</t>
  </si>
  <si>
    <t>Organic
producers</t>
  </si>
  <si>
    <t>(¹) 2013 data not available.</t>
  </si>
  <si>
    <t>(¹) 2010 data.</t>
  </si>
  <si>
    <t>(ha per holding)</t>
  </si>
  <si>
    <t>(% of number of heads)</t>
  </si>
  <si>
    <r>
      <t>Source:</t>
    </r>
    <r>
      <rPr>
        <sz val="9"/>
        <color theme="1"/>
        <rFont val="Arial"/>
        <family val="2"/>
      </rPr>
      <t xml:space="preserve"> Eurostat (online data codes: org_lstspec, apro_mt_lscat, apro_mt_lspig, apro_mt_lsgoat and apro_mt_lssheep)</t>
    </r>
  </si>
  <si>
    <t>Table 4: Organic livestock, by country, 2013–14</t>
  </si>
  <si>
    <t>Change 2013–14</t>
  </si>
  <si>
    <t>Table 5: Number of organic processors by type of economic activity (NACE Rev. 2), by country, 2014</t>
  </si>
  <si>
    <t>(% of all organic processors)</t>
  </si>
  <si>
    <t>http://appsso.eurostat.ec.europa.eu/nui/show.do?query=BOOKMARK_DS-523833_QID_343D49D4_UID_-3F171EB0&amp;layout=CROPS,B,X,0;GEO,L,Y,0;UNIT,L,Z,0;AGPRDMET,L,Z,1;TIME,C,Z,2;INDICATORS,C,Z,3;&amp;zSelection=DS-523833UNIT,HA;DS-523833AGPRDMET,FCONV;DS-523833TIME,2014;DS-523833INDICATORS,OBS_FLAG;&amp;rankName1=TIME_1_0_-1_2&amp;rankName2=UNIT_1_2_-1_2&amp;rankName3=INDICATORS_1_2_-1_2&amp;rankName4=AGPRDMET_1_2_-1_2&amp;rankName5=CROPS_1_2_0_0&amp;rankName6=GEO_1_2_0_1&amp;rStp=&amp;cStp=&amp;rDCh=&amp;cDCh=&amp;rDM=true&amp;cDM=true&amp;footnes=false&amp;empty=false&amp;wai=false&amp;time_mode=NONE&amp;time_most_recent=false&amp;lang=EN&amp;cfo=%23%23%23%2C%23%23%23.%23%23%23</t>
  </si>
  <si>
    <t>Total arable land</t>
  </si>
  <si>
    <t>Table 2: Organic area of total arable land and shares of main arable land crops, by country, 2014 (¹)</t>
  </si>
  <si>
    <t>(¹) Total organic area: fully converted and under conversion.</t>
  </si>
  <si>
    <t>Switzerland (²)</t>
  </si>
  <si>
    <t>Figure 10: Organic processors by type of economic activity, EU-28, 2014 (¹)</t>
  </si>
  <si>
    <t>(¹) Data not available for Germany, Malta and Austria.</t>
  </si>
  <si>
    <t>Figure 1: Total organic area (fully converted and under conversion), by country, 2013 and 2014</t>
  </si>
  <si>
    <t xml:space="preserve">Figure 9: Average size of holdings, by country, 2013 </t>
  </si>
  <si>
    <t>Figure 8: Share of organic holdings in total agricultural holdings, by country, 2010 and 2013</t>
  </si>
  <si>
    <t>Figure 7: Leading organic producers, by country, 2014</t>
  </si>
  <si>
    <t>Figure 6: Share of organic livestock in all livestock, by country, 2014</t>
  </si>
  <si>
    <t>Figure 5: Arable land crops, permanent crops and pastures and meadows, by country, 2014</t>
  </si>
  <si>
    <t>Figure 4: Share of area under conversion, by country, 2014 (¹)</t>
  </si>
  <si>
    <t>Figure 3: Share of total organic area (fully converted and under conversion) in total utilised agricultural area (UAA), by country, 2014 (¹)</t>
  </si>
  <si>
    <t>EU-28 (¹)</t>
  </si>
  <si>
    <t>(²) Data not available.</t>
  </si>
  <si>
    <t xml:space="preserve">Germany (²) </t>
  </si>
  <si>
    <t xml:space="preserve">Malta (²) </t>
  </si>
  <si>
    <t xml:space="preserve">Austria (²) </t>
  </si>
  <si>
    <t>(¹) Aggregates for EU-28 do not include Germany, Matla or Austria.</t>
  </si>
  <si>
    <t>(¹) Aggregate for EU-28 in 2013 does not include Ireland or Luxembourg.</t>
  </si>
  <si>
    <t>Bookmark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</si>
</sst>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\.mm\.yy"/>
    <numFmt numFmtId="165" formatCode="0.0"/>
    <numFmt numFmtId="166" formatCode="#,##0.0"/>
    <numFmt numFmtId="167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sz val="9"/>
      <color theme="0" tint="-0.24997000396251678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indexed="8"/>
      </left>
      <right/>
      <top/>
      <bottom/>
    </border>
    <border>
      <left/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/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hair">
        <color rgb="FFA6A6A6"/>
      </right>
      <top style="hair">
        <color rgb="FFC0C0C0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99">
    <xf numFmtId="0" fontId="0" fillId="0" borderId="0" xfId="0"/>
    <xf numFmtId="0" fontId="3" fillId="0" borderId="0" xfId="0" applyFont="1"/>
    <xf numFmtId="0" fontId="4" fillId="0" borderId="0" xfId="20" applyNumberFormat="1" applyFont="1" applyFill="1" applyBorder="1" applyAlignment="1">
      <alignment/>
      <protection/>
    </xf>
    <xf numFmtId="0" fontId="4" fillId="0" borderId="0" xfId="20" applyFont="1">
      <alignment/>
      <protection/>
    </xf>
    <xf numFmtId="164" fontId="4" fillId="0" borderId="0" xfId="20" applyNumberFormat="1" applyFont="1" applyFill="1" applyBorder="1" applyAlignment="1">
      <alignment/>
      <protection/>
    </xf>
    <xf numFmtId="4" fontId="4" fillId="0" borderId="1" xfId="20" applyNumberFormat="1" applyFont="1" applyFill="1" applyBorder="1" applyAlignment="1">
      <alignment/>
      <protection/>
    </xf>
    <xf numFmtId="3" fontId="4" fillId="0" borderId="1" xfId="20" applyNumberFormat="1" applyFont="1" applyFill="1" applyBorder="1" applyAlignment="1">
      <alignment/>
      <protection/>
    </xf>
    <xf numFmtId="0" fontId="4" fillId="0" borderId="1" xfId="20" applyNumberFormat="1" applyFont="1" applyFill="1" applyBorder="1" applyAlignment="1">
      <alignment/>
      <protection/>
    </xf>
    <xf numFmtId="0" fontId="5" fillId="2" borderId="2" xfId="20" applyNumberFormat="1" applyFont="1" applyFill="1" applyBorder="1" applyAlignment="1">
      <alignment horizontal="center"/>
      <protection/>
    </xf>
    <xf numFmtId="4" fontId="5" fillId="0" borderId="0" xfId="20" applyNumberFormat="1" applyFont="1" applyFill="1" applyBorder="1" applyAlignment="1">
      <alignment horizontal="left"/>
      <protection/>
    </xf>
    <xf numFmtId="4" fontId="4" fillId="0" borderId="0" xfId="20" applyNumberFormat="1" applyFont="1" applyFill="1" applyBorder="1" applyAlignment="1">
      <alignment/>
      <protection/>
    </xf>
    <xf numFmtId="0" fontId="4" fillId="0" borderId="0" xfId="20" applyFont="1" applyBorder="1">
      <alignment/>
      <protection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5" fillId="2" borderId="0" xfId="20" applyNumberFormat="1" applyFont="1" applyFill="1" applyBorder="1" applyAlignment="1">
      <alignment horizontal="center"/>
      <protection/>
    </xf>
    <xf numFmtId="4" fontId="3" fillId="0" borderId="0" xfId="0" applyNumberFormat="1" applyFont="1"/>
    <xf numFmtId="3" fontId="1" fillId="0" borderId="0" xfId="21" applyNumberFormat="1" applyFont="1" applyFill="1" applyBorder="1" applyAlignment="1">
      <alignment/>
      <protection/>
    </xf>
    <xf numFmtId="4" fontId="4" fillId="0" borderId="0" xfId="20" applyNumberFormat="1" applyFont="1" applyFill="1" applyBorder="1" applyAlignment="1">
      <alignment horizontal="left"/>
      <protection/>
    </xf>
    <xf numFmtId="3" fontId="4" fillId="0" borderId="0" xfId="21" applyNumberFormat="1" applyFont="1" applyFill="1" applyBorder="1" applyAlignment="1">
      <alignment/>
      <protection/>
    </xf>
    <xf numFmtId="3" fontId="5" fillId="0" borderId="3" xfId="21" applyNumberFormat="1" applyFont="1" applyFill="1" applyBorder="1" applyAlignment="1">
      <alignment horizontal="left"/>
      <protection/>
    </xf>
    <xf numFmtId="3" fontId="9" fillId="0" borderId="0" xfId="21" applyNumberFormat="1" applyFont="1" applyFill="1" applyBorder="1" applyAlignment="1">
      <alignment/>
      <protection/>
    </xf>
    <xf numFmtId="0" fontId="8" fillId="0" borderId="0" xfId="0" applyFont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4" fillId="0" borderId="0" xfId="21" applyFont="1">
      <alignment/>
      <protection/>
    </xf>
    <xf numFmtId="0" fontId="4" fillId="3" borderId="1" xfId="21" applyNumberFormat="1" applyFont="1" applyFill="1" applyBorder="1" applyAlignment="1">
      <alignment/>
      <protection/>
    </xf>
    <xf numFmtId="4" fontId="4" fillId="0" borderId="1" xfId="21" applyNumberFormat="1" applyFont="1" applyFill="1" applyBorder="1" applyAlignment="1">
      <alignment/>
      <protection/>
    </xf>
    <xf numFmtId="3" fontId="4" fillId="0" borderId="1" xfId="21" applyNumberFormat="1" applyFont="1" applyFill="1" applyBorder="1" applyAlignment="1">
      <alignment/>
      <protection/>
    </xf>
    <xf numFmtId="0" fontId="4" fillId="0" borderId="1" xfId="21" applyNumberFormat="1" applyFont="1" applyFill="1" applyBorder="1" applyAlignment="1">
      <alignment/>
      <protection/>
    </xf>
    <xf numFmtId="1" fontId="3" fillId="0" borderId="0" xfId="0" applyNumberFormat="1" applyFont="1"/>
    <xf numFmtId="0" fontId="4" fillId="3" borderId="4" xfId="21" applyNumberFormat="1" applyFont="1" applyFill="1" applyBorder="1" applyAlignment="1">
      <alignment/>
      <protection/>
    </xf>
    <xf numFmtId="165" fontId="3" fillId="0" borderId="0" xfId="0" applyNumberFormat="1" applyFont="1"/>
    <xf numFmtId="3" fontId="3" fillId="0" borderId="0" xfId="0" applyNumberFormat="1" applyFont="1"/>
    <xf numFmtId="0" fontId="5" fillId="0" borderId="0" xfId="21" applyNumberFormat="1" applyFont="1" applyFill="1" applyBorder="1" applyAlignment="1">
      <alignment horizontal="left"/>
      <protection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3" fillId="0" borderId="7" xfId="0" applyFont="1" applyBorder="1" applyAlignment="1">
      <alignment horizontal="right" indent="1"/>
    </xf>
    <xf numFmtId="0" fontId="3" fillId="0" borderId="0" xfId="0" applyFont="1" applyBorder="1" applyAlignment="1">
      <alignment horizontal="right" indent="1"/>
    </xf>
    <xf numFmtId="0" fontId="3" fillId="0" borderId="0" xfId="0" applyFont="1" applyFill="1"/>
    <xf numFmtId="0" fontId="8" fillId="0" borderId="0" xfId="0" applyFont="1" applyBorder="1" applyAlignment="1">
      <alignment horizontal="left"/>
    </xf>
    <xf numFmtId="0" fontId="5" fillId="0" borderId="0" xfId="20" applyNumberFormat="1" applyFont="1" applyFill="1" applyBorder="1" applyAlignment="1">
      <alignment horizontal="left"/>
      <protection/>
    </xf>
    <xf numFmtId="0" fontId="8" fillId="2" borderId="6" xfId="0" applyFont="1" applyFill="1" applyBorder="1" applyAlignment="1">
      <alignment horizontal="center" vertical="center" wrapText="1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0" fontId="3" fillId="0" borderId="0" xfId="0" applyFont="1" applyBorder="1"/>
    <xf numFmtId="0" fontId="2" fillId="0" borderId="0" xfId="21" applyBorder="1">
      <alignment/>
      <protection/>
    </xf>
    <xf numFmtId="0" fontId="4" fillId="0" borderId="0" xfId="21" applyFont="1" applyBorder="1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165" fontId="4" fillId="0" borderId="0" xfId="21" applyNumberFormat="1" applyFont="1">
      <alignment/>
      <protection/>
    </xf>
    <xf numFmtId="0" fontId="10" fillId="0" borderId="0" xfId="0" applyFont="1"/>
    <xf numFmtId="0" fontId="10" fillId="4" borderId="0" xfId="0" applyFont="1" applyFill="1"/>
    <xf numFmtId="0" fontId="1" fillId="0" borderId="0" xfId="21" applyNumberFormat="1" applyFont="1" applyFill="1" applyBorder="1" applyAlignment="1">
      <alignment/>
      <protection/>
    </xf>
    <xf numFmtId="164" fontId="1" fillId="0" borderId="0" xfId="21" applyNumberFormat="1" applyFont="1" applyFill="1" applyBorder="1" applyAlignment="1">
      <alignment/>
      <protection/>
    </xf>
    <xf numFmtId="0" fontId="3" fillId="0" borderId="0" xfId="0" applyFont="1" applyAlignment="1">
      <alignment vertical="top"/>
    </xf>
    <xf numFmtId="0" fontId="8" fillId="2" borderId="8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4" fontId="1" fillId="0" borderId="1" xfId="20" applyNumberFormat="1" applyFont="1" applyFill="1" applyBorder="1" applyAlignment="1">
      <alignment/>
      <protection/>
    </xf>
    <xf numFmtId="0" fontId="1" fillId="0" borderId="1" xfId="20" applyNumberFormat="1" applyFont="1" applyFill="1" applyBorder="1" applyAlignment="1">
      <alignment/>
      <protection/>
    </xf>
    <xf numFmtId="3" fontId="1" fillId="0" borderId="1" xfId="20" applyNumberFormat="1" applyFont="1" applyFill="1" applyBorder="1" applyAlignment="1">
      <alignment/>
      <protection/>
    </xf>
    <xf numFmtId="2" fontId="3" fillId="0" borderId="0" xfId="0" applyNumberFormat="1" applyFont="1"/>
    <xf numFmtId="0" fontId="2" fillId="0" borderId="0" xfId="22">
      <alignment/>
      <protection/>
    </xf>
    <xf numFmtId="0" fontId="1" fillId="0" borderId="0" xfId="22" applyNumberFormat="1" applyFont="1" applyFill="1" applyBorder="1" applyAlignment="1">
      <alignment/>
      <protection/>
    </xf>
    <xf numFmtId="165" fontId="3" fillId="0" borderId="0" xfId="0" applyNumberFormat="1" applyFont="1" applyFill="1"/>
    <xf numFmtId="0" fontId="2" fillId="0" borderId="0" xfId="22" applyBorder="1">
      <alignment/>
      <protection/>
    </xf>
    <xf numFmtId="0" fontId="2" fillId="0" borderId="0" xfId="20" applyBorder="1">
      <alignment/>
      <protection/>
    </xf>
    <xf numFmtId="0" fontId="2" fillId="0" borderId="0" xfId="22">
      <alignment/>
      <protection/>
    </xf>
    <xf numFmtId="0" fontId="1" fillId="0" borderId="0" xfId="22" applyNumberFormat="1" applyFont="1" applyFill="1" applyBorder="1" applyAlignment="1">
      <alignment/>
      <protection/>
    </xf>
    <xf numFmtId="164" fontId="1" fillId="0" borderId="0" xfId="22" applyNumberFormat="1" applyFont="1" applyFill="1" applyBorder="1" applyAlignment="1">
      <alignment/>
      <protection/>
    </xf>
    <xf numFmtId="0" fontId="1" fillId="0" borderId="0" xfId="22" applyNumberFormat="1" applyFont="1" applyFill="1" applyBorder="1" applyAlignment="1">
      <alignment/>
      <protection/>
    </xf>
    <xf numFmtId="164" fontId="1" fillId="0" borderId="0" xfId="22" applyNumberFormat="1" applyFont="1" applyFill="1" applyBorder="1" applyAlignment="1">
      <alignment/>
      <protection/>
    </xf>
    <xf numFmtId="0" fontId="8" fillId="0" borderId="8" xfId="0" applyFont="1" applyBorder="1" applyAlignment="1">
      <alignment horizontal="left"/>
    </xf>
    <xf numFmtId="0" fontId="1" fillId="4" borderId="0" xfId="20" applyNumberFormat="1" applyFont="1" applyFill="1" applyBorder="1" applyAlignment="1">
      <alignment/>
      <protection/>
    </xf>
    <xf numFmtId="0" fontId="3" fillId="4" borderId="0" xfId="0" applyFont="1" applyFill="1" applyBorder="1"/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164" fontId="1" fillId="0" borderId="0" xfId="20" applyNumberFormat="1" applyFont="1" applyFill="1" applyBorder="1" applyAlignment="1">
      <alignment/>
      <protection/>
    </xf>
    <xf numFmtId="0" fontId="2" fillId="0" borderId="0" xfId="20">
      <alignment/>
      <protection/>
    </xf>
    <xf numFmtId="0" fontId="1" fillId="0" borderId="0" xfId="20" applyNumberFormat="1" applyFont="1" applyFill="1" applyBorder="1" applyAlignment="1">
      <alignment/>
      <protection/>
    </xf>
    <xf numFmtId="0" fontId="1" fillId="3" borderId="1" xfId="20" applyNumberFormat="1" applyFont="1" applyFill="1" applyBorder="1" applyAlignment="1">
      <alignment/>
      <protection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/>
    </xf>
    <xf numFmtId="4" fontId="5" fillId="0" borderId="10" xfId="20" applyNumberFormat="1" applyFont="1" applyFill="1" applyBorder="1" applyAlignment="1">
      <alignment horizontal="left"/>
      <protection/>
    </xf>
    <xf numFmtId="4" fontId="5" fillId="0" borderId="11" xfId="20" applyNumberFormat="1" applyFont="1" applyFill="1" applyBorder="1" applyAlignment="1">
      <alignment horizontal="left"/>
      <protection/>
    </xf>
    <xf numFmtId="4" fontId="5" fillId="0" borderId="12" xfId="20" applyNumberFormat="1" applyFont="1" applyFill="1" applyBorder="1" applyAlignment="1">
      <alignment horizontal="left"/>
      <protection/>
    </xf>
    <xf numFmtId="4" fontId="5" fillId="0" borderId="13" xfId="20" applyNumberFormat="1" applyFont="1" applyFill="1" applyBorder="1" applyAlignment="1">
      <alignment horizontal="left"/>
      <protection/>
    </xf>
    <xf numFmtId="0" fontId="5" fillId="2" borderId="14" xfId="20" applyNumberFormat="1" applyFont="1" applyFill="1" applyBorder="1" applyAlignment="1">
      <alignment horizontal="center" wrapText="1"/>
      <protection/>
    </xf>
    <xf numFmtId="0" fontId="5" fillId="2" borderId="15" xfId="20" applyNumberFormat="1" applyFont="1" applyFill="1" applyBorder="1" applyAlignment="1">
      <alignment horizontal="center" wrapText="1"/>
      <protection/>
    </xf>
    <xf numFmtId="3" fontId="4" fillId="0" borderId="16" xfId="20" applyNumberFormat="1" applyFont="1" applyFill="1" applyBorder="1" applyAlignment="1">
      <alignment horizontal="right" indent="3"/>
      <protection/>
    </xf>
    <xf numFmtId="3" fontId="4" fillId="0" borderId="17" xfId="20" applyNumberFormat="1" applyFont="1" applyFill="1" applyBorder="1" applyAlignment="1">
      <alignment horizontal="right" indent="3"/>
      <protection/>
    </xf>
    <xf numFmtId="3" fontId="4" fillId="0" borderId="18" xfId="20" applyNumberFormat="1" applyFont="1" applyFill="1" applyBorder="1" applyAlignment="1">
      <alignment horizontal="right" indent="3"/>
      <protection/>
    </xf>
    <xf numFmtId="3" fontId="4" fillId="0" borderId="14" xfId="20" applyNumberFormat="1" applyFont="1" applyFill="1" applyBorder="1" applyAlignment="1">
      <alignment horizontal="right" indent="3"/>
      <protection/>
    </xf>
    <xf numFmtId="3" fontId="4" fillId="0" borderId="19" xfId="20" applyNumberFormat="1" applyFont="1" applyFill="1" applyBorder="1" applyAlignment="1">
      <alignment horizontal="right" indent="3"/>
      <protection/>
    </xf>
    <xf numFmtId="165" fontId="3" fillId="0" borderId="14" xfId="0" applyNumberFormat="1" applyFont="1" applyBorder="1" applyAlignment="1">
      <alignment horizontal="right" indent="4"/>
    </xf>
    <xf numFmtId="165" fontId="3" fillId="0" borderId="17" xfId="0" applyNumberFormat="1" applyFont="1" applyBorder="1" applyAlignment="1">
      <alignment horizontal="right" indent="4"/>
    </xf>
    <xf numFmtId="165" fontId="3" fillId="0" borderId="19" xfId="0" applyNumberFormat="1" applyFont="1" applyBorder="1" applyAlignment="1">
      <alignment horizontal="right" indent="4"/>
    </xf>
    <xf numFmtId="0" fontId="4" fillId="0" borderId="0" xfId="0" applyFont="1"/>
    <xf numFmtId="0" fontId="11" fillId="0" borderId="0" xfId="0" applyFont="1"/>
    <xf numFmtId="0" fontId="5" fillId="0" borderId="20" xfId="20" applyNumberFormat="1" applyFont="1" applyFill="1" applyBorder="1" applyAlignment="1">
      <alignment horizontal="left"/>
      <protection/>
    </xf>
    <xf numFmtId="0" fontId="5" fillId="0" borderId="11" xfId="20" applyNumberFormat="1" applyFont="1" applyFill="1" applyBorder="1" applyAlignment="1">
      <alignment horizontal="left"/>
      <protection/>
    </xf>
    <xf numFmtId="0" fontId="5" fillId="0" borderId="13" xfId="20" applyNumberFormat="1" applyFont="1" applyFill="1" applyBorder="1" applyAlignment="1">
      <alignment horizontal="left"/>
      <protection/>
    </xf>
    <xf numFmtId="166" fontId="4" fillId="0" borderId="17" xfId="20" applyNumberFormat="1" applyFont="1" applyFill="1" applyBorder="1" applyAlignment="1">
      <alignment horizontal="right" indent="3"/>
      <protection/>
    </xf>
    <xf numFmtId="166" fontId="4" fillId="0" borderId="11" xfId="20" applyNumberFormat="1" applyFont="1" applyFill="1" applyBorder="1" applyAlignment="1">
      <alignment horizontal="right" indent="3"/>
      <protection/>
    </xf>
    <xf numFmtId="166" fontId="4" fillId="0" borderId="19" xfId="20" applyNumberFormat="1" applyFont="1" applyFill="1" applyBorder="1" applyAlignment="1">
      <alignment horizontal="right" indent="3"/>
      <protection/>
    </xf>
    <xf numFmtId="166" fontId="4" fillId="0" borderId="13" xfId="20" applyNumberFormat="1" applyFont="1" applyFill="1" applyBorder="1" applyAlignment="1">
      <alignment horizontal="right" indent="3"/>
      <protection/>
    </xf>
    <xf numFmtId="0" fontId="4" fillId="0" borderId="0" xfId="22" applyNumberFormat="1" applyFont="1" applyFill="1" applyBorder="1" applyAlignment="1">
      <alignment/>
      <protection/>
    </xf>
    <xf numFmtId="0" fontId="4" fillId="0" borderId="0" xfId="22" applyFont="1">
      <alignment/>
      <protection/>
    </xf>
    <xf numFmtId="164" fontId="4" fillId="0" borderId="0" xfId="22" applyNumberFormat="1" applyFont="1" applyFill="1" applyBorder="1" applyAlignment="1">
      <alignment/>
      <protection/>
    </xf>
    <xf numFmtId="0" fontId="4" fillId="3" borderId="1" xfId="22" applyNumberFormat="1" applyFont="1" applyFill="1" applyBorder="1" applyAlignment="1">
      <alignment/>
      <protection/>
    </xf>
    <xf numFmtId="3" fontId="4" fillId="0" borderId="1" xfId="22" applyNumberFormat="1" applyFont="1" applyFill="1" applyBorder="1" applyAlignment="1">
      <alignment/>
      <protection/>
    </xf>
    <xf numFmtId="0" fontId="4" fillId="0" borderId="1" xfId="22" applyNumberFormat="1" applyFont="1" applyFill="1" applyBorder="1" applyAlignment="1">
      <alignment/>
      <protection/>
    </xf>
    <xf numFmtId="0" fontId="12" fillId="0" borderId="0" xfId="0" applyFont="1" applyAlignment="1">
      <alignment horizontal="left"/>
    </xf>
    <xf numFmtId="49" fontId="5" fillId="2" borderId="18" xfId="21" applyNumberFormat="1" applyFont="1" applyFill="1" applyBorder="1" applyAlignment="1">
      <alignment horizontal="center" vertical="top" wrapText="1"/>
      <protection/>
    </xf>
    <xf numFmtId="3" fontId="5" fillId="0" borderId="10" xfId="21" applyNumberFormat="1" applyFont="1" applyFill="1" applyBorder="1" applyAlignment="1">
      <alignment horizontal="left"/>
      <protection/>
    </xf>
    <xf numFmtId="3" fontId="4" fillId="0" borderId="14" xfId="21" applyNumberFormat="1" applyFont="1" applyFill="1" applyBorder="1" applyAlignment="1">
      <alignment horizontal="right" indent="1"/>
      <protection/>
    </xf>
    <xf numFmtId="3" fontId="5" fillId="0" borderId="11" xfId="21" applyNumberFormat="1" applyFont="1" applyFill="1" applyBorder="1" applyAlignment="1">
      <alignment horizontal="left"/>
      <protection/>
    </xf>
    <xf numFmtId="3" fontId="4" fillId="0" borderId="17" xfId="21" applyNumberFormat="1" applyFont="1" applyFill="1" applyBorder="1" applyAlignment="1">
      <alignment horizontal="right" indent="1"/>
      <protection/>
    </xf>
    <xf numFmtId="3" fontId="5" fillId="0" borderId="13" xfId="21" applyNumberFormat="1" applyFont="1" applyFill="1" applyBorder="1" applyAlignment="1">
      <alignment horizontal="left"/>
      <protection/>
    </xf>
    <xf numFmtId="3" fontId="4" fillId="0" borderId="19" xfId="21" applyNumberFormat="1" applyFont="1" applyFill="1" applyBorder="1" applyAlignment="1">
      <alignment horizontal="right" indent="1"/>
      <protection/>
    </xf>
    <xf numFmtId="1" fontId="5" fillId="2" borderId="12" xfId="21" applyNumberFormat="1" applyFont="1" applyFill="1" applyBorder="1" applyAlignment="1">
      <alignment horizontal="center" vertical="top" wrapText="1"/>
      <protection/>
    </xf>
    <xf numFmtId="3" fontId="4" fillId="0" borderId="10" xfId="21" applyNumberFormat="1" applyFont="1" applyFill="1" applyBorder="1" applyAlignment="1">
      <alignment horizontal="right" indent="1"/>
      <protection/>
    </xf>
    <xf numFmtId="3" fontId="4" fillId="0" borderId="11" xfId="21" applyNumberFormat="1" applyFont="1" applyFill="1" applyBorder="1" applyAlignment="1">
      <alignment horizontal="right" indent="1"/>
      <protection/>
    </xf>
    <xf numFmtId="3" fontId="4" fillId="0" borderId="13" xfId="21" applyNumberFormat="1" applyFont="1" applyFill="1" applyBorder="1" applyAlignment="1">
      <alignment horizontal="right" indent="1"/>
      <protection/>
    </xf>
    <xf numFmtId="3" fontId="4" fillId="0" borderId="14" xfId="21" applyNumberFormat="1" applyFont="1" applyFill="1" applyBorder="1" applyAlignment="1">
      <alignment horizontal="right" indent="3"/>
      <protection/>
    </xf>
    <xf numFmtId="3" fontId="4" fillId="0" borderId="10" xfId="21" applyNumberFormat="1" applyFont="1" applyFill="1" applyBorder="1" applyAlignment="1">
      <alignment horizontal="right" indent="3"/>
      <protection/>
    </xf>
    <xf numFmtId="3" fontId="4" fillId="0" borderId="17" xfId="21" applyNumberFormat="1" applyFont="1" applyFill="1" applyBorder="1" applyAlignment="1">
      <alignment horizontal="right" indent="3"/>
      <protection/>
    </xf>
    <xf numFmtId="3" fontId="4" fillId="0" borderId="11" xfId="21" applyNumberFormat="1" applyFont="1" applyFill="1" applyBorder="1" applyAlignment="1">
      <alignment horizontal="right" indent="3"/>
      <protection/>
    </xf>
    <xf numFmtId="3" fontId="4" fillId="0" borderId="19" xfId="21" applyNumberFormat="1" applyFont="1" applyFill="1" applyBorder="1" applyAlignment="1">
      <alignment horizontal="right" indent="3"/>
      <protection/>
    </xf>
    <xf numFmtId="3" fontId="4" fillId="0" borderId="13" xfId="21" applyNumberFormat="1" applyFont="1" applyFill="1" applyBorder="1" applyAlignment="1">
      <alignment horizontal="right" indent="3"/>
      <protection/>
    </xf>
    <xf numFmtId="3" fontId="4" fillId="0" borderId="21" xfId="21" applyNumberFormat="1" applyFont="1" applyFill="1" applyBorder="1" applyAlignment="1">
      <alignment horizontal="right" indent="3"/>
      <protection/>
    </xf>
    <xf numFmtId="3" fontId="4" fillId="0" borderId="3" xfId="21" applyNumberFormat="1" applyFont="1" applyFill="1" applyBorder="1" applyAlignment="1">
      <alignment horizontal="right" indent="3"/>
      <protection/>
    </xf>
    <xf numFmtId="166" fontId="4" fillId="0" borderId="14" xfId="21" applyNumberFormat="1" applyFont="1" applyFill="1" applyBorder="1" applyAlignment="1">
      <alignment horizontal="right" indent="4"/>
      <protection/>
    </xf>
    <xf numFmtId="166" fontId="4" fillId="0" borderId="17" xfId="21" applyNumberFormat="1" applyFont="1" applyFill="1" applyBorder="1" applyAlignment="1">
      <alignment horizontal="right" indent="4"/>
      <protection/>
    </xf>
    <xf numFmtId="166" fontId="4" fillId="0" borderId="19" xfId="21" applyNumberFormat="1" applyFont="1" applyFill="1" applyBorder="1" applyAlignment="1">
      <alignment horizontal="right" indent="4"/>
      <protection/>
    </xf>
    <xf numFmtId="166" fontId="4" fillId="0" borderId="21" xfId="21" applyNumberFormat="1" applyFont="1" applyFill="1" applyBorder="1" applyAlignment="1">
      <alignment horizontal="right" indent="4"/>
      <protection/>
    </xf>
    <xf numFmtId="0" fontId="4" fillId="0" borderId="0" xfId="0" applyFont="1" applyAlignment="1">
      <alignment horizontal="left"/>
    </xf>
    <xf numFmtId="164" fontId="4" fillId="0" borderId="0" xfId="21" applyNumberFormat="1" applyFont="1" applyFill="1" applyBorder="1" applyAlignment="1">
      <alignment/>
      <protection/>
    </xf>
    <xf numFmtId="0" fontId="4" fillId="3" borderId="1" xfId="20" applyNumberFormat="1" applyFont="1" applyFill="1" applyBorder="1" applyAlignment="1">
      <alignment/>
      <protection/>
    </xf>
    <xf numFmtId="0" fontId="4" fillId="3" borderId="0" xfId="20" applyNumberFormat="1" applyFont="1" applyFill="1" applyBorder="1" applyAlignment="1">
      <alignment/>
      <protection/>
    </xf>
    <xf numFmtId="0" fontId="11" fillId="0" borderId="0" xfId="0" applyFont="1" applyFill="1"/>
    <xf numFmtId="1" fontId="11" fillId="0" borderId="0" xfId="0" applyNumberFormat="1" applyFont="1" applyFill="1"/>
    <xf numFmtId="0" fontId="11" fillId="0" borderId="0" xfId="20" applyNumberFormat="1" applyFont="1" applyFill="1" applyBorder="1" applyAlignment="1">
      <alignment/>
      <protection/>
    </xf>
    <xf numFmtId="0" fontId="11" fillId="0" borderId="0" xfId="21" applyNumberFormat="1" applyFont="1" applyFill="1" applyBorder="1" applyAlignment="1">
      <alignment/>
      <protection/>
    </xf>
    <xf numFmtId="166" fontId="4" fillId="0" borderId="1" xfId="20" applyNumberFormat="1" applyFont="1" applyFill="1" applyBorder="1" applyAlignment="1">
      <alignment/>
      <protection/>
    </xf>
    <xf numFmtId="166" fontId="4" fillId="0" borderId="1" xfId="21" applyNumberFormat="1" applyFont="1" applyFill="1" applyBorder="1" applyAlignment="1">
      <alignment/>
      <protection/>
    </xf>
    <xf numFmtId="0" fontId="3" fillId="0" borderId="0" xfId="0" applyFont="1" applyFill="1" applyBorder="1"/>
    <xf numFmtId="0" fontId="5" fillId="0" borderId="10" xfId="21" applyNumberFormat="1" applyFont="1" applyFill="1" applyBorder="1" applyAlignment="1">
      <alignment horizontal="left"/>
      <protection/>
    </xf>
    <xf numFmtId="0" fontId="5" fillId="0" borderId="11" xfId="21" applyNumberFormat="1" applyFont="1" applyFill="1" applyBorder="1" applyAlignment="1">
      <alignment horizontal="left"/>
      <protection/>
    </xf>
    <xf numFmtId="0" fontId="5" fillId="0" borderId="13" xfId="21" applyNumberFormat="1" applyFont="1" applyFill="1" applyBorder="1" applyAlignment="1">
      <alignment horizontal="left"/>
      <protection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5" fillId="2" borderId="11" xfId="21" applyNumberFormat="1" applyFont="1" applyFill="1" applyBorder="1" applyAlignment="1">
      <alignment horizontal="center" wrapText="1"/>
      <protection/>
    </xf>
    <xf numFmtId="0" fontId="5" fillId="2" borderId="17" xfId="21" applyNumberFormat="1" applyFont="1" applyFill="1" applyBorder="1" applyAlignment="1">
      <alignment horizontal="center" wrapText="1"/>
      <protection/>
    </xf>
    <xf numFmtId="0" fontId="3" fillId="0" borderId="0" xfId="0" applyFont="1" applyFill="1" applyAlignment="1">
      <alignment vertical="top"/>
    </xf>
    <xf numFmtId="3" fontId="4" fillId="0" borderId="16" xfId="21" applyNumberFormat="1" applyFont="1" applyFill="1" applyBorder="1" applyAlignment="1">
      <alignment horizontal="right" indent="1"/>
      <protection/>
    </xf>
    <xf numFmtId="3" fontId="4" fillId="0" borderId="20" xfId="21" applyNumberFormat="1" applyFont="1" applyFill="1" applyBorder="1" applyAlignment="1">
      <alignment horizontal="right" indent="1"/>
      <protection/>
    </xf>
    <xf numFmtId="165" fontId="3" fillId="0" borderId="16" xfId="0" applyNumberFormat="1" applyFont="1" applyFill="1" applyBorder="1" applyAlignment="1">
      <alignment horizontal="right" indent="3"/>
    </xf>
    <xf numFmtId="165" fontId="3" fillId="0" borderId="20" xfId="0" applyNumberFormat="1" applyFont="1" applyFill="1" applyBorder="1" applyAlignment="1">
      <alignment horizontal="right" indent="3"/>
    </xf>
    <xf numFmtId="165" fontId="3" fillId="0" borderId="17" xfId="0" applyNumberFormat="1" applyFont="1" applyFill="1" applyBorder="1" applyAlignment="1">
      <alignment horizontal="right" indent="3"/>
    </xf>
    <xf numFmtId="165" fontId="3" fillId="0" borderId="11" xfId="0" applyNumberFormat="1" applyFont="1" applyFill="1" applyBorder="1" applyAlignment="1">
      <alignment horizontal="right" indent="3"/>
    </xf>
    <xf numFmtId="165" fontId="3" fillId="0" borderId="19" xfId="0" applyNumberFormat="1" applyFont="1" applyFill="1" applyBorder="1" applyAlignment="1">
      <alignment horizontal="right" indent="3"/>
    </xf>
    <xf numFmtId="165" fontId="3" fillId="0" borderId="13" xfId="0" applyNumberFormat="1" applyFont="1" applyFill="1" applyBorder="1" applyAlignment="1">
      <alignment horizontal="right" indent="3"/>
    </xf>
    <xf numFmtId="165" fontId="3" fillId="0" borderId="14" xfId="0" applyNumberFormat="1" applyFont="1" applyFill="1" applyBorder="1" applyAlignment="1">
      <alignment horizontal="right" indent="3"/>
    </xf>
    <xf numFmtId="165" fontId="3" fillId="0" borderId="10" xfId="0" applyNumberFormat="1" applyFont="1" applyFill="1" applyBorder="1" applyAlignment="1">
      <alignment horizontal="right" indent="3"/>
    </xf>
    <xf numFmtId="0" fontId="8" fillId="0" borderId="11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3" fontId="3" fillId="0" borderId="14" xfId="0" applyNumberFormat="1" applyFont="1" applyBorder="1" applyAlignment="1">
      <alignment horizontal="right" indent="2"/>
    </xf>
    <xf numFmtId="3" fontId="3" fillId="0" borderId="17" xfId="0" applyNumberFormat="1" applyFont="1" applyBorder="1" applyAlignment="1">
      <alignment horizontal="right" indent="2"/>
    </xf>
    <xf numFmtId="3" fontId="3" fillId="0" borderId="19" xfId="0" applyNumberFormat="1" applyFont="1" applyBorder="1" applyAlignment="1">
      <alignment horizontal="right" indent="2"/>
    </xf>
    <xf numFmtId="3" fontId="3" fillId="0" borderId="9" xfId="0" applyNumberFormat="1" applyFont="1" applyBorder="1" applyAlignment="1">
      <alignment horizontal="right" indent="2"/>
    </xf>
    <xf numFmtId="3" fontId="3" fillId="0" borderId="14" xfId="0" applyNumberFormat="1" applyFont="1" applyBorder="1" applyAlignment="1">
      <alignment horizontal="right" indent="3"/>
    </xf>
    <xf numFmtId="3" fontId="3" fillId="0" borderId="10" xfId="0" applyNumberFormat="1" applyFont="1" applyBorder="1" applyAlignment="1">
      <alignment horizontal="right" indent="3"/>
    </xf>
    <xf numFmtId="3" fontId="3" fillId="0" borderId="17" xfId="0" applyNumberFormat="1" applyFont="1" applyBorder="1" applyAlignment="1">
      <alignment horizontal="right" indent="3"/>
    </xf>
    <xf numFmtId="3" fontId="3" fillId="0" borderId="11" xfId="0" applyNumberFormat="1" applyFont="1" applyBorder="1" applyAlignment="1">
      <alignment horizontal="right" indent="3"/>
    </xf>
    <xf numFmtId="3" fontId="3" fillId="0" borderId="19" xfId="0" applyNumberFormat="1" applyFont="1" applyBorder="1" applyAlignment="1">
      <alignment horizontal="right" indent="3"/>
    </xf>
    <xf numFmtId="3" fontId="3" fillId="0" borderId="13" xfId="0" applyNumberFormat="1" applyFont="1" applyBorder="1" applyAlignment="1">
      <alignment horizontal="right" indent="3"/>
    </xf>
    <xf numFmtId="3" fontId="3" fillId="0" borderId="9" xfId="0" applyNumberFormat="1" applyFont="1" applyBorder="1" applyAlignment="1">
      <alignment horizontal="right" indent="3"/>
    </xf>
    <xf numFmtId="3" fontId="3" fillId="0" borderId="8" xfId="0" applyNumberFormat="1" applyFont="1" applyBorder="1" applyAlignment="1">
      <alignment horizontal="right" indent="3"/>
    </xf>
    <xf numFmtId="0" fontId="1" fillId="0" borderId="0" xfId="23" applyNumberFormat="1" applyFont="1" applyFill="1" applyBorder="1" applyAlignment="1">
      <alignment/>
      <protection/>
    </xf>
    <xf numFmtId="0" fontId="2" fillId="0" borderId="0" xfId="23">
      <alignment/>
      <protection/>
    </xf>
    <xf numFmtId="164" fontId="1" fillId="0" borderId="0" xfId="23" applyNumberFormat="1" applyFont="1" applyFill="1" applyBorder="1" applyAlignment="1">
      <alignment/>
      <protection/>
    </xf>
    <xf numFmtId="0" fontId="1" fillId="3" borderId="1" xfId="23" applyNumberFormat="1" applyFont="1" applyFill="1" applyBorder="1" applyAlignment="1">
      <alignment/>
      <protection/>
    </xf>
    <xf numFmtId="0" fontId="5" fillId="5" borderId="8" xfId="20" applyNumberFormat="1" applyFont="1" applyFill="1" applyBorder="1" applyAlignment="1">
      <alignment horizontal="left"/>
      <protection/>
    </xf>
    <xf numFmtId="0" fontId="5" fillId="2" borderId="10" xfId="20" applyNumberFormat="1" applyFont="1" applyFill="1" applyBorder="1" applyAlignment="1">
      <alignment horizontal="center" wrapText="1"/>
      <protection/>
    </xf>
    <xf numFmtId="0" fontId="8" fillId="2" borderId="14" xfId="0" applyFont="1" applyFill="1" applyBorder="1" applyAlignment="1">
      <alignment horizontal="center" vertical="center" wrapText="1"/>
    </xf>
    <xf numFmtId="0" fontId="5" fillId="2" borderId="18" xfId="20" applyNumberFormat="1" applyFont="1" applyFill="1" applyBorder="1" applyAlignment="1">
      <alignment horizontal="center"/>
      <protection/>
    </xf>
    <xf numFmtId="0" fontId="5" fillId="0" borderId="12" xfId="20" applyNumberFormat="1" applyFont="1" applyFill="1" applyBorder="1" applyAlignment="1">
      <alignment horizontal="left"/>
      <protection/>
    </xf>
    <xf numFmtId="166" fontId="4" fillId="5" borderId="9" xfId="20" applyNumberFormat="1" applyFont="1" applyFill="1" applyBorder="1" applyAlignment="1">
      <alignment horizontal="right" indent="1"/>
      <protection/>
    </xf>
    <xf numFmtId="166" fontId="4" fillId="0" borderId="16" xfId="20" applyNumberFormat="1" applyFont="1" applyFill="1" applyBorder="1" applyAlignment="1">
      <alignment horizontal="right" indent="1"/>
      <protection/>
    </xf>
    <xf numFmtId="166" fontId="4" fillId="0" borderId="17" xfId="20" applyNumberFormat="1" applyFont="1" applyFill="1" applyBorder="1" applyAlignment="1">
      <alignment horizontal="right" indent="1"/>
      <protection/>
    </xf>
    <xf numFmtId="166" fontId="4" fillId="0" borderId="18" xfId="20" applyNumberFormat="1" applyFont="1" applyFill="1" applyBorder="1" applyAlignment="1">
      <alignment horizontal="right" indent="1"/>
      <protection/>
    </xf>
    <xf numFmtId="166" fontId="4" fillId="0" borderId="19" xfId="20" applyNumberFormat="1" applyFont="1" applyFill="1" applyBorder="1" applyAlignment="1">
      <alignment horizontal="right" indent="1"/>
      <protection/>
    </xf>
    <xf numFmtId="166" fontId="4" fillId="0" borderId="7" xfId="20" applyNumberFormat="1" applyFont="1" applyFill="1" applyBorder="1" applyAlignment="1">
      <alignment horizontal="right" indent="1"/>
      <protection/>
    </xf>
    <xf numFmtId="166" fontId="3" fillId="0" borderId="16" xfId="0" applyNumberFormat="1" applyFont="1" applyFill="1" applyBorder="1" applyAlignment="1">
      <alignment horizontal="right" indent="1"/>
    </xf>
    <xf numFmtId="166" fontId="3" fillId="0" borderId="19" xfId="0" applyNumberFormat="1" applyFont="1" applyFill="1" applyBorder="1" applyAlignment="1">
      <alignment horizontal="right" indent="1"/>
    </xf>
    <xf numFmtId="166" fontId="4" fillId="5" borderId="9" xfId="20" applyNumberFormat="1" applyFont="1" applyFill="1" applyBorder="1" applyAlignment="1">
      <alignment horizontal="right" indent="3"/>
      <protection/>
    </xf>
    <xf numFmtId="166" fontId="4" fillId="5" borderId="8" xfId="20" applyNumberFormat="1" applyFont="1" applyFill="1" applyBorder="1" applyAlignment="1">
      <alignment horizontal="right" indent="3"/>
      <protection/>
    </xf>
    <xf numFmtId="166" fontId="4" fillId="0" borderId="16" xfId="20" applyNumberFormat="1" applyFont="1" applyFill="1" applyBorder="1" applyAlignment="1">
      <alignment horizontal="right" indent="3"/>
      <protection/>
    </xf>
    <xf numFmtId="166" fontId="4" fillId="0" borderId="20" xfId="20" applyNumberFormat="1" applyFont="1" applyFill="1" applyBorder="1" applyAlignment="1">
      <alignment horizontal="right" indent="3"/>
      <protection/>
    </xf>
    <xf numFmtId="166" fontId="4" fillId="0" borderId="18" xfId="20" applyNumberFormat="1" applyFont="1" applyFill="1" applyBorder="1" applyAlignment="1">
      <alignment horizontal="right" indent="3"/>
      <protection/>
    </xf>
    <xf numFmtId="166" fontId="4" fillId="0" borderId="12" xfId="20" applyNumberFormat="1" applyFont="1" applyFill="1" applyBorder="1" applyAlignment="1">
      <alignment horizontal="right" indent="3"/>
      <protection/>
    </xf>
    <xf numFmtId="166" fontId="4" fillId="0" borderId="7" xfId="20" applyNumberFormat="1" applyFont="1" applyFill="1" applyBorder="1" applyAlignment="1">
      <alignment horizontal="right" indent="3"/>
      <protection/>
    </xf>
    <xf numFmtId="166" fontId="4" fillId="0" borderId="0" xfId="20" applyNumberFormat="1" applyFont="1" applyFill="1" applyBorder="1" applyAlignment="1">
      <alignment horizontal="right" indent="3"/>
      <protection/>
    </xf>
    <xf numFmtId="166" fontId="3" fillId="0" borderId="16" xfId="0" applyNumberFormat="1" applyFont="1" applyFill="1" applyBorder="1" applyAlignment="1">
      <alignment horizontal="right" indent="3"/>
    </xf>
    <xf numFmtId="166" fontId="3" fillId="0" borderId="20" xfId="0" applyNumberFormat="1" applyFont="1" applyFill="1" applyBorder="1" applyAlignment="1">
      <alignment horizontal="right" indent="3"/>
    </xf>
    <xf numFmtId="166" fontId="3" fillId="0" borderId="19" xfId="0" applyNumberFormat="1" applyFont="1" applyFill="1" applyBorder="1" applyAlignment="1">
      <alignment horizontal="right" indent="3"/>
    </xf>
    <xf numFmtId="166" fontId="3" fillId="0" borderId="13" xfId="0" applyNumberFormat="1" applyFont="1" applyFill="1" applyBorder="1" applyAlignment="1">
      <alignment horizontal="right" indent="3"/>
    </xf>
    <xf numFmtId="0" fontId="11" fillId="4" borderId="0" xfId="0" applyFont="1" applyFill="1" applyBorder="1"/>
    <xf numFmtId="165" fontId="3" fillId="0" borderId="17" xfId="0" applyNumberFormat="1" applyFont="1" applyFill="1" applyBorder="1" applyAlignment="1">
      <alignment horizontal="right" indent="4"/>
    </xf>
    <xf numFmtId="165" fontId="3" fillId="0" borderId="18" xfId="0" applyNumberFormat="1" applyFont="1" applyFill="1" applyBorder="1" applyAlignment="1">
      <alignment horizontal="right" indent="4"/>
    </xf>
    <xf numFmtId="166" fontId="11" fillId="0" borderId="0" xfId="0" applyNumberFormat="1" applyFont="1"/>
    <xf numFmtId="4" fontId="11" fillId="4" borderId="0" xfId="0" applyNumberFormat="1" applyFont="1" applyFill="1" applyBorder="1"/>
    <xf numFmtId="0" fontId="11" fillId="0" borderId="0" xfId="0" applyFont="1" applyBorder="1"/>
    <xf numFmtId="3" fontId="5" fillId="0" borderId="20" xfId="21" applyNumberFormat="1" applyFont="1" applyFill="1" applyBorder="1" applyAlignment="1">
      <alignment horizontal="left"/>
      <protection/>
    </xf>
    <xf numFmtId="3" fontId="4" fillId="0" borderId="16" xfId="21" applyNumberFormat="1" applyFont="1" applyFill="1" applyBorder="1" applyAlignment="1">
      <alignment horizontal="right" indent="3"/>
      <protection/>
    </xf>
    <xf numFmtId="3" fontId="4" fillId="0" borderId="20" xfId="21" applyNumberFormat="1" applyFont="1" applyFill="1" applyBorder="1" applyAlignment="1">
      <alignment horizontal="right" indent="3"/>
      <protection/>
    </xf>
    <xf numFmtId="166" fontId="4" fillId="0" borderId="16" xfId="21" applyNumberFormat="1" applyFont="1" applyFill="1" applyBorder="1" applyAlignment="1">
      <alignment horizontal="right" indent="4"/>
      <protection/>
    </xf>
    <xf numFmtId="3" fontId="5" fillId="5" borderId="9" xfId="21" applyNumberFormat="1" applyFont="1" applyFill="1" applyBorder="1" applyAlignment="1">
      <alignment horizontal="center" vertical="top" wrapText="1"/>
      <protection/>
    </xf>
    <xf numFmtId="166" fontId="5" fillId="5" borderId="9" xfId="21" applyNumberFormat="1" applyFont="1" applyFill="1" applyBorder="1" applyAlignment="1">
      <alignment horizontal="center" wrapText="1"/>
      <protection/>
    </xf>
    <xf numFmtId="0" fontId="8" fillId="2" borderId="0" xfId="0" applyFont="1" applyFill="1" applyBorder="1" applyAlignment="1">
      <alignment horizontal="left" vertical="top"/>
    </xf>
    <xf numFmtId="0" fontId="5" fillId="0" borderId="20" xfId="21" applyNumberFormat="1" applyFont="1" applyFill="1" applyBorder="1" applyAlignment="1">
      <alignment horizontal="left"/>
      <protection/>
    </xf>
    <xf numFmtId="0" fontId="8" fillId="5" borderId="8" xfId="0" applyFont="1" applyFill="1" applyBorder="1" applyAlignment="1">
      <alignment horizontal="left" vertical="top"/>
    </xf>
    <xf numFmtId="0" fontId="8" fillId="5" borderId="8" xfId="0" applyFont="1" applyFill="1" applyBorder="1" applyAlignment="1">
      <alignment horizontal="left"/>
    </xf>
    <xf numFmtId="3" fontId="8" fillId="5" borderId="9" xfId="0" applyNumberFormat="1" applyFont="1" applyFill="1" applyBorder="1" applyAlignment="1">
      <alignment horizontal="center" vertical="top"/>
    </xf>
    <xf numFmtId="3" fontId="8" fillId="5" borderId="8" xfId="0" applyNumberFormat="1" applyFont="1" applyFill="1" applyBorder="1" applyAlignment="1">
      <alignment horizontal="center" vertical="top"/>
    </xf>
    <xf numFmtId="165" fontId="8" fillId="5" borderId="9" xfId="0" applyNumberFormat="1" applyFont="1" applyFill="1" applyBorder="1" applyAlignment="1">
      <alignment horizontal="center" vertical="top"/>
    </xf>
    <xf numFmtId="165" fontId="8" fillId="5" borderId="8" xfId="0" applyNumberFormat="1" applyFont="1" applyFill="1" applyBorder="1" applyAlignment="1">
      <alignment horizontal="center" vertical="top"/>
    </xf>
    <xf numFmtId="165" fontId="8" fillId="5" borderId="8" xfId="0" applyNumberFormat="1" applyFont="1" applyFill="1" applyBorder="1" applyAlignment="1">
      <alignment horizontal="left" vertical="top" indent="2"/>
    </xf>
    <xf numFmtId="0" fontId="8" fillId="0" borderId="20" xfId="0" applyFont="1" applyBorder="1" applyAlignment="1">
      <alignment horizontal="left"/>
    </xf>
    <xf numFmtId="3" fontId="3" fillId="0" borderId="16" xfId="0" applyNumberFormat="1" applyFont="1" applyBorder="1" applyAlignment="1">
      <alignment horizontal="right" indent="3"/>
    </xf>
    <xf numFmtId="3" fontId="3" fillId="0" borderId="20" xfId="0" applyNumberFormat="1" applyFont="1" applyBorder="1" applyAlignment="1">
      <alignment horizontal="right" indent="3"/>
    </xf>
    <xf numFmtId="3" fontId="3" fillId="0" borderId="16" xfId="0" applyNumberFormat="1" applyFont="1" applyBorder="1" applyAlignment="1">
      <alignment horizontal="right" indent="2"/>
    </xf>
    <xf numFmtId="0" fontId="8" fillId="5" borderId="8" xfId="0" applyFont="1" applyFill="1" applyBorder="1" applyAlignment="1">
      <alignment horizontal="left" wrapText="1"/>
    </xf>
    <xf numFmtId="3" fontId="8" fillId="5" borderId="9" xfId="0" applyNumberFormat="1" applyFont="1" applyFill="1" applyBorder="1" applyAlignment="1">
      <alignment horizontal="center" vertical="center" wrapText="1"/>
    </xf>
    <xf numFmtId="3" fontId="8" fillId="5" borderId="8" xfId="0" applyNumberFormat="1" applyFont="1" applyFill="1" applyBorder="1" applyAlignment="1">
      <alignment horizontal="center" vertical="center" wrapText="1"/>
    </xf>
    <xf numFmtId="4" fontId="5" fillId="0" borderId="20" xfId="20" applyNumberFormat="1" applyFont="1" applyFill="1" applyBorder="1" applyAlignment="1">
      <alignment horizontal="left"/>
      <protection/>
    </xf>
    <xf numFmtId="165" fontId="3" fillId="0" borderId="16" xfId="0" applyNumberFormat="1" applyFont="1" applyBorder="1" applyAlignment="1">
      <alignment horizontal="right" indent="4"/>
    </xf>
    <xf numFmtId="4" fontId="5" fillId="5" borderId="8" xfId="20" applyNumberFormat="1" applyFont="1" applyFill="1" applyBorder="1" applyAlignment="1">
      <alignment horizontal="left"/>
      <protection/>
    </xf>
    <xf numFmtId="3" fontId="5" fillId="5" borderId="9" xfId="20" applyNumberFormat="1" applyFont="1" applyFill="1" applyBorder="1" applyAlignment="1">
      <alignment horizontal="center" wrapText="1"/>
      <protection/>
    </xf>
    <xf numFmtId="165" fontId="5" fillId="5" borderId="8" xfId="20" applyNumberFormat="1" applyFont="1" applyFill="1" applyBorder="1" applyAlignment="1">
      <alignment horizontal="center" wrapText="1"/>
      <protection/>
    </xf>
    <xf numFmtId="0" fontId="4" fillId="4" borderId="0" xfId="0" applyFont="1" applyFill="1"/>
    <xf numFmtId="4" fontId="1" fillId="4" borderId="0" xfId="20" applyNumberFormat="1" applyFont="1" applyFill="1" applyBorder="1" applyAlignment="1">
      <alignment/>
      <protection/>
    </xf>
    <xf numFmtId="0" fontId="2" fillId="4" borderId="0" xfId="20" applyFont="1" applyFill="1">
      <alignment/>
      <protection/>
    </xf>
    <xf numFmtId="4" fontId="1" fillId="4" borderId="1" xfId="20" applyNumberFormat="1" applyFont="1" applyFill="1" applyBorder="1" applyAlignment="1">
      <alignment/>
      <protection/>
    </xf>
    <xf numFmtId="3" fontId="1" fillId="4" borderId="1" xfId="20" applyNumberFormat="1" applyFont="1" applyFill="1" applyBorder="1" applyAlignment="1">
      <alignment/>
      <protection/>
    </xf>
    <xf numFmtId="0" fontId="1" fillId="4" borderId="1" xfId="20" applyNumberFormat="1" applyFont="1" applyFill="1" applyBorder="1" applyAlignment="1">
      <alignment/>
      <protection/>
    </xf>
    <xf numFmtId="0" fontId="1" fillId="3" borderId="22" xfId="20" applyNumberFormat="1" applyFont="1" applyFill="1" applyBorder="1" applyAlignment="1">
      <alignment/>
      <protection/>
    </xf>
    <xf numFmtId="0" fontId="1" fillId="3" borderId="23" xfId="20" applyNumberFormat="1" applyFont="1" applyFill="1" applyBorder="1" applyAlignment="1">
      <alignment/>
      <protection/>
    </xf>
    <xf numFmtId="4" fontId="4" fillId="0" borderId="24" xfId="20" applyNumberFormat="1" applyFont="1" applyFill="1" applyBorder="1" applyAlignment="1">
      <alignment/>
      <protection/>
    </xf>
    <xf numFmtId="4" fontId="4" fillId="4" borderId="24" xfId="20" applyNumberFormat="1" applyFont="1" applyFill="1" applyBorder="1" applyAlignment="1">
      <alignment/>
      <protection/>
    </xf>
    <xf numFmtId="0" fontId="4" fillId="4" borderId="24" xfId="0" applyFont="1" applyFill="1" applyBorder="1"/>
    <xf numFmtId="3" fontId="4" fillId="4" borderId="24" xfId="20" applyNumberFormat="1" applyFont="1" applyFill="1" applyBorder="1" applyAlignment="1">
      <alignment/>
      <protection/>
    </xf>
    <xf numFmtId="0" fontId="4" fillId="4" borderId="24" xfId="20" applyNumberFormat="1" applyFont="1" applyFill="1" applyBorder="1" applyAlignment="1">
      <alignment/>
      <protection/>
    </xf>
    <xf numFmtId="0" fontId="4" fillId="0" borderId="24" xfId="20" applyNumberFormat="1" applyFont="1" applyFill="1" applyBorder="1" applyAlignment="1">
      <alignment/>
      <protection/>
    </xf>
    <xf numFmtId="0" fontId="3" fillId="0" borderId="24" xfId="0" applyFont="1" applyBorder="1"/>
    <xf numFmtId="3" fontId="4" fillId="0" borderId="24" xfId="20" applyNumberFormat="1" applyFont="1" applyFill="1" applyBorder="1" applyAlignment="1">
      <alignment/>
      <protection/>
    </xf>
    <xf numFmtId="0" fontId="3" fillId="4" borderId="0" xfId="0" applyFont="1" applyFill="1"/>
    <xf numFmtId="0" fontId="4" fillId="4" borderId="0" xfId="20" applyNumberFormat="1" applyFont="1" applyFill="1" applyBorder="1" applyAlignment="1">
      <alignment/>
      <protection/>
    </xf>
    <xf numFmtId="0" fontId="4" fillId="4" borderId="0" xfId="20" applyFont="1" applyFill="1" applyBorder="1">
      <alignment/>
      <protection/>
    </xf>
    <xf numFmtId="0" fontId="4" fillId="4" borderId="0" xfId="20" applyFont="1" applyFill="1">
      <alignment/>
      <protection/>
    </xf>
    <xf numFmtId="0" fontId="1" fillId="3" borderId="24" xfId="20" applyNumberFormat="1" applyFont="1" applyFill="1" applyBorder="1" applyAlignment="1">
      <alignment/>
      <protection/>
    </xf>
    <xf numFmtId="0" fontId="3" fillId="4" borderId="24" xfId="0" applyFont="1" applyFill="1" applyBorder="1"/>
    <xf numFmtId="4" fontId="1" fillId="4" borderId="24" xfId="20" applyNumberFormat="1" applyFont="1" applyFill="1" applyBorder="1" applyAlignment="1">
      <alignment/>
      <protection/>
    </xf>
    <xf numFmtId="4" fontId="1" fillId="4" borderId="24" xfId="20" applyNumberFormat="1" applyFont="1" applyFill="1" applyBorder="1" applyAlignment="1">
      <alignment/>
      <protection/>
    </xf>
    <xf numFmtId="0" fontId="5" fillId="4" borderId="0" xfId="20" applyNumberFormat="1" applyFont="1" applyFill="1" applyBorder="1" applyAlignment="1">
      <alignment horizontal="center"/>
      <protection/>
    </xf>
    <xf numFmtId="0" fontId="5" fillId="2" borderId="18" xfId="20" applyNumberFormat="1" applyFont="1" applyFill="1" applyBorder="1" applyAlignment="1">
      <alignment horizontal="center" wrapText="1"/>
      <protection/>
    </xf>
    <xf numFmtId="0" fontId="5" fillId="2" borderId="25" xfId="20" applyNumberFormat="1" applyFont="1" applyFill="1" applyBorder="1" applyAlignment="1">
      <alignment horizontal="center" wrapText="1"/>
      <protection/>
    </xf>
    <xf numFmtId="0" fontId="5" fillId="2" borderId="5" xfId="20" applyNumberFormat="1" applyFont="1" applyFill="1" applyBorder="1" applyAlignment="1">
      <alignment horizontal="center" wrapText="1"/>
      <protection/>
    </xf>
    <xf numFmtId="0" fontId="5" fillId="2" borderId="0" xfId="20" applyNumberFormat="1" applyFont="1" applyFill="1" applyBorder="1" applyAlignment="1">
      <alignment horizontal="center" wrapText="1"/>
      <protection/>
    </xf>
    <xf numFmtId="4" fontId="5" fillId="2" borderId="5" xfId="20" applyNumberFormat="1" applyFont="1" applyFill="1" applyBorder="1" applyAlignment="1">
      <alignment horizontal="center"/>
      <protection/>
    </xf>
    <xf numFmtId="4" fontId="5" fillId="2" borderId="0" xfId="20" applyNumberFormat="1" applyFont="1" applyFill="1" applyBorder="1" applyAlignment="1">
      <alignment horizontal="center"/>
      <protection/>
    </xf>
    <xf numFmtId="0" fontId="5" fillId="2" borderId="12" xfId="20" applyNumberFormat="1" applyFont="1" applyFill="1" applyBorder="1" applyAlignment="1">
      <alignment horizontal="center" wrapText="1"/>
      <protection/>
    </xf>
    <xf numFmtId="0" fontId="8" fillId="2" borderId="1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/>
    </xf>
    <xf numFmtId="3" fontId="5" fillId="2" borderId="14" xfId="21" applyNumberFormat="1" applyFont="1" applyFill="1" applyBorder="1" applyAlignment="1">
      <alignment horizontal="center" wrapText="1"/>
      <protection/>
    </xf>
    <xf numFmtId="3" fontId="5" fillId="2" borderId="18" xfId="21" applyNumberFormat="1" applyFont="1" applyFill="1" applyBorder="1" applyAlignment="1">
      <alignment horizontal="center" wrapText="1"/>
      <protection/>
    </xf>
    <xf numFmtId="0" fontId="8" fillId="2" borderId="1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/>
    </xf>
    <xf numFmtId="0" fontId="4" fillId="0" borderId="0" xfId="0" applyFont="1" applyFill="1"/>
    <xf numFmtId="165" fontId="4" fillId="0" borderId="24" xfId="0" applyNumberFormat="1" applyFont="1" applyFill="1" applyBorder="1"/>
    <xf numFmtId="3" fontId="4" fillId="0" borderId="0" xfId="20" applyNumberFormat="1" applyFont="1" applyFill="1" applyBorder="1" applyAlignment="1">
      <alignment/>
      <protection/>
    </xf>
    <xf numFmtId="166" fontId="4" fillId="0" borderId="24" xfId="20" applyNumberFormat="1" applyFont="1" applyFill="1" applyBorder="1" applyAlignment="1">
      <alignment/>
      <protection/>
    </xf>
    <xf numFmtId="166" fontId="4" fillId="0" borderId="24" xfId="0" applyNumberFormat="1" applyFont="1" applyFill="1" applyBorder="1" applyAlignment="1">
      <alignment horizontal="right"/>
    </xf>
    <xf numFmtId="166" fontId="4" fillId="0" borderId="0" xfId="0" applyNumberFormat="1" applyFont="1" applyFill="1"/>
    <xf numFmtId="166" fontId="4" fillId="0" borderId="24" xfId="0" applyNumberFormat="1" applyFont="1" applyFill="1" applyBorder="1"/>
    <xf numFmtId="4" fontId="3" fillId="0" borderId="0" xfId="0" applyNumberFormat="1" applyFont="1" applyFill="1" applyBorder="1"/>
    <xf numFmtId="0" fontId="2" fillId="0" borderId="0" xfId="21" applyFill="1" applyBorder="1">
      <alignment/>
      <protection/>
    </xf>
    <xf numFmtId="0" fontId="3" fillId="0" borderId="0" xfId="0" applyFont="1" applyFill="1" applyBorder="1" applyAlignment="1">
      <alignment horizontal="left"/>
    </xf>
    <xf numFmtId="0" fontId="1" fillId="3" borderId="24" xfId="22" applyNumberFormat="1" applyFont="1" applyFill="1" applyBorder="1" applyAlignment="1">
      <alignment/>
      <protection/>
    </xf>
    <xf numFmtId="3" fontId="1" fillId="0" borderId="24" xfId="22" applyNumberFormat="1" applyFont="1" applyFill="1" applyBorder="1" applyAlignment="1">
      <alignment/>
      <protection/>
    </xf>
    <xf numFmtId="0" fontId="1" fillId="0" borderId="24" xfId="22" applyNumberFormat="1" applyFont="1" applyFill="1" applyBorder="1" applyAlignment="1">
      <alignment/>
      <protection/>
    </xf>
    <xf numFmtId="4" fontId="1" fillId="0" borderId="24" xfId="20" applyNumberFormat="1" applyFont="1" applyFill="1" applyBorder="1" applyAlignment="1">
      <alignment/>
      <protection/>
    </xf>
    <xf numFmtId="3" fontId="1" fillId="0" borderId="24" xfId="20" applyNumberFormat="1" applyFont="1" applyFill="1" applyBorder="1" applyAlignment="1">
      <alignment/>
      <protection/>
    </xf>
    <xf numFmtId="0" fontId="1" fillId="0" borderId="24" xfId="20" applyNumberFormat="1" applyFont="1" applyFill="1" applyBorder="1" applyAlignment="1">
      <alignment/>
      <protection/>
    </xf>
    <xf numFmtId="0" fontId="1" fillId="3" borderId="24" xfId="20" applyNumberFormat="1" applyFont="1" applyFill="1" applyBorder="1" applyAlignment="1">
      <alignment/>
      <protection/>
    </xf>
    <xf numFmtId="165" fontId="3" fillId="0" borderId="24" xfId="0" applyNumberFormat="1" applyFont="1" applyBorder="1"/>
    <xf numFmtId="166" fontId="1" fillId="0" borderId="24" xfId="20" applyNumberFormat="1" applyFont="1" applyFill="1" applyBorder="1" applyAlignment="1">
      <alignment/>
      <protection/>
    </xf>
    <xf numFmtId="0" fontId="4" fillId="3" borderId="24" xfId="21" applyNumberFormat="1" applyFont="1" applyFill="1" applyBorder="1" applyAlignment="1">
      <alignment/>
      <protection/>
    </xf>
    <xf numFmtId="0" fontId="3" fillId="0" borderId="24" xfId="0" applyFont="1" applyFill="1" applyBorder="1"/>
    <xf numFmtId="165" fontId="3" fillId="0" borderId="24" xfId="0" applyNumberFormat="1" applyFont="1" applyFill="1" applyBorder="1"/>
    <xf numFmtId="0" fontId="1" fillId="3" borderId="22" xfId="20" applyNumberFormat="1" applyFont="1" applyFill="1" applyBorder="1" applyAlignment="1">
      <alignment/>
      <protection/>
    </xf>
    <xf numFmtId="166" fontId="1" fillId="0" borderId="1" xfId="20" applyNumberFormat="1" applyFont="1" applyFill="1" applyBorder="1" applyAlignment="1">
      <alignment/>
      <protection/>
    </xf>
    <xf numFmtId="166" fontId="1" fillId="0" borderId="23" xfId="20" applyNumberFormat="1" applyFont="1" applyFill="1" applyBorder="1" applyAlignment="1">
      <alignment/>
      <protection/>
    </xf>
    <xf numFmtId="166" fontId="1" fillId="0" borderId="24" xfId="20" applyNumberFormat="1" applyFont="1" applyFill="1" applyBorder="1" applyAlignment="1">
      <alignment/>
      <protection/>
    </xf>
    <xf numFmtId="166" fontId="3" fillId="0" borderId="24" xfId="0" applyNumberFormat="1" applyFont="1" applyBorder="1"/>
    <xf numFmtId="0" fontId="4" fillId="0" borderId="0" xfId="21" applyFont="1" applyFill="1">
      <alignment/>
      <protection/>
    </xf>
    <xf numFmtId="4" fontId="4" fillId="0" borderId="0" xfId="21" applyNumberFormat="1" applyFont="1" applyFill="1">
      <alignment/>
      <protection/>
    </xf>
    <xf numFmtId="165" fontId="4" fillId="0" borderId="0" xfId="21" applyNumberFormat="1" applyFont="1" applyFill="1">
      <alignment/>
      <protection/>
    </xf>
    <xf numFmtId="165" fontId="4" fillId="0" borderId="0" xfId="0" applyNumberFormat="1" applyFont="1" applyFill="1"/>
    <xf numFmtId="0" fontId="2" fillId="0" borderId="0" xfId="22" applyFont="1" applyFill="1">
      <alignment/>
      <protection/>
    </xf>
    <xf numFmtId="0" fontId="4" fillId="0" borderId="4" xfId="21" applyNumberFormat="1" applyFont="1" applyFill="1" applyBorder="1" applyAlignment="1">
      <alignment/>
      <protection/>
    </xf>
    <xf numFmtId="0" fontId="4" fillId="3" borderId="22" xfId="21" applyNumberFormat="1" applyFont="1" applyFill="1" applyBorder="1" applyAlignment="1">
      <alignment/>
      <protection/>
    </xf>
    <xf numFmtId="165" fontId="4" fillId="0" borderId="0" xfId="0" applyNumberFormat="1" applyFont="1" applyFill="1" applyBorder="1"/>
    <xf numFmtId="0" fontId="4" fillId="0" borderId="0" xfId="0" applyFont="1" applyFill="1" applyBorder="1"/>
    <xf numFmtId="0" fontId="1" fillId="3" borderId="23" xfId="20" applyNumberFormat="1" applyFont="1" applyFill="1" applyBorder="1" applyAlignment="1">
      <alignment/>
      <protection/>
    </xf>
    <xf numFmtId="0" fontId="4" fillId="3" borderId="23" xfId="21" applyNumberFormat="1" applyFont="1" applyFill="1" applyBorder="1" applyAlignment="1">
      <alignment/>
      <protection/>
    </xf>
    <xf numFmtId="4" fontId="4" fillId="0" borderId="24" xfId="21" applyNumberFormat="1" applyFont="1" applyFill="1" applyBorder="1" applyAlignment="1">
      <alignment/>
      <protection/>
    </xf>
    <xf numFmtId="3" fontId="4" fillId="0" borderId="24" xfId="21" applyNumberFormat="1" applyFont="1" applyFill="1" applyBorder="1" applyAlignment="1">
      <alignment/>
      <protection/>
    </xf>
    <xf numFmtId="0" fontId="4" fillId="0" borderId="24" xfId="21" applyNumberFormat="1" applyFont="1" applyFill="1" applyBorder="1" applyAlignment="1">
      <alignment/>
      <protection/>
    </xf>
    <xf numFmtId="0" fontId="4" fillId="0" borderId="24" xfId="0" applyFont="1" applyFill="1" applyBorder="1"/>
    <xf numFmtId="0" fontId="1" fillId="3" borderId="22" xfId="23" applyNumberFormat="1" applyFont="1" applyFill="1" applyBorder="1" applyAlignment="1">
      <alignment/>
      <protection/>
    </xf>
    <xf numFmtId="0" fontId="1" fillId="3" borderId="23" xfId="23" applyNumberFormat="1" applyFont="1" applyFill="1" applyBorder="1" applyAlignment="1">
      <alignment/>
      <protection/>
    </xf>
    <xf numFmtId="4" fontId="3" fillId="0" borderId="24" xfId="0" applyNumberFormat="1" applyFont="1" applyBorder="1"/>
    <xf numFmtId="4" fontId="1" fillId="0" borderId="24" xfId="23" applyNumberFormat="1" applyFont="1" applyFill="1" applyBorder="1" applyAlignment="1">
      <alignment/>
      <protection/>
    </xf>
    <xf numFmtId="3" fontId="1" fillId="0" borderId="24" xfId="23" applyNumberFormat="1" applyFont="1" applyFill="1" applyBorder="1" applyAlignment="1">
      <alignment/>
      <protection/>
    </xf>
    <xf numFmtId="0" fontId="1" fillId="0" borderId="24" xfId="23" applyNumberFormat="1" applyFont="1" applyFill="1" applyBorder="1" applyAlignment="1">
      <alignment/>
      <protection/>
    </xf>
    <xf numFmtId="0" fontId="4" fillId="0" borderId="0" xfId="20" applyFont="1" applyFill="1">
      <alignment/>
      <protection/>
    </xf>
    <xf numFmtId="0" fontId="4" fillId="0" borderId="0" xfId="22" applyFont="1" applyFill="1">
      <alignment/>
      <protection/>
    </xf>
    <xf numFmtId="3" fontId="4" fillId="0" borderId="23" xfId="21" applyNumberFormat="1" applyFont="1" applyFill="1" applyBorder="1" applyAlignment="1">
      <alignment/>
      <protection/>
    </xf>
    <xf numFmtId="4" fontId="4" fillId="0" borderId="23" xfId="21" applyNumberFormat="1" applyFont="1" applyFill="1" applyBorder="1" applyAlignment="1">
      <alignment/>
      <protection/>
    </xf>
    <xf numFmtId="0" fontId="4" fillId="3" borderId="23" xfId="20" applyNumberFormat="1" applyFont="1" applyFill="1" applyBorder="1" applyAlignment="1">
      <alignment/>
      <protection/>
    </xf>
    <xf numFmtId="3" fontId="4" fillId="0" borderId="23" xfId="20" applyNumberFormat="1" applyFont="1" applyFill="1" applyBorder="1" applyAlignment="1">
      <alignment/>
      <protection/>
    </xf>
    <xf numFmtId="0" fontId="4" fillId="0" borderId="0" xfId="21" applyFont="1" applyFill="1" applyBorder="1">
      <alignment/>
      <protection/>
    </xf>
    <xf numFmtId="0" fontId="4" fillId="0" borderId="0" xfId="20" applyFont="1" applyFill="1" applyBorder="1">
      <alignment/>
      <protection/>
    </xf>
    <xf numFmtId="166" fontId="4" fillId="0" borderId="24" xfId="21" applyNumberFormat="1" applyFont="1" applyFill="1" applyBorder="1" applyAlignment="1">
      <alignment/>
      <protection/>
    </xf>
    <xf numFmtId="0" fontId="4" fillId="0" borderId="23" xfId="21" applyNumberFormat="1" applyFont="1" applyFill="1" applyBorder="1" applyAlignment="1">
      <alignment/>
      <protection/>
    </xf>
    <xf numFmtId="0" fontId="4" fillId="3" borderId="24" xfId="20" applyNumberFormat="1" applyFont="1" applyFill="1" applyBorder="1" applyAlignment="1">
      <alignment/>
      <protection/>
    </xf>
    <xf numFmtId="2" fontId="3" fillId="0" borderId="24" xfId="0" applyNumberFormat="1" applyFont="1" applyBorder="1"/>
    <xf numFmtId="2" fontId="3" fillId="0" borderId="24" xfId="0" applyNumberFormat="1" applyFont="1" applyFill="1" applyBorder="1"/>
    <xf numFmtId="0" fontId="4" fillId="3" borderId="24" xfId="22" applyNumberFormat="1" applyFont="1" applyFill="1" applyBorder="1" applyAlignment="1">
      <alignment/>
      <protection/>
    </xf>
    <xf numFmtId="3" fontId="3" fillId="0" borderId="0" xfId="0" applyNumberFormat="1" applyFont="1" applyFill="1"/>
    <xf numFmtId="0" fontId="1" fillId="3" borderId="23" xfId="22" applyNumberFormat="1" applyFont="1" applyFill="1" applyBorder="1" applyAlignment="1">
      <alignment/>
      <protection/>
    </xf>
    <xf numFmtId="3" fontId="3" fillId="0" borderId="24" xfId="0" applyNumberFormat="1" applyFont="1" applyFill="1" applyBorder="1"/>
    <xf numFmtId="3" fontId="3" fillId="0" borderId="24" xfId="0" applyNumberFormat="1" applyFont="1" applyBorder="1"/>
    <xf numFmtId="0" fontId="4" fillId="3" borderId="26" xfId="21" applyNumberFormat="1" applyFont="1" applyFill="1" applyBorder="1" applyAlignment="1">
      <alignment/>
      <protection/>
    </xf>
    <xf numFmtId="3" fontId="4" fillId="0" borderId="27" xfId="21" applyNumberFormat="1" applyFont="1" applyFill="1" applyBorder="1" applyAlignment="1">
      <alignment/>
      <protection/>
    </xf>
    <xf numFmtId="0" fontId="4" fillId="0" borderId="27" xfId="21" applyNumberFormat="1" applyFont="1" applyFill="1" applyBorder="1" applyAlignment="1">
      <alignment/>
      <protection/>
    </xf>
    <xf numFmtId="0" fontId="3" fillId="0" borderId="27" xfId="0" applyFont="1" applyBorder="1"/>
    <xf numFmtId="165" fontId="4" fillId="0" borderId="0" xfId="21" applyNumberFormat="1" applyFont="1" applyFill="1" applyBorder="1">
      <alignment/>
      <protection/>
    </xf>
    <xf numFmtId="165" fontId="4" fillId="0" borderId="24" xfId="21" applyNumberFormat="1" applyFont="1" applyFill="1" applyBorder="1">
      <alignment/>
      <protection/>
    </xf>
    <xf numFmtId="167" fontId="3" fillId="0" borderId="0" xfId="15" applyNumberFormat="1" applyFont="1" applyFill="1"/>
    <xf numFmtId="3" fontId="4" fillId="0" borderId="22" xfId="22" applyNumberFormat="1" applyFont="1" applyFill="1" applyBorder="1" applyAlignment="1">
      <alignment/>
      <protection/>
    </xf>
    <xf numFmtId="0" fontId="4" fillId="3" borderId="28" xfId="22" applyNumberFormat="1" applyFont="1" applyFill="1" applyBorder="1" applyAlignment="1">
      <alignment horizontal="center"/>
      <protection/>
    </xf>
    <xf numFmtId="0" fontId="4" fillId="3" borderId="29" xfId="22" applyNumberFormat="1" applyFont="1" applyFill="1" applyBorder="1" applyAlignment="1">
      <alignment horizontal="center"/>
      <protection/>
    </xf>
    <xf numFmtId="0" fontId="4" fillId="3" borderId="30" xfId="22" applyNumberFormat="1" applyFont="1" applyFill="1" applyBorder="1" applyAlignment="1">
      <alignment horizontal="center"/>
      <protection/>
    </xf>
    <xf numFmtId="0" fontId="3" fillId="0" borderId="10" xfId="0" applyFont="1" applyBorder="1"/>
    <xf numFmtId="0" fontId="3" fillId="0" borderId="10" xfId="0" applyFont="1" applyFill="1" applyBorder="1"/>
    <xf numFmtId="165" fontId="3" fillId="0" borderId="13" xfId="0" applyNumberFormat="1" applyFont="1" applyFill="1" applyBorder="1"/>
    <xf numFmtId="0" fontId="4" fillId="3" borderId="22" xfId="21" applyNumberFormat="1" applyFont="1" applyFill="1" applyBorder="1" applyAlignment="1">
      <alignment horizontal="center"/>
      <protection/>
    </xf>
    <xf numFmtId="0" fontId="4" fillId="3" borderId="31" xfId="21" applyNumberFormat="1" applyFont="1" applyFill="1" applyBorder="1" applyAlignment="1">
      <alignment horizontal="center"/>
      <protection/>
    </xf>
    <xf numFmtId="0" fontId="4" fillId="3" borderId="22" xfId="20" applyNumberFormat="1" applyFont="1" applyFill="1" applyBorder="1" applyAlignment="1">
      <alignment/>
      <protection/>
    </xf>
    <xf numFmtId="0" fontId="4" fillId="3" borderId="28" xfId="20" applyNumberFormat="1" applyFont="1" applyFill="1" applyBorder="1" applyAlignment="1">
      <alignment/>
      <protection/>
    </xf>
    <xf numFmtId="0" fontId="4" fillId="3" borderId="32" xfId="20" applyNumberFormat="1" applyFont="1" applyFill="1" applyBorder="1" applyAlignment="1">
      <alignment/>
      <protection/>
    </xf>
    <xf numFmtId="1" fontId="3" fillId="0" borderId="24" xfId="0" applyNumberFormat="1" applyFont="1" applyBorder="1"/>
    <xf numFmtId="1" fontId="4" fillId="0" borderId="24" xfId="0" applyNumberFormat="1" applyFont="1" applyBorder="1"/>
    <xf numFmtId="0" fontId="3" fillId="5" borderId="5" xfId="0" applyFont="1" applyFill="1" applyBorder="1"/>
    <xf numFmtId="0" fontId="3" fillId="0" borderId="14" xfId="0" applyFont="1" applyBorder="1" applyAlignment="1">
      <alignment horizontal="right" indent="1"/>
    </xf>
    <xf numFmtId="0" fontId="3" fillId="0" borderId="10" xfId="0" applyFont="1" applyBorder="1" applyAlignment="1">
      <alignment horizontal="right" indent="1"/>
    </xf>
    <xf numFmtId="0" fontId="3" fillId="0" borderId="17" xfId="0" applyFont="1" applyBorder="1" applyAlignment="1">
      <alignment horizontal="right" indent="1"/>
    </xf>
    <xf numFmtId="0" fontId="3" fillId="0" borderId="11" xfId="0" applyFont="1" applyBorder="1" applyAlignment="1">
      <alignment horizontal="right" indent="1"/>
    </xf>
    <xf numFmtId="0" fontId="3" fillId="0" borderId="17" xfId="0" applyFont="1" applyBorder="1" applyAlignment="1">
      <alignment horizontal="right"/>
    </xf>
    <xf numFmtId="0" fontId="3" fillId="0" borderId="19" xfId="0" applyFont="1" applyBorder="1" applyAlignment="1">
      <alignment horizontal="right" indent="1"/>
    </xf>
    <xf numFmtId="0" fontId="3" fillId="0" borderId="13" xfId="0" applyFont="1" applyBorder="1" applyAlignment="1">
      <alignment horizontal="right" indent="1"/>
    </xf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0" borderId="13" xfId="0" applyFont="1" applyBorder="1"/>
    <xf numFmtId="0" fontId="8" fillId="2" borderId="5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4 2" xfId="2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Fig1!$B$69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Fig1!$A$70:$A$103</c:f>
              <c:strCache/>
            </c:strRef>
          </c:cat>
          <c:val>
            <c:numRef>
              <c:f>Fig1!$B$70:$B$103</c:f>
              <c:numCache/>
            </c:numRef>
          </c:val>
        </c:ser>
        <c:ser>
          <c:idx val="1"/>
          <c:order val="1"/>
          <c:tx>
            <c:strRef>
              <c:f>Fig1!$C$69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Fig1!$A$70:$A$103</c:f>
              <c:strCache/>
            </c:strRef>
          </c:cat>
          <c:val>
            <c:numRef>
              <c:f>Fig1!$C$70:$C$103</c:f>
              <c:numCache/>
            </c:numRef>
          </c:val>
        </c:ser>
        <c:axId val="47582661"/>
        <c:axId val="25590766"/>
      </c:barChart>
      <c:catAx>
        <c:axId val="4758266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5590766"/>
        <c:crosses val="autoZero"/>
        <c:auto val="1"/>
        <c:lblOffset val="100"/>
        <c:noMultiLvlLbl val="0"/>
      </c:catAx>
      <c:valAx>
        <c:axId val="255907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582661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525"/>
          <c:y val="0.0825"/>
          <c:w val="0.5695"/>
          <c:h val="0.711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Fig7!$F$62:$F$71</c:f>
              <c:strCache/>
            </c:strRef>
          </c:cat>
          <c:val>
            <c:numRef>
              <c:f>Fig7!$G$62:$G$71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355"/>
          <c:y val="0.0195"/>
          <c:w val="0.9495"/>
          <c:h val="0.6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Fig8!$H$70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Fig8!$G$71:$G$104</c:f>
              <c:strCache/>
            </c:strRef>
          </c:cat>
          <c:val>
            <c:numRef>
              <c:f>Fig8!$H$71:$H$104</c:f>
              <c:numCache/>
            </c:numRef>
          </c:val>
        </c:ser>
        <c:ser>
          <c:idx val="1"/>
          <c:order val="1"/>
          <c:tx>
            <c:strRef>
              <c:f>Fig8!$I$70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Fig8!$G$71:$G$104</c:f>
              <c:strCache/>
            </c:strRef>
          </c:cat>
          <c:val>
            <c:numRef>
              <c:f>Fig8!$I$71:$I$104</c:f>
              <c:numCache/>
            </c:numRef>
          </c:val>
        </c:ser>
        <c:axId val="9203221"/>
        <c:axId val="15720126"/>
      </c:barChart>
      <c:catAx>
        <c:axId val="9203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720126"/>
        <c:crosses val="autoZero"/>
        <c:auto val="1"/>
        <c:lblOffset val="100"/>
        <c:noMultiLvlLbl val="0"/>
      </c:catAx>
      <c:valAx>
        <c:axId val="15720126"/>
        <c:scaling>
          <c:orientation val="minMax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920322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Fig9!$C$72</c:f>
              <c:strCache>
                <c:ptCount val="1"/>
                <c:pt idx="0">
                  <c:v>All holdings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Fig9!$B$73:$B$101</c:f>
              <c:strCache/>
            </c:strRef>
          </c:cat>
          <c:val>
            <c:numRef>
              <c:f>Fig9!$C$73:$C$101</c:f>
              <c:numCache/>
            </c:numRef>
          </c:val>
        </c:ser>
        <c:ser>
          <c:idx val="1"/>
          <c:order val="1"/>
          <c:tx>
            <c:strRef>
              <c:f>Fig9!$D$72</c:f>
              <c:strCache>
                <c:ptCount val="1"/>
                <c:pt idx="0">
                  <c:v>Organic holdings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Fig9!$B$73:$B$101</c:f>
              <c:strCache/>
            </c:strRef>
          </c:cat>
          <c:val>
            <c:numRef>
              <c:f>Fig9!$D$73:$D$101</c:f>
              <c:numCache/>
            </c:numRef>
          </c:val>
        </c:ser>
        <c:axId val="7263407"/>
        <c:axId val="65370664"/>
      </c:barChart>
      <c:catAx>
        <c:axId val="7263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auto val="1"/>
        <c:lblOffset val="100"/>
        <c:noMultiLvlLbl val="0"/>
      </c:catAx>
      <c:valAx>
        <c:axId val="65370664"/>
        <c:scaling>
          <c:orientation val="minMax"/>
          <c:max val="20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7263407"/>
        <c:crosses val="autoZero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Fig9!$C$72</c:f>
              <c:strCache>
                <c:ptCount val="1"/>
                <c:pt idx="0">
                  <c:v>All holdings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Fig9!$B$113:$B$141</c:f>
              <c:strCache/>
            </c:strRef>
          </c:cat>
          <c:val>
            <c:numRef>
              <c:f>Fig9!$C$113:$C$141</c:f>
              <c:numCache/>
            </c:numRef>
          </c:val>
        </c:ser>
        <c:ser>
          <c:idx val="1"/>
          <c:order val="1"/>
          <c:tx>
            <c:strRef>
              <c:f>Fig9!$D$72</c:f>
              <c:strCache>
                <c:ptCount val="1"/>
                <c:pt idx="0">
                  <c:v>Organic holdings</c:v>
                </c:pt>
              </c:strCache>
            </c:strRef>
          </c:tx>
          <c:spPr>
            <a:solidFill>
              <a:srgbClr val="FFFFFF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FFFFFF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Fig9!$B$113:$B$141</c:f>
              <c:strCache/>
            </c:strRef>
          </c:cat>
          <c:val>
            <c:numRef>
              <c:f>Fig9!$D$113:$D$141</c:f>
              <c:numCache/>
            </c:numRef>
          </c:val>
        </c:ser>
        <c:axId val="51465065"/>
        <c:axId val="60532402"/>
      </c:barChart>
      <c:catAx>
        <c:axId val="51465065"/>
        <c:scaling>
          <c:orientation val="minMax"/>
        </c:scaling>
        <c:axPos val="b"/>
        <c:delete val="1"/>
        <c:majorTickMark val="none"/>
        <c:minorTickMark val="none"/>
        <c:tickLblPos val="nextTo"/>
        <c:crossAx val="60532402"/>
        <c:crosses val="autoZero"/>
        <c:auto val="1"/>
        <c:lblOffset val="100"/>
        <c:noMultiLvlLbl val="0"/>
      </c:catAx>
      <c:valAx>
        <c:axId val="60532402"/>
        <c:scaling>
          <c:orientation val="minMax"/>
          <c:max val="500"/>
          <c:min val="4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1"/>
        <c:majorTickMark val="none"/>
        <c:minorTickMark val="none"/>
        <c:tickLblPos val="nextTo"/>
        <c:spPr>
          <a:noFill/>
          <a:ln>
            <a:noFill/>
          </a:ln>
        </c:spPr>
        <c:crossAx val="51465065"/>
        <c:crosses val="autoZero"/>
        <c:crossBetween val="between"/>
        <c:dispUnits/>
        <c:majorUnit val="50"/>
        <c:minorUnit val="5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7"/>
          <c:y val="0.128"/>
          <c:w val="0.6135"/>
          <c:h val="0.75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Lbls>
            <c:dLbl>
              <c:idx val="5"/>
              <c:layout>
                <c:manualLayout>
                  <c:x val="-0.06225"/>
                  <c:y val="0.02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125"/>
                  <c:y val="-0.07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1575"/>
                  <c:y val="-0.028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.13625"/>
                  <c:y val="0.002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Fig10!$B$59:$B$67</c:f>
              <c:strCache/>
            </c:strRef>
          </c:cat>
          <c:val>
            <c:numRef>
              <c:f>Fig10!$C$59:$C$67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"/>
            <c:spPr>
              <a:solidFill>
                <a:schemeClr val="accent3"/>
              </a:solidFill>
            </c:spPr>
          </c:dPt>
          <c:dPt>
            <c:idx val="3"/>
            <c:spPr>
              <a:solidFill>
                <a:schemeClr val="accent4"/>
              </a:solidFill>
            </c:spPr>
          </c:dPt>
          <c:dPt>
            <c:idx val="4"/>
            <c:spPr>
              <a:solidFill>
                <a:schemeClr val="accent5"/>
              </a:solidFill>
            </c:spPr>
          </c:dPt>
          <c:dPt>
            <c:idx val="5"/>
            <c:spPr>
              <a:solidFill>
                <a:schemeClr val="accent6"/>
              </a:solidFill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</c:spPr>
          </c:dPt>
          <c:dPt>
            <c:idx val="7"/>
            <c:spPr>
              <a:solidFill>
                <a:schemeClr val="accent2">
                  <a:lumMod val="50000"/>
                </a:schemeClr>
              </a:solidFill>
            </c:spPr>
          </c:dPt>
          <c:dPt>
            <c:idx val="8"/>
            <c:spPr>
              <a:solidFill>
                <a:schemeClr val="accent3">
                  <a:lumMod val="50000"/>
                </a:schemeClr>
              </a:solidFill>
            </c:spPr>
          </c:dPt>
          <c:dPt>
            <c:idx val="9"/>
            <c:spPr>
              <a:solidFill>
                <a:schemeClr val="accent4">
                  <a:lumMod val="90000"/>
                  <a:lumOff val="10000"/>
                </a:schemeClr>
              </a:solidFill>
            </c:spPr>
          </c:dPt>
          <c:dPt>
            <c:idx val="10"/>
            <c:spPr>
              <a:solidFill>
                <a:schemeClr val="accent5">
                  <a:lumMod val="50000"/>
                </a:schemeClr>
              </a:solidFill>
            </c:spPr>
          </c:dPt>
          <c:dPt>
            <c:idx val="11"/>
            <c:spPr>
              <a:solidFill>
                <a:schemeClr val="accent6">
                  <a:lumMod val="10000"/>
                </a:schemeClr>
              </a:solidFill>
            </c:spPr>
          </c:dPt>
          <c:dLbls>
            <c:dLbl>
              <c:idx val="0"/>
              <c:layout>
                <c:manualLayout>
                  <c:x val="0.0245"/>
                  <c:y val="0.017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02175"/>
                  <c:y val="-0.009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265"/>
                  <c:y val="-0.06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5875"/>
                  <c:y val="-0.03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425"/>
                  <c:y val="0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125"/>
                  <c:y val="0.02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2925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2175"/>
                  <c:y val="0.00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09"/>
                  <c:y val="0.01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23"/>
                  <c:y val="0.00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-0.02175"/>
                  <c:y val="0.01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Fig2!$J$63:$J$74</c:f>
              <c:strCache/>
            </c:strRef>
          </c:cat>
          <c:val>
            <c:numRef>
              <c:f>Fig2!$K$63:$K$74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Fig3!$J$60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Fig3!$I$61:$I$91</c:f>
              <c:strCache/>
            </c:strRef>
          </c:cat>
          <c:val>
            <c:numRef>
              <c:f>Fig3!$J$61:$J$91</c:f>
              <c:numCache/>
            </c:numRef>
          </c:val>
        </c:ser>
        <c:axId val="28990303"/>
        <c:axId val="59586136"/>
      </c:barChart>
      <c:catAx>
        <c:axId val="28990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auto val="1"/>
        <c:lblOffset val="100"/>
        <c:noMultiLvlLbl val="0"/>
      </c:catAx>
      <c:valAx>
        <c:axId val="59586136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289903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Fig4!$K$64:$K$95</c:f>
              <c:strCache/>
            </c:strRef>
          </c:cat>
          <c:val>
            <c:numRef>
              <c:f>Fig4!$L$64:$L$95</c:f>
              <c:numCache/>
            </c:numRef>
          </c:val>
        </c:ser>
        <c:axId val="66513177"/>
        <c:axId val="61747682"/>
      </c:barChart>
      <c:catAx>
        <c:axId val="6651317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1747682"/>
        <c:crosses val="autoZero"/>
        <c:auto val="1"/>
        <c:lblOffset val="100"/>
        <c:noMultiLvlLbl val="0"/>
      </c:catAx>
      <c:valAx>
        <c:axId val="61747682"/>
        <c:scaling>
          <c:orientation val="minMax"/>
          <c:max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513177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1"/>
          <c:w val="0.94875"/>
          <c:h val="0.63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Fig5!$M$62</c:f>
              <c:strCache>
                <c:ptCount val="1"/>
                <c:pt idx="0">
                  <c:v>Arable crops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chemeClr val="accent1"/>
              </a:solidFill>
            </c:spPr>
          </c:dPt>
          <c:dPt>
            <c:idx val="21"/>
            <c:invertIfNegative val="0"/>
            <c:spPr>
              <a:solidFill>
                <a:schemeClr val="accent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Fig5!$L$63:$L$98</c:f>
              <c:strCache/>
            </c:strRef>
          </c:cat>
          <c:val>
            <c:numRef>
              <c:f>Fig5!$M$63:$M$98</c:f>
              <c:numCache/>
            </c:numRef>
          </c:val>
        </c:ser>
        <c:ser>
          <c:idx val="1"/>
          <c:order val="1"/>
          <c:tx>
            <c:strRef>
              <c:f>Fig5!$N$62</c:f>
              <c:strCache>
                <c:ptCount val="1"/>
                <c:pt idx="0">
                  <c:v>Pastures and meadows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Fig5!$L$63:$L$98</c:f>
              <c:strCache/>
            </c:strRef>
          </c:cat>
          <c:val>
            <c:numRef>
              <c:f>Fig5!$N$63:$N$98</c:f>
              <c:numCache/>
            </c:numRef>
          </c:val>
        </c:ser>
        <c:ser>
          <c:idx val="2"/>
          <c:order val="2"/>
          <c:tx>
            <c:strRef>
              <c:f>Fig5!$O$62</c:f>
              <c:strCache>
                <c:ptCount val="1"/>
                <c:pt idx="0">
                  <c:v>Permanent crops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Fig5!$L$63:$L$98</c:f>
              <c:strCache/>
            </c:strRef>
          </c:cat>
          <c:val>
            <c:numRef>
              <c:f>Fig5!$O$63:$O$98</c:f>
              <c:numCache/>
            </c:numRef>
          </c:val>
        </c:ser>
        <c:overlap val="100"/>
        <c:axId val="18858227"/>
        <c:axId val="35506316"/>
      </c:barChart>
      <c:catAx>
        <c:axId val="1885822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5506316"/>
        <c:crosses val="autoZero"/>
        <c:auto val="1"/>
        <c:lblOffset val="100"/>
        <c:noMultiLvlLbl val="0"/>
      </c:catAx>
      <c:valAx>
        <c:axId val="3550631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8582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Fig6!$B$57</c:f>
              <c:strCache>
                <c:ptCount val="1"/>
                <c:pt idx="0">
                  <c:v>Bovine animals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Fig6!$A$58:$A$88</c:f>
              <c:strCache/>
            </c:strRef>
          </c:cat>
          <c:val>
            <c:numRef>
              <c:f>Fig6!$B$58:$B$88</c:f>
              <c:numCache/>
            </c:numRef>
          </c:val>
        </c:ser>
        <c:axId val="51121389"/>
        <c:axId val="57439318"/>
      </c:barChart>
      <c:catAx>
        <c:axId val="51121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439318"/>
        <c:crosses val="autoZero"/>
        <c:auto val="1"/>
        <c:lblOffset val="100"/>
        <c:noMultiLvlLbl val="0"/>
      </c:catAx>
      <c:valAx>
        <c:axId val="57439318"/>
        <c:scaling>
          <c:orientation val="minMax"/>
          <c:max val="2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1121389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Fig6!$E$57</c:f>
              <c:strCache>
                <c:ptCount val="1"/>
                <c:pt idx="0">
                  <c:v>Dairy cows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Fig6!$D$58:$D$86</c:f>
              <c:strCache/>
            </c:strRef>
          </c:cat>
          <c:val>
            <c:numRef>
              <c:f>Fig6!$E$58:$E$86</c:f>
              <c:numCache/>
            </c:numRef>
          </c:val>
        </c:ser>
        <c:axId val="47191815"/>
        <c:axId val="22073152"/>
      </c:barChart>
      <c:catAx>
        <c:axId val="47191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22073152"/>
        <c:crosses val="autoZero"/>
        <c:auto val="1"/>
        <c:lblOffset val="100"/>
        <c:noMultiLvlLbl val="0"/>
      </c:catAx>
      <c:valAx>
        <c:axId val="2207315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47191815"/>
        <c:crosses val="autoZero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Fig6!$H$57</c:f>
              <c:strCache>
                <c:ptCount val="1"/>
                <c:pt idx="0">
                  <c:v>Pigs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Fig6!$G$58:$G$85</c:f>
              <c:strCache/>
            </c:strRef>
          </c:cat>
          <c:val>
            <c:numRef>
              <c:f>Fig6!$H$58:$H$85</c:f>
              <c:numCache/>
            </c:numRef>
          </c:val>
        </c:ser>
        <c:axId val="64440641"/>
        <c:axId val="43094858"/>
      </c:barChart>
      <c:catAx>
        <c:axId val="644406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43094858"/>
        <c:crosses val="autoZero"/>
        <c:auto val="1"/>
        <c:lblOffset val="100"/>
        <c:noMultiLvlLbl val="0"/>
      </c:catAx>
      <c:valAx>
        <c:axId val="430948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noFill/>
          <a:ln>
            <a:noFill/>
          </a:ln>
        </c:spPr>
        <c:crossAx val="6444064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Fig6!$K$57</c:f>
              <c:strCache>
                <c:ptCount val="1"/>
                <c:pt idx="0">
                  <c:v>Sheep and goats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Fig6!$J$58:$J$79</c:f>
              <c:strCache/>
            </c:strRef>
          </c:cat>
          <c:val>
            <c:numRef>
              <c:f>Fig6!$K$58:$K$79</c:f>
              <c:numCache/>
            </c:numRef>
          </c:val>
        </c:ser>
        <c:axId val="52309403"/>
        <c:axId val="1022580"/>
      </c:barChart>
      <c:catAx>
        <c:axId val="52309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022580"/>
        <c:crosses val="autoZero"/>
        <c:auto val="1"/>
        <c:lblOffset val="100"/>
        <c:noMultiLvlLbl val="0"/>
      </c:catAx>
      <c:valAx>
        <c:axId val="102258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5230940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66675</xdr:rowOff>
    </xdr:from>
    <xdr:to>
      <xdr:col>10</xdr:col>
      <xdr:colOff>590550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609600" y="59055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76200</xdr:rowOff>
    </xdr:from>
    <xdr:to>
      <xdr:col>12</xdr:col>
      <xdr:colOff>104775</xdr:colOff>
      <xdr:row>27</xdr:row>
      <xdr:rowOff>133350</xdr:rowOff>
    </xdr:to>
    <xdr:grpSp>
      <xdr:nvGrpSpPr>
        <xdr:cNvPr id="18" name="Group 17"/>
        <xdr:cNvGrpSpPr/>
      </xdr:nvGrpSpPr>
      <xdr:grpSpPr>
        <a:xfrm>
          <a:off x="523875" y="609600"/>
          <a:ext cx="7505700" cy="4600575"/>
          <a:chOff x="523315" y="571501"/>
          <a:chExt cx="7631285" cy="3714748"/>
        </a:xfrm>
      </xdr:grpSpPr>
      <xdr:grpSp>
        <xdr:nvGrpSpPr>
          <xdr:cNvPr id="12" name="Group 11"/>
          <xdr:cNvGrpSpPr/>
        </xdr:nvGrpSpPr>
        <xdr:grpSpPr>
          <a:xfrm>
            <a:off x="523315" y="571501"/>
            <a:ext cx="7631285" cy="3714748"/>
            <a:chOff x="523315" y="571501"/>
            <a:chExt cx="7631285" cy="3714748"/>
          </a:xfrm>
        </xdr:grpSpPr>
        <xdr:graphicFrame macro="">
          <xdr:nvGraphicFramePr>
            <xdr:cNvPr id="2" name="Chart 1"/>
            <xdr:cNvGraphicFramePr/>
          </xdr:nvGraphicFramePr>
          <xdr:xfrm>
            <a:off x="523315" y="1542908"/>
            <a:ext cx="7621746" cy="274334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 macro="">
          <xdr:nvGraphicFramePr>
            <xdr:cNvPr id="9" name="Chart 8"/>
            <xdr:cNvGraphicFramePr/>
          </xdr:nvGraphicFramePr>
          <xdr:xfrm>
            <a:off x="532854" y="571501"/>
            <a:ext cx="7621746" cy="93333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</xdr:grpSp>
      <xdr:cxnSp macro="">
        <xdr:nvCxnSpPr>
          <xdr:cNvPr id="14" name="Straight Connector 13"/>
          <xdr:cNvCxnSpPr/>
        </xdr:nvCxnSpPr>
        <xdr:spPr>
          <a:xfrm flipV="1">
            <a:off x="609167" y="1495545"/>
            <a:ext cx="200321" cy="85439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5" name="Straight Connector 14"/>
          <xdr:cNvCxnSpPr/>
        </xdr:nvCxnSpPr>
        <xdr:spPr>
          <a:xfrm flipV="1">
            <a:off x="609167" y="1437966"/>
            <a:ext cx="200321" cy="85439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6" name="Straight Connector 15"/>
          <xdr:cNvCxnSpPr/>
        </xdr:nvCxnSpPr>
        <xdr:spPr>
          <a:xfrm flipV="1">
            <a:off x="1475318" y="1486258"/>
            <a:ext cx="200321" cy="85439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  <xdr:cxnSp macro="">
        <xdr:nvCxnSpPr>
          <xdr:cNvPr id="17" name="Straight Connector 16"/>
          <xdr:cNvCxnSpPr/>
        </xdr:nvCxnSpPr>
        <xdr:spPr>
          <a:xfrm flipV="1">
            <a:off x="1475318" y="1428679"/>
            <a:ext cx="200321" cy="85439"/>
          </a:xfrm>
          <a:prstGeom prst="line">
            <a:avLst/>
          </a:prstGeom>
          <a:ln>
            <a:headEnd type="none"/>
            <a:tailEnd type="none"/>
          </a:ln>
        </xdr:spPr>
        <xdr:style>
          <a:lnRef idx="1">
            <a:schemeClr val="tx1"/>
          </a:lnRef>
          <a:fillRef idx="0">
            <a:schemeClr val="tx1"/>
          </a:fillRef>
          <a:effectRef idx="0">
            <a:schemeClr val="tx1"/>
          </a:effectRef>
          <a:fontRef idx="minor">
            <a:schemeClr val="tx1"/>
          </a:fontRef>
        </xdr:style>
      </xdr:cxn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9</xdr:col>
      <xdr:colOff>123825</xdr:colOff>
      <xdr:row>32</xdr:row>
      <xdr:rowOff>114300</xdr:rowOff>
    </xdr:to>
    <xdr:graphicFrame macro="">
      <xdr:nvGraphicFramePr>
        <xdr:cNvPr id="2" name="Chart 1"/>
        <xdr:cNvGraphicFramePr/>
      </xdr:nvGraphicFramePr>
      <xdr:xfrm>
        <a:off x="647700" y="581025"/>
        <a:ext cx="47910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76200</xdr:rowOff>
    </xdr:from>
    <xdr:to>
      <xdr:col>8</xdr:col>
      <xdr:colOff>361950</xdr:colOff>
      <xdr:row>23</xdr:row>
      <xdr:rowOff>85725</xdr:rowOff>
    </xdr:to>
    <xdr:graphicFrame macro="">
      <xdr:nvGraphicFramePr>
        <xdr:cNvPr id="4" name="Chart 3"/>
        <xdr:cNvGraphicFramePr/>
      </xdr:nvGraphicFramePr>
      <xdr:xfrm>
        <a:off x="609600" y="590550"/>
        <a:ext cx="52197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123825</xdr:rowOff>
    </xdr:from>
    <xdr:to>
      <xdr:col>12</xdr:col>
      <xdr:colOff>400050</xdr:colOff>
      <xdr:row>27</xdr:row>
      <xdr:rowOff>95250</xdr:rowOff>
    </xdr:to>
    <xdr:graphicFrame macro="">
      <xdr:nvGraphicFramePr>
        <xdr:cNvPr id="2" name="Chart 1"/>
        <xdr:cNvGraphicFramePr/>
      </xdr:nvGraphicFramePr>
      <xdr:xfrm>
        <a:off x="619125" y="628650"/>
        <a:ext cx="78486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142875</xdr:rowOff>
    </xdr:from>
    <xdr:to>
      <xdr:col>10</xdr:col>
      <xdr:colOff>228600</xdr:colOff>
      <xdr:row>27</xdr:row>
      <xdr:rowOff>114300</xdr:rowOff>
    </xdr:to>
    <xdr:graphicFrame macro="">
      <xdr:nvGraphicFramePr>
        <xdr:cNvPr id="2" name="Chart 1"/>
        <xdr:cNvGraphicFramePr/>
      </xdr:nvGraphicFramePr>
      <xdr:xfrm>
        <a:off x="628650" y="6477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47625</xdr:rowOff>
    </xdr:from>
    <xdr:to>
      <xdr:col>10</xdr:col>
      <xdr:colOff>276225</xdr:colOff>
      <xdr:row>27</xdr:row>
      <xdr:rowOff>19050</xdr:rowOff>
    </xdr:to>
    <xdr:graphicFrame macro="">
      <xdr:nvGraphicFramePr>
        <xdr:cNvPr id="2" name="Chart 1"/>
        <xdr:cNvGraphicFramePr/>
      </xdr:nvGraphicFramePr>
      <xdr:xfrm>
        <a:off x="857250" y="571500"/>
        <a:ext cx="7705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3</xdr:row>
      <xdr:rowOff>104775</xdr:rowOff>
    </xdr:from>
    <xdr:to>
      <xdr:col>15</xdr:col>
      <xdr:colOff>552450</xdr:colOff>
      <xdr:row>37</xdr:row>
      <xdr:rowOff>142875</xdr:rowOff>
    </xdr:to>
    <xdr:grpSp>
      <xdr:nvGrpSpPr>
        <xdr:cNvPr id="2" name="Group 1"/>
        <xdr:cNvGrpSpPr/>
      </xdr:nvGrpSpPr>
      <xdr:grpSpPr>
        <a:xfrm>
          <a:off x="581025" y="619125"/>
          <a:ext cx="9610725" cy="6467475"/>
          <a:chOff x="605517" y="527091"/>
          <a:chExt cx="9619326" cy="5213122"/>
        </a:xfrm>
      </xdr:grpSpPr>
      <xdr:graphicFrame macro="">
        <xdr:nvGraphicFramePr>
          <xdr:cNvPr id="8" name="Chart 7"/>
          <xdr:cNvGraphicFramePr/>
        </xdr:nvGraphicFramePr>
        <xdr:xfrm>
          <a:off x="605517" y="532304"/>
          <a:ext cx="4766376" cy="263002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10" name="Chart 9"/>
          <xdr:cNvGraphicFramePr/>
        </xdr:nvGraphicFramePr>
        <xdr:xfrm>
          <a:off x="5458467" y="527091"/>
          <a:ext cx="4766376" cy="263132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11" name="Chart 10"/>
          <xdr:cNvGraphicFramePr/>
        </xdr:nvGraphicFramePr>
        <xdr:xfrm>
          <a:off x="615136" y="3108890"/>
          <a:ext cx="4766376" cy="2631323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graphicFrame macro="">
        <xdr:nvGraphicFramePr>
          <xdr:cNvPr id="12" name="Chart 11"/>
          <xdr:cNvGraphicFramePr/>
        </xdr:nvGraphicFramePr>
        <xdr:xfrm>
          <a:off x="5441633" y="3097160"/>
          <a:ext cx="4766376" cy="2631323"/>
        </xdr:xfrm>
        <a:graphic>
          <a:graphicData uri="http://schemas.openxmlformats.org/drawingml/2006/chart">
            <c:chart xmlns:c="http://schemas.openxmlformats.org/drawingml/2006/chart" r:id="rId4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0.305</cdr:x>
      <cdr:y>0.87925</cdr:y>
    </cdr:from>
    <cdr:to>
      <cdr:x>0.70725</cdr:x>
      <cdr:y>0.98225</cdr:y>
    </cdr:to>
    <cdr:sp macro="" textlink="">
      <cdr:nvSpPr>
        <cdr:cNvPr id="2" name="TextBox 1"/>
        <cdr:cNvSpPr txBox="1"/>
      </cdr:nvSpPr>
      <cdr:spPr>
        <a:xfrm>
          <a:off x="1295400" y="3781425"/>
          <a:ext cx="1724025" cy="447675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pPr algn="ctr" rtl="0"/>
          <a:r>
            <a:rPr lang="fr-BE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Total EU-28 producers:</a:t>
          </a:r>
        </a:p>
        <a:p>
          <a:pPr algn="ctr" rtl="0"/>
          <a:r>
            <a:rPr lang="fr-BE" sz="9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257 100</a:t>
          </a:r>
          <a:endParaRPr lang="fr-BE" sz="9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fr-BE" sz="9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8</xdr:col>
      <xdr:colOff>152400</xdr:colOff>
      <xdr:row>26</xdr:row>
      <xdr:rowOff>123825</xdr:rowOff>
    </xdr:to>
    <xdr:graphicFrame macro="">
      <xdr:nvGraphicFramePr>
        <xdr:cNvPr id="2" name="Chart 1"/>
        <xdr:cNvGraphicFramePr/>
      </xdr:nvGraphicFramePr>
      <xdr:xfrm>
        <a:off x="600075" y="771525"/>
        <a:ext cx="42767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123825</xdr:rowOff>
    </xdr:from>
    <xdr:to>
      <xdr:col>6</xdr:col>
      <xdr:colOff>333375</xdr:colOff>
      <xdr:row>27</xdr:row>
      <xdr:rowOff>95250</xdr:rowOff>
    </xdr:to>
    <xdr:graphicFrame macro="">
      <xdr:nvGraphicFramePr>
        <xdr:cNvPr id="3" name="Chart 2"/>
        <xdr:cNvGraphicFramePr/>
      </xdr:nvGraphicFramePr>
      <xdr:xfrm>
        <a:off x="600075" y="628650"/>
        <a:ext cx="76295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69B345"/>
      </a:accent1>
      <a:accent2>
        <a:srgbClr val="F2E18C"/>
      </a:accent2>
      <a:accent3>
        <a:srgbClr val="C96528"/>
      </a:accent3>
      <a:accent4>
        <a:srgbClr val="02635A"/>
      </a:accent4>
      <a:accent5>
        <a:srgbClr val="C59B57"/>
      </a:accent5>
      <a:accent6>
        <a:srgbClr val="CDE1B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08"/>
  <sheetViews>
    <sheetView showGridLines="0" tabSelected="1" workbookViewId="0" topLeftCell="A1"/>
  </sheetViews>
  <sheetFormatPr defaultColWidth="8.8515625" defaultRowHeight="15"/>
  <cols>
    <col min="1" max="1" width="8.8515625" style="1" customWidth="1"/>
    <col min="2" max="3" width="13.28125" style="1" customWidth="1"/>
    <col min="4" max="4" width="8.8515625" style="1" customWidth="1"/>
    <col min="5" max="5" width="9.7109375" style="1" bestFit="1" customWidth="1"/>
    <col min="6" max="8" width="8.8515625" style="1" customWidth="1"/>
    <col min="9" max="9" width="17.57421875" style="1" customWidth="1"/>
    <col min="10" max="10" width="16.421875" style="1" customWidth="1"/>
    <col min="11" max="11" width="14.140625" style="1" customWidth="1"/>
    <col min="12" max="12" width="8.8515625" style="1" customWidth="1"/>
    <col min="13" max="13" width="10.28125" style="1" customWidth="1"/>
    <col min="14" max="14" width="11.00390625" style="1" customWidth="1"/>
    <col min="15" max="16384" width="8.8515625" style="1" customWidth="1"/>
  </cols>
  <sheetData>
    <row r="2" ht="15">
      <c r="B2" s="12" t="s">
        <v>228</v>
      </c>
    </row>
    <row r="3" ht="15">
      <c r="B3" s="13" t="s">
        <v>0</v>
      </c>
    </row>
    <row r="29" ht="15">
      <c r="B29" s="14" t="s">
        <v>53</v>
      </c>
    </row>
    <row r="39" ht="15">
      <c r="B39" s="13"/>
    </row>
    <row r="56" ht="15">
      <c r="A56" s="1" t="s">
        <v>243</v>
      </c>
    </row>
    <row r="57" ht="15">
      <c r="A57" s="1" t="s">
        <v>182</v>
      </c>
    </row>
    <row r="59" spans="1:18" ht="14.25">
      <c r="A59" s="44" t="s">
        <v>2</v>
      </c>
      <c r="B59" s="43"/>
      <c r="C59" s="43"/>
      <c r="H59" s="71" t="s">
        <v>2</v>
      </c>
      <c r="I59" s="70"/>
      <c r="J59" s="70"/>
      <c r="K59" s="258"/>
      <c r="L59" s="258"/>
      <c r="M59" s="258"/>
      <c r="N59" s="258"/>
      <c r="O59" s="258"/>
      <c r="P59" s="258"/>
      <c r="Q59" s="258"/>
      <c r="R59" s="258"/>
    </row>
    <row r="60" spans="11:18" ht="15">
      <c r="K60" s="258"/>
      <c r="L60" s="258"/>
      <c r="M60" s="258"/>
      <c r="N60" s="258"/>
      <c r="O60" s="258"/>
      <c r="P60" s="258"/>
      <c r="Q60" s="258"/>
      <c r="R60" s="258"/>
    </row>
    <row r="61" spans="1:18" ht="14.25">
      <c r="A61" s="44" t="s">
        <v>3</v>
      </c>
      <c r="B61" s="45">
        <v>42298.486284722225</v>
      </c>
      <c r="C61" s="43"/>
      <c r="H61" s="71" t="s">
        <v>3</v>
      </c>
      <c r="I61" s="72">
        <v>42305.75078703703</v>
      </c>
      <c r="J61" s="70"/>
      <c r="K61" s="258"/>
      <c r="L61" s="258"/>
      <c r="M61" s="258"/>
      <c r="N61" s="258"/>
      <c r="O61" s="258"/>
      <c r="P61" s="258"/>
      <c r="Q61" s="258"/>
      <c r="R61" s="258"/>
    </row>
    <row r="62" spans="1:18" ht="14.25">
      <c r="A62" s="44" t="s">
        <v>4</v>
      </c>
      <c r="B62" s="45">
        <v>42300.71748947917</v>
      </c>
      <c r="C62" s="43"/>
      <c r="H62" s="71" t="s">
        <v>4</v>
      </c>
      <c r="I62" s="72">
        <v>42306.82557998842</v>
      </c>
      <c r="J62" s="70"/>
      <c r="K62" s="258"/>
      <c r="L62" s="258"/>
      <c r="M62" s="258"/>
      <c r="N62" s="258"/>
      <c r="O62" s="258"/>
      <c r="P62" s="258"/>
      <c r="Q62" s="258"/>
      <c r="R62" s="258"/>
    </row>
    <row r="63" spans="1:18" ht="14.25">
      <c r="A63" s="44" t="s">
        <v>5</v>
      </c>
      <c r="B63" s="44" t="s">
        <v>6</v>
      </c>
      <c r="C63" s="43"/>
      <c r="H63" s="71" t="s">
        <v>5</v>
      </c>
      <c r="I63" s="71" t="s">
        <v>6</v>
      </c>
      <c r="J63" s="70"/>
      <c r="K63" s="258"/>
      <c r="L63" s="258"/>
      <c r="M63" s="258"/>
      <c r="N63" s="258"/>
      <c r="O63" s="258"/>
      <c r="P63" s="258"/>
      <c r="Q63" s="258"/>
      <c r="R63" s="258"/>
    </row>
    <row r="64" spans="11:18" ht="15">
      <c r="K64" s="258"/>
      <c r="L64" s="258"/>
      <c r="M64" s="258"/>
      <c r="N64" s="258"/>
      <c r="O64" s="258"/>
      <c r="P64" s="258"/>
      <c r="Q64" s="258"/>
      <c r="R64" s="258"/>
    </row>
    <row r="65" spans="1:10" ht="14.25">
      <c r="A65" s="44" t="s">
        <v>7</v>
      </c>
      <c r="B65" s="44" t="s">
        <v>8</v>
      </c>
      <c r="C65" s="43"/>
      <c r="H65" s="71" t="s">
        <v>7</v>
      </c>
      <c r="I65" s="71" t="s">
        <v>8</v>
      </c>
      <c r="J65" s="70"/>
    </row>
    <row r="66" spans="1:10" ht="14.25">
      <c r="A66" s="44" t="s">
        <v>9</v>
      </c>
      <c r="B66" s="44" t="s">
        <v>10</v>
      </c>
      <c r="C66" s="43"/>
      <c r="H66" s="71" t="s">
        <v>9</v>
      </c>
      <c r="I66" s="71" t="s">
        <v>10</v>
      </c>
      <c r="J66" s="70"/>
    </row>
    <row r="67" spans="1:10" ht="14.25">
      <c r="A67" s="44" t="s">
        <v>11</v>
      </c>
      <c r="B67" s="44" t="s">
        <v>12</v>
      </c>
      <c r="C67" s="43"/>
      <c r="H67" s="71" t="s">
        <v>11</v>
      </c>
      <c r="I67" s="71" t="s">
        <v>12</v>
      </c>
      <c r="J67" s="70"/>
    </row>
    <row r="69" spans="1:10" ht="12.75">
      <c r="A69" s="96" t="s">
        <v>80</v>
      </c>
      <c r="B69" s="265" t="s">
        <v>13</v>
      </c>
      <c r="C69" s="265" t="s">
        <v>14</v>
      </c>
      <c r="H69" s="73" t="s">
        <v>80</v>
      </c>
      <c r="I69" s="73" t="s">
        <v>13</v>
      </c>
      <c r="J69" s="73" t="s">
        <v>14</v>
      </c>
    </row>
    <row r="70" spans="1:10" ht="12" customHeight="1">
      <c r="A70" s="264" t="s">
        <v>24</v>
      </c>
      <c r="B70" s="266">
        <v>1610128.67</v>
      </c>
      <c r="C70" s="266">
        <v>1710475.12</v>
      </c>
      <c r="H70" s="73" t="s">
        <v>15</v>
      </c>
      <c r="I70" s="74">
        <v>62470.81</v>
      </c>
      <c r="J70" s="74">
        <v>66704.27</v>
      </c>
    </row>
    <row r="71" spans="1:10" ht="13.15" customHeight="1">
      <c r="A71" s="264" t="s">
        <v>27</v>
      </c>
      <c r="B71" s="266">
        <v>1317176.7</v>
      </c>
      <c r="C71" s="266">
        <v>1387913.35</v>
      </c>
      <c r="H71" s="73" t="s">
        <v>16</v>
      </c>
      <c r="I71" s="74">
        <v>56287.05</v>
      </c>
      <c r="J71" s="74">
        <v>47914.18</v>
      </c>
    </row>
    <row r="72" spans="1:10" ht="13.15" customHeight="1">
      <c r="A72" s="264" t="s">
        <v>25</v>
      </c>
      <c r="B72" s="266">
        <v>1060756.1</v>
      </c>
      <c r="C72" s="267">
        <v>1118844.57</v>
      </c>
      <c r="H72" s="73" t="s">
        <v>17</v>
      </c>
      <c r="I72" s="74">
        <v>474230.67</v>
      </c>
      <c r="J72" s="261">
        <v>472663.35</v>
      </c>
    </row>
    <row r="73" spans="1:10" ht="13.15" customHeight="1">
      <c r="A73" s="264" t="s">
        <v>64</v>
      </c>
      <c r="B73" s="266">
        <v>1008926.1</v>
      </c>
      <c r="C73" s="267">
        <v>1033807</v>
      </c>
      <c r="H73" s="73" t="s">
        <v>18</v>
      </c>
      <c r="I73" s="74">
        <v>169298</v>
      </c>
      <c r="J73" s="262">
        <v>165773</v>
      </c>
    </row>
    <row r="74" spans="1:10" ht="13.15" customHeight="1">
      <c r="A74" s="264" t="s">
        <v>36</v>
      </c>
      <c r="B74" s="266">
        <v>669863.02</v>
      </c>
      <c r="C74" s="268">
        <v>657901.99</v>
      </c>
      <c r="H74" s="73" t="s">
        <v>19</v>
      </c>
      <c r="I74" s="74">
        <v>1008926.1</v>
      </c>
      <c r="J74" s="262">
        <v>1033807</v>
      </c>
    </row>
    <row r="75" spans="1:10" ht="13.15" customHeight="1">
      <c r="A75" s="264" t="s">
        <v>35</v>
      </c>
      <c r="B75" s="266">
        <v>526689</v>
      </c>
      <c r="C75" s="267">
        <v>525520.79</v>
      </c>
      <c r="H75" s="73" t="s">
        <v>20</v>
      </c>
      <c r="I75" s="74">
        <v>151164</v>
      </c>
      <c r="J75" s="261">
        <v>155560.33</v>
      </c>
    </row>
    <row r="76" spans="1:10" ht="13.15" customHeight="1">
      <c r="A76" s="264" t="s">
        <v>42</v>
      </c>
      <c r="B76" s="266">
        <v>558718.01</v>
      </c>
      <c r="C76" s="267">
        <v>521475</v>
      </c>
      <c r="H76" s="73" t="s">
        <v>21</v>
      </c>
      <c r="I76" s="74">
        <v>53812.21</v>
      </c>
      <c r="J76" s="261">
        <v>51870.88</v>
      </c>
    </row>
    <row r="77" spans="1:10" ht="13.15" customHeight="1">
      <c r="A77" s="264" t="s">
        <v>41</v>
      </c>
      <c r="B77" s="266">
        <v>500996.18</v>
      </c>
      <c r="C77" s="267">
        <v>501830.88</v>
      </c>
      <c r="H77" s="73" t="s">
        <v>23</v>
      </c>
      <c r="I77" s="74">
        <v>383606.24</v>
      </c>
      <c r="J77" s="261">
        <v>362825.77</v>
      </c>
    </row>
    <row r="78" spans="1:10" ht="13.15" customHeight="1">
      <c r="A78" s="264" t="s">
        <v>17</v>
      </c>
      <c r="B78" s="266">
        <v>474230.67</v>
      </c>
      <c r="C78" s="267">
        <v>472663.35</v>
      </c>
      <c r="H78" s="73" t="s">
        <v>24</v>
      </c>
      <c r="I78" s="74">
        <v>1610128.67</v>
      </c>
      <c r="J78" s="261">
        <v>1710475.12</v>
      </c>
    </row>
    <row r="79" spans="1:10" ht="13.15" customHeight="1">
      <c r="A79" s="264" t="s">
        <v>23</v>
      </c>
      <c r="B79" s="266">
        <v>383606.24</v>
      </c>
      <c r="C79" s="269">
        <v>362825.77</v>
      </c>
      <c r="H79" s="73" t="s">
        <v>25</v>
      </c>
      <c r="I79" s="74">
        <v>1060756.1</v>
      </c>
      <c r="J79" s="261">
        <v>1118844.57</v>
      </c>
    </row>
    <row r="80" spans="1:10" ht="13.15" customHeight="1">
      <c r="A80" s="264" t="s">
        <v>37</v>
      </c>
      <c r="B80" s="266">
        <v>301148.08</v>
      </c>
      <c r="C80" s="267">
        <v>289251.79</v>
      </c>
      <c r="H80" s="73" t="s">
        <v>26</v>
      </c>
      <c r="I80" s="74">
        <v>40660</v>
      </c>
      <c r="J80" s="261">
        <v>50054.22</v>
      </c>
    </row>
    <row r="81" spans="1:10" ht="13.15" customHeight="1">
      <c r="A81" s="264" t="s">
        <v>51</v>
      </c>
      <c r="B81" s="266">
        <v>197294.51</v>
      </c>
      <c r="C81" s="267">
        <v>212345.96</v>
      </c>
      <c r="H81" s="73" t="s">
        <v>27</v>
      </c>
      <c r="I81" s="74">
        <v>1317176.7</v>
      </c>
      <c r="J81" s="261">
        <v>1387913.35</v>
      </c>
    </row>
    <row r="82" spans="1:10" ht="13.15" customHeight="1">
      <c r="A82" s="264" t="s">
        <v>40</v>
      </c>
      <c r="B82" s="266">
        <v>204810</v>
      </c>
      <c r="C82" s="267">
        <v>210649.34</v>
      </c>
      <c r="H82" s="73" t="s">
        <v>28</v>
      </c>
      <c r="I82" s="74">
        <v>4315.24</v>
      </c>
      <c r="J82" s="261">
        <v>3887.28</v>
      </c>
    </row>
    <row r="83" spans="1:10" ht="13.15" customHeight="1">
      <c r="A83" s="264" t="s">
        <v>29</v>
      </c>
      <c r="B83" s="266">
        <v>185752.39</v>
      </c>
      <c r="C83" s="269">
        <v>203442.79</v>
      </c>
      <c r="H83" s="73" t="s">
        <v>29</v>
      </c>
      <c r="I83" s="74">
        <v>185752.39</v>
      </c>
      <c r="J83" s="261">
        <v>203442.79</v>
      </c>
    </row>
    <row r="84" spans="1:10" ht="13.15" customHeight="1">
      <c r="A84" s="264" t="s">
        <v>39</v>
      </c>
      <c r="B84" s="266">
        <v>157848.18</v>
      </c>
      <c r="C84" s="269">
        <v>180307.35</v>
      </c>
      <c r="H84" s="73" t="s">
        <v>30</v>
      </c>
      <c r="I84" s="74">
        <v>165885</v>
      </c>
      <c r="J84" s="261">
        <v>164389.7</v>
      </c>
    </row>
    <row r="85" spans="1:10" ht="13.15" customHeight="1">
      <c r="A85" s="264" t="s">
        <v>18</v>
      </c>
      <c r="B85" s="266">
        <v>169298</v>
      </c>
      <c r="C85" s="267">
        <v>165773</v>
      </c>
      <c r="H85" s="73" t="s">
        <v>31</v>
      </c>
      <c r="I85" s="74">
        <v>4446.7</v>
      </c>
      <c r="J85" s="261">
        <v>4489.9</v>
      </c>
    </row>
    <row r="86" spans="1:10" ht="13.15" customHeight="1">
      <c r="A86" s="264" t="s">
        <v>30</v>
      </c>
      <c r="B86" s="266">
        <v>165885</v>
      </c>
      <c r="C86" s="267">
        <v>164389.7</v>
      </c>
      <c r="H86" s="73" t="s">
        <v>32</v>
      </c>
      <c r="I86" s="74">
        <v>131018.06</v>
      </c>
      <c r="J86" s="261">
        <v>124841.07</v>
      </c>
    </row>
    <row r="87" spans="1:10" ht="13.15" customHeight="1">
      <c r="A87" s="264" t="s">
        <v>20</v>
      </c>
      <c r="B87" s="266">
        <v>151164</v>
      </c>
      <c r="C87" s="270">
        <v>155560.33</v>
      </c>
      <c r="E87" s="17"/>
      <c r="H87" s="73" t="s">
        <v>33</v>
      </c>
      <c r="I87" s="74">
        <v>6.98</v>
      </c>
      <c r="J87" s="261">
        <v>33.57</v>
      </c>
    </row>
    <row r="88" spans="1:10" ht="13.15" customHeight="1">
      <c r="A88" s="264" t="s">
        <v>32</v>
      </c>
      <c r="B88" s="266">
        <v>131018.06</v>
      </c>
      <c r="C88" s="267">
        <v>124841.07</v>
      </c>
      <c r="E88" s="17"/>
      <c r="H88" s="73" t="s">
        <v>34</v>
      </c>
      <c r="I88" s="74">
        <v>48935.92</v>
      </c>
      <c r="J88" s="261">
        <v>49159.12</v>
      </c>
    </row>
    <row r="89" spans="1:10" ht="13.15" customHeight="1">
      <c r="A89" s="264" t="s">
        <v>15</v>
      </c>
      <c r="B89" s="266">
        <v>62470.81</v>
      </c>
      <c r="C89" s="267">
        <v>66704.27</v>
      </c>
      <c r="E89" s="17"/>
      <c r="H89" s="73" t="s">
        <v>35</v>
      </c>
      <c r="I89" s="74">
        <v>526689</v>
      </c>
      <c r="J89" s="263">
        <v>525520.79</v>
      </c>
    </row>
    <row r="90" spans="1:10" ht="13.15" customHeight="1">
      <c r="A90" s="264" t="s">
        <v>21</v>
      </c>
      <c r="B90" s="266">
        <v>53812.21</v>
      </c>
      <c r="C90" s="271">
        <v>51870.88</v>
      </c>
      <c r="E90" s="17"/>
      <c r="H90" s="73" t="s">
        <v>36</v>
      </c>
      <c r="I90" s="74">
        <v>669863.02</v>
      </c>
      <c r="J90" s="261">
        <v>657901.99</v>
      </c>
    </row>
    <row r="91" spans="1:10" ht="13.15" customHeight="1">
      <c r="A91" s="264" t="s">
        <v>26</v>
      </c>
      <c r="B91" s="266">
        <v>40660</v>
      </c>
      <c r="C91" s="266">
        <v>50054.22</v>
      </c>
      <c r="H91" s="73" t="s">
        <v>51</v>
      </c>
      <c r="I91" s="74">
        <v>197294.51</v>
      </c>
      <c r="J91" s="261">
        <v>212345.96</v>
      </c>
    </row>
    <row r="92" spans="1:10" ht="13.15" customHeight="1">
      <c r="A92" s="264" t="s">
        <v>34</v>
      </c>
      <c r="B92" s="266">
        <v>48935.92</v>
      </c>
      <c r="C92" s="266">
        <v>49159.12</v>
      </c>
      <c r="H92" s="73" t="s">
        <v>37</v>
      </c>
      <c r="I92" s="74">
        <v>301148.08</v>
      </c>
      <c r="J92" s="261">
        <v>289251.79</v>
      </c>
    </row>
    <row r="93" spans="1:10" ht="13.15" customHeight="1">
      <c r="A93" s="264" t="s">
        <v>16</v>
      </c>
      <c r="B93" s="266">
        <v>56287.05</v>
      </c>
      <c r="C93" s="266">
        <v>47914.18</v>
      </c>
      <c r="H93" s="73" t="s">
        <v>38</v>
      </c>
      <c r="I93" s="74">
        <v>38664.49</v>
      </c>
      <c r="J93" s="261">
        <v>41237.19</v>
      </c>
    </row>
    <row r="94" spans="1:10" ht="13.15" customHeight="1">
      <c r="A94" s="264" t="s">
        <v>38</v>
      </c>
      <c r="B94" s="266">
        <v>38664.49</v>
      </c>
      <c r="C94" s="266">
        <v>41237.19</v>
      </c>
      <c r="H94" s="73" t="s">
        <v>39</v>
      </c>
      <c r="I94" s="74">
        <v>157848.18</v>
      </c>
      <c r="J94" s="74">
        <v>180307.35</v>
      </c>
    </row>
    <row r="95" spans="1:10" ht="13.15" customHeight="1">
      <c r="A95" s="264" t="s">
        <v>31</v>
      </c>
      <c r="B95" s="266">
        <v>4446.7</v>
      </c>
      <c r="C95" s="266">
        <v>4489.9</v>
      </c>
      <c r="H95" s="73" t="s">
        <v>40</v>
      </c>
      <c r="I95" s="74">
        <v>204810</v>
      </c>
      <c r="J95" s="74">
        <v>210649.34</v>
      </c>
    </row>
    <row r="96" spans="1:10" ht="13.15" customHeight="1">
      <c r="A96" s="264" t="s">
        <v>28</v>
      </c>
      <c r="B96" s="266">
        <v>4315.24</v>
      </c>
      <c r="C96" s="266">
        <v>3887.28</v>
      </c>
      <c r="H96" s="73" t="s">
        <v>41</v>
      </c>
      <c r="I96" s="74">
        <v>500996.18</v>
      </c>
      <c r="J96" s="74">
        <v>501830.88</v>
      </c>
    </row>
    <row r="97" spans="1:10" ht="13.15" customHeight="1">
      <c r="A97" s="264" t="s">
        <v>33</v>
      </c>
      <c r="B97" s="266">
        <v>6.98</v>
      </c>
      <c r="C97" s="272">
        <v>33.57</v>
      </c>
      <c r="H97" s="73" t="s">
        <v>42</v>
      </c>
      <c r="I97" s="74">
        <v>558718.01</v>
      </c>
      <c r="J97" s="76">
        <v>521475</v>
      </c>
    </row>
    <row r="98" spans="1:10" ht="12.75">
      <c r="A98" s="264"/>
      <c r="B98" s="272"/>
      <c r="C98" s="272"/>
      <c r="H98" s="73" t="s">
        <v>43</v>
      </c>
      <c r="I98" s="75" t="s">
        <v>22</v>
      </c>
      <c r="J98" s="75" t="s">
        <v>22</v>
      </c>
    </row>
    <row r="99" spans="1:10" ht="12.75">
      <c r="A99" s="264" t="s">
        <v>45</v>
      </c>
      <c r="B99" s="266">
        <v>127281.83</v>
      </c>
      <c r="C99" s="266">
        <v>133001.79</v>
      </c>
      <c r="H99" s="73" t="s">
        <v>44</v>
      </c>
      <c r="I99" s="74">
        <v>51661.9</v>
      </c>
      <c r="J99" s="76">
        <v>49827</v>
      </c>
    </row>
    <row r="100" spans="1:10" ht="12.75">
      <c r="A100" s="264" t="s">
        <v>44</v>
      </c>
      <c r="B100" s="266">
        <v>51661.9</v>
      </c>
      <c r="C100" s="273">
        <v>49827</v>
      </c>
      <c r="H100" s="73" t="s">
        <v>45</v>
      </c>
      <c r="I100" s="74">
        <v>127281.83</v>
      </c>
      <c r="J100" s="74">
        <v>133001.79</v>
      </c>
    </row>
    <row r="101" spans="1:10" ht="11.45" customHeight="1">
      <c r="A101" s="264"/>
      <c r="B101" s="272"/>
      <c r="C101" s="272"/>
      <c r="H101" s="73" t="s">
        <v>46</v>
      </c>
      <c r="I101" s="75" t="s">
        <v>22</v>
      </c>
      <c r="J101" s="74">
        <v>9547.83</v>
      </c>
    </row>
    <row r="102" spans="1:10" ht="12.75">
      <c r="A102" s="264" t="s">
        <v>47</v>
      </c>
      <c r="B102" s="271">
        <v>474766.48</v>
      </c>
      <c r="C102" s="271">
        <v>515817.14</v>
      </c>
      <c r="H102" s="73" t="s">
        <v>47</v>
      </c>
      <c r="I102" s="74">
        <v>474766.48</v>
      </c>
      <c r="J102" s="74">
        <v>515817.14</v>
      </c>
    </row>
    <row r="103" spans="1:10" ht="12.75">
      <c r="A103" s="264" t="s">
        <v>46</v>
      </c>
      <c r="B103" s="266" t="s">
        <v>22</v>
      </c>
      <c r="C103" s="266">
        <v>9547.83</v>
      </c>
      <c r="H103" s="89"/>
      <c r="I103" s="259">
        <f>SUM(I70:I97)</f>
        <v>10084908.309999999</v>
      </c>
      <c r="J103" s="259">
        <f>SUM(J70:J97)</f>
        <v>10315169.760000002</v>
      </c>
    </row>
    <row r="104" spans="8:10" ht="14.25">
      <c r="H104" s="89" t="s">
        <v>48</v>
      </c>
      <c r="I104" s="260"/>
      <c r="J104" s="260"/>
    </row>
    <row r="105" spans="1:10" ht="14.25">
      <c r="A105" s="2" t="s">
        <v>22</v>
      </c>
      <c r="B105" s="2" t="s">
        <v>49</v>
      </c>
      <c r="C105" s="11"/>
      <c r="H105" s="71" t="s">
        <v>22</v>
      </c>
      <c r="I105" s="71" t="s">
        <v>49</v>
      </c>
      <c r="J105" s="70"/>
    </row>
    <row r="106" spans="1:3" ht="15">
      <c r="A106" s="2" t="s">
        <v>48</v>
      </c>
      <c r="B106" s="3"/>
      <c r="C106" s="3"/>
    </row>
    <row r="108" spans="11:18" ht="15">
      <c r="K108" s="258"/>
      <c r="L108" s="258"/>
      <c r="M108" s="258"/>
      <c r="N108" s="258"/>
      <c r="O108" s="258"/>
      <c r="P108" s="258"/>
      <c r="Q108" s="258"/>
      <c r="R108" s="25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137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26.28125" style="1" customWidth="1"/>
    <col min="3" max="3" width="31.7109375" style="1" customWidth="1"/>
    <col min="4" max="4" width="24.8515625" style="1" customWidth="1"/>
    <col min="5" max="5" width="17.7109375" style="1" customWidth="1"/>
    <col min="6" max="6" width="9.00390625" style="1" bestFit="1" customWidth="1"/>
    <col min="7" max="7" width="8.8515625" style="1" customWidth="1"/>
    <col min="8" max="8" width="9.00390625" style="1" bestFit="1" customWidth="1"/>
    <col min="9" max="9" width="9.28125" style="1" bestFit="1" customWidth="1"/>
    <col min="10" max="10" width="10.140625" style="1" bestFit="1" customWidth="1"/>
    <col min="11" max="11" width="9.421875" style="1" bestFit="1" customWidth="1"/>
    <col min="12" max="12" width="9.140625" style="1" bestFit="1" customWidth="1"/>
    <col min="13" max="15" width="9.00390625" style="1" bestFit="1" customWidth="1"/>
    <col min="16" max="16384" width="8.8515625" style="1" customWidth="1"/>
  </cols>
  <sheetData>
    <row r="2" ht="15">
      <c r="B2" s="128" t="s">
        <v>230</v>
      </c>
    </row>
    <row r="3" ht="15">
      <c r="B3" s="1" t="s">
        <v>73</v>
      </c>
    </row>
    <row r="29" ht="15">
      <c r="B29" s="1" t="s">
        <v>212</v>
      </c>
    </row>
    <row r="30" ht="15">
      <c r="B30" s="14" t="s">
        <v>146</v>
      </c>
    </row>
    <row r="52" spans="8:26" ht="15"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  <c r="Y52" s="299"/>
      <c r="Z52" s="299"/>
    </row>
    <row r="53" spans="8:26" ht="15"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  <c r="Y53" s="299"/>
      <c r="Z53" s="299"/>
    </row>
    <row r="54" spans="8:26" ht="15"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  <c r="Y54" s="299"/>
      <c r="Z54" s="299"/>
    </row>
    <row r="55" spans="8:26" ht="15"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</row>
    <row r="56" spans="8:26" ht="15"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</row>
    <row r="57" spans="8:26" ht="15"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  <c r="Y57" s="299"/>
      <c r="Z57" s="299"/>
    </row>
    <row r="58" spans="8:26" ht="15"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  <c r="Y58" s="299"/>
      <c r="Z58" s="299"/>
    </row>
    <row r="59" spans="8:26" ht="15"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  <c r="Y59" s="299"/>
      <c r="Z59" s="299"/>
    </row>
    <row r="60" spans="1:26" ht="15">
      <c r="A60" s="1" t="s">
        <v>140</v>
      </c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  <c r="Y60" s="299"/>
      <c r="Z60" s="299"/>
    </row>
    <row r="61" spans="8:26" ht="15"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  <c r="Y61" s="299"/>
      <c r="Z61" s="299"/>
    </row>
    <row r="62" spans="1:26" ht="15">
      <c r="A62" s="2" t="s">
        <v>141</v>
      </c>
      <c r="B62" s="3"/>
      <c r="C62" s="25"/>
      <c r="D62" s="25"/>
      <c r="E62" s="25"/>
      <c r="F62" s="25"/>
      <c r="G62" s="25"/>
      <c r="H62" s="326"/>
      <c r="I62" s="326"/>
      <c r="J62" s="326"/>
      <c r="K62" s="326"/>
      <c r="L62" s="326"/>
      <c r="M62" s="326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  <c r="Y62" s="299"/>
      <c r="Z62" s="299"/>
    </row>
    <row r="63" spans="8:26" ht="15"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  <c r="Y63" s="299"/>
      <c r="Z63" s="299"/>
    </row>
    <row r="64" spans="1:26" ht="15">
      <c r="A64" s="2" t="s">
        <v>3</v>
      </c>
      <c r="B64" s="4">
        <v>42306.535995370374</v>
      </c>
      <c r="C64" s="25"/>
      <c r="D64" s="25"/>
      <c r="E64" s="25"/>
      <c r="F64" s="25"/>
      <c r="G64" s="25"/>
      <c r="H64" s="326"/>
      <c r="I64" s="326"/>
      <c r="J64" s="326"/>
      <c r="K64" s="326"/>
      <c r="L64" s="326"/>
      <c r="M64" s="326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  <c r="Y64" s="299"/>
      <c r="Z64" s="299"/>
    </row>
    <row r="65" spans="1:26" ht="15">
      <c r="A65" s="2" t="s">
        <v>4</v>
      </c>
      <c r="B65" s="4">
        <v>42310.685480451386</v>
      </c>
      <c r="C65" s="25"/>
      <c r="D65" s="25"/>
      <c r="E65" s="25"/>
      <c r="G65" s="25"/>
      <c r="H65" s="326"/>
      <c r="I65" s="326"/>
      <c r="J65" s="326"/>
      <c r="K65" s="326"/>
      <c r="L65" s="326"/>
      <c r="M65" s="326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  <c r="Y65" s="299"/>
      <c r="Z65" s="299"/>
    </row>
    <row r="66" spans="1:26" ht="15">
      <c r="A66" s="2" t="s">
        <v>5</v>
      </c>
      <c r="B66" s="2" t="s">
        <v>6</v>
      </c>
      <c r="C66" s="25"/>
      <c r="D66" s="25"/>
      <c r="E66" s="25"/>
      <c r="F66" s="25"/>
      <c r="G66" s="25"/>
      <c r="H66" s="326"/>
      <c r="I66" s="326"/>
      <c r="J66" s="326"/>
      <c r="K66" s="326"/>
      <c r="L66" s="326"/>
      <c r="M66" s="326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</row>
    <row r="67" spans="4:26" ht="15">
      <c r="D67" s="25"/>
      <c r="E67" s="25"/>
      <c r="F67" s="25"/>
      <c r="G67" s="25"/>
      <c r="H67" s="326"/>
      <c r="I67" s="326"/>
      <c r="J67" s="326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  <c r="Y67" s="299"/>
      <c r="Z67" s="299"/>
    </row>
    <row r="68" spans="1:26" ht="15">
      <c r="A68" s="2" t="s">
        <v>135</v>
      </c>
      <c r="B68" s="2" t="s">
        <v>125</v>
      </c>
      <c r="C68" s="25"/>
      <c r="D68" s="25"/>
      <c r="E68" s="25"/>
      <c r="F68" s="25"/>
      <c r="G68" s="25"/>
      <c r="H68" s="326"/>
      <c r="I68" s="326"/>
      <c r="J68" s="326"/>
      <c r="K68" s="326"/>
      <c r="L68" s="326"/>
      <c r="M68" s="326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99"/>
      <c r="Z68" s="299"/>
    </row>
    <row r="69" spans="2:26" ht="15">
      <c r="B69" s="1">
        <v>2010</v>
      </c>
      <c r="C69" s="1">
        <v>2010</v>
      </c>
      <c r="D69" s="1">
        <v>2013</v>
      </c>
      <c r="E69" s="1">
        <v>2013</v>
      </c>
      <c r="G69" s="25"/>
      <c r="H69" s="326"/>
      <c r="I69" s="326"/>
      <c r="J69" s="326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  <c r="Y69" s="299"/>
      <c r="Z69" s="299"/>
    </row>
    <row r="70" spans="1:26" ht="15">
      <c r="A70" s="318" t="s">
        <v>142</v>
      </c>
      <c r="B70" s="318" t="s">
        <v>143</v>
      </c>
      <c r="C70" s="318" t="s">
        <v>144</v>
      </c>
      <c r="D70" s="318" t="s">
        <v>143</v>
      </c>
      <c r="E70" s="318" t="s">
        <v>144</v>
      </c>
      <c r="G70" s="318"/>
      <c r="H70" s="318">
        <v>2010</v>
      </c>
      <c r="I70" s="318">
        <v>2013</v>
      </c>
      <c r="J70" s="326"/>
      <c r="K70" s="326"/>
      <c r="L70" s="326"/>
      <c r="M70" s="326"/>
      <c r="N70" s="326"/>
      <c r="O70" s="326"/>
      <c r="P70" s="299"/>
      <c r="Q70" s="299"/>
      <c r="R70" s="299"/>
      <c r="S70" s="299"/>
      <c r="T70" s="299"/>
      <c r="U70" s="299"/>
      <c r="V70" s="299"/>
      <c r="W70" s="299"/>
      <c r="X70" s="299"/>
      <c r="Y70" s="299"/>
      <c r="Z70" s="299"/>
    </row>
    <row r="71" spans="1:26" ht="15">
      <c r="A71" s="318" t="s">
        <v>82</v>
      </c>
      <c r="B71" s="364">
        <f>SUM(B72:B99)</f>
        <v>12248040</v>
      </c>
      <c r="C71" s="364">
        <f>SUM(C72:C99)</f>
        <v>187580</v>
      </c>
      <c r="D71" s="364">
        <f>SUM(D72:D99)</f>
        <v>10841000</v>
      </c>
      <c r="E71" s="364">
        <f>SUM(E72:E99)</f>
        <v>202140</v>
      </c>
      <c r="G71" s="318" t="s">
        <v>35</v>
      </c>
      <c r="H71" s="370">
        <v>14.037424252513816</v>
      </c>
      <c r="I71" s="370">
        <v>14.77604500462864</v>
      </c>
      <c r="J71" s="326"/>
      <c r="K71" s="328"/>
      <c r="L71" s="326"/>
      <c r="M71" s="326"/>
      <c r="N71" s="326"/>
      <c r="O71" s="326"/>
      <c r="P71" s="299"/>
      <c r="Q71" s="299"/>
      <c r="R71" s="299"/>
      <c r="S71" s="299"/>
      <c r="T71" s="299"/>
      <c r="U71" s="299"/>
      <c r="V71" s="299"/>
      <c r="W71" s="299"/>
      <c r="X71" s="299"/>
      <c r="Y71" s="299"/>
      <c r="Z71" s="299"/>
    </row>
    <row r="72" spans="1:26" ht="15">
      <c r="A72" s="318" t="s">
        <v>151</v>
      </c>
      <c r="B72" s="338">
        <v>42850</v>
      </c>
      <c r="C72" s="339">
        <v>740</v>
      </c>
      <c r="D72" s="272">
        <v>37760</v>
      </c>
      <c r="E72" s="339">
        <v>1270</v>
      </c>
      <c r="G72" s="318" t="s">
        <v>17</v>
      </c>
      <c r="H72" s="370">
        <v>10.32370953630796</v>
      </c>
      <c r="I72" s="370">
        <v>10.019047619047619</v>
      </c>
      <c r="J72" s="326"/>
      <c r="K72" s="328"/>
      <c r="L72" s="326"/>
      <c r="M72" s="326"/>
      <c r="N72" s="326"/>
      <c r="O72" s="326"/>
      <c r="P72" s="299"/>
      <c r="Q72" s="299"/>
      <c r="R72" s="299"/>
      <c r="S72" s="299"/>
      <c r="T72" s="299"/>
      <c r="U72" s="299"/>
      <c r="V72" s="299"/>
      <c r="W72" s="299"/>
      <c r="X72" s="299"/>
      <c r="Y72" s="299"/>
      <c r="Z72" s="299"/>
    </row>
    <row r="73" spans="1:26" ht="15">
      <c r="A73" s="318" t="s">
        <v>16</v>
      </c>
      <c r="B73" s="338">
        <v>370490</v>
      </c>
      <c r="C73" s="338">
        <v>260</v>
      </c>
      <c r="D73" s="272">
        <v>254410</v>
      </c>
      <c r="E73" s="338">
        <v>2470</v>
      </c>
      <c r="G73" s="318" t="s">
        <v>20</v>
      </c>
      <c r="H73" s="370">
        <v>6.782253952065273</v>
      </c>
      <c r="I73" s="370">
        <v>8.02501302761855</v>
      </c>
      <c r="J73" s="326"/>
      <c r="K73" s="328"/>
      <c r="L73" s="326"/>
      <c r="M73" s="326"/>
      <c r="N73" s="326"/>
      <c r="O73" s="326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</row>
    <row r="74" spans="1:26" ht="15">
      <c r="A74" s="318" t="s">
        <v>17</v>
      </c>
      <c r="B74" s="338">
        <v>22860</v>
      </c>
      <c r="C74" s="338">
        <v>2360</v>
      </c>
      <c r="D74" s="272">
        <v>26250</v>
      </c>
      <c r="E74" s="338">
        <v>2630</v>
      </c>
      <c r="G74" s="318" t="s">
        <v>41</v>
      </c>
      <c r="H74" s="370">
        <v>7.019271346180897</v>
      </c>
      <c r="I74" s="370">
        <v>7.758749069247953</v>
      </c>
      <c r="J74" s="326"/>
      <c r="K74" s="328"/>
      <c r="L74" s="326"/>
      <c r="M74" s="326"/>
      <c r="N74" s="326"/>
      <c r="O74" s="326"/>
      <c r="P74" s="299"/>
      <c r="Q74" s="299"/>
      <c r="R74" s="299"/>
      <c r="S74" s="299"/>
      <c r="T74" s="299"/>
      <c r="U74" s="299"/>
      <c r="V74" s="299"/>
      <c r="W74" s="299"/>
      <c r="X74" s="299"/>
      <c r="Y74" s="299"/>
      <c r="Z74" s="299"/>
    </row>
    <row r="75" spans="1:26" ht="15">
      <c r="A75" s="365" t="s">
        <v>18</v>
      </c>
      <c r="B75" s="366">
        <v>42100</v>
      </c>
      <c r="C75" s="367">
        <v>2140</v>
      </c>
      <c r="D75" s="368">
        <v>38830</v>
      </c>
      <c r="E75" s="367">
        <v>2200</v>
      </c>
      <c r="G75" s="318" t="s">
        <v>40</v>
      </c>
      <c r="H75" s="370">
        <v>5.949585094723657</v>
      </c>
      <c r="I75" s="370">
        <v>7.426470588235294</v>
      </c>
      <c r="J75" s="326"/>
      <c r="K75" s="328"/>
      <c r="L75" s="326"/>
      <c r="M75" s="326"/>
      <c r="N75" s="326"/>
      <c r="O75" s="326"/>
      <c r="P75" s="299"/>
      <c r="Q75" s="299"/>
      <c r="R75" s="299"/>
      <c r="S75" s="299"/>
      <c r="T75" s="299"/>
      <c r="U75" s="299"/>
      <c r="V75" s="299"/>
      <c r="W75" s="299"/>
      <c r="X75" s="299"/>
      <c r="Y75" s="299"/>
      <c r="Z75" s="299"/>
    </row>
    <row r="76" spans="1:26" ht="15">
      <c r="A76" s="332" t="s">
        <v>19</v>
      </c>
      <c r="B76" s="338">
        <v>299130</v>
      </c>
      <c r="C76" s="338">
        <v>16520</v>
      </c>
      <c r="D76" s="272">
        <v>285030</v>
      </c>
      <c r="E76" s="338">
        <v>18010</v>
      </c>
      <c r="G76" s="318" t="s">
        <v>64</v>
      </c>
      <c r="H76" s="370">
        <v>5.522682445759369</v>
      </c>
      <c r="I76" s="370">
        <v>6.318633126337579</v>
      </c>
      <c r="J76" s="326"/>
      <c r="K76" s="328"/>
      <c r="L76" s="326"/>
      <c r="M76" s="326"/>
      <c r="N76" s="326"/>
      <c r="O76" s="326"/>
      <c r="P76" s="299"/>
      <c r="Q76" s="299"/>
      <c r="R76" s="299"/>
      <c r="S76" s="299"/>
      <c r="T76" s="299"/>
      <c r="U76" s="299"/>
      <c r="V76" s="299"/>
      <c r="W76" s="299"/>
      <c r="X76" s="299"/>
      <c r="Y76" s="299"/>
      <c r="Z76" s="299"/>
    </row>
    <row r="77" spans="1:26" ht="15">
      <c r="A77" s="332" t="s">
        <v>20</v>
      </c>
      <c r="B77" s="338">
        <v>19610</v>
      </c>
      <c r="C77" s="338">
        <v>1330</v>
      </c>
      <c r="D77" s="272">
        <v>19190</v>
      </c>
      <c r="E77" s="338">
        <v>1540</v>
      </c>
      <c r="G77" s="318" t="s">
        <v>18</v>
      </c>
      <c r="H77" s="370">
        <v>5.0831353919239906</v>
      </c>
      <c r="I77" s="370">
        <v>5.6657223796034</v>
      </c>
      <c r="J77" s="326"/>
      <c r="K77" s="328"/>
      <c r="L77" s="326"/>
      <c r="M77" s="326"/>
      <c r="N77" s="326"/>
      <c r="O77" s="326"/>
      <c r="P77" s="299"/>
      <c r="Q77" s="299"/>
      <c r="R77" s="299"/>
      <c r="S77" s="299"/>
      <c r="T77" s="299"/>
      <c r="U77" s="299"/>
      <c r="V77" s="299"/>
      <c r="W77" s="299"/>
      <c r="X77" s="299"/>
      <c r="Y77" s="299"/>
      <c r="Z77" s="299"/>
    </row>
    <row r="78" spans="1:26" ht="15">
      <c r="A78" s="332" t="s">
        <v>21</v>
      </c>
      <c r="B78" s="338">
        <v>139890</v>
      </c>
      <c r="C78" s="338">
        <v>1100</v>
      </c>
      <c r="D78" s="272">
        <v>139600</v>
      </c>
      <c r="E78" s="338">
        <v>490</v>
      </c>
      <c r="G78" s="318" t="s">
        <v>38</v>
      </c>
      <c r="H78" s="370">
        <v>2.9202947086403213</v>
      </c>
      <c r="I78" s="370">
        <v>4.946117712075159</v>
      </c>
      <c r="J78" s="326"/>
      <c r="K78" s="328"/>
      <c r="L78" s="326"/>
      <c r="M78" s="326"/>
      <c r="N78" s="326"/>
      <c r="O78" s="326"/>
      <c r="P78" s="299"/>
      <c r="Q78" s="299"/>
      <c r="R78" s="299"/>
      <c r="S78" s="299"/>
      <c r="T78" s="299"/>
      <c r="U78" s="299"/>
      <c r="V78" s="299"/>
      <c r="W78" s="299"/>
      <c r="X78" s="299"/>
      <c r="Y78" s="299"/>
      <c r="Z78" s="299"/>
    </row>
    <row r="79" spans="1:26" ht="15">
      <c r="A79" s="332" t="s">
        <v>23</v>
      </c>
      <c r="B79" s="338">
        <v>723060</v>
      </c>
      <c r="C79" s="338">
        <v>16450</v>
      </c>
      <c r="D79" s="272">
        <v>709500</v>
      </c>
      <c r="E79" s="338">
        <v>14480</v>
      </c>
      <c r="G79" s="318" t="s">
        <v>25</v>
      </c>
      <c r="H79" s="370">
        <v>3.4140670412710716</v>
      </c>
      <c r="I79" s="370">
        <v>4.762711505474259</v>
      </c>
      <c r="J79" s="326"/>
      <c r="K79" s="328"/>
      <c r="L79" s="326"/>
      <c r="M79" s="326"/>
      <c r="N79" s="326"/>
      <c r="O79" s="326"/>
      <c r="P79" s="299"/>
      <c r="Q79" s="299"/>
      <c r="R79" s="299"/>
      <c r="S79" s="299"/>
      <c r="T79" s="299"/>
      <c r="U79" s="299"/>
      <c r="V79" s="299"/>
      <c r="W79" s="299"/>
      <c r="X79" s="299"/>
      <c r="Y79" s="299"/>
      <c r="Z79" s="299"/>
    </row>
    <row r="80" spans="1:26" ht="15">
      <c r="A80" s="332" t="s">
        <v>24</v>
      </c>
      <c r="B80" s="338">
        <v>989800</v>
      </c>
      <c r="C80" s="338">
        <v>20970</v>
      </c>
      <c r="D80" s="272">
        <v>965000</v>
      </c>
      <c r="E80" s="338">
        <v>24590</v>
      </c>
      <c r="G80" s="318" t="s">
        <v>31</v>
      </c>
      <c r="H80" s="370">
        <v>3.1818181818181817</v>
      </c>
      <c r="I80" s="370">
        <v>4.326923076923077</v>
      </c>
      <c r="J80" s="326"/>
      <c r="K80" s="328"/>
      <c r="L80" s="326"/>
      <c r="M80" s="326"/>
      <c r="N80" s="326"/>
      <c r="O80" s="326"/>
      <c r="P80" s="299"/>
      <c r="Q80" s="299"/>
      <c r="R80" s="299"/>
      <c r="S80" s="299"/>
      <c r="T80" s="299"/>
      <c r="U80" s="299"/>
      <c r="V80" s="299"/>
      <c r="W80" s="299"/>
      <c r="X80" s="299"/>
      <c r="Y80" s="299"/>
      <c r="Z80" s="299"/>
    </row>
    <row r="81" spans="1:26" ht="15">
      <c r="A81" s="332" t="s">
        <v>25</v>
      </c>
      <c r="B81" s="338">
        <v>516100</v>
      </c>
      <c r="C81" s="338">
        <v>17620</v>
      </c>
      <c r="D81" s="272">
        <v>472210</v>
      </c>
      <c r="E81" s="338">
        <v>22490</v>
      </c>
      <c r="G81" s="318" t="s">
        <v>27</v>
      </c>
      <c r="H81" s="370">
        <v>2.675707023345343</v>
      </c>
      <c r="I81" s="370">
        <v>3.9501944909089106</v>
      </c>
      <c r="J81" s="326"/>
      <c r="K81" s="328"/>
      <c r="L81" s="326"/>
      <c r="M81" s="326"/>
      <c r="N81" s="326"/>
      <c r="O81" s="326"/>
      <c r="P81" s="299"/>
      <c r="Q81" s="299"/>
      <c r="R81" s="299"/>
      <c r="S81" s="299"/>
      <c r="T81" s="299"/>
      <c r="U81" s="299"/>
      <c r="V81" s="299"/>
      <c r="W81" s="299"/>
      <c r="X81" s="299"/>
      <c r="Y81" s="299"/>
      <c r="Z81" s="299"/>
    </row>
    <row r="82" spans="1:26" ht="15">
      <c r="A82" s="332" t="s">
        <v>152</v>
      </c>
      <c r="B82" s="338">
        <v>233280</v>
      </c>
      <c r="C82" s="339">
        <v>880</v>
      </c>
      <c r="D82" s="272">
        <v>157450</v>
      </c>
      <c r="E82" s="339">
        <v>1630</v>
      </c>
      <c r="G82" s="318" t="s">
        <v>29</v>
      </c>
      <c r="H82" s="370">
        <v>3.6814965823240198</v>
      </c>
      <c r="I82" s="370">
        <v>3.6919315403422983</v>
      </c>
      <c r="J82" s="326"/>
      <c r="K82" s="328"/>
      <c r="L82" s="326"/>
      <c r="M82" s="326"/>
      <c r="N82" s="326"/>
      <c r="O82" s="326"/>
      <c r="P82" s="299"/>
      <c r="Q82" s="299"/>
      <c r="R82" s="299"/>
      <c r="S82" s="299"/>
      <c r="T82" s="299"/>
      <c r="U82" s="299"/>
      <c r="V82" s="299"/>
      <c r="W82" s="299"/>
      <c r="X82" s="299"/>
      <c r="Y82" s="299"/>
      <c r="Z82" s="299"/>
    </row>
    <row r="83" spans="1:26" ht="15">
      <c r="A83" s="332" t="s">
        <v>27</v>
      </c>
      <c r="B83" s="338">
        <v>1620880</v>
      </c>
      <c r="C83" s="338">
        <v>43370</v>
      </c>
      <c r="D83" s="272">
        <v>1010330</v>
      </c>
      <c r="E83" s="338">
        <v>39910</v>
      </c>
      <c r="G83" s="318" t="s">
        <v>15</v>
      </c>
      <c r="H83" s="370">
        <v>1.7269544924154026</v>
      </c>
      <c r="I83" s="370">
        <v>3.3633474576271185</v>
      </c>
      <c r="J83" s="326"/>
      <c r="K83" s="328"/>
      <c r="L83" s="326"/>
      <c r="M83" s="326"/>
      <c r="N83" s="326"/>
      <c r="O83" s="326"/>
      <c r="P83" s="299"/>
      <c r="Q83" s="299"/>
      <c r="R83" s="299"/>
      <c r="S83" s="299"/>
      <c r="T83" s="299"/>
      <c r="U83" s="299"/>
      <c r="V83" s="299"/>
      <c r="W83" s="299"/>
      <c r="X83" s="299"/>
      <c r="Y83" s="299"/>
      <c r="Z83" s="299"/>
    </row>
    <row r="84" spans="1:26" ht="15">
      <c r="A84" s="332" t="s">
        <v>28</v>
      </c>
      <c r="B84" s="338">
        <v>38860</v>
      </c>
      <c r="C84" s="338">
        <v>360</v>
      </c>
      <c r="D84" s="272">
        <v>35380</v>
      </c>
      <c r="E84" s="338">
        <v>300</v>
      </c>
      <c r="G84" s="318" t="s">
        <v>24</v>
      </c>
      <c r="H84" s="370">
        <v>2.11860982016569</v>
      </c>
      <c r="I84" s="370">
        <v>2.5481865284974092</v>
      </c>
      <c r="J84" s="326"/>
      <c r="K84" s="328"/>
      <c r="L84" s="326"/>
      <c r="M84" s="326"/>
      <c r="N84" s="326"/>
      <c r="O84" s="326"/>
      <c r="P84" s="299"/>
      <c r="Q84" s="299"/>
      <c r="R84" s="299"/>
      <c r="S84" s="299"/>
      <c r="T84" s="299"/>
      <c r="U84" s="299"/>
      <c r="V84" s="299"/>
      <c r="W84" s="299"/>
      <c r="X84" s="299"/>
      <c r="Y84" s="299"/>
      <c r="Z84" s="299"/>
    </row>
    <row r="85" spans="1:26" ht="15">
      <c r="A85" s="332" t="s">
        <v>29</v>
      </c>
      <c r="B85" s="338">
        <v>83390</v>
      </c>
      <c r="C85" s="338">
        <v>3070</v>
      </c>
      <c r="D85" s="272">
        <v>81800</v>
      </c>
      <c r="E85" s="338">
        <v>3020</v>
      </c>
      <c r="G85" s="318" t="s">
        <v>23</v>
      </c>
      <c r="H85" s="370">
        <v>2.2750532459270323</v>
      </c>
      <c r="I85" s="370">
        <v>2.040873854827343</v>
      </c>
      <c r="J85" s="326"/>
      <c r="K85" s="328"/>
      <c r="L85" s="326"/>
      <c r="M85" s="326"/>
      <c r="N85" s="326"/>
      <c r="O85" s="326"/>
      <c r="P85" s="299"/>
      <c r="Q85" s="299"/>
      <c r="R85" s="299"/>
      <c r="S85" s="299"/>
      <c r="T85" s="299"/>
      <c r="U85" s="299"/>
      <c r="V85" s="299"/>
      <c r="W85" s="299"/>
      <c r="X85" s="299"/>
      <c r="Y85" s="299"/>
      <c r="Z85" s="299"/>
    </row>
    <row r="86" spans="1:26" ht="15">
      <c r="A86" s="332" t="s">
        <v>30</v>
      </c>
      <c r="B86" s="338">
        <v>199910</v>
      </c>
      <c r="C86" s="338">
        <v>2620</v>
      </c>
      <c r="D86" s="272">
        <v>171800</v>
      </c>
      <c r="E86" s="338">
        <v>2530</v>
      </c>
      <c r="G86" s="318" t="s">
        <v>34</v>
      </c>
      <c r="H86" s="370">
        <v>1.6592920353982303</v>
      </c>
      <c r="I86" s="370">
        <v>2.015411973918198</v>
      </c>
      <c r="J86" s="326"/>
      <c r="K86" s="328"/>
      <c r="L86" s="326"/>
      <c r="M86" s="326"/>
      <c r="N86" s="326"/>
      <c r="O86" s="326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</row>
    <row r="87" spans="1:26" ht="15">
      <c r="A87" s="332" t="s">
        <v>31</v>
      </c>
      <c r="B87" s="338">
        <v>2200</v>
      </c>
      <c r="C87" s="338">
        <v>70</v>
      </c>
      <c r="D87" s="272">
        <v>2080</v>
      </c>
      <c r="E87" s="338">
        <v>90</v>
      </c>
      <c r="G87" s="318" t="s">
        <v>30</v>
      </c>
      <c r="H87" s="370">
        <v>1.3105897653944276</v>
      </c>
      <c r="I87" s="370">
        <v>1.4726426076833528</v>
      </c>
      <c r="J87" s="326"/>
      <c r="K87" s="328"/>
      <c r="L87" s="326"/>
      <c r="M87" s="326"/>
      <c r="N87" s="326"/>
      <c r="O87" s="326"/>
      <c r="P87" s="299"/>
      <c r="Q87" s="299"/>
      <c r="R87" s="299"/>
      <c r="S87" s="299"/>
      <c r="T87" s="299"/>
      <c r="U87" s="299"/>
      <c r="V87" s="299"/>
      <c r="W87" s="299"/>
      <c r="X87" s="299"/>
      <c r="Y87" s="299"/>
      <c r="Z87" s="299"/>
    </row>
    <row r="88" spans="1:26" ht="15">
      <c r="A88" s="332" t="s">
        <v>32</v>
      </c>
      <c r="B88" s="338">
        <v>576810</v>
      </c>
      <c r="C88" s="338">
        <v>1170</v>
      </c>
      <c r="D88" s="272">
        <v>491330</v>
      </c>
      <c r="E88" s="338">
        <v>1010</v>
      </c>
      <c r="G88" s="318" t="s">
        <v>42</v>
      </c>
      <c r="H88" s="370">
        <v>1.8843683083511777</v>
      </c>
      <c r="I88" s="370">
        <v>1.4633619525892327</v>
      </c>
      <c r="J88" s="326"/>
      <c r="K88" s="328"/>
      <c r="L88" s="326"/>
      <c r="M88" s="326"/>
      <c r="N88" s="326"/>
      <c r="O88" s="326"/>
      <c r="P88" s="299"/>
      <c r="Q88" s="299"/>
      <c r="R88" s="299"/>
      <c r="S88" s="299"/>
      <c r="T88" s="299"/>
      <c r="U88" s="299"/>
      <c r="V88" s="299"/>
      <c r="W88" s="299"/>
      <c r="X88" s="299"/>
      <c r="Y88" s="299"/>
      <c r="Z88" s="299"/>
    </row>
    <row r="89" spans="1:26" ht="15">
      <c r="A89" s="332" t="s">
        <v>150</v>
      </c>
      <c r="B89" s="338">
        <v>12530</v>
      </c>
      <c r="C89" s="339">
        <v>10</v>
      </c>
      <c r="D89" s="272">
        <v>9360</v>
      </c>
      <c r="E89" s="339">
        <v>0</v>
      </c>
      <c r="G89" s="318" t="s">
        <v>39</v>
      </c>
      <c r="H89" s="370">
        <v>1.6353229762878168</v>
      </c>
      <c r="I89" s="370">
        <v>1.4425116673737801</v>
      </c>
      <c r="J89" s="326"/>
      <c r="K89" s="328"/>
      <c r="L89" s="326"/>
      <c r="M89" s="326"/>
      <c r="N89" s="326"/>
      <c r="O89" s="326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</row>
    <row r="90" spans="1:26" ht="15">
      <c r="A90" s="332" t="s">
        <v>34</v>
      </c>
      <c r="B90" s="338">
        <v>72320</v>
      </c>
      <c r="C90" s="338">
        <v>1200</v>
      </c>
      <c r="D90" s="272">
        <v>67480</v>
      </c>
      <c r="E90" s="338">
        <v>1360</v>
      </c>
      <c r="G90" s="318" t="s">
        <v>36</v>
      </c>
      <c r="H90" s="370">
        <v>1.1396370684047736</v>
      </c>
      <c r="I90" s="370">
        <v>1.3876739840868852</v>
      </c>
      <c r="J90" s="326"/>
      <c r="K90" s="328"/>
      <c r="L90" s="326"/>
      <c r="M90" s="326"/>
      <c r="N90" s="326"/>
      <c r="O90" s="326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</row>
    <row r="91" spans="1:26" ht="15">
      <c r="A91" s="332" t="s">
        <v>35</v>
      </c>
      <c r="B91" s="338">
        <v>150170</v>
      </c>
      <c r="C91" s="338">
        <v>21080</v>
      </c>
      <c r="D91" s="272">
        <v>140430</v>
      </c>
      <c r="E91" s="338">
        <v>20750</v>
      </c>
      <c r="G91" s="318" t="s">
        <v>26</v>
      </c>
      <c r="H91" s="370">
        <v>0.3772290809327846</v>
      </c>
      <c r="I91" s="370">
        <v>1.0352492854874562</v>
      </c>
      <c r="J91" s="326"/>
      <c r="K91" s="328"/>
      <c r="L91" s="326"/>
      <c r="M91" s="326"/>
      <c r="N91" s="326"/>
      <c r="O91" s="326"/>
      <c r="P91" s="299"/>
      <c r="Q91" s="299"/>
      <c r="R91" s="299"/>
      <c r="S91" s="299"/>
      <c r="T91" s="299"/>
      <c r="U91" s="299"/>
      <c r="V91" s="299"/>
      <c r="W91" s="299"/>
      <c r="X91" s="299"/>
      <c r="Y91" s="299"/>
      <c r="Z91" s="299"/>
    </row>
    <row r="92" spans="1:26" ht="15">
      <c r="A92" s="332" t="s">
        <v>36</v>
      </c>
      <c r="B92" s="338">
        <v>1506620</v>
      </c>
      <c r="C92" s="338">
        <v>17170</v>
      </c>
      <c r="D92" s="272">
        <v>1429010</v>
      </c>
      <c r="E92" s="338">
        <v>19830</v>
      </c>
      <c r="G92" s="318" t="s">
        <v>16</v>
      </c>
      <c r="H92" s="370">
        <v>0.07017733272153094</v>
      </c>
      <c r="I92" s="370">
        <v>0.9708737864077669</v>
      </c>
      <c r="J92" s="326"/>
      <c r="K92" s="328"/>
      <c r="L92" s="326"/>
      <c r="M92" s="326"/>
      <c r="N92" s="326"/>
      <c r="O92" s="326"/>
      <c r="P92" s="299"/>
      <c r="Q92" s="299"/>
      <c r="R92" s="299"/>
      <c r="S92" s="299"/>
      <c r="T92" s="299"/>
      <c r="U92" s="299"/>
      <c r="V92" s="299"/>
      <c r="W92" s="299"/>
      <c r="X92" s="299"/>
      <c r="Y92" s="299"/>
      <c r="Z92" s="299"/>
    </row>
    <row r="93" spans="1:26" ht="15">
      <c r="A93" s="332" t="s">
        <v>51</v>
      </c>
      <c r="B93" s="338">
        <v>305270</v>
      </c>
      <c r="C93" s="338">
        <v>1140</v>
      </c>
      <c r="D93" s="272">
        <v>264420</v>
      </c>
      <c r="E93" s="338">
        <v>1630</v>
      </c>
      <c r="G93" s="318" t="s">
        <v>28</v>
      </c>
      <c r="H93" s="370">
        <v>0.9264024704065877</v>
      </c>
      <c r="I93" s="370">
        <v>0.8479366873940078</v>
      </c>
      <c r="J93" s="326"/>
      <c r="K93" s="328"/>
      <c r="L93" s="326"/>
      <c r="M93" s="326"/>
      <c r="N93" s="326"/>
      <c r="O93" s="326"/>
      <c r="P93" s="299"/>
      <c r="Q93" s="299"/>
      <c r="R93" s="299"/>
      <c r="S93" s="299"/>
      <c r="T93" s="299"/>
      <c r="U93" s="299"/>
      <c r="V93" s="299"/>
      <c r="W93" s="299"/>
      <c r="X93" s="299"/>
      <c r="Y93" s="299"/>
      <c r="Z93" s="299"/>
    </row>
    <row r="94" spans="1:26" ht="15">
      <c r="A94" s="332" t="s">
        <v>37</v>
      </c>
      <c r="B94" s="338">
        <v>3859040</v>
      </c>
      <c r="C94" s="338">
        <v>1060</v>
      </c>
      <c r="D94" s="272">
        <v>3629660</v>
      </c>
      <c r="E94" s="338">
        <v>4030</v>
      </c>
      <c r="G94" s="318" t="s">
        <v>51</v>
      </c>
      <c r="H94" s="370">
        <v>0.37343990565728696</v>
      </c>
      <c r="I94" s="370">
        <v>0.6164435367975192</v>
      </c>
      <c r="J94" s="326"/>
      <c r="K94" s="328"/>
      <c r="L94" s="326"/>
      <c r="M94" s="326"/>
      <c r="N94" s="326"/>
      <c r="O94" s="326"/>
      <c r="P94" s="299"/>
      <c r="Q94" s="299"/>
      <c r="R94" s="299"/>
      <c r="S94" s="299"/>
      <c r="T94" s="299"/>
      <c r="U94" s="299"/>
      <c r="V94" s="299"/>
      <c r="W94" s="299"/>
      <c r="X94" s="299"/>
      <c r="Y94" s="299"/>
      <c r="Z94" s="299"/>
    </row>
    <row r="95" spans="1:26" ht="15">
      <c r="A95" s="332" t="s">
        <v>38</v>
      </c>
      <c r="B95" s="338">
        <v>74650</v>
      </c>
      <c r="C95" s="338">
        <v>2180</v>
      </c>
      <c r="D95" s="272">
        <v>72380</v>
      </c>
      <c r="E95" s="338">
        <v>3580</v>
      </c>
      <c r="G95" s="318" t="s">
        <v>21</v>
      </c>
      <c r="H95" s="370">
        <v>0.7863321180927871</v>
      </c>
      <c r="I95" s="370">
        <v>0.3510028653295129</v>
      </c>
      <c r="J95" s="326"/>
      <c r="K95" s="328"/>
      <c r="L95" s="326"/>
      <c r="M95" s="326"/>
      <c r="N95" s="326"/>
      <c r="O95" s="326"/>
      <c r="P95" s="299"/>
      <c r="Q95" s="299"/>
      <c r="R95" s="299"/>
      <c r="S95" s="299"/>
      <c r="T95" s="299"/>
      <c r="U95" s="299"/>
      <c r="V95" s="299"/>
      <c r="W95" s="299"/>
      <c r="X95" s="299"/>
      <c r="Y95" s="299"/>
      <c r="Z95" s="299"/>
    </row>
    <row r="96" spans="1:26" ht="15">
      <c r="A96" s="332" t="s">
        <v>39</v>
      </c>
      <c r="B96" s="338">
        <v>24460</v>
      </c>
      <c r="C96" s="338">
        <v>400</v>
      </c>
      <c r="D96" s="272">
        <v>23570</v>
      </c>
      <c r="E96" s="338">
        <v>340</v>
      </c>
      <c r="G96" s="318" t="s">
        <v>32</v>
      </c>
      <c r="H96" s="370">
        <v>0.2028397565922921</v>
      </c>
      <c r="I96" s="370">
        <v>0.20556448822583598</v>
      </c>
      <c r="J96" s="326"/>
      <c r="K96" s="328"/>
      <c r="L96" s="326"/>
      <c r="M96" s="326"/>
      <c r="N96" s="326"/>
      <c r="O96" s="326"/>
      <c r="P96" s="299"/>
      <c r="Q96" s="299"/>
      <c r="R96" s="299"/>
      <c r="S96" s="299"/>
      <c r="T96" s="299"/>
      <c r="U96" s="299"/>
      <c r="V96" s="299"/>
      <c r="W96" s="299"/>
      <c r="X96" s="299"/>
      <c r="Y96" s="299"/>
      <c r="Z96" s="299"/>
    </row>
    <row r="97" spans="1:26" ht="15">
      <c r="A97" s="332" t="s">
        <v>40</v>
      </c>
      <c r="B97" s="338">
        <v>63870</v>
      </c>
      <c r="C97" s="338">
        <v>3800</v>
      </c>
      <c r="D97" s="272">
        <v>54400</v>
      </c>
      <c r="E97" s="338">
        <v>4040</v>
      </c>
      <c r="G97" s="318" t="s">
        <v>37</v>
      </c>
      <c r="H97" s="370">
        <v>0.02746797130892657</v>
      </c>
      <c r="I97" s="370">
        <v>0.11102968322101794</v>
      </c>
      <c r="J97" s="326"/>
      <c r="K97" s="328"/>
      <c r="L97" s="326"/>
      <c r="M97" s="326"/>
      <c r="N97" s="326"/>
      <c r="O97" s="326"/>
      <c r="P97" s="299"/>
      <c r="Q97" s="299"/>
      <c r="R97" s="299"/>
      <c r="S97" s="299"/>
      <c r="T97" s="299"/>
      <c r="U97" s="299"/>
      <c r="V97" s="299"/>
      <c r="W97" s="299"/>
      <c r="X97" s="299"/>
      <c r="Y97" s="299"/>
      <c r="Z97" s="299"/>
    </row>
    <row r="98" spans="1:26" ht="15">
      <c r="A98" s="332" t="s">
        <v>153</v>
      </c>
      <c r="B98" s="338">
        <v>71090</v>
      </c>
      <c r="C98" s="339">
        <v>4990</v>
      </c>
      <c r="D98" s="272">
        <v>67150</v>
      </c>
      <c r="E98" s="339">
        <v>5210</v>
      </c>
      <c r="G98" s="318" t="s">
        <v>33</v>
      </c>
      <c r="H98" s="370">
        <v>0.07980845969672785</v>
      </c>
      <c r="I98" s="370">
        <v>0</v>
      </c>
      <c r="J98" s="326"/>
      <c r="K98" s="328"/>
      <c r="L98" s="326"/>
      <c r="M98" s="326"/>
      <c r="N98" s="326"/>
      <c r="O98" s="326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</row>
    <row r="99" spans="1:26" ht="15">
      <c r="A99" s="332" t="s">
        <v>42</v>
      </c>
      <c r="B99" s="338">
        <v>186800</v>
      </c>
      <c r="C99" s="338">
        <v>3520</v>
      </c>
      <c r="D99" s="272">
        <v>185190</v>
      </c>
      <c r="E99" s="338">
        <v>2710</v>
      </c>
      <c r="G99" s="318"/>
      <c r="H99" s="340"/>
      <c r="I99" s="340"/>
      <c r="J99" s="299"/>
      <c r="K99" s="299"/>
      <c r="L99" s="326"/>
      <c r="M99" s="326"/>
      <c r="N99" s="326"/>
      <c r="O99" s="326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</row>
    <row r="100" spans="1:26" ht="15">
      <c r="A100" s="332" t="s">
        <v>43</v>
      </c>
      <c r="B100" s="338">
        <v>2590</v>
      </c>
      <c r="C100" s="339">
        <v>30</v>
      </c>
      <c r="D100" s="272" t="s">
        <v>22</v>
      </c>
      <c r="E100" s="339" t="s">
        <v>22</v>
      </c>
      <c r="G100" s="318" t="s">
        <v>156</v>
      </c>
      <c r="H100" s="370">
        <v>9.581852039952599</v>
      </c>
      <c r="I100" s="370" t="s">
        <v>22</v>
      </c>
      <c r="J100" s="326"/>
      <c r="K100" s="328"/>
      <c r="L100" s="326"/>
      <c r="M100" s="326"/>
      <c r="N100" s="326"/>
      <c r="O100" s="326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</row>
    <row r="101" spans="1:26" ht="15">
      <c r="A101" s="332" t="s">
        <v>44</v>
      </c>
      <c r="B101" s="338">
        <v>46620</v>
      </c>
      <c r="C101" s="338">
        <v>2540</v>
      </c>
      <c r="D101" s="272">
        <v>43730</v>
      </c>
      <c r="E101" s="338">
        <v>2280</v>
      </c>
      <c r="G101" s="318" t="s">
        <v>44</v>
      </c>
      <c r="H101" s="370">
        <v>5.448305448305448</v>
      </c>
      <c r="I101" s="370">
        <v>5.21381202835582</v>
      </c>
      <c r="J101" s="326"/>
      <c r="K101" s="328"/>
      <c r="L101" s="326"/>
      <c r="M101" s="326"/>
      <c r="N101" s="326"/>
      <c r="O101" s="326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</row>
    <row r="102" spans="1:26" ht="15">
      <c r="A102" s="332" t="s">
        <v>156</v>
      </c>
      <c r="B102" s="338">
        <v>59070</v>
      </c>
      <c r="C102" s="339">
        <v>5660</v>
      </c>
      <c r="D102" s="272" t="s">
        <v>22</v>
      </c>
      <c r="E102" s="339" t="s">
        <v>22</v>
      </c>
      <c r="F102" s="25"/>
      <c r="G102" s="318" t="s">
        <v>154</v>
      </c>
      <c r="H102" s="370">
        <v>1.1583011583011582</v>
      </c>
      <c r="I102" s="370" t="s">
        <v>22</v>
      </c>
      <c r="J102" s="326"/>
      <c r="K102" s="328"/>
      <c r="L102" s="326"/>
      <c r="M102" s="326"/>
      <c r="N102" s="326"/>
      <c r="O102" s="326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</row>
    <row r="103" spans="1:26" ht="15">
      <c r="A103" s="332" t="s">
        <v>155</v>
      </c>
      <c r="B103" s="338">
        <v>48870</v>
      </c>
      <c r="C103" s="339">
        <v>40</v>
      </c>
      <c r="D103" s="272" t="s">
        <v>22</v>
      </c>
      <c r="E103" s="339" t="s">
        <v>22</v>
      </c>
      <c r="F103" s="25"/>
      <c r="G103" s="318"/>
      <c r="H103" s="370"/>
      <c r="I103" s="370"/>
      <c r="J103" s="326"/>
      <c r="K103" s="328"/>
      <c r="L103" s="326"/>
      <c r="M103" s="326"/>
      <c r="N103" s="326"/>
      <c r="O103" s="326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</row>
    <row r="104" spans="1:26" ht="15">
      <c r="A104" s="24"/>
      <c r="B104" s="20"/>
      <c r="C104" s="24"/>
      <c r="E104" s="24"/>
      <c r="F104" s="25"/>
      <c r="G104" s="318" t="s">
        <v>155</v>
      </c>
      <c r="H104" s="370">
        <v>0.08184980560671168</v>
      </c>
      <c r="I104" s="370" t="s">
        <v>22</v>
      </c>
      <c r="J104" s="326"/>
      <c r="K104" s="328"/>
      <c r="L104" s="326"/>
      <c r="M104" s="326"/>
      <c r="N104" s="326"/>
      <c r="O104" s="326"/>
      <c r="P104" s="299"/>
      <c r="Q104" s="299"/>
      <c r="R104" s="299"/>
      <c r="S104" s="299"/>
      <c r="T104" s="299"/>
      <c r="U104" s="299"/>
      <c r="V104" s="299"/>
      <c r="W104" s="299"/>
      <c r="X104" s="299"/>
      <c r="Y104" s="299"/>
      <c r="Z104" s="299"/>
    </row>
    <row r="105" spans="1:26" ht="15">
      <c r="A105" s="25"/>
      <c r="C105" s="25"/>
      <c r="D105" s="25"/>
      <c r="E105" s="25"/>
      <c r="F105" s="353"/>
      <c r="G105" s="24"/>
      <c r="H105" s="369"/>
      <c r="I105" s="328"/>
      <c r="J105" s="326"/>
      <c r="K105" s="328"/>
      <c r="L105" s="326"/>
      <c r="M105" s="326"/>
      <c r="N105" s="326"/>
      <c r="O105" s="326"/>
      <c r="P105" s="299"/>
      <c r="Q105" s="299"/>
      <c r="R105" s="299"/>
      <c r="S105" s="299"/>
      <c r="T105" s="299"/>
      <c r="U105" s="299"/>
      <c r="V105" s="299"/>
      <c r="W105" s="299"/>
      <c r="X105" s="299"/>
      <c r="Y105" s="299"/>
      <c r="Z105" s="299"/>
    </row>
    <row r="106" spans="4:26" ht="15">
      <c r="D106" s="25"/>
      <c r="E106" s="25"/>
      <c r="F106" s="353"/>
      <c r="G106" s="162"/>
      <c r="H106" s="369"/>
      <c r="I106" s="328"/>
      <c r="J106" s="326"/>
      <c r="K106" s="328"/>
      <c r="L106" s="299"/>
      <c r="M106" s="299"/>
      <c r="N106" s="299"/>
      <c r="O106" s="299"/>
      <c r="P106" s="299"/>
      <c r="Q106" s="299"/>
      <c r="R106" s="299"/>
      <c r="S106" s="299"/>
      <c r="T106" s="299"/>
      <c r="U106" s="299"/>
      <c r="V106" s="299"/>
      <c r="W106" s="299"/>
      <c r="X106" s="299"/>
      <c r="Y106" s="299"/>
      <c r="Z106" s="299"/>
    </row>
    <row r="107" spans="6:26" ht="15">
      <c r="F107" s="162"/>
      <c r="G107" s="162"/>
      <c r="H107" s="334"/>
      <c r="I107" s="299"/>
      <c r="J107" s="299"/>
      <c r="K107" s="299"/>
      <c r="L107" s="299"/>
      <c r="M107" s="299"/>
      <c r="N107" s="299"/>
      <c r="O107" s="299"/>
      <c r="P107" s="299"/>
      <c r="Q107" s="299"/>
      <c r="R107" s="299"/>
      <c r="S107" s="299"/>
      <c r="T107" s="299"/>
      <c r="U107" s="299"/>
      <c r="V107" s="299"/>
      <c r="W107" s="299"/>
      <c r="X107" s="299"/>
      <c r="Y107" s="299"/>
      <c r="Z107" s="299"/>
    </row>
    <row r="108" spans="6:26" ht="15">
      <c r="F108" s="162"/>
      <c r="G108" s="162"/>
      <c r="H108" s="334"/>
      <c r="I108" s="299"/>
      <c r="J108" s="299"/>
      <c r="K108" s="299"/>
      <c r="L108" s="299"/>
      <c r="M108" s="299"/>
      <c r="N108" s="299"/>
      <c r="O108" s="299"/>
      <c r="P108" s="299"/>
      <c r="Q108" s="299"/>
      <c r="R108" s="299"/>
      <c r="S108" s="299"/>
      <c r="T108" s="299"/>
      <c r="U108" s="299"/>
      <c r="V108" s="299"/>
      <c r="W108" s="299"/>
      <c r="X108" s="299"/>
      <c r="Y108" s="299"/>
      <c r="Z108" s="299"/>
    </row>
    <row r="109" spans="8:26" ht="15">
      <c r="H109" s="299"/>
      <c r="I109" s="299"/>
      <c r="J109" s="299"/>
      <c r="K109" s="299"/>
      <c r="L109" s="299"/>
      <c r="M109" s="299"/>
      <c r="N109" s="299"/>
      <c r="O109" s="299"/>
      <c r="P109" s="299"/>
      <c r="Q109" s="299"/>
      <c r="R109" s="299"/>
      <c r="S109" s="299"/>
      <c r="T109" s="299"/>
      <c r="U109" s="299"/>
      <c r="V109" s="299"/>
      <c r="W109" s="299"/>
      <c r="X109" s="299"/>
      <c r="Y109" s="299"/>
      <c r="Z109" s="299"/>
    </row>
    <row r="110" spans="8:26" ht="15">
      <c r="H110" s="299"/>
      <c r="I110" s="299"/>
      <c r="J110" s="299"/>
      <c r="K110" s="299"/>
      <c r="L110" s="299"/>
      <c r="M110" s="299"/>
      <c r="N110" s="299"/>
      <c r="O110" s="299"/>
      <c r="P110" s="299"/>
      <c r="Q110" s="299"/>
      <c r="R110" s="299"/>
      <c r="S110" s="299"/>
      <c r="T110" s="299"/>
      <c r="U110" s="299"/>
      <c r="V110" s="299"/>
      <c r="W110" s="299"/>
      <c r="X110" s="299"/>
      <c r="Y110" s="299"/>
      <c r="Z110" s="299"/>
    </row>
    <row r="111" spans="8:26" ht="15">
      <c r="H111" s="299"/>
      <c r="I111" s="299"/>
      <c r="J111" s="299"/>
      <c r="K111" s="299"/>
      <c r="L111" s="299"/>
      <c r="M111" s="299"/>
      <c r="N111" s="299"/>
      <c r="O111" s="299"/>
      <c r="P111" s="299"/>
      <c r="Q111" s="299"/>
      <c r="R111" s="299"/>
      <c r="S111" s="299"/>
      <c r="T111" s="299"/>
      <c r="U111" s="299"/>
      <c r="V111" s="299"/>
      <c r="W111" s="299"/>
      <c r="X111" s="299"/>
      <c r="Y111" s="299"/>
      <c r="Z111" s="299"/>
    </row>
    <row r="112" spans="8:26" ht="15">
      <c r="H112" s="299"/>
      <c r="I112" s="299"/>
      <c r="J112" s="299"/>
      <c r="K112" s="299"/>
      <c r="L112" s="299"/>
      <c r="M112" s="299"/>
      <c r="N112" s="299"/>
      <c r="O112" s="299"/>
      <c r="P112" s="299"/>
      <c r="Q112" s="299"/>
      <c r="R112" s="299"/>
      <c r="S112" s="299"/>
      <c r="T112" s="299"/>
      <c r="U112" s="299"/>
      <c r="V112" s="299"/>
      <c r="W112" s="299"/>
      <c r="X112" s="299"/>
      <c r="Y112" s="299"/>
      <c r="Z112" s="299"/>
    </row>
    <row r="113" spans="8:26" ht="15">
      <c r="H113" s="299"/>
      <c r="I113" s="299"/>
      <c r="J113" s="299"/>
      <c r="K113" s="299"/>
      <c r="L113" s="299"/>
      <c r="M113" s="299"/>
      <c r="N113" s="299"/>
      <c r="O113" s="299"/>
      <c r="P113" s="299"/>
      <c r="Q113" s="299"/>
      <c r="R113" s="299"/>
      <c r="S113" s="299"/>
      <c r="T113" s="299"/>
      <c r="U113" s="299"/>
      <c r="V113" s="299"/>
      <c r="W113" s="299"/>
      <c r="X113" s="299"/>
      <c r="Y113" s="299"/>
      <c r="Z113" s="299"/>
    </row>
    <row r="114" spans="8:26" ht="15">
      <c r="H114" s="299"/>
      <c r="I114" s="299"/>
      <c r="J114" s="299"/>
      <c r="K114" s="299"/>
      <c r="L114" s="299"/>
      <c r="M114" s="299"/>
      <c r="N114" s="299"/>
      <c r="O114" s="299"/>
      <c r="P114" s="299"/>
      <c r="Q114" s="299"/>
      <c r="R114" s="299"/>
      <c r="S114" s="299"/>
      <c r="T114" s="299"/>
      <c r="U114" s="299"/>
      <c r="V114" s="299"/>
      <c r="W114" s="299"/>
      <c r="X114" s="299"/>
      <c r="Y114" s="299"/>
      <c r="Z114" s="299"/>
    </row>
    <row r="115" spans="8:26" ht="15">
      <c r="H115" s="299"/>
      <c r="I115" s="299"/>
      <c r="J115" s="299"/>
      <c r="K115" s="299"/>
      <c r="L115" s="299"/>
      <c r="M115" s="299"/>
      <c r="N115" s="299"/>
      <c r="O115" s="299"/>
      <c r="P115" s="299"/>
      <c r="Q115" s="299"/>
      <c r="R115" s="299"/>
      <c r="S115" s="299"/>
      <c r="T115" s="299"/>
      <c r="U115" s="299"/>
      <c r="V115" s="299"/>
      <c r="W115" s="299"/>
      <c r="X115" s="299"/>
      <c r="Y115" s="299"/>
      <c r="Z115" s="299"/>
    </row>
    <row r="116" spans="8:26" ht="15">
      <c r="H116" s="299"/>
      <c r="I116" s="299"/>
      <c r="J116" s="299"/>
      <c r="K116" s="299"/>
      <c r="L116" s="299"/>
      <c r="M116" s="299"/>
      <c r="N116" s="299"/>
      <c r="O116" s="299"/>
      <c r="P116" s="299"/>
      <c r="Q116" s="299"/>
      <c r="R116" s="299"/>
      <c r="S116" s="299"/>
      <c r="T116" s="299"/>
      <c r="U116" s="299"/>
      <c r="V116" s="299"/>
      <c r="W116" s="299"/>
      <c r="X116" s="299"/>
      <c r="Y116" s="299"/>
      <c r="Z116" s="299"/>
    </row>
    <row r="117" spans="8:26" ht="15">
      <c r="H117" s="299"/>
      <c r="I117" s="299"/>
      <c r="J117" s="299"/>
      <c r="K117" s="299"/>
      <c r="L117" s="299"/>
      <c r="M117" s="299"/>
      <c r="N117" s="299"/>
      <c r="O117" s="299"/>
      <c r="P117" s="299"/>
      <c r="Q117" s="299"/>
      <c r="R117" s="299"/>
      <c r="S117" s="299"/>
      <c r="T117" s="299"/>
      <c r="U117" s="299"/>
      <c r="V117" s="299"/>
      <c r="W117" s="299"/>
      <c r="X117" s="299"/>
      <c r="Y117" s="299"/>
      <c r="Z117" s="299"/>
    </row>
    <row r="118" spans="8:26" ht="15">
      <c r="H118" s="299"/>
      <c r="I118" s="299"/>
      <c r="J118" s="299"/>
      <c r="K118" s="299"/>
      <c r="L118" s="299"/>
      <c r="M118" s="299"/>
      <c r="N118" s="299"/>
      <c r="O118" s="299"/>
      <c r="P118" s="299"/>
      <c r="Q118" s="299"/>
      <c r="R118" s="299"/>
      <c r="S118" s="299"/>
      <c r="T118" s="299"/>
      <c r="U118" s="299"/>
      <c r="V118" s="299"/>
      <c r="W118" s="299"/>
      <c r="X118" s="299"/>
      <c r="Y118" s="299"/>
      <c r="Z118" s="299"/>
    </row>
    <row r="119" spans="8:26" ht="15">
      <c r="H119" s="299"/>
      <c r="I119" s="299"/>
      <c r="J119" s="299"/>
      <c r="K119" s="299"/>
      <c r="L119" s="299"/>
      <c r="M119" s="299"/>
      <c r="N119" s="299"/>
      <c r="O119" s="299"/>
      <c r="P119" s="299"/>
      <c r="Q119" s="299"/>
      <c r="R119" s="299"/>
      <c r="S119" s="299"/>
      <c r="T119" s="299"/>
      <c r="U119" s="299"/>
      <c r="V119" s="299"/>
      <c r="W119" s="299"/>
      <c r="X119" s="299"/>
      <c r="Y119" s="299"/>
      <c r="Z119" s="299"/>
    </row>
    <row r="120" spans="8:26" ht="15">
      <c r="H120" s="299"/>
      <c r="I120" s="299"/>
      <c r="J120" s="299"/>
      <c r="K120" s="299"/>
      <c r="L120" s="299"/>
      <c r="M120" s="299"/>
      <c r="N120" s="299"/>
      <c r="O120" s="299"/>
      <c r="P120" s="299"/>
      <c r="Q120" s="299"/>
      <c r="R120" s="299"/>
      <c r="S120" s="299"/>
      <c r="T120" s="299"/>
      <c r="U120" s="299"/>
      <c r="V120" s="299"/>
      <c r="W120" s="299"/>
      <c r="X120" s="299"/>
      <c r="Y120" s="299"/>
      <c r="Z120" s="299"/>
    </row>
    <row r="121" spans="8:26" ht="15">
      <c r="H121" s="299"/>
      <c r="I121" s="299"/>
      <c r="J121" s="299"/>
      <c r="K121" s="299"/>
      <c r="L121" s="299"/>
      <c r="M121" s="299"/>
      <c r="N121" s="299"/>
      <c r="O121" s="299"/>
      <c r="P121" s="299"/>
      <c r="Q121" s="299"/>
      <c r="R121" s="299"/>
      <c r="S121" s="299"/>
      <c r="T121" s="299"/>
      <c r="U121" s="299"/>
      <c r="V121" s="299"/>
      <c r="W121" s="299"/>
      <c r="X121" s="299"/>
      <c r="Y121" s="299"/>
      <c r="Z121" s="299"/>
    </row>
    <row r="122" spans="8:26" ht="15">
      <c r="H122" s="299"/>
      <c r="I122" s="299"/>
      <c r="J122" s="299"/>
      <c r="K122" s="299"/>
      <c r="L122" s="299"/>
      <c r="M122" s="299"/>
      <c r="N122" s="299"/>
      <c r="O122" s="299"/>
      <c r="P122" s="299"/>
      <c r="Q122" s="299"/>
      <c r="R122" s="299"/>
      <c r="S122" s="299"/>
      <c r="T122" s="299"/>
      <c r="U122" s="299"/>
      <c r="V122" s="299"/>
      <c r="W122" s="299"/>
      <c r="X122" s="299"/>
      <c r="Y122" s="299"/>
      <c r="Z122" s="299"/>
    </row>
    <row r="123" spans="8:26" ht="15">
      <c r="H123" s="299"/>
      <c r="I123" s="299"/>
      <c r="J123" s="299"/>
      <c r="K123" s="299"/>
      <c r="L123" s="299"/>
      <c r="M123" s="299"/>
      <c r="N123" s="299"/>
      <c r="O123" s="299"/>
      <c r="P123" s="299"/>
      <c r="Q123" s="299"/>
      <c r="R123" s="299"/>
      <c r="S123" s="299"/>
      <c r="T123" s="299"/>
      <c r="U123" s="299"/>
      <c r="V123" s="299"/>
      <c r="W123" s="299"/>
      <c r="X123" s="299"/>
      <c r="Y123" s="299"/>
      <c r="Z123" s="299"/>
    </row>
    <row r="124" spans="8:26" ht="15">
      <c r="H124" s="299"/>
      <c r="I124" s="299"/>
      <c r="J124" s="299"/>
      <c r="K124" s="299"/>
      <c r="L124" s="299"/>
      <c r="M124" s="299"/>
      <c r="N124" s="299"/>
      <c r="O124" s="299"/>
      <c r="P124" s="299"/>
      <c r="Q124" s="299"/>
      <c r="R124" s="299"/>
      <c r="S124" s="299"/>
      <c r="T124" s="299"/>
      <c r="U124" s="299"/>
      <c r="V124" s="299"/>
      <c r="W124" s="299"/>
      <c r="X124" s="299"/>
      <c r="Y124" s="299"/>
      <c r="Z124" s="299"/>
    </row>
    <row r="125" spans="8:26" ht="15">
      <c r="H125" s="299"/>
      <c r="I125" s="299"/>
      <c r="J125" s="299"/>
      <c r="K125" s="299"/>
      <c r="L125" s="299"/>
      <c r="M125" s="299"/>
      <c r="N125" s="299"/>
      <c r="O125" s="299"/>
      <c r="P125" s="299"/>
      <c r="Q125" s="299"/>
      <c r="R125" s="299"/>
      <c r="S125" s="299"/>
      <c r="T125" s="299"/>
      <c r="U125" s="299"/>
      <c r="V125" s="299"/>
      <c r="W125" s="299"/>
      <c r="X125" s="299"/>
      <c r="Y125" s="299"/>
      <c r="Z125" s="299"/>
    </row>
    <row r="126" spans="8:26" ht="15">
      <c r="H126" s="299"/>
      <c r="I126" s="299"/>
      <c r="J126" s="299"/>
      <c r="K126" s="299"/>
      <c r="L126" s="299"/>
      <c r="M126" s="299"/>
      <c r="N126" s="299"/>
      <c r="O126" s="299"/>
      <c r="P126" s="299"/>
      <c r="Q126" s="299"/>
      <c r="R126" s="299"/>
      <c r="S126" s="299"/>
      <c r="T126" s="299"/>
      <c r="U126" s="299"/>
      <c r="V126" s="299"/>
      <c r="W126" s="299"/>
      <c r="X126" s="299"/>
      <c r="Y126" s="299"/>
      <c r="Z126" s="299"/>
    </row>
    <row r="127" spans="8:26" ht="15">
      <c r="H127" s="299"/>
      <c r="I127" s="299"/>
      <c r="J127" s="299"/>
      <c r="K127" s="299"/>
      <c r="L127" s="299"/>
      <c r="M127" s="299"/>
      <c r="N127" s="299"/>
      <c r="O127" s="299"/>
      <c r="P127" s="299"/>
      <c r="Q127" s="299"/>
      <c r="R127" s="299"/>
      <c r="S127" s="299"/>
      <c r="T127" s="299"/>
      <c r="U127" s="299"/>
      <c r="V127" s="299"/>
      <c r="W127" s="299"/>
      <c r="X127" s="299"/>
      <c r="Y127" s="299"/>
      <c r="Z127" s="299"/>
    </row>
    <row r="128" spans="8:26" ht="15">
      <c r="H128" s="299"/>
      <c r="I128" s="299"/>
      <c r="J128" s="299"/>
      <c r="K128" s="299"/>
      <c r="L128" s="299"/>
      <c r="M128" s="299"/>
      <c r="N128" s="299"/>
      <c r="O128" s="299"/>
      <c r="P128" s="299"/>
      <c r="Q128" s="299"/>
      <c r="R128" s="299"/>
      <c r="S128" s="299"/>
      <c r="T128" s="299"/>
      <c r="U128" s="299"/>
      <c r="V128" s="299"/>
      <c r="W128" s="299"/>
      <c r="X128" s="299"/>
      <c r="Y128" s="299"/>
      <c r="Z128" s="299"/>
    </row>
    <row r="129" spans="8:26" ht="15">
      <c r="H129" s="299"/>
      <c r="I129" s="299"/>
      <c r="J129" s="299"/>
      <c r="K129" s="299"/>
      <c r="L129" s="299"/>
      <c r="M129" s="299"/>
      <c r="N129" s="299"/>
      <c r="O129" s="299"/>
      <c r="P129" s="299"/>
      <c r="Q129" s="299"/>
      <c r="R129" s="299"/>
      <c r="S129" s="299"/>
      <c r="T129" s="299"/>
      <c r="U129" s="299"/>
      <c r="V129" s="299"/>
      <c r="W129" s="299"/>
      <c r="X129" s="299"/>
      <c r="Y129" s="299"/>
      <c r="Z129" s="299"/>
    </row>
    <row r="130" spans="8:26" ht="15">
      <c r="H130" s="299"/>
      <c r="I130" s="299"/>
      <c r="J130" s="299"/>
      <c r="K130" s="299"/>
      <c r="L130" s="299"/>
      <c r="M130" s="299"/>
      <c r="N130" s="299"/>
      <c r="O130" s="299"/>
      <c r="P130" s="299"/>
      <c r="Q130" s="299"/>
      <c r="R130" s="299"/>
      <c r="S130" s="299"/>
      <c r="T130" s="299"/>
      <c r="U130" s="299"/>
      <c r="V130" s="299"/>
      <c r="W130" s="299"/>
      <c r="X130" s="299"/>
      <c r="Y130" s="299"/>
      <c r="Z130" s="299"/>
    </row>
    <row r="131" spans="8:26" ht="15">
      <c r="H131" s="299"/>
      <c r="I131" s="299"/>
      <c r="J131" s="299"/>
      <c r="K131" s="299"/>
      <c r="L131" s="299"/>
      <c r="M131" s="299"/>
      <c r="N131" s="299"/>
      <c r="O131" s="299"/>
      <c r="P131" s="299"/>
      <c r="Q131" s="299"/>
      <c r="R131" s="299"/>
      <c r="S131" s="299"/>
      <c r="T131" s="299"/>
      <c r="U131" s="299"/>
      <c r="V131" s="299"/>
      <c r="W131" s="299"/>
      <c r="X131" s="299"/>
      <c r="Y131" s="299"/>
      <c r="Z131" s="299"/>
    </row>
    <row r="132" spans="8:26" ht="15">
      <c r="H132" s="299"/>
      <c r="I132" s="299"/>
      <c r="J132" s="299"/>
      <c r="K132" s="299"/>
      <c r="L132" s="299"/>
      <c r="M132" s="299"/>
      <c r="N132" s="299"/>
      <c r="O132" s="299"/>
      <c r="P132" s="299"/>
      <c r="Q132" s="299"/>
      <c r="R132" s="299"/>
      <c r="S132" s="299"/>
      <c r="T132" s="299"/>
      <c r="U132" s="299"/>
      <c r="V132" s="299"/>
      <c r="W132" s="299"/>
      <c r="X132" s="299"/>
      <c r="Y132" s="299"/>
      <c r="Z132" s="299"/>
    </row>
    <row r="133" spans="8:26" ht="15">
      <c r="H133" s="299"/>
      <c r="I133" s="299"/>
      <c r="J133" s="299"/>
      <c r="K133" s="299"/>
      <c r="L133" s="299"/>
      <c r="M133" s="299"/>
      <c r="N133" s="299"/>
      <c r="O133" s="299"/>
      <c r="P133" s="299"/>
      <c r="Q133" s="299"/>
      <c r="R133" s="299"/>
      <c r="S133" s="299"/>
      <c r="T133" s="299"/>
      <c r="U133" s="299"/>
      <c r="V133" s="299"/>
      <c r="W133" s="299"/>
      <c r="X133" s="299"/>
      <c r="Y133" s="299"/>
      <c r="Z133" s="299"/>
    </row>
    <row r="134" spans="8:26" ht="15">
      <c r="H134" s="299"/>
      <c r="I134" s="299"/>
      <c r="J134" s="299"/>
      <c r="K134" s="299"/>
      <c r="L134" s="299"/>
      <c r="M134" s="299"/>
      <c r="N134" s="299"/>
      <c r="O134" s="299"/>
      <c r="P134" s="299"/>
      <c r="Q134" s="299"/>
      <c r="R134" s="299"/>
      <c r="S134" s="299"/>
      <c r="T134" s="299"/>
      <c r="U134" s="299"/>
      <c r="V134" s="299"/>
      <c r="W134" s="299"/>
      <c r="X134" s="299"/>
      <c r="Y134" s="299"/>
      <c r="Z134" s="299"/>
    </row>
    <row r="135" spans="8:26" ht="15">
      <c r="H135" s="299"/>
      <c r="I135" s="299"/>
      <c r="J135" s="299"/>
      <c r="K135" s="299"/>
      <c r="L135" s="299"/>
      <c r="M135" s="299"/>
      <c r="N135" s="299"/>
      <c r="O135" s="299"/>
      <c r="P135" s="299"/>
      <c r="Q135" s="299"/>
      <c r="R135" s="299"/>
      <c r="S135" s="299"/>
      <c r="T135" s="299"/>
      <c r="U135" s="299"/>
      <c r="V135" s="299"/>
      <c r="W135" s="299"/>
      <c r="X135" s="299"/>
      <c r="Y135" s="299"/>
      <c r="Z135" s="299"/>
    </row>
    <row r="136" spans="8:26" ht="15">
      <c r="H136" s="299"/>
      <c r="I136" s="299"/>
      <c r="J136" s="299"/>
      <c r="K136" s="299"/>
      <c r="L136" s="299"/>
      <c r="M136" s="299"/>
      <c r="N136" s="299"/>
      <c r="O136" s="299"/>
      <c r="P136" s="299"/>
      <c r="Q136" s="299"/>
      <c r="R136" s="299"/>
      <c r="S136" s="299"/>
      <c r="T136" s="299"/>
      <c r="U136" s="299"/>
      <c r="V136" s="299"/>
      <c r="W136" s="299"/>
      <c r="X136" s="299"/>
      <c r="Y136" s="299"/>
      <c r="Z136" s="299"/>
    </row>
    <row r="137" spans="8:26" ht="15">
      <c r="H137" s="299"/>
      <c r="I137" s="299"/>
      <c r="J137" s="299"/>
      <c r="K137" s="299"/>
      <c r="L137" s="299"/>
      <c r="M137" s="299"/>
      <c r="N137" s="299"/>
      <c r="O137" s="299"/>
      <c r="P137" s="299"/>
      <c r="Q137" s="299"/>
      <c r="R137" s="299"/>
      <c r="S137" s="299"/>
      <c r="T137" s="299"/>
      <c r="U137" s="299"/>
      <c r="V137" s="299"/>
      <c r="W137" s="299"/>
      <c r="X137" s="299"/>
      <c r="Y137" s="299"/>
      <c r="Z137" s="299"/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6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4.7109375" style="1" customWidth="1"/>
    <col min="3" max="5" width="15.28125" style="1" customWidth="1"/>
    <col min="6" max="16384" width="8.8515625" style="1" customWidth="1"/>
  </cols>
  <sheetData>
    <row r="2" ht="15">
      <c r="B2" s="128" t="s">
        <v>209</v>
      </c>
    </row>
    <row r="4" spans="2:5" ht="24" customHeight="1">
      <c r="B4" s="294"/>
      <c r="C4" s="290" t="s">
        <v>211</v>
      </c>
      <c r="D4" s="291"/>
      <c r="E4" s="292" t="s">
        <v>210</v>
      </c>
    </row>
    <row r="5" spans="2:5" ht="12" customHeight="1">
      <c r="B5" s="295"/>
      <c r="C5" s="129">
        <v>2013</v>
      </c>
      <c r="D5" s="136">
        <v>2014</v>
      </c>
      <c r="E5" s="293"/>
    </row>
    <row r="6" spans="2:5" ht="12" customHeight="1">
      <c r="B6" s="240" t="s">
        <v>236</v>
      </c>
      <c r="C6" s="235">
        <v>251922</v>
      </c>
      <c r="D6" s="235">
        <v>257124</v>
      </c>
      <c r="E6" s="236">
        <f>+(D6-C6)/C6*100</f>
        <v>2.064924857694048</v>
      </c>
    </row>
    <row r="7" spans="2:5" ht="15">
      <c r="B7" s="231" t="s">
        <v>15</v>
      </c>
      <c r="C7" s="232">
        <v>1435</v>
      </c>
      <c r="D7" s="233">
        <v>1656</v>
      </c>
      <c r="E7" s="234">
        <v>15.400696864111499</v>
      </c>
    </row>
    <row r="8" spans="2:7" ht="15">
      <c r="B8" s="132" t="s">
        <v>16</v>
      </c>
      <c r="C8" s="142">
        <v>2754</v>
      </c>
      <c r="D8" s="143">
        <v>3854</v>
      </c>
      <c r="E8" s="149">
        <v>39.94190268700073</v>
      </c>
      <c r="G8" s="33"/>
    </row>
    <row r="9" spans="2:7" ht="15">
      <c r="B9" s="132" t="s">
        <v>17</v>
      </c>
      <c r="C9" s="142">
        <v>3907</v>
      </c>
      <c r="D9" s="143">
        <v>3910</v>
      </c>
      <c r="E9" s="149">
        <v>0.07678525723061172</v>
      </c>
      <c r="G9" s="33"/>
    </row>
    <row r="10" spans="2:5" ht="15">
      <c r="B10" s="132" t="s">
        <v>18</v>
      </c>
      <c r="C10" s="142">
        <v>2651</v>
      </c>
      <c r="D10" s="143">
        <v>2589</v>
      </c>
      <c r="E10" s="149">
        <v>-2.338740098076198</v>
      </c>
    </row>
    <row r="11" spans="2:5" ht="15">
      <c r="B11" s="132" t="s">
        <v>64</v>
      </c>
      <c r="C11" s="142">
        <v>23032</v>
      </c>
      <c r="D11" s="143">
        <v>23271</v>
      </c>
      <c r="E11" s="149">
        <v>1.0376866967697118</v>
      </c>
    </row>
    <row r="12" spans="2:5" ht="15">
      <c r="B12" s="132" t="s">
        <v>20</v>
      </c>
      <c r="C12" s="142">
        <v>1478</v>
      </c>
      <c r="D12" s="143">
        <v>1553</v>
      </c>
      <c r="E12" s="149">
        <v>5.074424898511502</v>
      </c>
    </row>
    <row r="13" spans="2:5" ht="15">
      <c r="B13" s="132" t="s">
        <v>21</v>
      </c>
      <c r="C13" s="142" t="s">
        <v>22</v>
      </c>
      <c r="D13" s="143">
        <v>1351</v>
      </c>
      <c r="E13" s="149" t="s">
        <v>22</v>
      </c>
    </row>
    <row r="14" spans="2:5" ht="15">
      <c r="B14" s="132" t="s">
        <v>23</v>
      </c>
      <c r="C14" s="142">
        <v>23448</v>
      </c>
      <c r="D14" s="143">
        <v>21986</v>
      </c>
      <c r="E14" s="149">
        <v>-6.235073353804163</v>
      </c>
    </row>
    <row r="15" spans="2:5" ht="15">
      <c r="B15" s="132" t="s">
        <v>24</v>
      </c>
      <c r="C15" s="142">
        <v>30462</v>
      </c>
      <c r="D15" s="143">
        <v>30502</v>
      </c>
      <c r="E15" s="149">
        <v>0.1313111417503775</v>
      </c>
    </row>
    <row r="16" spans="2:5" ht="15">
      <c r="B16" s="132" t="s">
        <v>25</v>
      </c>
      <c r="C16" s="142">
        <v>24425</v>
      </c>
      <c r="D16" s="143">
        <v>25467</v>
      </c>
      <c r="E16" s="149">
        <v>4.266120777891504</v>
      </c>
    </row>
    <row r="17" spans="2:5" ht="15">
      <c r="B17" s="132" t="s">
        <v>26</v>
      </c>
      <c r="C17" s="142">
        <v>1413</v>
      </c>
      <c r="D17" s="143">
        <v>1583</v>
      </c>
      <c r="E17" s="149">
        <v>12.031139419674451</v>
      </c>
    </row>
    <row r="18" spans="2:5" ht="15">
      <c r="B18" s="132" t="s">
        <v>27</v>
      </c>
      <c r="C18" s="142">
        <v>43831</v>
      </c>
      <c r="D18" s="143">
        <v>45965</v>
      </c>
      <c r="E18" s="149">
        <v>4.868700234993498</v>
      </c>
    </row>
    <row r="19" spans="2:5" ht="15">
      <c r="B19" s="132" t="s">
        <v>28</v>
      </c>
      <c r="C19" s="142">
        <v>719</v>
      </c>
      <c r="D19" s="143">
        <v>746</v>
      </c>
      <c r="E19" s="149">
        <v>3.7552155771905427</v>
      </c>
    </row>
    <row r="20" spans="2:5" ht="15">
      <c r="B20" s="132" t="s">
        <v>29</v>
      </c>
      <c r="C20" s="142">
        <v>3496</v>
      </c>
      <c r="D20" s="143">
        <v>3490</v>
      </c>
      <c r="E20" s="149">
        <v>-0.17162471395881007</v>
      </c>
    </row>
    <row r="21" spans="2:5" ht="15">
      <c r="B21" s="132" t="s">
        <v>30</v>
      </c>
      <c r="C21" s="142">
        <v>2511</v>
      </c>
      <c r="D21" s="143">
        <v>2570</v>
      </c>
      <c r="E21" s="149">
        <v>2.3496614894464356</v>
      </c>
    </row>
    <row r="22" spans="2:5" ht="15">
      <c r="B22" s="132" t="s">
        <v>31</v>
      </c>
      <c r="C22" s="142" t="s">
        <v>22</v>
      </c>
      <c r="D22" s="143">
        <v>83</v>
      </c>
      <c r="E22" s="149" t="s">
        <v>22</v>
      </c>
    </row>
    <row r="23" spans="2:5" ht="15">
      <c r="B23" s="132" t="s">
        <v>32</v>
      </c>
      <c r="C23" s="142">
        <v>1560</v>
      </c>
      <c r="D23" s="143">
        <v>1682</v>
      </c>
      <c r="E23" s="149">
        <v>7.82051282051282</v>
      </c>
    </row>
    <row r="24" spans="2:5" ht="15">
      <c r="B24" s="132" t="s">
        <v>33</v>
      </c>
      <c r="C24" s="142">
        <v>12</v>
      </c>
      <c r="D24" s="143">
        <v>9</v>
      </c>
      <c r="E24" s="149">
        <v>-25</v>
      </c>
    </row>
    <row r="25" spans="2:5" ht="15">
      <c r="B25" s="132" t="s">
        <v>34</v>
      </c>
      <c r="C25" s="142">
        <v>1658</v>
      </c>
      <c r="D25" s="143">
        <v>1650</v>
      </c>
      <c r="E25" s="149">
        <v>-0.48250904704463204</v>
      </c>
    </row>
    <row r="26" spans="2:5" ht="15">
      <c r="B26" s="132" t="s">
        <v>35</v>
      </c>
      <c r="C26" s="142">
        <v>21843</v>
      </c>
      <c r="D26" s="143">
        <v>21863</v>
      </c>
      <c r="E26" s="149">
        <v>0.09156251430664286</v>
      </c>
    </row>
    <row r="27" spans="2:5" ht="15">
      <c r="B27" s="132" t="s">
        <v>36</v>
      </c>
      <c r="C27" s="142">
        <v>25944</v>
      </c>
      <c r="D27" s="143">
        <v>26598</v>
      </c>
      <c r="E27" s="149">
        <v>2.5208140610545793</v>
      </c>
    </row>
    <row r="28" spans="2:5" ht="15">
      <c r="B28" s="132" t="s">
        <v>51</v>
      </c>
      <c r="C28" s="142">
        <v>2833</v>
      </c>
      <c r="D28" s="143">
        <v>3029</v>
      </c>
      <c r="E28" s="149">
        <v>6.918460995411224</v>
      </c>
    </row>
    <row r="29" spans="2:5" ht="15">
      <c r="B29" s="132" t="s">
        <v>37</v>
      </c>
      <c r="C29" s="142">
        <v>15280</v>
      </c>
      <c r="D29" s="143">
        <v>14553</v>
      </c>
      <c r="E29" s="149">
        <v>-4.757853403141361</v>
      </c>
    </row>
    <row r="30" spans="2:5" ht="15">
      <c r="B30" s="132" t="s">
        <v>38</v>
      </c>
      <c r="C30" s="142">
        <v>2680</v>
      </c>
      <c r="D30" s="143">
        <v>3045</v>
      </c>
      <c r="E30" s="149">
        <v>13.619402985074627</v>
      </c>
    </row>
    <row r="31" spans="2:5" ht="15">
      <c r="B31" s="132" t="s">
        <v>39</v>
      </c>
      <c r="C31" s="142">
        <v>362</v>
      </c>
      <c r="D31" s="143">
        <v>343</v>
      </c>
      <c r="E31" s="149">
        <v>-5.248618784530387</v>
      </c>
    </row>
    <row r="32" spans="2:5" ht="15">
      <c r="B32" s="132" t="s">
        <v>40</v>
      </c>
      <c r="C32" s="142">
        <v>4316</v>
      </c>
      <c r="D32" s="143">
        <v>4284</v>
      </c>
      <c r="E32" s="149">
        <v>-0.7414272474513438</v>
      </c>
    </row>
    <row r="33" spans="2:5" ht="15">
      <c r="B33" s="132" t="s">
        <v>41</v>
      </c>
      <c r="C33" s="142">
        <v>5599</v>
      </c>
      <c r="D33" s="143">
        <v>5584</v>
      </c>
      <c r="E33" s="149">
        <v>-0.2679049830326844</v>
      </c>
    </row>
    <row r="34" spans="2:5" ht="15">
      <c r="B34" s="134" t="s">
        <v>42</v>
      </c>
      <c r="C34" s="144">
        <v>4273</v>
      </c>
      <c r="D34" s="145">
        <v>3908</v>
      </c>
      <c r="E34" s="150">
        <v>-8.54200795693892</v>
      </c>
    </row>
    <row r="35" spans="2:5" ht="15">
      <c r="B35" s="130" t="s">
        <v>43</v>
      </c>
      <c r="C35" s="140">
        <v>33</v>
      </c>
      <c r="D35" s="141" t="s">
        <v>22</v>
      </c>
      <c r="E35" s="148" t="s">
        <v>22</v>
      </c>
    </row>
    <row r="36" spans="2:5" ht="15">
      <c r="B36" s="134" t="s">
        <v>44</v>
      </c>
      <c r="C36" s="144">
        <v>2590</v>
      </c>
      <c r="D36" s="145">
        <v>2452</v>
      </c>
      <c r="E36" s="150">
        <v>-5.328185328185328</v>
      </c>
    </row>
    <row r="37" spans="2:5" ht="15">
      <c r="B37" s="21" t="s">
        <v>47</v>
      </c>
      <c r="C37" s="146">
        <v>65042</v>
      </c>
      <c r="D37" s="147">
        <v>65042</v>
      </c>
      <c r="E37" s="151">
        <v>0</v>
      </c>
    </row>
    <row r="38" spans="2:4" ht="15">
      <c r="B38" s="20"/>
      <c r="C38" s="20"/>
      <c r="D38" s="20"/>
    </row>
    <row r="39" spans="2:4" ht="15">
      <c r="B39" s="1" t="s">
        <v>242</v>
      </c>
      <c r="C39" s="20"/>
      <c r="D39" s="20"/>
    </row>
    <row r="40" spans="2:4" ht="15">
      <c r="B40" s="22" t="s">
        <v>139</v>
      </c>
      <c r="C40" s="20"/>
      <c r="D40" s="20"/>
    </row>
    <row r="51" ht="15">
      <c r="A51" s="1" t="s">
        <v>189</v>
      </c>
    </row>
    <row r="52" spans="1:9" ht="15">
      <c r="A52" s="122" t="s">
        <v>87</v>
      </c>
      <c r="B52" s="123"/>
      <c r="C52" s="123"/>
      <c r="G52" s="2"/>
      <c r="H52" s="3"/>
      <c r="I52" s="3"/>
    </row>
    <row r="54" spans="1:9" ht="15">
      <c r="A54" s="122" t="s">
        <v>3</v>
      </c>
      <c r="B54" s="124">
        <v>42305.64984953703</v>
      </c>
      <c r="C54" s="123"/>
      <c r="G54" s="2"/>
      <c r="H54" s="4"/>
      <c r="I54" s="3"/>
    </row>
    <row r="55" spans="1:9" ht="15">
      <c r="A55" s="122" t="s">
        <v>4</v>
      </c>
      <c r="B55" s="124">
        <v>42307.42778814815</v>
      </c>
      <c r="C55" s="123"/>
      <c r="G55" s="2"/>
      <c r="H55" s="4"/>
      <c r="I55" s="3"/>
    </row>
    <row r="56" spans="1:9" ht="15">
      <c r="A56" s="122" t="s">
        <v>5</v>
      </c>
      <c r="B56" s="122" t="s">
        <v>6</v>
      </c>
      <c r="C56" s="123"/>
      <c r="G56" s="2"/>
      <c r="H56" s="2"/>
      <c r="I56" s="3"/>
    </row>
    <row r="58" spans="1:3" ht="15">
      <c r="A58" s="122" t="s">
        <v>7</v>
      </c>
      <c r="B58" s="122" t="s">
        <v>83</v>
      </c>
      <c r="C58" s="123"/>
    </row>
    <row r="59" spans="1:3" ht="15">
      <c r="A59" s="122" t="s">
        <v>88</v>
      </c>
      <c r="B59" s="122" t="s">
        <v>89</v>
      </c>
      <c r="C59" s="123"/>
    </row>
    <row r="60" spans="1:8" ht="15">
      <c r="A60" s="122" t="s">
        <v>84</v>
      </c>
      <c r="B60" s="122" t="s">
        <v>85</v>
      </c>
      <c r="C60" s="123"/>
      <c r="D60" s="39"/>
      <c r="E60" s="39"/>
      <c r="F60" s="39"/>
      <c r="G60" s="39"/>
      <c r="H60" s="39"/>
    </row>
    <row r="61" spans="4:8" ht="15">
      <c r="D61" s="39"/>
      <c r="E61" s="39"/>
      <c r="F61" s="39"/>
      <c r="G61" s="39"/>
      <c r="H61" s="39"/>
    </row>
    <row r="62" spans="1:8" ht="15">
      <c r="A62" s="125" t="s">
        <v>80</v>
      </c>
      <c r="B62" s="125" t="s">
        <v>13</v>
      </c>
      <c r="C62" s="125" t="s">
        <v>14</v>
      </c>
      <c r="D62" s="125" t="s">
        <v>90</v>
      </c>
      <c r="E62" s="39"/>
      <c r="F62" s="39"/>
      <c r="G62" s="39"/>
      <c r="H62" s="39"/>
    </row>
    <row r="63" spans="1:8" ht="15">
      <c r="A63" s="125" t="s">
        <v>15</v>
      </c>
      <c r="B63" s="126">
        <v>1435</v>
      </c>
      <c r="C63" s="126">
        <v>1656</v>
      </c>
      <c r="D63" s="126">
        <f>+(C63-B63)/B63*100</f>
        <v>15.400696864111499</v>
      </c>
      <c r="E63" s="371"/>
      <c r="F63" s="39"/>
      <c r="G63" s="39"/>
      <c r="H63" s="39"/>
    </row>
    <row r="64" spans="1:8" ht="15">
      <c r="A64" s="125" t="s">
        <v>16</v>
      </c>
      <c r="B64" s="126">
        <v>2754</v>
      </c>
      <c r="C64" s="126">
        <v>3854</v>
      </c>
      <c r="D64" s="126">
        <f aca="true" t="shared" si="0" ref="D64:D94">+(C64-B64)/B64*100</f>
        <v>39.94190268700073</v>
      </c>
      <c r="E64" s="371"/>
      <c r="F64" s="39"/>
      <c r="G64" s="39"/>
      <c r="H64" s="39"/>
    </row>
    <row r="65" spans="1:8" ht="15">
      <c r="A65" s="125" t="s">
        <v>17</v>
      </c>
      <c r="B65" s="126">
        <v>3907</v>
      </c>
      <c r="C65" s="126">
        <v>3910</v>
      </c>
      <c r="D65" s="126">
        <f t="shared" si="0"/>
        <v>0.07678525723061172</v>
      </c>
      <c r="E65" s="371"/>
      <c r="F65" s="39"/>
      <c r="G65" s="39"/>
      <c r="H65" s="39"/>
    </row>
    <row r="66" spans="1:8" ht="15">
      <c r="A66" s="125" t="s">
        <v>18</v>
      </c>
      <c r="B66" s="126">
        <v>2651</v>
      </c>
      <c r="C66" s="126">
        <v>2589</v>
      </c>
      <c r="D66" s="126">
        <f t="shared" si="0"/>
        <v>-2.338740098076198</v>
      </c>
      <c r="E66" s="371"/>
      <c r="F66" s="39"/>
      <c r="G66" s="39"/>
      <c r="H66" s="39"/>
    </row>
    <row r="67" spans="1:8" ht="15">
      <c r="A67" s="125" t="s">
        <v>19</v>
      </c>
      <c r="B67" s="126">
        <v>23032</v>
      </c>
      <c r="C67" s="126">
        <v>23271</v>
      </c>
      <c r="D67" s="126">
        <f t="shared" si="0"/>
        <v>1.0376866967697118</v>
      </c>
      <c r="E67" s="371"/>
      <c r="F67" s="39"/>
      <c r="G67" s="39"/>
      <c r="H67" s="39"/>
    </row>
    <row r="68" spans="1:8" ht="15">
      <c r="A68" s="125" t="s">
        <v>20</v>
      </c>
      <c r="B68" s="126">
        <v>1478</v>
      </c>
      <c r="C68" s="126">
        <v>1553</v>
      </c>
      <c r="D68" s="126">
        <f t="shared" si="0"/>
        <v>5.074424898511502</v>
      </c>
      <c r="E68" s="371"/>
      <c r="F68" s="39"/>
      <c r="G68" s="39"/>
      <c r="H68" s="39"/>
    </row>
    <row r="69" spans="1:8" ht="15">
      <c r="A69" s="125" t="s">
        <v>21</v>
      </c>
      <c r="B69" s="127" t="s">
        <v>22</v>
      </c>
      <c r="C69" s="126">
        <v>1351</v>
      </c>
      <c r="D69" s="127" t="s">
        <v>22</v>
      </c>
      <c r="E69" s="371"/>
      <c r="F69" s="39"/>
      <c r="G69" s="39"/>
      <c r="H69" s="39"/>
    </row>
    <row r="70" spans="1:8" ht="15">
      <c r="A70" s="125" t="s">
        <v>23</v>
      </c>
      <c r="B70" s="126">
        <v>23448</v>
      </c>
      <c r="C70" s="126">
        <v>21986</v>
      </c>
      <c r="D70" s="126">
        <f t="shared" si="0"/>
        <v>-6.235073353804163</v>
      </c>
      <c r="E70" s="371"/>
      <c r="F70" s="39"/>
      <c r="G70" s="39"/>
      <c r="H70" s="39"/>
    </row>
    <row r="71" spans="1:8" ht="15">
      <c r="A71" s="125" t="s">
        <v>24</v>
      </c>
      <c r="B71" s="126">
        <v>30462</v>
      </c>
      <c r="C71" s="126">
        <v>30502</v>
      </c>
      <c r="D71" s="126">
        <f t="shared" si="0"/>
        <v>0.1313111417503775</v>
      </c>
      <c r="E71" s="371"/>
      <c r="F71" s="39"/>
      <c r="G71" s="39"/>
      <c r="H71" s="39"/>
    </row>
    <row r="72" spans="1:8" ht="15">
      <c r="A72" s="125" t="s">
        <v>25</v>
      </c>
      <c r="B72" s="126">
        <v>24425</v>
      </c>
      <c r="C72" s="126">
        <v>25467</v>
      </c>
      <c r="D72" s="126">
        <f t="shared" si="0"/>
        <v>4.266120777891504</v>
      </c>
      <c r="E72" s="371"/>
      <c r="F72" s="39"/>
      <c r="G72" s="39"/>
      <c r="H72" s="39"/>
    </row>
    <row r="73" spans="1:8" ht="15">
      <c r="A73" s="125" t="s">
        <v>26</v>
      </c>
      <c r="B73" s="126">
        <v>1413</v>
      </c>
      <c r="C73" s="126">
        <v>1583</v>
      </c>
      <c r="D73" s="126">
        <f t="shared" si="0"/>
        <v>12.031139419674451</v>
      </c>
      <c r="E73" s="371"/>
      <c r="F73" s="39"/>
      <c r="G73" s="39"/>
      <c r="H73" s="39"/>
    </row>
    <row r="74" spans="1:8" ht="15">
      <c r="A74" s="125" t="s">
        <v>27</v>
      </c>
      <c r="B74" s="126">
        <v>43831</v>
      </c>
      <c r="C74" s="126">
        <v>45965</v>
      </c>
      <c r="D74" s="126">
        <f t="shared" si="0"/>
        <v>4.868700234993498</v>
      </c>
      <c r="E74" s="371"/>
      <c r="F74" s="39"/>
      <c r="G74" s="39"/>
      <c r="H74" s="39"/>
    </row>
    <row r="75" spans="1:8" ht="15">
      <c r="A75" s="125" t="s">
        <v>28</v>
      </c>
      <c r="B75" s="126">
        <v>719</v>
      </c>
      <c r="C75" s="126">
        <v>746</v>
      </c>
      <c r="D75" s="126">
        <f t="shared" si="0"/>
        <v>3.7552155771905427</v>
      </c>
      <c r="E75" s="371"/>
      <c r="F75" s="39"/>
      <c r="G75" s="39"/>
      <c r="H75" s="39"/>
    </row>
    <row r="76" spans="1:8" ht="15">
      <c r="A76" s="125" t="s">
        <v>29</v>
      </c>
      <c r="B76" s="126">
        <v>3496</v>
      </c>
      <c r="C76" s="126">
        <v>3490</v>
      </c>
      <c r="D76" s="126">
        <f t="shared" si="0"/>
        <v>-0.17162471395881007</v>
      </c>
      <c r="E76" s="371"/>
      <c r="F76" s="39"/>
      <c r="G76" s="39"/>
      <c r="H76" s="39"/>
    </row>
    <row r="77" spans="1:8" ht="15">
      <c r="A77" s="125" t="s">
        <v>30</v>
      </c>
      <c r="B77" s="126">
        <v>2511</v>
      </c>
      <c r="C77" s="126">
        <v>2570</v>
      </c>
      <c r="D77" s="126">
        <f t="shared" si="0"/>
        <v>2.3496614894464356</v>
      </c>
      <c r="E77" s="371"/>
      <c r="F77" s="39"/>
      <c r="G77" s="39"/>
      <c r="H77" s="39"/>
    </row>
    <row r="78" spans="1:8" ht="15">
      <c r="A78" s="125" t="s">
        <v>31</v>
      </c>
      <c r="B78" s="126">
        <v>83</v>
      </c>
      <c r="C78" s="126">
        <v>83</v>
      </c>
      <c r="D78" s="126" t="s">
        <v>22</v>
      </c>
      <c r="E78" s="371"/>
      <c r="F78" s="39"/>
      <c r="G78" s="39"/>
      <c r="H78" s="39"/>
    </row>
    <row r="79" spans="1:8" ht="15">
      <c r="A79" s="125" t="s">
        <v>32</v>
      </c>
      <c r="B79" s="126">
        <v>1560</v>
      </c>
      <c r="C79" s="126">
        <v>1682</v>
      </c>
      <c r="D79" s="126">
        <f t="shared" si="0"/>
        <v>7.82051282051282</v>
      </c>
      <c r="E79" s="371"/>
      <c r="F79" s="39"/>
      <c r="G79" s="39"/>
      <c r="H79" s="39"/>
    </row>
    <row r="80" spans="1:8" ht="15">
      <c r="A80" s="125" t="s">
        <v>33</v>
      </c>
      <c r="B80" s="126">
        <v>12</v>
      </c>
      <c r="C80" s="126">
        <v>9</v>
      </c>
      <c r="D80" s="126">
        <f t="shared" si="0"/>
        <v>-25</v>
      </c>
      <c r="E80" s="371"/>
      <c r="F80" s="39"/>
      <c r="G80" s="39"/>
      <c r="H80" s="39"/>
    </row>
    <row r="81" spans="1:8" ht="15">
      <c r="A81" s="125" t="s">
        <v>34</v>
      </c>
      <c r="B81" s="126">
        <v>1658</v>
      </c>
      <c r="C81" s="126">
        <v>1650</v>
      </c>
      <c r="D81" s="126">
        <f t="shared" si="0"/>
        <v>-0.48250904704463204</v>
      </c>
      <c r="E81" s="371"/>
      <c r="F81" s="39"/>
      <c r="G81" s="39"/>
      <c r="H81" s="39"/>
    </row>
    <row r="82" spans="1:8" ht="15">
      <c r="A82" s="125" t="s">
        <v>35</v>
      </c>
      <c r="B82" s="126">
        <v>21843</v>
      </c>
      <c r="C82" s="126">
        <v>21863</v>
      </c>
      <c r="D82" s="126">
        <f t="shared" si="0"/>
        <v>0.09156251430664286</v>
      </c>
      <c r="E82" s="371"/>
      <c r="F82" s="39"/>
      <c r="G82" s="39"/>
      <c r="H82" s="39"/>
    </row>
    <row r="83" spans="1:8" ht="15">
      <c r="A83" s="125" t="s">
        <v>36</v>
      </c>
      <c r="B83" s="126">
        <v>25944</v>
      </c>
      <c r="C83" s="126">
        <v>26598</v>
      </c>
      <c r="D83" s="126">
        <f t="shared" si="0"/>
        <v>2.5208140610545793</v>
      </c>
      <c r="E83" s="371"/>
      <c r="F83" s="39"/>
      <c r="G83" s="39"/>
      <c r="H83" s="39"/>
    </row>
    <row r="84" spans="1:8" ht="15">
      <c r="A84" s="125" t="s">
        <v>51</v>
      </c>
      <c r="B84" s="126">
        <v>2833</v>
      </c>
      <c r="C84" s="126">
        <v>3029</v>
      </c>
      <c r="D84" s="126">
        <f t="shared" si="0"/>
        <v>6.918460995411224</v>
      </c>
      <c r="E84" s="371"/>
      <c r="F84" s="39"/>
      <c r="G84" s="39"/>
      <c r="H84" s="39"/>
    </row>
    <row r="85" spans="1:8" ht="15">
      <c r="A85" s="125" t="s">
        <v>37</v>
      </c>
      <c r="B85" s="126">
        <v>15280</v>
      </c>
      <c r="C85" s="126">
        <v>14553</v>
      </c>
      <c r="D85" s="126">
        <f t="shared" si="0"/>
        <v>-4.757853403141361</v>
      </c>
      <c r="E85" s="371"/>
      <c r="F85" s="39"/>
      <c r="G85" s="39"/>
      <c r="H85" s="39"/>
    </row>
    <row r="86" spans="1:8" ht="15">
      <c r="A86" s="125" t="s">
        <v>38</v>
      </c>
      <c r="B86" s="126">
        <v>2680</v>
      </c>
      <c r="C86" s="126">
        <v>3045</v>
      </c>
      <c r="D86" s="126">
        <f t="shared" si="0"/>
        <v>13.619402985074627</v>
      </c>
      <c r="E86" s="371"/>
      <c r="F86" s="39"/>
      <c r="G86" s="39"/>
      <c r="H86" s="39"/>
    </row>
    <row r="87" spans="1:8" ht="15">
      <c r="A87" s="125" t="s">
        <v>39</v>
      </c>
      <c r="B87" s="126">
        <v>362</v>
      </c>
      <c r="C87" s="126">
        <v>343</v>
      </c>
      <c r="D87" s="126">
        <f t="shared" si="0"/>
        <v>-5.248618784530387</v>
      </c>
      <c r="E87" s="371"/>
      <c r="F87" s="39"/>
      <c r="G87" s="39"/>
      <c r="H87" s="39"/>
    </row>
    <row r="88" spans="1:8" ht="15">
      <c r="A88" s="125" t="s">
        <v>40</v>
      </c>
      <c r="B88" s="126">
        <v>4316</v>
      </c>
      <c r="C88" s="126">
        <v>4284</v>
      </c>
      <c r="D88" s="126">
        <f t="shared" si="0"/>
        <v>-0.7414272474513438</v>
      </c>
      <c r="E88" s="371"/>
      <c r="F88" s="39"/>
      <c r="G88" s="39"/>
      <c r="H88" s="39"/>
    </row>
    <row r="89" spans="1:8" ht="15">
      <c r="A89" s="125" t="s">
        <v>41</v>
      </c>
      <c r="B89" s="126">
        <v>5599</v>
      </c>
      <c r="C89" s="126">
        <v>5584</v>
      </c>
      <c r="D89" s="126">
        <f t="shared" si="0"/>
        <v>-0.2679049830326844</v>
      </c>
      <c r="E89" s="371"/>
      <c r="F89" s="39"/>
      <c r="G89" s="39"/>
      <c r="H89" s="39"/>
    </row>
    <row r="90" spans="1:8" ht="15">
      <c r="A90" s="125" t="s">
        <v>42</v>
      </c>
      <c r="B90" s="126">
        <v>4273</v>
      </c>
      <c r="C90" s="126">
        <v>3908</v>
      </c>
      <c r="D90" s="126">
        <f t="shared" si="0"/>
        <v>-8.54200795693892</v>
      </c>
      <c r="E90" s="371"/>
      <c r="F90" s="39"/>
      <c r="G90" s="39"/>
      <c r="H90" s="39"/>
    </row>
    <row r="91" spans="1:8" ht="15">
      <c r="A91" s="125" t="s">
        <v>43</v>
      </c>
      <c r="B91" s="126">
        <v>33</v>
      </c>
      <c r="C91" s="127" t="s">
        <v>22</v>
      </c>
      <c r="D91" s="126" t="s">
        <v>22</v>
      </c>
      <c r="E91" s="39"/>
      <c r="F91" s="39"/>
      <c r="G91" s="39"/>
      <c r="H91" s="39"/>
    </row>
    <row r="92" spans="1:8" ht="15">
      <c r="A92" s="125" t="s">
        <v>44</v>
      </c>
      <c r="B92" s="126">
        <v>2590</v>
      </c>
      <c r="C92" s="126">
        <v>2452</v>
      </c>
      <c r="D92" s="126">
        <f t="shared" si="0"/>
        <v>-5.328185328185328</v>
      </c>
      <c r="E92" s="39"/>
      <c r="F92" s="39"/>
      <c r="G92" s="39"/>
      <c r="H92" s="39"/>
    </row>
    <row r="93" spans="1:8" ht="15">
      <c r="A93" s="125" t="s">
        <v>47</v>
      </c>
      <c r="B93" s="126">
        <v>65042</v>
      </c>
      <c r="C93" s="126">
        <v>65042</v>
      </c>
      <c r="D93" s="126">
        <f t="shared" si="0"/>
        <v>0</v>
      </c>
      <c r="E93" s="39"/>
      <c r="F93" s="39"/>
      <c r="G93" s="39"/>
      <c r="H93" s="39"/>
    </row>
    <row r="94" spans="2:8" ht="15">
      <c r="B94" s="33">
        <f>SUM(B63:B90)</f>
        <v>252005</v>
      </c>
      <c r="C94" s="33">
        <f>SUM(C63:C90)</f>
        <v>257124</v>
      </c>
      <c r="D94" s="80">
        <f t="shared" si="0"/>
        <v>2.031308902601139</v>
      </c>
      <c r="E94" s="39"/>
      <c r="F94" s="39"/>
      <c r="G94" s="39"/>
      <c r="H94" s="39"/>
    </row>
    <row r="95" spans="1:8" ht="15">
      <c r="A95" s="24" t="s">
        <v>48</v>
      </c>
      <c r="B95" s="25"/>
      <c r="C95" s="25"/>
      <c r="D95" s="39"/>
      <c r="E95" s="39"/>
      <c r="F95" s="39"/>
      <c r="G95" s="39"/>
      <c r="H95" s="39"/>
    </row>
    <row r="96" spans="1:3" ht="15">
      <c r="A96" s="24" t="s">
        <v>22</v>
      </c>
      <c r="B96" s="24" t="s">
        <v>49</v>
      </c>
      <c r="C96" s="25"/>
    </row>
  </sheetData>
  <mergeCells count="3">
    <mergeCell ref="C4:D4"/>
    <mergeCell ref="E4:E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2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3.28125" style="1" customWidth="1"/>
    <col min="3" max="8" width="10.28125" style="1" customWidth="1"/>
    <col min="9" max="9" width="11.00390625" style="1" bestFit="1" customWidth="1"/>
    <col min="10" max="10" width="10.7109375" style="1" bestFit="1" customWidth="1"/>
    <col min="11" max="16384" width="8.8515625" style="1" customWidth="1"/>
  </cols>
  <sheetData>
    <row r="2" ht="15">
      <c r="B2" s="12" t="s">
        <v>217</v>
      </c>
    </row>
    <row r="4" spans="2:11" ht="15">
      <c r="B4" s="166"/>
      <c r="C4" s="298">
        <v>2013</v>
      </c>
      <c r="D4" s="294"/>
      <c r="E4" s="294"/>
      <c r="F4" s="298">
        <v>2014</v>
      </c>
      <c r="G4" s="294"/>
      <c r="H4" s="294"/>
      <c r="I4" s="298" t="s">
        <v>218</v>
      </c>
      <c r="J4" s="294"/>
      <c r="K4" s="294"/>
    </row>
    <row r="5" spans="2:11" ht="15">
      <c r="B5" s="167"/>
      <c r="C5" s="169" t="s">
        <v>100</v>
      </c>
      <c r="D5" s="168" t="s">
        <v>101</v>
      </c>
      <c r="E5" s="168" t="s">
        <v>102</v>
      </c>
      <c r="F5" s="169" t="s">
        <v>100</v>
      </c>
      <c r="G5" s="168" t="s">
        <v>101</v>
      </c>
      <c r="H5" s="168" t="s">
        <v>102</v>
      </c>
      <c r="I5" s="169" t="s">
        <v>100</v>
      </c>
      <c r="J5" s="168" t="s">
        <v>101</v>
      </c>
      <c r="K5" s="168" t="s">
        <v>102</v>
      </c>
    </row>
    <row r="6" spans="2:12" s="66" customFormat="1" ht="15">
      <c r="B6" s="237"/>
      <c r="C6" s="296" t="s">
        <v>175</v>
      </c>
      <c r="D6" s="297"/>
      <c r="E6" s="297"/>
      <c r="F6" s="297"/>
      <c r="G6" s="297"/>
      <c r="H6" s="297"/>
      <c r="I6" s="296" t="s">
        <v>73</v>
      </c>
      <c r="J6" s="297"/>
      <c r="K6" s="297"/>
      <c r="L6" s="170"/>
    </row>
    <row r="7" spans="2:12" s="66" customFormat="1" ht="15">
      <c r="B7" s="239" t="s">
        <v>82</v>
      </c>
      <c r="C7" s="241">
        <v>3552114</v>
      </c>
      <c r="D7" s="242">
        <v>923595</v>
      </c>
      <c r="E7" s="242">
        <v>4332667</v>
      </c>
      <c r="F7" s="242">
        <v>3630385</v>
      </c>
      <c r="G7" s="242">
        <v>915065</v>
      </c>
      <c r="H7" s="242">
        <v>4366042</v>
      </c>
      <c r="I7" s="243">
        <f>+(F7-C7)/C7*100</f>
        <v>2.2035047298594583</v>
      </c>
      <c r="J7" s="244">
        <f>+(G7-D7)/D7*100</f>
        <v>-0.9235649824869124</v>
      </c>
      <c r="K7" s="245">
        <f>+(H7-E7)/E7*100</f>
        <v>0.7703107577849856</v>
      </c>
      <c r="L7" s="170"/>
    </row>
    <row r="8" spans="2:12" ht="15">
      <c r="B8" s="238" t="s">
        <v>15</v>
      </c>
      <c r="C8" s="171">
        <v>76214</v>
      </c>
      <c r="D8" s="172">
        <v>11350</v>
      </c>
      <c r="E8" s="172">
        <v>14102</v>
      </c>
      <c r="F8" s="171">
        <v>76620</v>
      </c>
      <c r="G8" s="172">
        <v>9532</v>
      </c>
      <c r="H8" s="172">
        <v>15923</v>
      </c>
      <c r="I8" s="173">
        <v>0.5327105256252131</v>
      </c>
      <c r="J8" s="174">
        <v>-16.01762114537445</v>
      </c>
      <c r="K8" s="174">
        <v>12.913061977024535</v>
      </c>
      <c r="L8" s="39"/>
    </row>
    <row r="9" spans="2:12" ht="15">
      <c r="B9" s="164" t="s">
        <v>16</v>
      </c>
      <c r="C9" s="133">
        <v>1311</v>
      </c>
      <c r="D9" s="138">
        <v>0</v>
      </c>
      <c r="E9" s="138">
        <v>7894</v>
      </c>
      <c r="F9" s="133">
        <v>1344</v>
      </c>
      <c r="G9" s="138">
        <v>0</v>
      </c>
      <c r="H9" s="138">
        <v>7250</v>
      </c>
      <c r="I9" s="175">
        <v>2.517162471395881</v>
      </c>
      <c r="J9" s="176">
        <v>0</v>
      </c>
      <c r="K9" s="176">
        <v>-8.158094755510515</v>
      </c>
      <c r="L9" s="39"/>
    </row>
    <row r="10" spans="2:12" ht="15">
      <c r="B10" s="164" t="s">
        <v>17</v>
      </c>
      <c r="C10" s="133">
        <v>213303</v>
      </c>
      <c r="D10" s="138">
        <v>1860</v>
      </c>
      <c r="E10" s="138">
        <v>101528</v>
      </c>
      <c r="F10" s="133">
        <v>224873</v>
      </c>
      <c r="G10" s="138">
        <v>1994</v>
      </c>
      <c r="H10" s="138">
        <v>100385</v>
      </c>
      <c r="I10" s="175">
        <v>5.424208754682307</v>
      </c>
      <c r="J10" s="176">
        <v>7.204301075268817</v>
      </c>
      <c r="K10" s="176">
        <v>-1.1257978094712788</v>
      </c>
      <c r="L10" s="39"/>
    </row>
    <row r="11" spans="2:12" ht="15">
      <c r="B11" s="164" t="s">
        <v>18</v>
      </c>
      <c r="C11" s="133">
        <v>181508</v>
      </c>
      <c r="D11" s="138">
        <v>239453</v>
      </c>
      <c r="E11" s="138">
        <v>10257</v>
      </c>
      <c r="F11" s="133">
        <v>182131</v>
      </c>
      <c r="G11" s="138">
        <v>215581</v>
      </c>
      <c r="H11" s="138">
        <v>9820</v>
      </c>
      <c r="I11" s="175">
        <v>0.34323555986512994</v>
      </c>
      <c r="J11" s="176">
        <v>-9.96938856477054</v>
      </c>
      <c r="K11" s="176">
        <v>-4.260505020961295</v>
      </c>
      <c r="L11" s="39"/>
    </row>
    <row r="12" spans="2:12" ht="15">
      <c r="B12" s="164" t="s">
        <v>64</v>
      </c>
      <c r="C12" s="133">
        <v>621900</v>
      </c>
      <c r="D12" s="138">
        <v>193900</v>
      </c>
      <c r="E12" s="138">
        <v>226300</v>
      </c>
      <c r="F12" s="133">
        <v>643600</v>
      </c>
      <c r="G12" s="138">
        <v>195300</v>
      </c>
      <c r="H12" s="138">
        <v>230700</v>
      </c>
      <c r="I12" s="175">
        <v>3.4893069625341693</v>
      </c>
      <c r="J12" s="176">
        <v>0.7220216606498195</v>
      </c>
      <c r="K12" s="176">
        <v>1.9443216968625716</v>
      </c>
      <c r="L12" s="39"/>
    </row>
    <row r="13" spans="2:12" ht="15">
      <c r="B13" s="164" t="s">
        <v>20</v>
      </c>
      <c r="C13" s="133">
        <v>30017</v>
      </c>
      <c r="D13" s="138">
        <v>1141</v>
      </c>
      <c r="E13" s="138">
        <v>33515</v>
      </c>
      <c r="F13" s="133">
        <v>31996</v>
      </c>
      <c r="G13" s="138">
        <v>2731</v>
      </c>
      <c r="H13" s="138">
        <v>36121</v>
      </c>
      <c r="I13" s="175">
        <v>6.5929306726188495</v>
      </c>
      <c r="J13" s="176">
        <v>139.35144609991238</v>
      </c>
      <c r="K13" s="176">
        <v>7.775622855437864</v>
      </c>
      <c r="L13" s="39"/>
    </row>
    <row r="14" spans="2:12" ht="15">
      <c r="B14" s="164" t="s">
        <v>21</v>
      </c>
      <c r="C14" s="133">
        <v>37473</v>
      </c>
      <c r="D14" s="138">
        <v>489</v>
      </c>
      <c r="E14" s="138">
        <v>42500</v>
      </c>
      <c r="F14" s="133">
        <v>38923</v>
      </c>
      <c r="G14" s="138">
        <v>479</v>
      </c>
      <c r="H14" s="138">
        <v>42201</v>
      </c>
      <c r="I14" s="175">
        <v>3.8694526725909317</v>
      </c>
      <c r="J14" s="176">
        <v>-2.044989775051125</v>
      </c>
      <c r="K14" s="176">
        <v>-0.7035294117647058</v>
      </c>
      <c r="L14" s="39"/>
    </row>
    <row r="15" spans="2:12" ht="15">
      <c r="B15" s="164" t="s">
        <v>23</v>
      </c>
      <c r="C15" s="133">
        <v>71034</v>
      </c>
      <c r="D15" s="138">
        <v>4797</v>
      </c>
      <c r="E15" s="138">
        <v>610489</v>
      </c>
      <c r="F15" s="133">
        <v>70346</v>
      </c>
      <c r="G15" s="138">
        <v>4664</v>
      </c>
      <c r="H15" s="138">
        <v>604364</v>
      </c>
      <c r="I15" s="175">
        <v>-0.9685502717008756</v>
      </c>
      <c r="J15" s="176">
        <v>-2.7725661872003338</v>
      </c>
      <c r="K15" s="176">
        <v>-1.0032940806468258</v>
      </c>
      <c r="L15" s="39"/>
    </row>
    <row r="16" spans="2:12" ht="15">
      <c r="B16" s="164" t="s">
        <v>24</v>
      </c>
      <c r="C16" s="133">
        <v>151571</v>
      </c>
      <c r="D16" s="138">
        <v>7795</v>
      </c>
      <c r="E16" s="138">
        <v>421803</v>
      </c>
      <c r="F16" s="133">
        <v>168214</v>
      </c>
      <c r="G16" s="138">
        <v>6790</v>
      </c>
      <c r="H16" s="138">
        <v>467479</v>
      </c>
      <c r="I16" s="175">
        <v>10.980332649385437</v>
      </c>
      <c r="J16" s="176">
        <v>-12.892880051314945</v>
      </c>
      <c r="K16" s="176">
        <v>10.828751810679393</v>
      </c>
      <c r="L16" s="39"/>
    </row>
    <row r="17" spans="2:12" ht="15">
      <c r="B17" s="164" t="s">
        <v>25</v>
      </c>
      <c r="C17" s="133">
        <v>550121</v>
      </c>
      <c r="D17" s="138">
        <v>201201</v>
      </c>
      <c r="E17" s="138">
        <v>426412</v>
      </c>
      <c r="F17" s="133">
        <v>541129</v>
      </c>
      <c r="G17" s="138">
        <v>212854</v>
      </c>
      <c r="H17" s="138">
        <v>427873</v>
      </c>
      <c r="I17" s="175">
        <v>-1.634549490021286</v>
      </c>
      <c r="J17" s="176">
        <v>5.791720717093851</v>
      </c>
      <c r="K17" s="176">
        <v>0.3426263801206345</v>
      </c>
      <c r="L17" s="39"/>
    </row>
    <row r="18" spans="2:12" ht="15">
      <c r="B18" s="164" t="s">
        <v>26</v>
      </c>
      <c r="C18" s="133">
        <v>6540</v>
      </c>
      <c r="D18" s="138">
        <v>1122</v>
      </c>
      <c r="E18" s="138">
        <v>19433</v>
      </c>
      <c r="F18" s="133">
        <v>7308</v>
      </c>
      <c r="G18" s="138">
        <v>961</v>
      </c>
      <c r="H18" s="138">
        <v>21690</v>
      </c>
      <c r="I18" s="175">
        <v>11.743119266055047</v>
      </c>
      <c r="J18" s="176">
        <v>-14.349376114081997</v>
      </c>
      <c r="K18" s="176">
        <v>11.614264395615704</v>
      </c>
      <c r="L18" s="39"/>
    </row>
    <row r="19" spans="2:12" ht="15">
      <c r="B19" s="164" t="s">
        <v>27</v>
      </c>
      <c r="C19" s="133">
        <v>231641</v>
      </c>
      <c r="D19" s="138">
        <v>43318</v>
      </c>
      <c r="E19" s="138">
        <v>755419</v>
      </c>
      <c r="F19" s="133">
        <v>222924</v>
      </c>
      <c r="G19" s="138">
        <v>49900</v>
      </c>
      <c r="H19" s="138">
        <v>757746</v>
      </c>
      <c r="I19" s="175">
        <v>-3.76315073756373</v>
      </c>
      <c r="J19" s="176">
        <v>15.19460732259107</v>
      </c>
      <c r="K19" s="176">
        <v>0.3080409679925975</v>
      </c>
      <c r="L19" s="39"/>
    </row>
    <row r="20" spans="2:12" ht="15">
      <c r="B20" s="164" t="s">
        <v>28</v>
      </c>
      <c r="C20" s="133">
        <v>0</v>
      </c>
      <c r="D20" s="138">
        <v>0</v>
      </c>
      <c r="E20" s="138">
        <v>1060</v>
      </c>
      <c r="F20" s="133">
        <v>0</v>
      </c>
      <c r="G20" s="138">
        <v>0</v>
      </c>
      <c r="H20" s="138">
        <v>1306</v>
      </c>
      <c r="I20" s="175" t="s">
        <v>22</v>
      </c>
      <c r="J20" s="176" t="s">
        <v>22</v>
      </c>
      <c r="K20" s="176">
        <v>23.20754716981132</v>
      </c>
      <c r="L20" s="39"/>
    </row>
    <row r="21" spans="2:12" ht="15">
      <c r="B21" s="164" t="s">
        <v>29</v>
      </c>
      <c r="C21" s="133">
        <v>71707</v>
      </c>
      <c r="D21" s="138">
        <v>5285</v>
      </c>
      <c r="E21" s="138">
        <v>35837</v>
      </c>
      <c r="F21" s="133">
        <v>76048</v>
      </c>
      <c r="G21" s="138">
        <v>4007</v>
      </c>
      <c r="H21" s="138">
        <v>27285</v>
      </c>
      <c r="I21" s="175">
        <v>6.053802278717559</v>
      </c>
      <c r="J21" s="176">
        <v>-24.181646168401137</v>
      </c>
      <c r="K21" s="176">
        <v>-23.863604654407457</v>
      </c>
      <c r="L21" s="39"/>
    </row>
    <row r="22" spans="2:12" ht="15">
      <c r="B22" s="164" t="s">
        <v>30</v>
      </c>
      <c r="C22" s="133">
        <v>34163</v>
      </c>
      <c r="D22" s="138">
        <v>377</v>
      </c>
      <c r="E22" s="138">
        <v>19051</v>
      </c>
      <c r="F22" s="133">
        <v>35279</v>
      </c>
      <c r="G22" s="138">
        <v>256</v>
      </c>
      <c r="H22" s="138">
        <v>20257</v>
      </c>
      <c r="I22" s="175">
        <v>3.266692035242807</v>
      </c>
      <c r="J22" s="176">
        <v>-32.09549071618037</v>
      </c>
      <c r="K22" s="176">
        <v>6.330376358196419</v>
      </c>
      <c r="L22" s="39"/>
    </row>
    <row r="23" spans="2:12" ht="15">
      <c r="B23" s="164" t="s">
        <v>31</v>
      </c>
      <c r="C23" s="133">
        <v>3373</v>
      </c>
      <c r="D23" s="138">
        <v>926</v>
      </c>
      <c r="E23" s="138">
        <v>649</v>
      </c>
      <c r="F23" s="133">
        <v>3459</v>
      </c>
      <c r="G23" s="138">
        <v>977</v>
      </c>
      <c r="H23" s="138">
        <v>670</v>
      </c>
      <c r="I23" s="175">
        <v>2.549659057219093</v>
      </c>
      <c r="J23" s="176">
        <v>5.50755939524838</v>
      </c>
      <c r="K23" s="176">
        <v>3.2357473035439135</v>
      </c>
      <c r="L23" s="39"/>
    </row>
    <row r="24" spans="2:12" ht="15">
      <c r="B24" s="164" t="s">
        <v>32</v>
      </c>
      <c r="C24" s="133">
        <v>19273</v>
      </c>
      <c r="D24" s="138">
        <v>4880</v>
      </c>
      <c r="E24" s="138">
        <v>7839</v>
      </c>
      <c r="F24" s="133">
        <v>18871</v>
      </c>
      <c r="G24" s="138">
        <v>5340</v>
      </c>
      <c r="H24" s="138">
        <v>7916</v>
      </c>
      <c r="I24" s="175">
        <v>-2.085819540289524</v>
      </c>
      <c r="J24" s="176">
        <v>9.426229508196721</v>
      </c>
      <c r="K24" s="176">
        <v>0.9822681464472509</v>
      </c>
      <c r="L24" s="39"/>
    </row>
    <row r="25" spans="2:12" ht="15">
      <c r="B25" s="164" t="s">
        <v>33</v>
      </c>
      <c r="C25" s="133">
        <v>0</v>
      </c>
      <c r="D25" s="138">
        <v>0</v>
      </c>
      <c r="E25" s="138">
        <v>0</v>
      </c>
      <c r="F25" s="133">
        <v>0</v>
      </c>
      <c r="G25" s="138">
        <v>0</v>
      </c>
      <c r="H25" s="138">
        <v>0</v>
      </c>
      <c r="I25" s="175">
        <v>0</v>
      </c>
      <c r="J25" s="176">
        <v>0</v>
      </c>
      <c r="K25" s="176">
        <v>0</v>
      </c>
      <c r="L25" s="39"/>
    </row>
    <row r="26" spans="2:12" ht="15">
      <c r="B26" s="164" t="s">
        <v>34</v>
      </c>
      <c r="C26" s="133">
        <v>53704</v>
      </c>
      <c r="D26" s="138">
        <v>63588</v>
      </c>
      <c r="E26" s="138">
        <v>18820</v>
      </c>
      <c r="F26" s="133">
        <v>53603</v>
      </c>
      <c r="G26" s="138">
        <v>68914</v>
      </c>
      <c r="H26" s="138">
        <v>14478</v>
      </c>
      <c r="I26" s="175">
        <v>-0.18806792790108745</v>
      </c>
      <c r="J26" s="176">
        <v>8.375794175001573</v>
      </c>
      <c r="K26" s="176">
        <v>-23.071200850159403</v>
      </c>
      <c r="L26" s="39"/>
    </row>
    <row r="27" spans="2:12" ht="15">
      <c r="B27" s="164" t="s">
        <v>35</v>
      </c>
      <c r="C27" s="133">
        <v>376973</v>
      </c>
      <c r="D27" s="138">
        <v>70935</v>
      </c>
      <c r="E27" s="138">
        <v>100238</v>
      </c>
      <c r="F27" s="133">
        <v>376647</v>
      </c>
      <c r="G27" s="138">
        <v>68031</v>
      </c>
      <c r="H27" s="138">
        <v>99286</v>
      </c>
      <c r="I27" s="175">
        <v>-0.08647834195021925</v>
      </c>
      <c r="J27" s="176">
        <v>-4.093888771410446</v>
      </c>
      <c r="K27" s="176">
        <v>-0.9497396197051018</v>
      </c>
      <c r="L27" s="39"/>
    </row>
    <row r="28" spans="2:12" ht="15">
      <c r="B28" s="164" t="s">
        <v>36</v>
      </c>
      <c r="C28" s="133">
        <v>44663</v>
      </c>
      <c r="D28" s="138">
        <v>9771</v>
      </c>
      <c r="E28" s="138">
        <v>32548</v>
      </c>
      <c r="F28" s="133">
        <v>38744</v>
      </c>
      <c r="G28" s="138">
        <v>7958</v>
      </c>
      <c r="H28" s="138">
        <v>29880</v>
      </c>
      <c r="I28" s="175">
        <v>-13.25258043570741</v>
      </c>
      <c r="J28" s="176">
        <v>-18.554907378978612</v>
      </c>
      <c r="K28" s="176">
        <v>-8.197124247265577</v>
      </c>
      <c r="L28" s="39"/>
    </row>
    <row r="29" spans="2:12" ht="15">
      <c r="B29" s="164" t="s">
        <v>51</v>
      </c>
      <c r="C29" s="133">
        <v>69095</v>
      </c>
      <c r="D29" s="138">
        <v>2009</v>
      </c>
      <c r="E29" s="138">
        <v>88528</v>
      </c>
      <c r="F29" s="133">
        <v>74343</v>
      </c>
      <c r="G29" s="138">
        <v>1723</v>
      </c>
      <c r="H29" s="138">
        <v>91299</v>
      </c>
      <c r="I29" s="175">
        <v>7.595339749620088</v>
      </c>
      <c r="J29" s="176">
        <v>-14.235938277750124</v>
      </c>
      <c r="K29" s="176">
        <v>3.130083137538406</v>
      </c>
      <c r="L29" s="39"/>
    </row>
    <row r="30" spans="2:12" ht="15">
      <c r="B30" s="164" t="s">
        <v>37</v>
      </c>
      <c r="C30" s="133">
        <v>20113</v>
      </c>
      <c r="D30" s="138">
        <v>258</v>
      </c>
      <c r="E30" s="138">
        <v>80309</v>
      </c>
      <c r="F30" s="133">
        <v>33782</v>
      </c>
      <c r="G30" s="138">
        <v>126</v>
      </c>
      <c r="H30" s="138">
        <v>114843</v>
      </c>
      <c r="I30" s="175">
        <v>67.96102023566847</v>
      </c>
      <c r="J30" s="176">
        <v>-51.162790697674424</v>
      </c>
      <c r="K30" s="176">
        <v>43.00140706521062</v>
      </c>
      <c r="L30" s="39"/>
    </row>
    <row r="31" spans="2:12" ht="15">
      <c r="B31" s="164" t="s">
        <v>38</v>
      </c>
      <c r="C31" s="133">
        <v>25168</v>
      </c>
      <c r="D31" s="138">
        <v>2798</v>
      </c>
      <c r="E31" s="138">
        <v>34234</v>
      </c>
      <c r="F31" s="133">
        <v>27359</v>
      </c>
      <c r="G31" s="138">
        <v>3135</v>
      </c>
      <c r="H31" s="138">
        <v>35790</v>
      </c>
      <c r="I31" s="175">
        <v>8.705499046408137</v>
      </c>
      <c r="J31" s="176">
        <v>12.04431736954968</v>
      </c>
      <c r="K31" s="176">
        <v>4.5451889933983765</v>
      </c>
      <c r="L31" s="39"/>
    </row>
    <row r="32" spans="2:12" ht="15">
      <c r="B32" s="164" t="s">
        <v>39</v>
      </c>
      <c r="C32" s="133">
        <v>43142</v>
      </c>
      <c r="D32" s="138">
        <v>187</v>
      </c>
      <c r="E32" s="138">
        <v>106713</v>
      </c>
      <c r="F32" s="133">
        <v>44772</v>
      </c>
      <c r="G32" s="138">
        <v>175</v>
      </c>
      <c r="H32" s="138">
        <v>96976</v>
      </c>
      <c r="I32" s="175">
        <v>3.778220759352835</v>
      </c>
      <c r="J32" s="176">
        <v>-6.417112299465241</v>
      </c>
      <c r="K32" s="176">
        <v>-9.124474056581672</v>
      </c>
      <c r="L32" s="39"/>
    </row>
    <row r="33" spans="2:12" ht="15">
      <c r="B33" s="164" t="s">
        <v>40</v>
      </c>
      <c r="C33" s="133">
        <v>49101</v>
      </c>
      <c r="D33" s="138">
        <v>5442</v>
      </c>
      <c r="E33" s="138">
        <v>19229</v>
      </c>
      <c r="F33" s="133">
        <v>52395</v>
      </c>
      <c r="G33" s="138">
        <v>5656</v>
      </c>
      <c r="H33" s="138">
        <v>23897</v>
      </c>
      <c r="I33" s="175">
        <v>6.708621005682165</v>
      </c>
      <c r="J33" s="176">
        <v>3.932377802278574</v>
      </c>
      <c r="K33" s="176">
        <v>24.275833376670654</v>
      </c>
      <c r="L33" s="39"/>
    </row>
    <row r="34" spans="2:12" ht="15">
      <c r="B34" s="164" t="s">
        <v>41</v>
      </c>
      <c r="C34" s="133">
        <v>285670</v>
      </c>
      <c r="D34" s="138">
        <v>20548</v>
      </c>
      <c r="E34" s="138">
        <v>118760</v>
      </c>
      <c r="F34" s="133">
        <v>281320</v>
      </c>
      <c r="G34" s="138">
        <v>19666</v>
      </c>
      <c r="H34" s="138">
        <v>121667</v>
      </c>
      <c r="I34" s="175">
        <v>-1.5227360240837329</v>
      </c>
      <c r="J34" s="176">
        <v>-4.2923885536305235</v>
      </c>
      <c r="K34" s="176">
        <v>2.4477938699898956</v>
      </c>
      <c r="L34" s="39"/>
    </row>
    <row r="35" spans="2:11" ht="15">
      <c r="B35" s="165" t="s">
        <v>42</v>
      </c>
      <c r="C35" s="135">
        <v>283336</v>
      </c>
      <c r="D35" s="139">
        <v>30165</v>
      </c>
      <c r="E35" s="139">
        <v>999200</v>
      </c>
      <c r="F35" s="135">
        <v>304355</v>
      </c>
      <c r="G35" s="139">
        <v>28315</v>
      </c>
      <c r="H35" s="139">
        <v>958940</v>
      </c>
      <c r="I35" s="177">
        <v>7.418400767992772</v>
      </c>
      <c r="J35" s="178">
        <v>-6.132935521299519</v>
      </c>
      <c r="K35" s="178">
        <v>-4.029223378702962</v>
      </c>
    </row>
    <row r="36" spans="2:11" ht="15">
      <c r="B36" s="163" t="s">
        <v>44</v>
      </c>
      <c r="C36" s="131">
        <v>31454</v>
      </c>
      <c r="D36" s="137">
        <v>2808</v>
      </c>
      <c r="E36" s="137">
        <v>49059</v>
      </c>
      <c r="F36" s="131">
        <v>27385</v>
      </c>
      <c r="G36" s="137">
        <v>2631</v>
      </c>
      <c r="H36" s="137">
        <v>46390</v>
      </c>
      <c r="I36" s="179">
        <v>-12.93635149742481</v>
      </c>
      <c r="J36" s="180">
        <v>-6.303418803418803</v>
      </c>
      <c r="K36" s="180">
        <v>-5.4403881041195294</v>
      </c>
    </row>
    <row r="37" spans="2:11" ht="15">
      <c r="B37" s="165" t="s">
        <v>45</v>
      </c>
      <c r="C37" s="135">
        <v>162036</v>
      </c>
      <c r="D37" s="139">
        <v>26613</v>
      </c>
      <c r="E37" s="139">
        <v>91989</v>
      </c>
      <c r="F37" s="135">
        <v>167024</v>
      </c>
      <c r="G37" s="139">
        <v>29112</v>
      </c>
      <c r="H37" s="139">
        <v>93062</v>
      </c>
      <c r="I37" s="177">
        <v>3.078328272729517</v>
      </c>
      <c r="J37" s="178">
        <v>9.390147672190283</v>
      </c>
      <c r="K37" s="178">
        <v>1.1664438139342748</v>
      </c>
    </row>
    <row r="38" spans="2:11" ht="15">
      <c r="B38" s="163" t="s">
        <v>46</v>
      </c>
      <c r="C38" s="131" t="s">
        <v>22</v>
      </c>
      <c r="D38" s="137" t="s">
        <v>22</v>
      </c>
      <c r="E38" s="137" t="s">
        <v>22</v>
      </c>
      <c r="F38" s="131">
        <v>2557</v>
      </c>
      <c r="G38" s="137">
        <v>44</v>
      </c>
      <c r="H38" s="137">
        <v>1285</v>
      </c>
      <c r="I38" s="179" t="s">
        <v>22</v>
      </c>
      <c r="J38" s="180" t="s">
        <v>22</v>
      </c>
      <c r="K38" s="180" t="s">
        <v>22</v>
      </c>
    </row>
    <row r="39" spans="2:11" ht="15">
      <c r="B39" s="165" t="s">
        <v>47</v>
      </c>
      <c r="C39" s="135">
        <v>47715</v>
      </c>
      <c r="D39" s="139">
        <v>0</v>
      </c>
      <c r="E39" s="139">
        <v>73414</v>
      </c>
      <c r="F39" s="135">
        <v>9746</v>
      </c>
      <c r="G39" s="139">
        <v>0</v>
      </c>
      <c r="H39" s="139">
        <v>16379</v>
      </c>
      <c r="I39" s="177">
        <v>-79.57455726710678</v>
      </c>
      <c r="J39" s="178" t="s">
        <v>22</v>
      </c>
      <c r="K39" s="178">
        <v>-77.68954150434521</v>
      </c>
    </row>
    <row r="40" spans="4:5" ht="15">
      <c r="D40" s="20"/>
      <c r="E40" s="20"/>
    </row>
    <row r="41" spans="2:5" ht="15">
      <c r="B41" s="14" t="s">
        <v>103</v>
      </c>
      <c r="D41" s="20"/>
      <c r="E41" s="20"/>
    </row>
    <row r="42" spans="2:5" ht="15">
      <c r="B42" s="14"/>
      <c r="D42" s="20"/>
      <c r="E42" s="20"/>
    </row>
    <row r="43" spans="2:5" ht="15">
      <c r="B43" s="14"/>
      <c r="D43" s="20"/>
      <c r="E43" s="20"/>
    </row>
    <row r="44" spans="2:5" ht="15">
      <c r="B44" s="14"/>
      <c r="D44" s="20"/>
      <c r="E44" s="20"/>
    </row>
    <row r="45" spans="2:5" ht="15">
      <c r="B45" s="14"/>
      <c r="D45" s="20"/>
      <c r="E45" s="20"/>
    </row>
    <row r="46" spans="2:5" ht="15">
      <c r="B46" s="14"/>
      <c r="D46" s="20"/>
      <c r="E46" s="20"/>
    </row>
    <row r="47" spans="2:5" ht="15">
      <c r="B47" s="14"/>
      <c r="D47" s="20"/>
      <c r="E47" s="20"/>
    </row>
    <row r="48" spans="2:5" ht="15">
      <c r="B48" s="14"/>
      <c r="D48" s="20"/>
      <c r="E48" s="20"/>
    </row>
    <row r="49" spans="2:5" ht="15">
      <c r="B49" s="14"/>
      <c r="D49" s="20"/>
      <c r="E49" s="20"/>
    </row>
    <row r="50" spans="2:5" ht="15">
      <c r="B50" s="14"/>
      <c r="D50" s="20"/>
      <c r="E50" s="20"/>
    </row>
    <row r="51" spans="2:5" ht="15">
      <c r="B51" s="14"/>
      <c r="D51" s="20"/>
      <c r="E51" s="20"/>
    </row>
    <row r="52" spans="4:5" ht="15">
      <c r="D52" s="20"/>
      <c r="E52" s="20"/>
    </row>
    <row r="53" spans="4:5" ht="15">
      <c r="D53" s="20"/>
      <c r="E53" s="20"/>
    </row>
    <row r="54" spans="4:5" ht="15">
      <c r="D54" s="20"/>
      <c r="E54" s="20"/>
    </row>
    <row r="55" spans="4:5" ht="15">
      <c r="D55" s="20"/>
      <c r="E55" s="20"/>
    </row>
    <row r="57" ht="15">
      <c r="A57" s="1" t="s">
        <v>191</v>
      </c>
    </row>
    <row r="58" spans="1:7" ht="15">
      <c r="A58" s="122" t="s">
        <v>94</v>
      </c>
      <c r="B58" s="123"/>
      <c r="C58" s="123"/>
      <c r="D58" s="123"/>
      <c r="E58" s="123"/>
      <c r="F58" s="123"/>
      <c r="G58" s="123"/>
    </row>
    <row r="60" spans="1:7" ht="15">
      <c r="A60" s="122" t="s">
        <v>3</v>
      </c>
      <c r="B60" s="124">
        <v>42306.34789351852</v>
      </c>
      <c r="C60" s="123"/>
      <c r="D60" s="123"/>
      <c r="E60" s="123"/>
      <c r="F60" s="123"/>
      <c r="G60" s="123"/>
    </row>
    <row r="61" spans="1:7" ht="15">
      <c r="A61" s="122" t="s">
        <v>4</v>
      </c>
      <c r="B61" s="124">
        <v>42307.490507650466</v>
      </c>
      <c r="C61" s="123"/>
      <c r="D61" s="123"/>
      <c r="E61" s="123"/>
      <c r="F61" s="123"/>
      <c r="G61" s="123"/>
    </row>
    <row r="62" spans="1:7" ht="15">
      <c r="A62" s="122" t="s">
        <v>5</v>
      </c>
      <c r="B62" s="122" t="s">
        <v>6</v>
      </c>
      <c r="C62" s="123"/>
      <c r="D62" s="123"/>
      <c r="E62" s="123"/>
      <c r="F62" s="123"/>
      <c r="G62" s="123"/>
    </row>
    <row r="64" spans="1:7" ht="15">
      <c r="A64" s="122" t="s">
        <v>7</v>
      </c>
      <c r="B64" s="122" t="s">
        <v>83</v>
      </c>
      <c r="C64" s="123"/>
      <c r="D64" s="123"/>
      <c r="E64" s="123"/>
      <c r="F64" s="123"/>
      <c r="G64" s="123"/>
    </row>
    <row r="66" spans="1:10" ht="15">
      <c r="A66" s="125" t="s">
        <v>59</v>
      </c>
      <c r="B66" s="125" t="s">
        <v>13</v>
      </c>
      <c r="C66" s="125" t="s">
        <v>13</v>
      </c>
      <c r="D66" s="125" t="s">
        <v>13</v>
      </c>
      <c r="E66" s="125" t="s">
        <v>14</v>
      </c>
      <c r="F66" s="125" t="s">
        <v>14</v>
      </c>
      <c r="G66" s="125" t="s">
        <v>14</v>
      </c>
      <c r="H66" s="26" t="s">
        <v>96</v>
      </c>
      <c r="I66" s="26" t="s">
        <v>97</v>
      </c>
      <c r="J66" s="26" t="s">
        <v>98</v>
      </c>
    </row>
    <row r="67" spans="1:10" ht="15">
      <c r="A67" s="125" t="s">
        <v>95</v>
      </c>
      <c r="B67" s="125" t="s">
        <v>96</v>
      </c>
      <c r="C67" s="125" t="s">
        <v>97</v>
      </c>
      <c r="D67" s="125" t="s">
        <v>98</v>
      </c>
      <c r="E67" s="125" t="s">
        <v>96</v>
      </c>
      <c r="F67" s="125" t="s">
        <v>97</v>
      </c>
      <c r="G67" s="125" t="s">
        <v>98</v>
      </c>
      <c r="H67" s="373" t="s">
        <v>99</v>
      </c>
      <c r="I67" s="374"/>
      <c r="J67" s="375"/>
    </row>
    <row r="68" spans="1:10" ht="15">
      <c r="A68" s="125" t="s">
        <v>15</v>
      </c>
      <c r="B68" s="126">
        <v>76214</v>
      </c>
      <c r="C68" s="126">
        <v>11350</v>
      </c>
      <c r="D68" s="126">
        <v>14102</v>
      </c>
      <c r="E68" s="126">
        <v>76620</v>
      </c>
      <c r="F68" s="126">
        <v>9532</v>
      </c>
      <c r="G68" s="372">
        <v>15923</v>
      </c>
      <c r="H68" s="316">
        <f>+(E68-B68)/B68*100</f>
        <v>0.5327105256252131</v>
      </c>
      <c r="I68" s="316">
        <f>+(F68-C68)/C68*100</f>
        <v>-16.01762114537445</v>
      </c>
      <c r="J68" s="316">
        <f>+(G68-D68)/D68*100</f>
        <v>12.913061977024535</v>
      </c>
    </row>
    <row r="69" spans="1:10" ht="15">
      <c r="A69" s="125" t="s">
        <v>16</v>
      </c>
      <c r="B69" s="126">
        <v>1311</v>
      </c>
      <c r="C69" s="126">
        <v>0</v>
      </c>
      <c r="D69" s="126">
        <v>7894</v>
      </c>
      <c r="E69" s="126">
        <v>1344</v>
      </c>
      <c r="F69" s="126">
        <v>0</v>
      </c>
      <c r="G69" s="372">
        <v>7250</v>
      </c>
      <c r="H69" s="316">
        <f aca="true" t="shared" si="0" ref="H69:H79">+(E69-B69)/B69*100</f>
        <v>2.517162471395881</v>
      </c>
      <c r="I69" s="316">
        <v>0</v>
      </c>
      <c r="J69" s="316">
        <f aca="true" t="shared" si="1" ref="J69:J84">+(G69-D69)/D69*100</f>
        <v>-8.158094755510515</v>
      </c>
    </row>
    <row r="70" spans="1:10" ht="15">
      <c r="A70" s="125" t="s">
        <v>17</v>
      </c>
      <c r="B70" s="126">
        <v>213303</v>
      </c>
      <c r="C70" s="126">
        <v>1860</v>
      </c>
      <c r="D70" s="126">
        <v>101528</v>
      </c>
      <c r="E70" s="126">
        <v>224873</v>
      </c>
      <c r="F70" s="126">
        <v>1994</v>
      </c>
      <c r="G70" s="372">
        <v>100385</v>
      </c>
      <c r="H70" s="316">
        <f t="shared" si="0"/>
        <v>5.424208754682307</v>
      </c>
      <c r="I70" s="316">
        <f aca="true" t="shared" si="2" ref="I70:I79">+(F70-C70)/C70*100</f>
        <v>7.204301075268817</v>
      </c>
      <c r="J70" s="316">
        <f t="shared" si="1"/>
        <v>-1.1257978094712788</v>
      </c>
    </row>
    <row r="71" spans="1:10" ht="15">
      <c r="A71" s="125" t="s">
        <v>18</v>
      </c>
      <c r="B71" s="126">
        <v>181508</v>
      </c>
      <c r="C71" s="126">
        <v>239453</v>
      </c>
      <c r="D71" s="126">
        <v>10257</v>
      </c>
      <c r="E71" s="126">
        <v>182131</v>
      </c>
      <c r="F71" s="126">
        <v>215581</v>
      </c>
      <c r="G71" s="372">
        <v>9820</v>
      </c>
      <c r="H71" s="316">
        <f t="shared" si="0"/>
        <v>0.34323555986512994</v>
      </c>
      <c r="I71" s="316">
        <f t="shared" si="2"/>
        <v>-9.96938856477054</v>
      </c>
      <c r="J71" s="316">
        <f t="shared" si="1"/>
        <v>-4.260505020961295</v>
      </c>
    </row>
    <row r="72" spans="1:10" ht="15">
      <c r="A72" s="125" t="s">
        <v>19</v>
      </c>
      <c r="B72" s="126">
        <v>621900</v>
      </c>
      <c r="C72" s="126">
        <v>193900</v>
      </c>
      <c r="D72" s="126">
        <v>226300</v>
      </c>
      <c r="E72" s="126">
        <v>643600</v>
      </c>
      <c r="F72" s="126">
        <v>195300</v>
      </c>
      <c r="G72" s="372">
        <v>230700</v>
      </c>
      <c r="H72" s="316">
        <f t="shared" si="0"/>
        <v>3.4893069625341693</v>
      </c>
      <c r="I72" s="316">
        <f t="shared" si="2"/>
        <v>0.7220216606498195</v>
      </c>
      <c r="J72" s="316">
        <f t="shared" si="1"/>
        <v>1.9443216968625716</v>
      </c>
    </row>
    <row r="73" spans="1:10" ht="15">
      <c r="A73" s="125" t="s">
        <v>20</v>
      </c>
      <c r="B73" s="126">
        <v>30017</v>
      </c>
      <c r="C73" s="126">
        <v>1141</v>
      </c>
      <c r="D73" s="126">
        <v>33515</v>
      </c>
      <c r="E73" s="126">
        <v>31996</v>
      </c>
      <c r="F73" s="126">
        <v>2731</v>
      </c>
      <c r="G73" s="372">
        <v>36121</v>
      </c>
      <c r="H73" s="316">
        <f t="shared" si="0"/>
        <v>6.5929306726188495</v>
      </c>
      <c r="I73" s="316">
        <f t="shared" si="2"/>
        <v>139.35144609991238</v>
      </c>
      <c r="J73" s="316">
        <f t="shared" si="1"/>
        <v>7.775622855437864</v>
      </c>
    </row>
    <row r="74" spans="1:10" ht="15">
      <c r="A74" s="125" t="s">
        <v>21</v>
      </c>
      <c r="B74" s="126">
        <v>37473</v>
      </c>
      <c r="C74" s="126">
        <v>489</v>
      </c>
      <c r="D74" s="126">
        <v>42500</v>
      </c>
      <c r="E74" s="126">
        <v>38923</v>
      </c>
      <c r="F74" s="126">
        <v>479</v>
      </c>
      <c r="G74" s="372">
        <v>42201</v>
      </c>
      <c r="H74" s="316">
        <f t="shared" si="0"/>
        <v>3.8694526725909317</v>
      </c>
      <c r="I74" s="316">
        <f t="shared" si="2"/>
        <v>-2.044989775051125</v>
      </c>
      <c r="J74" s="316">
        <f t="shared" si="1"/>
        <v>-0.7035294117647058</v>
      </c>
    </row>
    <row r="75" spans="1:10" ht="15">
      <c r="A75" s="125" t="s">
        <v>23</v>
      </c>
      <c r="B75" s="126">
        <v>71034</v>
      </c>
      <c r="C75" s="126">
        <v>4797</v>
      </c>
      <c r="D75" s="126">
        <v>610489</v>
      </c>
      <c r="E75" s="126">
        <v>70346</v>
      </c>
      <c r="F75" s="126">
        <v>4664</v>
      </c>
      <c r="G75" s="372">
        <v>604364</v>
      </c>
      <c r="H75" s="316">
        <f t="shared" si="0"/>
        <v>-0.9685502717008756</v>
      </c>
      <c r="I75" s="316">
        <f t="shared" si="2"/>
        <v>-2.7725661872003338</v>
      </c>
      <c r="J75" s="316">
        <f t="shared" si="1"/>
        <v>-1.0032940806468258</v>
      </c>
    </row>
    <row r="76" spans="1:10" ht="15">
      <c r="A76" s="125" t="s">
        <v>24</v>
      </c>
      <c r="B76" s="126">
        <v>151571</v>
      </c>
      <c r="C76" s="126">
        <v>7795</v>
      </c>
      <c r="D76" s="126">
        <v>421803</v>
      </c>
      <c r="E76" s="126">
        <v>168214</v>
      </c>
      <c r="F76" s="126">
        <v>6790</v>
      </c>
      <c r="G76" s="372">
        <v>467479</v>
      </c>
      <c r="H76" s="316">
        <f t="shared" si="0"/>
        <v>10.980332649385437</v>
      </c>
      <c r="I76" s="316">
        <f t="shared" si="2"/>
        <v>-12.892880051314945</v>
      </c>
      <c r="J76" s="316">
        <f t="shared" si="1"/>
        <v>10.828751810679393</v>
      </c>
    </row>
    <row r="77" spans="1:10" ht="15">
      <c r="A77" s="125" t="s">
        <v>25</v>
      </c>
      <c r="B77" s="126">
        <v>550121</v>
      </c>
      <c r="C77" s="126">
        <v>201201</v>
      </c>
      <c r="D77" s="126">
        <v>426412</v>
      </c>
      <c r="E77" s="126">
        <v>541129</v>
      </c>
      <c r="F77" s="126">
        <v>212854</v>
      </c>
      <c r="G77" s="372">
        <v>427873</v>
      </c>
      <c r="H77" s="316">
        <f t="shared" si="0"/>
        <v>-1.634549490021286</v>
      </c>
      <c r="I77" s="316">
        <f t="shared" si="2"/>
        <v>5.791720717093851</v>
      </c>
      <c r="J77" s="316">
        <f t="shared" si="1"/>
        <v>0.3426263801206345</v>
      </c>
    </row>
    <row r="78" spans="1:10" ht="15">
      <c r="A78" s="125" t="s">
        <v>26</v>
      </c>
      <c r="B78" s="126">
        <v>6540</v>
      </c>
      <c r="C78" s="126">
        <v>1122</v>
      </c>
      <c r="D78" s="126">
        <v>19433</v>
      </c>
      <c r="E78" s="126">
        <v>7308</v>
      </c>
      <c r="F78" s="126">
        <v>961</v>
      </c>
      <c r="G78" s="372">
        <v>21690</v>
      </c>
      <c r="H78" s="316">
        <f t="shared" si="0"/>
        <v>11.743119266055047</v>
      </c>
      <c r="I78" s="316">
        <f t="shared" si="2"/>
        <v>-14.349376114081997</v>
      </c>
      <c r="J78" s="316">
        <f t="shared" si="1"/>
        <v>11.614264395615704</v>
      </c>
    </row>
    <row r="79" spans="1:10" ht="15">
      <c r="A79" s="125" t="s">
        <v>27</v>
      </c>
      <c r="B79" s="126">
        <v>231641</v>
      </c>
      <c r="C79" s="126">
        <v>43318</v>
      </c>
      <c r="D79" s="126">
        <v>755419</v>
      </c>
      <c r="E79" s="126">
        <v>222924</v>
      </c>
      <c r="F79" s="126">
        <v>49900</v>
      </c>
      <c r="G79" s="372">
        <v>757746</v>
      </c>
      <c r="H79" s="316">
        <f t="shared" si="0"/>
        <v>-3.76315073756373</v>
      </c>
      <c r="I79" s="316">
        <f t="shared" si="2"/>
        <v>15.19460732259107</v>
      </c>
      <c r="J79" s="316">
        <f t="shared" si="1"/>
        <v>0.3080409679925975</v>
      </c>
    </row>
    <row r="80" spans="1:10" ht="15">
      <c r="A80" s="125" t="s">
        <v>28</v>
      </c>
      <c r="B80" s="126">
        <v>0</v>
      </c>
      <c r="C80" s="126">
        <v>0</v>
      </c>
      <c r="D80" s="126">
        <v>1060</v>
      </c>
      <c r="E80" s="126">
        <v>0</v>
      </c>
      <c r="F80" s="126">
        <v>0</v>
      </c>
      <c r="G80" s="372">
        <v>1306</v>
      </c>
      <c r="H80" s="316" t="s">
        <v>22</v>
      </c>
      <c r="I80" s="316" t="s">
        <v>22</v>
      </c>
      <c r="J80" s="316">
        <f t="shared" si="1"/>
        <v>23.20754716981132</v>
      </c>
    </row>
    <row r="81" spans="1:10" ht="15">
      <c r="A81" s="125" t="s">
        <v>29</v>
      </c>
      <c r="B81" s="126">
        <v>71707</v>
      </c>
      <c r="C81" s="126">
        <v>5285</v>
      </c>
      <c r="D81" s="126">
        <v>35837</v>
      </c>
      <c r="E81" s="126">
        <v>76048</v>
      </c>
      <c r="F81" s="126">
        <v>4007</v>
      </c>
      <c r="G81" s="372">
        <v>27285</v>
      </c>
      <c r="H81" s="316">
        <f aca="true" t="shared" si="3" ref="H81:I84">+(E81-B81)/B81*100</f>
        <v>6.053802278717559</v>
      </c>
      <c r="I81" s="316">
        <f t="shared" si="3"/>
        <v>-24.181646168401137</v>
      </c>
      <c r="J81" s="316">
        <f t="shared" si="1"/>
        <v>-23.863604654407457</v>
      </c>
    </row>
    <row r="82" spans="1:10" ht="15">
      <c r="A82" s="125" t="s">
        <v>30</v>
      </c>
      <c r="B82" s="126">
        <v>34163</v>
      </c>
      <c r="C82" s="126">
        <v>377</v>
      </c>
      <c r="D82" s="126">
        <v>19051</v>
      </c>
      <c r="E82" s="126">
        <v>35279</v>
      </c>
      <c r="F82" s="126">
        <v>256</v>
      </c>
      <c r="G82" s="372">
        <v>20257</v>
      </c>
      <c r="H82" s="316">
        <f t="shared" si="3"/>
        <v>3.266692035242807</v>
      </c>
      <c r="I82" s="316">
        <f t="shared" si="3"/>
        <v>-32.09549071618037</v>
      </c>
      <c r="J82" s="316">
        <f t="shared" si="1"/>
        <v>6.330376358196419</v>
      </c>
    </row>
    <row r="83" spans="1:10" ht="15">
      <c r="A83" s="125" t="s">
        <v>31</v>
      </c>
      <c r="B83" s="126">
        <v>3373</v>
      </c>
      <c r="C83" s="126">
        <v>926</v>
      </c>
      <c r="D83" s="126">
        <v>649</v>
      </c>
      <c r="E83" s="126">
        <v>3459</v>
      </c>
      <c r="F83" s="126">
        <v>977</v>
      </c>
      <c r="G83" s="372">
        <v>670</v>
      </c>
      <c r="H83" s="316">
        <f t="shared" si="3"/>
        <v>2.549659057219093</v>
      </c>
      <c r="I83" s="316">
        <f t="shared" si="3"/>
        <v>5.50755939524838</v>
      </c>
      <c r="J83" s="316">
        <f t="shared" si="1"/>
        <v>3.2357473035439135</v>
      </c>
    </row>
    <row r="84" spans="1:10" ht="15">
      <c r="A84" s="125" t="s">
        <v>32</v>
      </c>
      <c r="B84" s="126">
        <v>19273</v>
      </c>
      <c r="C84" s="126">
        <v>4880</v>
      </c>
      <c r="D84" s="126">
        <v>7839</v>
      </c>
      <c r="E84" s="126">
        <v>18871</v>
      </c>
      <c r="F84" s="126">
        <v>5340</v>
      </c>
      <c r="G84" s="372">
        <v>7916</v>
      </c>
      <c r="H84" s="316">
        <f t="shared" si="3"/>
        <v>-2.085819540289524</v>
      </c>
      <c r="I84" s="316">
        <f t="shared" si="3"/>
        <v>9.426229508196721</v>
      </c>
      <c r="J84" s="316">
        <f t="shared" si="1"/>
        <v>0.9822681464472509</v>
      </c>
    </row>
    <row r="85" spans="1:10" ht="15">
      <c r="A85" s="125" t="s">
        <v>33</v>
      </c>
      <c r="B85" s="126">
        <v>0</v>
      </c>
      <c r="C85" s="126">
        <v>0</v>
      </c>
      <c r="D85" s="126">
        <v>0</v>
      </c>
      <c r="E85" s="126">
        <v>0</v>
      </c>
      <c r="F85" s="126">
        <v>0</v>
      </c>
      <c r="G85" s="372">
        <v>0</v>
      </c>
      <c r="H85" s="316">
        <v>0</v>
      </c>
      <c r="I85" s="316">
        <v>0</v>
      </c>
      <c r="J85" s="316">
        <v>0</v>
      </c>
    </row>
    <row r="86" spans="1:10" ht="15">
      <c r="A86" s="125" t="s">
        <v>34</v>
      </c>
      <c r="B86" s="126">
        <v>53704</v>
      </c>
      <c r="C86" s="126">
        <v>63588</v>
      </c>
      <c r="D86" s="126">
        <v>18820</v>
      </c>
      <c r="E86" s="126">
        <v>53603</v>
      </c>
      <c r="F86" s="126">
        <v>68914</v>
      </c>
      <c r="G86" s="372">
        <v>14478</v>
      </c>
      <c r="H86" s="316">
        <f aca="true" t="shared" si="4" ref="H86:H97">+(E86-B86)/B86*100</f>
        <v>-0.18806792790108745</v>
      </c>
      <c r="I86" s="316">
        <f aca="true" t="shared" si="5" ref="I86:I97">+(F86-C86)/C86*100</f>
        <v>8.375794175001573</v>
      </c>
      <c r="J86" s="316">
        <f aca="true" t="shared" si="6" ref="J86:J97">+(G86-D86)/D86*100</f>
        <v>-23.071200850159403</v>
      </c>
    </row>
    <row r="87" spans="1:10" ht="15">
      <c r="A87" s="125" t="s">
        <v>35</v>
      </c>
      <c r="B87" s="126">
        <v>376973</v>
      </c>
      <c r="C87" s="126">
        <v>70935</v>
      </c>
      <c r="D87" s="126">
        <v>100238</v>
      </c>
      <c r="E87" s="126">
        <v>376647</v>
      </c>
      <c r="F87" s="126">
        <v>68031</v>
      </c>
      <c r="G87" s="372">
        <v>99286</v>
      </c>
      <c r="H87" s="316">
        <f t="shared" si="4"/>
        <v>-0.08647834195021925</v>
      </c>
      <c r="I87" s="316">
        <f t="shared" si="5"/>
        <v>-4.093888771410446</v>
      </c>
      <c r="J87" s="316">
        <f t="shared" si="6"/>
        <v>-0.9497396197051018</v>
      </c>
    </row>
    <row r="88" spans="1:10" ht="15">
      <c r="A88" s="125" t="s">
        <v>36</v>
      </c>
      <c r="B88" s="126">
        <v>44663</v>
      </c>
      <c r="C88" s="126">
        <v>9771</v>
      </c>
      <c r="D88" s="126">
        <v>32548</v>
      </c>
      <c r="E88" s="126">
        <v>38744</v>
      </c>
      <c r="F88" s="126">
        <v>7958</v>
      </c>
      <c r="G88" s="372">
        <v>29880</v>
      </c>
      <c r="H88" s="316">
        <f t="shared" si="4"/>
        <v>-13.25258043570741</v>
      </c>
      <c r="I88" s="316">
        <f t="shared" si="5"/>
        <v>-18.554907378978612</v>
      </c>
      <c r="J88" s="316">
        <f t="shared" si="6"/>
        <v>-8.197124247265577</v>
      </c>
    </row>
    <row r="89" spans="1:10" ht="15">
      <c r="A89" s="125" t="s">
        <v>51</v>
      </c>
      <c r="B89" s="126">
        <v>69095</v>
      </c>
      <c r="C89" s="126">
        <v>2009</v>
      </c>
      <c r="D89" s="126">
        <v>88528</v>
      </c>
      <c r="E89" s="126">
        <v>74343</v>
      </c>
      <c r="F89" s="126">
        <v>1723</v>
      </c>
      <c r="G89" s="372">
        <v>91299</v>
      </c>
      <c r="H89" s="316">
        <f t="shared" si="4"/>
        <v>7.595339749620088</v>
      </c>
      <c r="I89" s="316">
        <f t="shared" si="5"/>
        <v>-14.235938277750124</v>
      </c>
      <c r="J89" s="316">
        <f t="shared" si="6"/>
        <v>3.130083137538406</v>
      </c>
    </row>
    <row r="90" spans="1:10" ht="15">
      <c r="A90" s="125" t="s">
        <v>37</v>
      </c>
      <c r="B90" s="126">
        <v>20113</v>
      </c>
      <c r="C90" s="126">
        <v>258</v>
      </c>
      <c r="D90" s="126">
        <v>80309</v>
      </c>
      <c r="E90" s="126">
        <v>33782</v>
      </c>
      <c r="F90" s="126">
        <v>126</v>
      </c>
      <c r="G90" s="372">
        <v>114843</v>
      </c>
      <c r="H90" s="316">
        <f t="shared" si="4"/>
        <v>67.96102023566847</v>
      </c>
      <c r="I90" s="316">
        <f t="shared" si="5"/>
        <v>-51.162790697674424</v>
      </c>
      <c r="J90" s="316">
        <f t="shared" si="6"/>
        <v>43.00140706521062</v>
      </c>
    </row>
    <row r="91" spans="1:10" ht="15">
      <c r="A91" s="125" t="s">
        <v>38</v>
      </c>
      <c r="B91" s="126">
        <v>25168</v>
      </c>
      <c r="C91" s="126">
        <v>2798</v>
      </c>
      <c r="D91" s="126">
        <v>34234</v>
      </c>
      <c r="E91" s="126">
        <v>27359</v>
      </c>
      <c r="F91" s="126">
        <v>3135</v>
      </c>
      <c r="G91" s="372">
        <v>35790</v>
      </c>
      <c r="H91" s="316">
        <f t="shared" si="4"/>
        <v>8.705499046408137</v>
      </c>
      <c r="I91" s="316">
        <f t="shared" si="5"/>
        <v>12.04431736954968</v>
      </c>
      <c r="J91" s="316">
        <f t="shared" si="6"/>
        <v>4.5451889933983765</v>
      </c>
    </row>
    <row r="92" spans="1:10" ht="15">
      <c r="A92" s="125" t="s">
        <v>39</v>
      </c>
      <c r="B92" s="126">
        <v>43142</v>
      </c>
      <c r="C92" s="126">
        <v>187</v>
      </c>
      <c r="D92" s="126">
        <v>106713</v>
      </c>
      <c r="E92" s="126">
        <v>44772</v>
      </c>
      <c r="F92" s="126">
        <v>175</v>
      </c>
      <c r="G92" s="372">
        <v>96976</v>
      </c>
      <c r="H92" s="316">
        <f t="shared" si="4"/>
        <v>3.778220759352835</v>
      </c>
      <c r="I92" s="316">
        <f t="shared" si="5"/>
        <v>-6.417112299465241</v>
      </c>
      <c r="J92" s="316">
        <f t="shared" si="6"/>
        <v>-9.124474056581672</v>
      </c>
    </row>
    <row r="93" spans="1:10" ht="15">
      <c r="A93" s="125" t="s">
        <v>40</v>
      </c>
      <c r="B93" s="126">
        <v>49101</v>
      </c>
      <c r="C93" s="126">
        <v>5442</v>
      </c>
      <c r="D93" s="126">
        <v>19229</v>
      </c>
      <c r="E93" s="126">
        <v>52395</v>
      </c>
      <c r="F93" s="126">
        <v>5656</v>
      </c>
      <c r="G93" s="372">
        <v>23897</v>
      </c>
      <c r="H93" s="316">
        <f t="shared" si="4"/>
        <v>6.708621005682165</v>
      </c>
      <c r="I93" s="316">
        <f t="shared" si="5"/>
        <v>3.932377802278574</v>
      </c>
      <c r="J93" s="316">
        <f t="shared" si="6"/>
        <v>24.275833376670654</v>
      </c>
    </row>
    <row r="94" spans="1:10" ht="15">
      <c r="A94" s="125" t="s">
        <v>41</v>
      </c>
      <c r="B94" s="126">
        <v>285670</v>
      </c>
      <c r="C94" s="126">
        <v>20548</v>
      </c>
      <c r="D94" s="126">
        <v>118760</v>
      </c>
      <c r="E94" s="126">
        <v>281320</v>
      </c>
      <c r="F94" s="126">
        <v>19666</v>
      </c>
      <c r="G94" s="372">
        <v>121667</v>
      </c>
      <c r="H94" s="316">
        <f t="shared" si="4"/>
        <v>-1.5227360240837329</v>
      </c>
      <c r="I94" s="316">
        <f t="shared" si="5"/>
        <v>-4.2923885536305235</v>
      </c>
      <c r="J94" s="316">
        <f t="shared" si="6"/>
        <v>2.4477938699898956</v>
      </c>
    </row>
    <row r="95" spans="1:10" ht="15">
      <c r="A95" s="125" t="s">
        <v>42</v>
      </c>
      <c r="B95" s="126">
        <v>283336</v>
      </c>
      <c r="C95" s="126">
        <v>30165</v>
      </c>
      <c r="D95" s="126">
        <v>999200</v>
      </c>
      <c r="E95" s="126">
        <v>304355</v>
      </c>
      <c r="F95" s="126">
        <v>28315</v>
      </c>
      <c r="G95" s="372">
        <v>958940</v>
      </c>
      <c r="H95" s="316">
        <f t="shared" si="4"/>
        <v>7.418400767992772</v>
      </c>
      <c r="I95" s="316">
        <f t="shared" si="5"/>
        <v>-6.132935521299519</v>
      </c>
      <c r="J95" s="316">
        <f t="shared" si="6"/>
        <v>-4.029223378702962</v>
      </c>
    </row>
    <row r="96" spans="1:10" ht="15">
      <c r="A96" s="125" t="s">
        <v>44</v>
      </c>
      <c r="B96" s="126">
        <v>31454</v>
      </c>
      <c r="C96" s="126">
        <v>2808</v>
      </c>
      <c r="D96" s="126">
        <v>49059</v>
      </c>
      <c r="E96" s="126">
        <v>27385</v>
      </c>
      <c r="F96" s="126">
        <v>2631</v>
      </c>
      <c r="G96" s="372">
        <v>46390</v>
      </c>
      <c r="H96" s="316">
        <f t="shared" si="4"/>
        <v>-12.93635149742481</v>
      </c>
      <c r="I96" s="316">
        <f t="shared" si="5"/>
        <v>-6.303418803418803</v>
      </c>
      <c r="J96" s="316">
        <f t="shared" si="6"/>
        <v>-5.4403881041195294</v>
      </c>
    </row>
    <row r="97" spans="1:10" ht="15">
      <c r="A97" s="125" t="s">
        <v>45</v>
      </c>
      <c r="B97" s="126">
        <v>162036</v>
      </c>
      <c r="C97" s="126">
        <v>26613</v>
      </c>
      <c r="D97" s="126">
        <v>91989</v>
      </c>
      <c r="E97" s="126">
        <v>167024</v>
      </c>
      <c r="F97" s="126">
        <v>29112</v>
      </c>
      <c r="G97" s="372">
        <v>93062</v>
      </c>
      <c r="H97" s="316">
        <f t="shared" si="4"/>
        <v>3.078328272729517</v>
      </c>
      <c r="I97" s="316">
        <f t="shared" si="5"/>
        <v>9.390147672190283</v>
      </c>
      <c r="J97" s="316">
        <f t="shared" si="6"/>
        <v>1.1664438139342748</v>
      </c>
    </row>
    <row r="98" spans="1:10" ht="15">
      <c r="A98" s="125" t="s">
        <v>46</v>
      </c>
      <c r="B98" s="127" t="s">
        <v>22</v>
      </c>
      <c r="C98" s="127" t="s">
        <v>22</v>
      </c>
      <c r="D98" s="127" t="s">
        <v>22</v>
      </c>
      <c r="E98" s="126">
        <v>2557</v>
      </c>
      <c r="F98" s="126">
        <v>44</v>
      </c>
      <c r="G98" s="372">
        <v>1285</v>
      </c>
      <c r="H98" s="316" t="s">
        <v>22</v>
      </c>
      <c r="I98" s="316" t="s">
        <v>22</v>
      </c>
      <c r="J98" s="316" t="s">
        <v>22</v>
      </c>
    </row>
    <row r="99" spans="1:10" ht="15">
      <c r="A99" s="125" t="s">
        <v>47</v>
      </c>
      <c r="B99" s="126">
        <v>47715</v>
      </c>
      <c r="C99" s="126">
        <v>0</v>
      </c>
      <c r="D99" s="126">
        <v>73414</v>
      </c>
      <c r="E99" s="126">
        <v>9746</v>
      </c>
      <c r="F99" s="126">
        <v>0</v>
      </c>
      <c r="G99" s="372">
        <v>16379</v>
      </c>
      <c r="H99" s="316">
        <f>+(E99-B99)/B99*100</f>
        <v>-79.57455726710678</v>
      </c>
      <c r="I99" s="316" t="s">
        <v>22</v>
      </c>
      <c r="J99" s="316">
        <f>+(G99-D99)/D99*100</f>
        <v>-77.68954150434521</v>
      </c>
    </row>
    <row r="100" spans="1:7" ht="15">
      <c r="A100" s="24"/>
      <c r="B100" s="24"/>
      <c r="C100" s="25"/>
      <c r="D100" s="25"/>
      <c r="E100" s="25"/>
      <c r="F100" s="25"/>
      <c r="G100" s="25"/>
    </row>
    <row r="101" spans="1:7" ht="15">
      <c r="A101" s="122" t="s">
        <v>48</v>
      </c>
      <c r="B101" s="123"/>
      <c r="C101" s="123"/>
      <c r="D101" s="123"/>
      <c r="E101" s="123"/>
      <c r="F101" s="123"/>
      <c r="G101" s="123"/>
    </row>
    <row r="102" spans="1:7" ht="15">
      <c r="A102" s="122" t="s">
        <v>22</v>
      </c>
      <c r="B102" s="122" t="s">
        <v>49</v>
      </c>
      <c r="C102" s="123"/>
      <c r="D102" s="123"/>
      <c r="E102" s="123"/>
      <c r="F102" s="123"/>
      <c r="G102" s="123"/>
    </row>
  </sheetData>
  <mergeCells count="6">
    <mergeCell ref="H67:J67"/>
    <mergeCell ref="I6:K6"/>
    <mergeCell ref="C6:H6"/>
    <mergeCell ref="I4:K4"/>
    <mergeCell ref="F4:H4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1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13.57421875" style="1" customWidth="1"/>
    <col min="3" max="12" width="11.140625" style="1" customWidth="1"/>
    <col min="13" max="13" width="12.28125" style="1" customWidth="1"/>
    <col min="14" max="16384" width="8.8515625" style="1" customWidth="1"/>
  </cols>
  <sheetData>
    <row r="2" ht="15">
      <c r="B2" s="12" t="s">
        <v>219</v>
      </c>
    </row>
    <row r="3" spans="3:12" ht="15"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52.9" customHeight="1">
      <c r="B4" s="35"/>
      <c r="C4" s="42" t="s">
        <v>123</v>
      </c>
      <c r="D4" s="97" t="s">
        <v>116</v>
      </c>
      <c r="E4" s="97" t="s">
        <v>117</v>
      </c>
      <c r="F4" s="97" t="s">
        <v>118</v>
      </c>
      <c r="G4" s="97" t="s">
        <v>119</v>
      </c>
      <c r="H4" s="97" t="s">
        <v>124</v>
      </c>
      <c r="I4" s="97" t="s">
        <v>120</v>
      </c>
      <c r="J4" s="97" t="s">
        <v>122</v>
      </c>
      <c r="K4" s="97" t="s">
        <v>121</v>
      </c>
      <c r="L4" s="42" t="s">
        <v>125</v>
      </c>
    </row>
    <row r="5" spans="2:12" ht="15">
      <c r="B5" s="250" t="s">
        <v>236</v>
      </c>
      <c r="C5" s="251">
        <v>3368</v>
      </c>
      <c r="D5" s="252">
        <v>422</v>
      </c>
      <c r="E5" s="252">
        <v>7019</v>
      </c>
      <c r="F5" s="252">
        <v>6008</v>
      </c>
      <c r="G5" s="252">
        <v>1900</v>
      </c>
      <c r="H5" s="252">
        <v>2345</v>
      </c>
      <c r="I5" s="252">
        <v>8592</v>
      </c>
      <c r="J5" s="252">
        <v>7744</v>
      </c>
      <c r="K5" s="252">
        <v>631</v>
      </c>
      <c r="L5" s="251">
        <v>38029</v>
      </c>
    </row>
    <row r="6" spans="1:13" ht="15">
      <c r="A6" s="34"/>
      <c r="B6" s="246" t="s">
        <v>15</v>
      </c>
      <c r="C6" s="247">
        <v>76</v>
      </c>
      <c r="D6" s="248">
        <v>8</v>
      </c>
      <c r="E6" s="248">
        <v>116</v>
      </c>
      <c r="F6" s="248">
        <v>24</v>
      </c>
      <c r="G6" s="248">
        <v>64</v>
      </c>
      <c r="H6" s="248">
        <v>44</v>
      </c>
      <c r="I6" s="248">
        <v>263</v>
      </c>
      <c r="J6" s="248">
        <v>267</v>
      </c>
      <c r="K6" s="248">
        <v>9</v>
      </c>
      <c r="L6" s="249">
        <v>871</v>
      </c>
      <c r="M6" s="77"/>
    </row>
    <row r="7" spans="1:13" ht="15">
      <c r="A7" s="34"/>
      <c r="B7" s="181" t="s">
        <v>16</v>
      </c>
      <c r="C7" s="190">
        <v>1</v>
      </c>
      <c r="D7" s="191">
        <v>0</v>
      </c>
      <c r="E7" s="191">
        <v>20</v>
      </c>
      <c r="F7" s="191">
        <v>29</v>
      </c>
      <c r="G7" s="191">
        <v>14</v>
      </c>
      <c r="H7" s="191">
        <v>1</v>
      </c>
      <c r="I7" s="191">
        <v>10</v>
      </c>
      <c r="J7" s="191">
        <v>70</v>
      </c>
      <c r="K7" s="191">
        <v>1</v>
      </c>
      <c r="L7" s="185">
        <v>146</v>
      </c>
      <c r="M7" s="77"/>
    </row>
    <row r="8" spans="1:13" ht="15">
      <c r="A8" s="34"/>
      <c r="B8" s="181" t="s">
        <v>17</v>
      </c>
      <c r="C8" s="190">
        <v>104</v>
      </c>
      <c r="D8" s="191">
        <v>0</v>
      </c>
      <c r="E8" s="191">
        <v>65</v>
      </c>
      <c r="F8" s="191">
        <v>18</v>
      </c>
      <c r="G8" s="191">
        <v>63</v>
      </c>
      <c r="H8" s="191">
        <v>32</v>
      </c>
      <c r="I8" s="191">
        <v>36</v>
      </c>
      <c r="J8" s="191">
        <v>111</v>
      </c>
      <c r="K8" s="191">
        <v>39</v>
      </c>
      <c r="L8" s="185">
        <v>468</v>
      </c>
      <c r="M8" s="77"/>
    </row>
    <row r="9" spans="1:13" ht="15">
      <c r="A9" s="34"/>
      <c r="B9" s="181" t="s">
        <v>18</v>
      </c>
      <c r="C9" s="190">
        <v>141</v>
      </c>
      <c r="D9" s="191">
        <v>26</v>
      </c>
      <c r="E9" s="191">
        <v>69</v>
      </c>
      <c r="F9" s="191">
        <v>14</v>
      </c>
      <c r="G9" s="191">
        <v>72</v>
      </c>
      <c r="H9" s="191">
        <v>21</v>
      </c>
      <c r="I9" s="191">
        <v>96</v>
      </c>
      <c r="J9" s="191">
        <v>194</v>
      </c>
      <c r="K9" s="191" t="s">
        <v>22</v>
      </c>
      <c r="L9" s="185">
        <v>633</v>
      </c>
      <c r="M9" s="77"/>
    </row>
    <row r="10" spans="1:13" ht="15">
      <c r="A10" s="34"/>
      <c r="B10" s="164" t="s">
        <v>238</v>
      </c>
      <c r="C10" s="190" t="s">
        <v>22</v>
      </c>
      <c r="D10" s="191" t="s">
        <v>22</v>
      </c>
      <c r="E10" s="191" t="s">
        <v>22</v>
      </c>
      <c r="F10" s="191" t="s">
        <v>22</v>
      </c>
      <c r="G10" s="191" t="s">
        <v>22</v>
      </c>
      <c r="H10" s="191" t="s">
        <v>22</v>
      </c>
      <c r="I10" s="191" t="s">
        <v>22</v>
      </c>
      <c r="J10" s="191" t="s">
        <v>22</v>
      </c>
      <c r="K10" s="191" t="s">
        <v>22</v>
      </c>
      <c r="L10" s="185" t="s">
        <v>22</v>
      </c>
      <c r="M10" s="77"/>
    </row>
    <row r="11" spans="1:13" ht="15">
      <c r="A11" s="34"/>
      <c r="B11" s="181" t="s">
        <v>20</v>
      </c>
      <c r="C11" s="190">
        <v>12</v>
      </c>
      <c r="D11" s="191">
        <v>2</v>
      </c>
      <c r="E11" s="191">
        <v>40</v>
      </c>
      <c r="F11" s="191">
        <v>5</v>
      </c>
      <c r="G11" s="191">
        <v>5</v>
      </c>
      <c r="H11" s="191">
        <v>20</v>
      </c>
      <c r="I11" s="191">
        <v>14</v>
      </c>
      <c r="J11" s="191">
        <v>8</v>
      </c>
      <c r="K11" s="191">
        <v>4</v>
      </c>
      <c r="L11" s="185">
        <v>110</v>
      </c>
      <c r="M11" s="77"/>
    </row>
    <row r="12" spans="1:13" ht="15">
      <c r="A12" s="34"/>
      <c r="B12" s="181" t="s">
        <v>21</v>
      </c>
      <c r="C12" s="190">
        <v>28</v>
      </c>
      <c r="D12" s="191">
        <v>25</v>
      </c>
      <c r="E12" s="191">
        <v>11</v>
      </c>
      <c r="F12" s="191">
        <v>3</v>
      </c>
      <c r="G12" s="191">
        <v>10</v>
      </c>
      <c r="H12" s="191">
        <v>4</v>
      </c>
      <c r="I12" s="191">
        <v>10</v>
      </c>
      <c r="J12" s="191">
        <v>22</v>
      </c>
      <c r="K12" s="191">
        <v>3</v>
      </c>
      <c r="L12" s="185">
        <v>116</v>
      </c>
      <c r="M12" s="77"/>
    </row>
    <row r="13" spans="1:13" ht="15">
      <c r="A13" s="34"/>
      <c r="B13" s="181" t="s">
        <v>23</v>
      </c>
      <c r="C13" s="190">
        <v>49</v>
      </c>
      <c r="D13" s="191">
        <v>5</v>
      </c>
      <c r="E13" s="191">
        <v>286</v>
      </c>
      <c r="F13" s="191">
        <v>788</v>
      </c>
      <c r="G13" s="191">
        <v>55</v>
      </c>
      <c r="H13" s="191">
        <v>57</v>
      </c>
      <c r="I13" s="191">
        <v>59</v>
      </c>
      <c r="J13" s="191">
        <v>241</v>
      </c>
      <c r="K13" s="191">
        <v>29</v>
      </c>
      <c r="L13" s="185">
        <v>1569</v>
      </c>
      <c r="M13" s="77"/>
    </row>
    <row r="14" spans="1:13" ht="15">
      <c r="A14" s="34"/>
      <c r="B14" s="181" t="s">
        <v>24</v>
      </c>
      <c r="C14" s="190">
        <v>356</v>
      </c>
      <c r="D14" s="191">
        <v>38</v>
      </c>
      <c r="E14" s="191">
        <v>1439</v>
      </c>
      <c r="F14" s="191">
        <v>631</v>
      </c>
      <c r="G14" s="191">
        <v>121</v>
      </c>
      <c r="H14" s="191">
        <v>81</v>
      </c>
      <c r="I14" s="191">
        <v>634</v>
      </c>
      <c r="J14" s="191">
        <v>840</v>
      </c>
      <c r="K14" s="191">
        <v>51</v>
      </c>
      <c r="L14" s="185">
        <v>4191</v>
      </c>
      <c r="M14" s="77"/>
    </row>
    <row r="15" spans="1:15" ht="15">
      <c r="A15" s="34"/>
      <c r="B15" s="181" t="s">
        <v>25</v>
      </c>
      <c r="C15" s="190">
        <v>1053</v>
      </c>
      <c r="D15" s="191">
        <v>136</v>
      </c>
      <c r="E15" s="191">
        <v>733</v>
      </c>
      <c r="F15" s="191">
        <v>168</v>
      </c>
      <c r="G15" s="191">
        <v>305</v>
      </c>
      <c r="H15" s="191">
        <v>535</v>
      </c>
      <c r="I15" s="191">
        <v>5640</v>
      </c>
      <c r="J15" s="191">
        <v>1398</v>
      </c>
      <c r="K15" s="191">
        <v>120</v>
      </c>
      <c r="L15" s="185">
        <v>10088</v>
      </c>
      <c r="M15" s="77"/>
      <c r="O15" s="30"/>
    </row>
    <row r="16" spans="1:13" ht="15">
      <c r="A16" s="34"/>
      <c r="B16" s="181" t="s">
        <v>26</v>
      </c>
      <c r="C16" s="190">
        <v>2</v>
      </c>
      <c r="D16" s="191">
        <v>0</v>
      </c>
      <c r="E16" s="191">
        <v>33</v>
      </c>
      <c r="F16" s="191">
        <v>37</v>
      </c>
      <c r="G16" s="191">
        <v>8</v>
      </c>
      <c r="H16" s="191">
        <v>8</v>
      </c>
      <c r="I16" s="191">
        <v>2</v>
      </c>
      <c r="J16" s="191">
        <v>10</v>
      </c>
      <c r="K16" s="191">
        <v>0</v>
      </c>
      <c r="L16" s="185">
        <v>100</v>
      </c>
      <c r="M16" s="77"/>
    </row>
    <row r="17" spans="1:13" ht="15">
      <c r="A17" s="34"/>
      <c r="B17" s="181" t="s">
        <v>27</v>
      </c>
      <c r="C17" s="190">
        <v>515</v>
      </c>
      <c r="D17" s="191">
        <v>76</v>
      </c>
      <c r="E17" s="191">
        <v>2666</v>
      </c>
      <c r="F17" s="191">
        <v>3947</v>
      </c>
      <c r="G17" s="191">
        <v>735</v>
      </c>
      <c r="H17" s="191">
        <v>1113</v>
      </c>
      <c r="I17" s="191">
        <v>1255</v>
      </c>
      <c r="J17" s="191">
        <v>2140</v>
      </c>
      <c r="K17" s="191">
        <v>183</v>
      </c>
      <c r="L17" s="185">
        <v>12630</v>
      </c>
      <c r="M17" s="77"/>
    </row>
    <row r="18" spans="1:13" ht="15">
      <c r="A18" s="34"/>
      <c r="B18" s="181" t="s">
        <v>28</v>
      </c>
      <c r="C18" s="190">
        <v>0</v>
      </c>
      <c r="D18" s="191">
        <v>0</v>
      </c>
      <c r="E18" s="191">
        <v>4</v>
      </c>
      <c r="F18" s="191">
        <v>33</v>
      </c>
      <c r="G18" s="191">
        <v>2</v>
      </c>
      <c r="H18" s="191">
        <v>1</v>
      </c>
      <c r="I18" s="191">
        <v>2</v>
      </c>
      <c r="J18" s="191">
        <v>6</v>
      </c>
      <c r="K18" s="191">
        <v>0</v>
      </c>
      <c r="L18" s="185">
        <v>48</v>
      </c>
      <c r="M18" s="77"/>
    </row>
    <row r="19" spans="1:13" ht="15">
      <c r="A19" s="34"/>
      <c r="B19" s="181" t="s">
        <v>29</v>
      </c>
      <c r="C19" s="190">
        <v>17</v>
      </c>
      <c r="D19" s="191">
        <v>0</v>
      </c>
      <c r="E19" s="191">
        <v>47</v>
      </c>
      <c r="F19" s="191">
        <v>2</v>
      </c>
      <c r="G19" s="191">
        <v>22</v>
      </c>
      <c r="H19" s="191">
        <v>6</v>
      </c>
      <c r="I19" s="191">
        <v>8</v>
      </c>
      <c r="J19" s="191">
        <v>51</v>
      </c>
      <c r="K19" s="191">
        <v>2</v>
      </c>
      <c r="L19" s="185">
        <v>155</v>
      </c>
      <c r="M19" s="77"/>
    </row>
    <row r="20" spans="1:13" ht="15">
      <c r="A20" s="34"/>
      <c r="B20" s="181" t="s">
        <v>30</v>
      </c>
      <c r="C20" s="190">
        <v>3</v>
      </c>
      <c r="D20" s="191">
        <v>4</v>
      </c>
      <c r="E20" s="191">
        <v>9</v>
      </c>
      <c r="F20" s="191">
        <v>2</v>
      </c>
      <c r="G20" s="191">
        <v>7</v>
      </c>
      <c r="H20" s="191">
        <v>4</v>
      </c>
      <c r="I20" s="191">
        <v>7</v>
      </c>
      <c r="J20" s="191">
        <v>28</v>
      </c>
      <c r="K20" s="191">
        <v>2</v>
      </c>
      <c r="L20" s="185">
        <v>66</v>
      </c>
      <c r="M20" s="77"/>
    </row>
    <row r="21" spans="1:13" ht="15">
      <c r="A21" s="34"/>
      <c r="B21" s="181" t="s">
        <v>31</v>
      </c>
      <c r="C21" s="190">
        <v>6</v>
      </c>
      <c r="D21" s="191">
        <v>1</v>
      </c>
      <c r="E21" s="191">
        <v>4</v>
      </c>
      <c r="F21" s="191">
        <v>1</v>
      </c>
      <c r="G21" s="191">
        <v>3</v>
      </c>
      <c r="H21" s="191">
        <v>6</v>
      </c>
      <c r="I21" s="191">
        <v>27</v>
      </c>
      <c r="J21" s="191">
        <v>16</v>
      </c>
      <c r="K21" s="191">
        <v>3</v>
      </c>
      <c r="L21" s="185">
        <v>67</v>
      </c>
      <c r="M21" s="77"/>
    </row>
    <row r="22" spans="1:13" ht="15">
      <c r="A22" s="34"/>
      <c r="B22" s="181" t="s">
        <v>32</v>
      </c>
      <c r="C22" s="190">
        <v>28</v>
      </c>
      <c r="D22" s="191">
        <v>1</v>
      </c>
      <c r="E22" s="191">
        <v>157</v>
      </c>
      <c r="F22" s="191">
        <v>26</v>
      </c>
      <c r="G22" s="191">
        <v>14</v>
      </c>
      <c r="H22" s="191">
        <v>39</v>
      </c>
      <c r="I22" s="191">
        <v>27</v>
      </c>
      <c r="J22" s="191">
        <v>143</v>
      </c>
      <c r="K22" s="191">
        <v>1</v>
      </c>
      <c r="L22" s="185">
        <v>436</v>
      </c>
      <c r="M22" s="77"/>
    </row>
    <row r="23" spans="1:13" ht="15">
      <c r="A23" s="34"/>
      <c r="B23" s="181" t="s">
        <v>239</v>
      </c>
      <c r="C23" s="190" t="s">
        <v>22</v>
      </c>
      <c r="D23" s="191" t="s">
        <v>22</v>
      </c>
      <c r="E23" s="191" t="s">
        <v>22</v>
      </c>
      <c r="F23" s="191" t="s">
        <v>22</v>
      </c>
      <c r="G23" s="191" t="s">
        <v>22</v>
      </c>
      <c r="H23" s="191" t="s">
        <v>22</v>
      </c>
      <c r="I23" s="191" t="s">
        <v>22</v>
      </c>
      <c r="J23" s="191" t="s">
        <v>22</v>
      </c>
      <c r="K23" s="191" t="s">
        <v>22</v>
      </c>
      <c r="L23" s="185" t="s">
        <v>22</v>
      </c>
      <c r="M23" s="77"/>
    </row>
    <row r="24" spans="1:13" ht="15">
      <c r="A24" s="34"/>
      <c r="B24" s="181" t="s">
        <v>34</v>
      </c>
      <c r="C24" s="190">
        <v>186</v>
      </c>
      <c r="D24" s="191">
        <v>25</v>
      </c>
      <c r="E24" s="191">
        <v>220</v>
      </c>
      <c r="F24" s="191">
        <v>28</v>
      </c>
      <c r="G24" s="191">
        <v>124</v>
      </c>
      <c r="H24" s="191">
        <v>40</v>
      </c>
      <c r="I24" s="191">
        <v>148</v>
      </c>
      <c r="J24" s="191">
        <v>281</v>
      </c>
      <c r="K24" s="191">
        <v>46</v>
      </c>
      <c r="L24" s="185">
        <v>1098</v>
      </c>
      <c r="M24" s="77"/>
    </row>
    <row r="25" spans="1:13" ht="15">
      <c r="A25" s="34"/>
      <c r="B25" s="164" t="s">
        <v>240</v>
      </c>
      <c r="C25" s="190" t="s">
        <v>22</v>
      </c>
      <c r="D25" s="191" t="s">
        <v>22</v>
      </c>
      <c r="E25" s="191" t="s">
        <v>22</v>
      </c>
      <c r="F25" s="191" t="s">
        <v>22</v>
      </c>
      <c r="G25" s="191" t="s">
        <v>22</v>
      </c>
      <c r="H25" s="191" t="s">
        <v>22</v>
      </c>
      <c r="I25" s="191" t="s">
        <v>22</v>
      </c>
      <c r="J25" s="191" t="s">
        <v>22</v>
      </c>
      <c r="K25" s="191" t="s">
        <v>22</v>
      </c>
      <c r="L25" s="185" t="s">
        <v>22</v>
      </c>
      <c r="M25" s="77"/>
    </row>
    <row r="26" spans="1:13" ht="15">
      <c r="A26" s="34"/>
      <c r="B26" s="181" t="s">
        <v>36</v>
      </c>
      <c r="C26" s="190">
        <v>25</v>
      </c>
      <c r="D26" s="191">
        <v>5</v>
      </c>
      <c r="E26" s="191">
        <v>126</v>
      </c>
      <c r="F26" s="191">
        <v>9</v>
      </c>
      <c r="G26" s="191">
        <v>11</v>
      </c>
      <c r="H26" s="191">
        <v>33</v>
      </c>
      <c r="I26" s="191">
        <v>44</v>
      </c>
      <c r="J26" s="191">
        <v>101</v>
      </c>
      <c r="K26" s="191">
        <v>2</v>
      </c>
      <c r="L26" s="185">
        <v>356</v>
      </c>
      <c r="M26" s="77"/>
    </row>
    <row r="27" spans="1:13" ht="15">
      <c r="A27" s="34"/>
      <c r="B27" s="181" t="s">
        <v>51</v>
      </c>
      <c r="C27" s="190">
        <v>30</v>
      </c>
      <c r="D27" s="191">
        <v>11</v>
      </c>
      <c r="E27" s="191">
        <v>224</v>
      </c>
      <c r="F27" s="191">
        <v>158</v>
      </c>
      <c r="G27" s="191">
        <v>16</v>
      </c>
      <c r="H27" s="191">
        <v>42</v>
      </c>
      <c r="I27" s="191">
        <v>45</v>
      </c>
      <c r="J27" s="191">
        <v>194</v>
      </c>
      <c r="K27" s="191">
        <v>2</v>
      </c>
      <c r="L27" s="185">
        <v>722</v>
      </c>
      <c r="M27" s="77"/>
    </row>
    <row r="28" spans="1:13" ht="15">
      <c r="A28" s="34"/>
      <c r="B28" s="181" t="s">
        <v>37</v>
      </c>
      <c r="C28" s="190">
        <v>0</v>
      </c>
      <c r="D28" s="191">
        <v>0</v>
      </c>
      <c r="E28" s="191">
        <v>30</v>
      </c>
      <c r="F28" s="191">
        <v>13</v>
      </c>
      <c r="G28" s="191">
        <v>8</v>
      </c>
      <c r="H28" s="191">
        <v>13</v>
      </c>
      <c r="I28" s="191">
        <v>17</v>
      </c>
      <c r="J28" s="191">
        <v>24</v>
      </c>
      <c r="K28" s="191">
        <v>2</v>
      </c>
      <c r="L28" s="185">
        <v>107</v>
      </c>
      <c r="M28" s="77"/>
    </row>
    <row r="29" spans="1:13" ht="15">
      <c r="A29" s="34"/>
      <c r="B29" s="181" t="s">
        <v>38</v>
      </c>
      <c r="C29" s="190">
        <v>15</v>
      </c>
      <c r="D29" s="191">
        <v>0</v>
      </c>
      <c r="E29" s="191">
        <v>22</v>
      </c>
      <c r="F29" s="191">
        <v>8</v>
      </c>
      <c r="G29" s="191">
        <v>6</v>
      </c>
      <c r="H29" s="191">
        <v>13</v>
      </c>
      <c r="I29" s="191">
        <v>27</v>
      </c>
      <c r="J29" s="191">
        <v>243</v>
      </c>
      <c r="K29" s="191">
        <v>3</v>
      </c>
      <c r="L29" s="185">
        <v>337</v>
      </c>
      <c r="M29" s="77"/>
    </row>
    <row r="30" spans="1:13" ht="15">
      <c r="A30" s="34"/>
      <c r="B30" s="181" t="s">
        <v>39</v>
      </c>
      <c r="C30" s="190">
        <v>8</v>
      </c>
      <c r="D30" s="191">
        <v>0</v>
      </c>
      <c r="E30" s="191">
        <v>11</v>
      </c>
      <c r="F30" s="191">
        <v>1</v>
      </c>
      <c r="G30" s="191">
        <v>18</v>
      </c>
      <c r="H30" s="191">
        <v>7</v>
      </c>
      <c r="I30" s="191">
        <v>8</v>
      </c>
      <c r="J30" s="191">
        <v>27</v>
      </c>
      <c r="K30" s="191">
        <v>11</v>
      </c>
      <c r="L30" s="185">
        <v>91</v>
      </c>
      <c r="M30" s="77"/>
    </row>
    <row r="31" spans="1:13" ht="15">
      <c r="A31" s="34"/>
      <c r="B31" s="181" t="s">
        <v>40</v>
      </c>
      <c r="C31" s="190">
        <v>96</v>
      </c>
      <c r="D31" s="191">
        <v>8</v>
      </c>
      <c r="E31" s="191">
        <v>78</v>
      </c>
      <c r="F31" s="191">
        <v>16</v>
      </c>
      <c r="G31" s="191">
        <v>34</v>
      </c>
      <c r="H31" s="191">
        <v>84</v>
      </c>
      <c r="I31" s="191">
        <v>90</v>
      </c>
      <c r="J31" s="191">
        <v>81</v>
      </c>
      <c r="K31" s="191">
        <v>44</v>
      </c>
      <c r="L31" s="185">
        <v>531</v>
      </c>
      <c r="M31" s="77"/>
    </row>
    <row r="32" spans="1:13" ht="15">
      <c r="A32" s="34"/>
      <c r="B32" s="181" t="s">
        <v>41</v>
      </c>
      <c r="C32" s="190">
        <v>143</v>
      </c>
      <c r="D32" s="191">
        <v>30</v>
      </c>
      <c r="E32" s="191">
        <v>155</v>
      </c>
      <c r="F32" s="191">
        <v>24</v>
      </c>
      <c r="G32" s="191">
        <v>38</v>
      </c>
      <c r="H32" s="191">
        <v>72</v>
      </c>
      <c r="I32" s="191">
        <v>92</v>
      </c>
      <c r="J32" s="191">
        <v>220</v>
      </c>
      <c r="K32" s="191">
        <v>13</v>
      </c>
      <c r="L32" s="185">
        <v>787</v>
      </c>
      <c r="M32" s="77"/>
    </row>
    <row r="33" spans="1:13" ht="15">
      <c r="A33" s="34"/>
      <c r="B33" s="182" t="s">
        <v>42</v>
      </c>
      <c r="C33" s="192">
        <v>474</v>
      </c>
      <c r="D33" s="193">
        <v>21</v>
      </c>
      <c r="E33" s="193">
        <v>454</v>
      </c>
      <c r="F33" s="193">
        <v>23</v>
      </c>
      <c r="G33" s="193">
        <v>145</v>
      </c>
      <c r="H33" s="193">
        <v>69</v>
      </c>
      <c r="I33" s="193">
        <v>31</v>
      </c>
      <c r="J33" s="193">
        <v>1028</v>
      </c>
      <c r="K33" s="193">
        <v>61</v>
      </c>
      <c r="L33" s="186">
        <v>2306</v>
      </c>
      <c r="M33" s="77"/>
    </row>
    <row r="34" spans="1:13" ht="15">
      <c r="A34" s="34"/>
      <c r="B34" s="88" t="s">
        <v>44</v>
      </c>
      <c r="C34" s="194">
        <v>77</v>
      </c>
      <c r="D34" s="195">
        <v>14</v>
      </c>
      <c r="E34" s="195">
        <v>51</v>
      </c>
      <c r="F34" s="195">
        <v>2</v>
      </c>
      <c r="G34" s="195">
        <v>45</v>
      </c>
      <c r="H34" s="195">
        <v>27</v>
      </c>
      <c r="I34" s="195">
        <v>58</v>
      </c>
      <c r="J34" s="195">
        <v>67</v>
      </c>
      <c r="K34" s="195">
        <v>10</v>
      </c>
      <c r="L34" s="187">
        <v>351</v>
      </c>
      <c r="M34" s="77"/>
    </row>
    <row r="35" spans="1:13" ht="15">
      <c r="A35" s="34"/>
      <c r="B35" s="183" t="s">
        <v>46</v>
      </c>
      <c r="C35" s="188">
        <v>2</v>
      </c>
      <c r="D35" s="189">
        <v>0</v>
      </c>
      <c r="E35" s="189">
        <v>42</v>
      </c>
      <c r="F35" s="189">
        <v>4</v>
      </c>
      <c r="G35" s="189">
        <v>3</v>
      </c>
      <c r="H35" s="189">
        <v>4</v>
      </c>
      <c r="I35" s="189">
        <v>4</v>
      </c>
      <c r="J35" s="189">
        <v>17</v>
      </c>
      <c r="K35" s="189">
        <v>0</v>
      </c>
      <c r="L35" s="184">
        <v>76</v>
      </c>
      <c r="M35" s="77"/>
    </row>
    <row r="36" spans="1:13" ht="15">
      <c r="A36" s="34"/>
      <c r="B36" s="182" t="s">
        <v>47</v>
      </c>
      <c r="C36" s="192">
        <v>20</v>
      </c>
      <c r="D36" s="193">
        <v>1</v>
      </c>
      <c r="E36" s="193">
        <v>440</v>
      </c>
      <c r="F36" s="193">
        <v>112</v>
      </c>
      <c r="G36" s="193">
        <v>17</v>
      </c>
      <c r="H36" s="193">
        <v>19</v>
      </c>
      <c r="I36" s="193">
        <v>19</v>
      </c>
      <c r="J36" s="193">
        <v>226</v>
      </c>
      <c r="K36" s="193">
        <v>46</v>
      </c>
      <c r="L36" s="186">
        <v>900</v>
      </c>
      <c r="M36" s="77"/>
    </row>
    <row r="37" spans="1:12" ht="15">
      <c r="A37" s="34"/>
      <c r="B37" s="40"/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1:12" ht="15">
      <c r="A38" s="34"/>
      <c r="B38" s="1" t="s">
        <v>241</v>
      </c>
      <c r="C38" s="38"/>
      <c r="D38" s="38"/>
      <c r="E38" s="38"/>
      <c r="F38" s="38"/>
      <c r="G38" s="38"/>
      <c r="H38" s="38"/>
      <c r="I38" s="38"/>
      <c r="J38" s="38"/>
      <c r="K38" s="38"/>
      <c r="L38" s="38"/>
    </row>
    <row r="39" spans="1:2" ht="15">
      <c r="A39" s="34"/>
      <c r="B39" s="1" t="s">
        <v>237</v>
      </c>
    </row>
    <row r="40" spans="1:2" ht="15">
      <c r="A40" s="34"/>
      <c r="B40" s="14" t="s">
        <v>127</v>
      </c>
    </row>
    <row r="65" spans="2:14" ht="48">
      <c r="B65" s="56"/>
      <c r="C65" s="97" t="s">
        <v>123</v>
      </c>
      <c r="D65" s="97" t="s">
        <v>116</v>
      </c>
      <c r="E65" s="97" t="s">
        <v>117</v>
      </c>
      <c r="F65" s="97" t="s">
        <v>118</v>
      </c>
      <c r="G65" s="97" t="s">
        <v>119</v>
      </c>
      <c r="H65" s="97" t="s">
        <v>124</v>
      </c>
      <c r="I65" s="97" t="s">
        <v>120</v>
      </c>
      <c r="J65" s="97" t="s">
        <v>122</v>
      </c>
      <c r="K65" s="97" t="s">
        <v>121</v>
      </c>
      <c r="L65" s="97" t="s">
        <v>125</v>
      </c>
      <c r="M65" s="56"/>
      <c r="N65" s="56"/>
    </row>
    <row r="66" spans="1:12" ht="15">
      <c r="A66" s="34"/>
      <c r="C66" s="377">
        <f aca="true" t="shared" si="0" ref="C66:L66">SUM(C6:C33)</f>
        <v>3368</v>
      </c>
      <c r="D66" s="377">
        <f t="shared" si="0"/>
        <v>422</v>
      </c>
      <c r="E66" s="377">
        <f t="shared" si="0"/>
        <v>7019</v>
      </c>
      <c r="F66" s="377">
        <f t="shared" si="0"/>
        <v>6008</v>
      </c>
      <c r="G66" s="377">
        <f t="shared" si="0"/>
        <v>1900</v>
      </c>
      <c r="H66" s="377">
        <f t="shared" si="0"/>
        <v>2345</v>
      </c>
      <c r="I66" s="377">
        <f t="shared" si="0"/>
        <v>8592</v>
      </c>
      <c r="J66" s="377">
        <f t="shared" si="0"/>
        <v>7744</v>
      </c>
      <c r="K66" s="377">
        <f t="shared" si="0"/>
        <v>631</v>
      </c>
      <c r="L66" s="377">
        <f t="shared" si="0"/>
        <v>38029</v>
      </c>
    </row>
    <row r="67" spans="1:12" ht="15">
      <c r="A67" s="34"/>
      <c r="C67" s="378">
        <f aca="true" t="shared" si="1" ref="C67:L67">+C66/$L$66*100</f>
        <v>8.856399063872308</v>
      </c>
      <c r="D67" s="378">
        <f t="shared" si="1"/>
        <v>1.1096794551526468</v>
      </c>
      <c r="E67" s="378">
        <f t="shared" si="1"/>
        <v>18.456967051460726</v>
      </c>
      <c r="F67" s="378">
        <f t="shared" si="1"/>
        <v>15.798469588997872</v>
      </c>
      <c r="G67" s="378">
        <f t="shared" si="1"/>
        <v>4.996187120355518</v>
      </c>
      <c r="H67" s="378">
        <f t="shared" si="1"/>
        <v>6.166346735386153</v>
      </c>
      <c r="I67" s="378">
        <f t="shared" si="1"/>
        <v>22.593284072681374</v>
      </c>
      <c r="J67" s="378">
        <f t="shared" si="1"/>
        <v>20.36340687370165</v>
      </c>
      <c r="K67" s="378">
        <f t="shared" si="1"/>
        <v>1.6592600383917535</v>
      </c>
      <c r="L67" s="378">
        <f t="shared" si="1"/>
        <v>100</v>
      </c>
    </row>
    <row r="68" ht="15">
      <c r="A68" s="34"/>
    </row>
    <row r="69" ht="15">
      <c r="A69" s="34"/>
    </row>
    <row r="72" ht="15">
      <c r="A72" s="1" t="s">
        <v>192</v>
      </c>
    </row>
    <row r="73" spans="1:21" ht="15">
      <c r="A73" s="2" t="s">
        <v>104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 ht="15"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">
      <c r="A75" s="2" t="s">
        <v>3</v>
      </c>
      <c r="B75" s="4">
        <v>42305.64685185185</v>
      </c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">
      <c r="A76" s="2" t="s">
        <v>4</v>
      </c>
      <c r="B76" s="4">
        <v>42307.50008563657</v>
      </c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>
      <c r="A77" s="2" t="s">
        <v>5</v>
      </c>
      <c r="B77" s="2" t="s">
        <v>6</v>
      </c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 ht="15">
      <c r="B78" s="2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">
      <c r="A79" s="2" t="s">
        <v>7</v>
      </c>
      <c r="B79" s="2" t="s">
        <v>83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 ht="60">
      <c r="B80" s="2"/>
      <c r="C80" s="3"/>
      <c r="D80" s="3"/>
      <c r="E80" s="3"/>
      <c r="F80" s="3"/>
      <c r="G80" s="3"/>
      <c r="H80" s="3"/>
      <c r="I80" s="3"/>
      <c r="J80" s="3"/>
      <c r="K80" s="3"/>
      <c r="L80" s="68" t="s">
        <v>123</v>
      </c>
      <c r="M80" s="67" t="s">
        <v>116</v>
      </c>
      <c r="N80" s="67" t="s">
        <v>117</v>
      </c>
      <c r="O80" s="67" t="s">
        <v>118</v>
      </c>
      <c r="P80" s="67" t="s">
        <v>119</v>
      </c>
      <c r="Q80" s="67" t="s">
        <v>124</v>
      </c>
      <c r="R80" s="67" t="s">
        <v>120</v>
      </c>
      <c r="S80" s="67" t="s">
        <v>122</v>
      </c>
      <c r="T80" s="67" t="s">
        <v>121</v>
      </c>
      <c r="U80" s="3"/>
    </row>
    <row r="81" spans="1:21" ht="15">
      <c r="A81" s="154" t="s">
        <v>59</v>
      </c>
      <c r="B81" s="154" t="s">
        <v>13</v>
      </c>
      <c r="C81" s="154" t="s">
        <v>13</v>
      </c>
      <c r="D81" s="154" t="s">
        <v>13</v>
      </c>
      <c r="E81" s="154" t="s">
        <v>13</v>
      </c>
      <c r="F81" s="154" t="s">
        <v>13</v>
      </c>
      <c r="G81" s="154" t="s">
        <v>13</v>
      </c>
      <c r="H81" s="154" t="s">
        <v>13</v>
      </c>
      <c r="I81" s="154" t="s">
        <v>13</v>
      </c>
      <c r="J81" s="154" t="s">
        <v>13</v>
      </c>
      <c r="K81" s="154" t="s">
        <v>13</v>
      </c>
      <c r="L81" s="154" t="s">
        <v>14</v>
      </c>
      <c r="M81" s="154" t="s">
        <v>14</v>
      </c>
      <c r="N81" s="154" t="s">
        <v>14</v>
      </c>
      <c r="O81" s="154" t="s">
        <v>14</v>
      </c>
      <c r="P81" s="154" t="s">
        <v>14</v>
      </c>
      <c r="Q81" s="154" t="s">
        <v>14</v>
      </c>
      <c r="R81" s="154" t="s">
        <v>14</v>
      </c>
      <c r="S81" s="154" t="s">
        <v>14</v>
      </c>
      <c r="T81" s="154" t="s">
        <v>14</v>
      </c>
      <c r="U81" s="154" t="s">
        <v>14</v>
      </c>
    </row>
    <row r="82" spans="1:21" ht="15">
      <c r="A82" s="154" t="s">
        <v>105</v>
      </c>
      <c r="B82" s="154" t="s">
        <v>106</v>
      </c>
      <c r="C82" s="154" t="s">
        <v>114</v>
      </c>
      <c r="D82" s="154" t="s">
        <v>107</v>
      </c>
      <c r="E82" s="154" t="s">
        <v>108</v>
      </c>
      <c r="F82" s="154" t="s">
        <v>109</v>
      </c>
      <c r="G82" s="154" t="s">
        <v>110</v>
      </c>
      <c r="H82" s="154" t="s">
        <v>115</v>
      </c>
      <c r="I82" s="154" t="s">
        <v>111</v>
      </c>
      <c r="J82" s="154" t="s">
        <v>112</v>
      </c>
      <c r="K82" s="154" t="s">
        <v>113</v>
      </c>
      <c r="L82" s="154" t="s">
        <v>106</v>
      </c>
      <c r="M82" s="154" t="s">
        <v>114</v>
      </c>
      <c r="N82" s="154" t="s">
        <v>107</v>
      </c>
      <c r="O82" s="154" t="s">
        <v>108</v>
      </c>
      <c r="P82" s="154" t="s">
        <v>109</v>
      </c>
      <c r="Q82" s="154" t="s">
        <v>110</v>
      </c>
      <c r="R82" s="154" t="s">
        <v>115</v>
      </c>
      <c r="S82" s="154" t="s">
        <v>111</v>
      </c>
      <c r="T82" s="154" t="s">
        <v>112</v>
      </c>
      <c r="U82" s="154" t="s">
        <v>113</v>
      </c>
    </row>
    <row r="83" spans="1:21" ht="15">
      <c r="A83" s="154" t="s">
        <v>15</v>
      </c>
      <c r="B83" s="6">
        <v>71</v>
      </c>
      <c r="C83" s="6">
        <v>7</v>
      </c>
      <c r="D83" s="6">
        <v>113</v>
      </c>
      <c r="E83" s="6">
        <v>22</v>
      </c>
      <c r="F83" s="6">
        <v>58</v>
      </c>
      <c r="G83" s="6">
        <v>39</v>
      </c>
      <c r="H83" s="6">
        <v>137</v>
      </c>
      <c r="I83" s="6">
        <v>232</v>
      </c>
      <c r="J83" s="6">
        <v>11</v>
      </c>
      <c r="K83" s="7" t="s">
        <v>22</v>
      </c>
      <c r="L83" s="6">
        <v>76</v>
      </c>
      <c r="M83" s="6">
        <v>8</v>
      </c>
      <c r="N83" s="6">
        <v>116</v>
      </c>
      <c r="O83" s="6">
        <v>24</v>
      </c>
      <c r="P83" s="6">
        <v>64</v>
      </c>
      <c r="Q83" s="6">
        <v>44</v>
      </c>
      <c r="R83" s="6">
        <v>263</v>
      </c>
      <c r="S83" s="6">
        <v>267</v>
      </c>
      <c r="T83" s="6">
        <v>9</v>
      </c>
      <c r="U83" s="7" t="s">
        <v>22</v>
      </c>
    </row>
    <row r="84" spans="1:21" ht="15">
      <c r="A84" s="154" t="s">
        <v>16</v>
      </c>
      <c r="B84" s="6">
        <v>1</v>
      </c>
      <c r="C84" s="6">
        <v>1</v>
      </c>
      <c r="D84" s="6">
        <v>21</v>
      </c>
      <c r="E84" s="6">
        <v>14</v>
      </c>
      <c r="F84" s="6">
        <v>9</v>
      </c>
      <c r="G84" s="6">
        <v>0</v>
      </c>
      <c r="H84" s="6">
        <v>4</v>
      </c>
      <c r="I84" s="6">
        <v>45</v>
      </c>
      <c r="J84" s="6">
        <v>0</v>
      </c>
      <c r="K84" s="7" t="s">
        <v>22</v>
      </c>
      <c r="L84" s="6">
        <v>1</v>
      </c>
      <c r="M84" s="6">
        <v>0</v>
      </c>
      <c r="N84" s="6">
        <v>20</v>
      </c>
      <c r="O84" s="6">
        <v>29</v>
      </c>
      <c r="P84" s="6">
        <v>14</v>
      </c>
      <c r="Q84" s="6">
        <v>1</v>
      </c>
      <c r="R84" s="6">
        <v>10</v>
      </c>
      <c r="S84" s="6">
        <v>70</v>
      </c>
      <c r="T84" s="6">
        <v>1</v>
      </c>
      <c r="U84" s="7" t="s">
        <v>22</v>
      </c>
    </row>
    <row r="85" spans="1:21" ht="15">
      <c r="A85" s="154" t="s">
        <v>17</v>
      </c>
      <c r="B85" s="6">
        <v>87</v>
      </c>
      <c r="C85" s="6">
        <v>1</v>
      </c>
      <c r="D85" s="6">
        <v>68</v>
      </c>
      <c r="E85" s="6">
        <v>11</v>
      </c>
      <c r="F85" s="6">
        <v>58</v>
      </c>
      <c r="G85" s="6">
        <v>25</v>
      </c>
      <c r="H85" s="6">
        <v>45</v>
      </c>
      <c r="I85" s="6">
        <v>94</v>
      </c>
      <c r="J85" s="6">
        <v>38</v>
      </c>
      <c r="K85" s="7" t="s">
        <v>22</v>
      </c>
      <c r="L85" s="6">
        <v>104</v>
      </c>
      <c r="M85" s="6">
        <v>0</v>
      </c>
      <c r="N85" s="6">
        <v>65</v>
      </c>
      <c r="O85" s="6">
        <v>18</v>
      </c>
      <c r="P85" s="6">
        <v>63</v>
      </c>
      <c r="Q85" s="6">
        <v>32</v>
      </c>
      <c r="R85" s="6">
        <v>36</v>
      </c>
      <c r="S85" s="6">
        <v>111</v>
      </c>
      <c r="T85" s="6">
        <v>39</v>
      </c>
      <c r="U85" s="7" t="s">
        <v>22</v>
      </c>
    </row>
    <row r="86" spans="1:21" ht="15">
      <c r="A86" s="154" t="s">
        <v>18</v>
      </c>
      <c r="B86" s="6">
        <v>141</v>
      </c>
      <c r="C86" s="6">
        <v>26</v>
      </c>
      <c r="D86" s="6">
        <v>64</v>
      </c>
      <c r="E86" s="6">
        <v>12</v>
      </c>
      <c r="F86" s="6">
        <v>63</v>
      </c>
      <c r="G86" s="6">
        <v>20</v>
      </c>
      <c r="H86" s="6">
        <v>108</v>
      </c>
      <c r="I86" s="6">
        <v>153</v>
      </c>
      <c r="J86" s="7" t="s">
        <v>22</v>
      </c>
      <c r="K86" s="7" t="s">
        <v>22</v>
      </c>
      <c r="L86" s="6">
        <v>141</v>
      </c>
      <c r="M86" s="6">
        <v>26</v>
      </c>
      <c r="N86" s="6">
        <v>69</v>
      </c>
      <c r="O86" s="6">
        <v>14</v>
      </c>
      <c r="P86" s="6">
        <v>72</v>
      </c>
      <c r="Q86" s="6">
        <v>21</v>
      </c>
      <c r="R86" s="6">
        <v>96</v>
      </c>
      <c r="S86" s="6">
        <v>194</v>
      </c>
      <c r="T86" s="7" t="s">
        <v>22</v>
      </c>
      <c r="U86" s="7" t="s">
        <v>22</v>
      </c>
    </row>
    <row r="87" spans="1:21" ht="15">
      <c r="A87" s="154" t="s">
        <v>20</v>
      </c>
      <c r="B87" s="6">
        <v>8</v>
      </c>
      <c r="C87" s="6">
        <v>1</v>
      </c>
      <c r="D87" s="6">
        <v>30</v>
      </c>
      <c r="E87" s="6">
        <v>4</v>
      </c>
      <c r="F87" s="6">
        <v>5</v>
      </c>
      <c r="G87" s="6">
        <v>18</v>
      </c>
      <c r="H87" s="6">
        <v>11</v>
      </c>
      <c r="I87" s="6">
        <v>3</v>
      </c>
      <c r="J87" s="6">
        <v>4</v>
      </c>
      <c r="K87" s="7" t="s">
        <v>22</v>
      </c>
      <c r="L87" s="6">
        <v>12</v>
      </c>
      <c r="M87" s="6">
        <v>2</v>
      </c>
      <c r="N87" s="6">
        <v>40</v>
      </c>
      <c r="O87" s="6">
        <v>5</v>
      </c>
      <c r="P87" s="6">
        <v>5</v>
      </c>
      <c r="Q87" s="6">
        <v>20</v>
      </c>
      <c r="R87" s="6">
        <v>14</v>
      </c>
      <c r="S87" s="6">
        <v>8</v>
      </c>
      <c r="T87" s="6">
        <v>4</v>
      </c>
      <c r="U87" s="7" t="s">
        <v>22</v>
      </c>
    </row>
    <row r="88" spans="1:21" ht="15">
      <c r="A88" s="154" t="s">
        <v>21</v>
      </c>
      <c r="B88" s="7" t="s">
        <v>22</v>
      </c>
      <c r="C88" s="7" t="s">
        <v>22</v>
      </c>
      <c r="D88" s="7" t="s">
        <v>22</v>
      </c>
      <c r="E88" s="7" t="s">
        <v>22</v>
      </c>
      <c r="F88" s="7" t="s">
        <v>22</v>
      </c>
      <c r="G88" s="7" t="s">
        <v>22</v>
      </c>
      <c r="H88" s="7" t="s">
        <v>22</v>
      </c>
      <c r="I88" s="7" t="s">
        <v>22</v>
      </c>
      <c r="J88" s="7" t="s">
        <v>22</v>
      </c>
      <c r="K88" s="7" t="s">
        <v>22</v>
      </c>
      <c r="L88" s="6">
        <v>28</v>
      </c>
      <c r="M88" s="6">
        <v>25</v>
      </c>
      <c r="N88" s="6">
        <v>11</v>
      </c>
      <c r="O88" s="6">
        <v>3</v>
      </c>
      <c r="P88" s="6">
        <v>10</v>
      </c>
      <c r="Q88" s="6">
        <v>4</v>
      </c>
      <c r="R88" s="6">
        <v>10</v>
      </c>
      <c r="S88" s="6">
        <v>22</v>
      </c>
      <c r="T88" s="6">
        <v>3</v>
      </c>
      <c r="U88" s="7" t="s">
        <v>22</v>
      </c>
    </row>
    <row r="89" spans="1:21" ht="15">
      <c r="A89" s="154" t="s">
        <v>23</v>
      </c>
      <c r="B89" s="6">
        <v>39</v>
      </c>
      <c r="C89" s="6">
        <v>7</v>
      </c>
      <c r="D89" s="6">
        <v>260</v>
      </c>
      <c r="E89" s="6">
        <v>746</v>
      </c>
      <c r="F89" s="6">
        <v>47</v>
      </c>
      <c r="G89" s="6">
        <v>38</v>
      </c>
      <c r="H89" s="6">
        <v>55</v>
      </c>
      <c r="I89" s="6">
        <v>187</v>
      </c>
      <c r="J89" s="6">
        <v>24</v>
      </c>
      <c r="K89" s="7" t="s">
        <v>22</v>
      </c>
      <c r="L89" s="6">
        <v>49</v>
      </c>
      <c r="M89" s="6">
        <v>5</v>
      </c>
      <c r="N89" s="6">
        <v>286</v>
      </c>
      <c r="O89" s="6">
        <v>788</v>
      </c>
      <c r="P89" s="6">
        <v>55</v>
      </c>
      <c r="Q89" s="6">
        <v>57</v>
      </c>
      <c r="R89" s="6">
        <v>59</v>
      </c>
      <c r="S89" s="6">
        <v>241</v>
      </c>
      <c r="T89" s="6">
        <v>29</v>
      </c>
      <c r="U89" s="7" t="s">
        <v>22</v>
      </c>
    </row>
    <row r="90" spans="1:21" ht="15">
      <c r="A90" s="154" t="s">
        <v>24</v>
      </c>
      <c r="B90" s="6">
        <v>361</v>
      </c>
      <c r="C90" s="6">
        <v>42</v>
      </c>
      <c r="D90" s="6">
        <v>1293</v>
      </c>
      <c r="E90" s="6">
        <v>591</v>
      </c>
      <c r="F90" s="6">
        <v>122</v>
      </c>
      <c r="G90" s="6">
        <v>73</v>
      </c>
      <c r="H90" s="6">
        <v>606</v>
      </c>
      <c r="I90" s="6">
        <v>742</v>
      </c>
      <c r="J90" s="6">
        <v>54</v>
      </c>
      <c r="K90" s="7" t="s">
        <v>22</v>
      </c>
      <c r="L90" s="6">
        <v>356</v>
      </c>
      <c r="M90" s="6">
        <v>38</v>
      </c>
      <c r="N90" s="6">
        <v>1439</v>
      </c>
      <c r="O90" s="6">
        <v>631</v>
      </c>
      <c r="P90" s="6">
        <v>121</v>
      </c>
      <c r="Q90" s="6">
        <v>81</v>
      </c>
      <c r="R90" s="6">
        <v>634</v>
      </c>
      <c r="S90" s="6">
        <v>840</v>
      </c>
      <c r="T90" s="6">
        <v>51</v>
      </c>
      <c r="U90" s="7" t="s">
        <v>22</v>
      </c>
    </row>
    <row r="91" spans="1:21" ht="15">
      <c r="A91" s="154" t="s">
        <v>25</v>
      </c>
      <c r="B91" s="6">
        <v>599</v>
      </c>
      <c r="C91" s="6">
        <v>107</v>
      </c>
      <c r="D91" s="6">
        <v>505</v>
      </c>
      <c r="E91" s="6">
        <v>176</v>
      </c>
      <c r="F91" s="6">
        <v>332</v>
      </c>
      <c r="G91" s="6">
        <v>217</v>
      </c>
      <c r="H91" s="6">
        <v>5320</v>
      </c>
      <c r="I91" s="6">
        <v>724</v>
      </c>
      <c r="J91" s="6">
        <v>141</v>
      </c>
      <c r="K91" s="7" t="s">
        <v>22</v>
      </c>
      <c r="L91" s="6">
        <v>1053</v>
      </c>
      <c r="M91" s="6">
        <v>136</v>
      </c>
      <c r="N91" s="6">
        <v>733</v>
      </c>
      <c r="O91" s="6">
        <v>168</v>
      </c>
      <c r="P91" s="6">
        <v>305</v>
      </c>
      <c r="Q91" s="6">
        <v>535</v>
      </c>
      <c r="R91" s="6">
        <v>5640</v>
      </c>
      <c r="S91" s="6">
        <v>1398</v>
      </c>
      <c r="T91" s="6">
        <v>120</v>
      </c>
      <c r="U91" s="7" t="s">
        <v>22</v>
      </c>
    </row>
    <row r="92" spans="1:21" ht="15">
      <c r="A92" s="154" t="s">
        <v>26</v>
      </c>
      <c r="B92" s="6">
        <v>2</v>
      </c>
      <c r="C92" s="6">
        <v>0</v>
      </c>
      <c r="D92" s="6">
        <v>14</v>
      </c>
      <c r="E92" s="6">
        <v>40</v>
      </c>
      <c r="F92" s="6">
        <v>9</v>
      </c>
      <c r="G92" s="6">
        <v>4</v>
      </c>
      <c r="H92" s="6">
        <v>3</v>
      </c>
      <c r="I92" s="6">
        <v>31</v>
      </c>
      <c r="J92" s="6">
        <v>0</v>
      </c>
      <c r="K92" s="7" t="s">
        <v>22</v>
      </c>
      <c r="L92" s="6">
        <v>2</v>
      </c>
      <c r="M92" s="6">
        <v>0</v>
      </c>
      <c r="N92" s="6">
        <v>33</v>
      </c>
      <c r="O92" s="6">
        <v>37</v>
      </c>
      <c r="P92" s="6">
        <v>8</v>
      </c>
      <c r="Q92" s="6">
        <v>8</v>
      </c>
      <c r="R92" s="6">
        <v>2</v>
      </c>
      <c r="S92" s="6">
        <v>10</v>
      </c>
      <c r="T92" s="6">
        <v>0</v>
      </c>
      <c r="U92" s="7" t="s">
        <v>22</v>
      </c>
    </row>
    <row r="93" spans="1:21" ht="15">
      <c r="A93" s="154" t="s">
        <v>27</v>
      </c>
      <c r="B93" s="6">
        <v>525</v>
      </c>
      <c r="C93" s="6">
        <v>34</v>
      </c>
      <c r="D93" s="6">
        <v>2060</v>
      </c>
      <c r="E93" s="6">
        <v>2655</v>
      </c>
      <c r="F93" s="6">
        <v>440</v>
      </c>
      <c r="G93" s="6">
        <v>940</v>
      </c>
      <c r="H93" s="6">
        <v>900</v>
      </c>
      <c r="I93" s="6">
        <v>1949</v>
      </c>
      <c r="J93" s="6">
        <v>146</v>
      </c>
      <c r="K93" s="7" t="s">
        <v>22</v>
      </c>
      <c r="L93" s="6">
        <v>515</v>
      </c>
      <c r="M93" s="6">
        <v>76</v>
      </c>
      <c r="N93" s="6">
        <v>2666</v>
      </c>
      <c r="O93" s="6">
        <v>3947</v>
      </c>
      <c r="P93" s="6">
        <v>735</v>
      </c>
      <c r="Q93" s="6">
        <v>1113</v>
      </c>
      <c r="R93" s="6">
        <v>1255</v>
      </c>
      <c r="S93" s="6">
        <v>2140</v>
      </c>
      <c r="T93" s="6">
        <v>183</v>
      </c>
      <c r="U93" s="7" t="s">
        <v>22</v>
      </c>
    </row>
    <row r="94" spans="1:21" ht="15">
      <c r="A94" s="154" t="s">
        <v>28</v>
      </c>
      <c r="B94" s="6">
        <v>1</v>
      </c>
      <c r="C94" s="6">
        <v>1</v>
      </c>
      <c r="D94" s="6">
        <v>13</v>
      </c>
      <c r="E94" s="6">
        <v>27</v>
      </c>
      <c r="F94" s="6">
        <v>2</v>
      </c>
      <c r="G94" s="6">
        <v>1</v>
      </c>
      <c r="H94" s="6">
        <v>3</v>
      </c>
      <c r="I94" s="6">
        <v>17</v>
      </c>
      <c r="J94" s="6">
        <v>0</v>
      </c>
      <c r="K94" s="7" t="s">
        <v>22</v>
      </c>
      <c r="L94" s="6">
        <v>0</v>
      </c>
      <c r="M94" s="6">
        <v>0</v>
      </c>
      <c r="N94" s="6">
        <v>4</v>
      </c>
      <c r="O94" s="6">
        <v>33</v>
      </c>
      <c r="P94" s="6">
        <v>2</v>
      </c>
      <c r="Q94" s="6">
        <v>1</v>
      </c>
      <c r="R94" s="6">
        <v>2</v>
      </c>
      <c r="S94" s="6">
        <v>6</v>
      </c>
      <c r="T94" s="6">
        <v>0</v>
      </c>
      <c r="U94" s="7" t="s">
        <v>22</v>
      </c>
    </row>
    <row r="95" spans="1:21" ht="15">
      <c r="A95" s="154" t="s">
        <v>29</v>
      </c>
      <c r="B95" s="6">
        <v>14</v>
      </c>
      <c r="C95" s="6">
        <v>0</v>
      </c>
      <c r="D95" s="6">
        <v>31</v>
      </c>
      <c r="E95" s="6">
        <v>3</v>
      </c>
      <c r="F95" s="6">
        <v>17</v>
      </c>
      <c r="G95" s="6">
        <v>7</v>
      </c>
      <c r="H95" s="6">
        <v>9</v>
      </c>
      <c r="I95" s="6">
        <v>44</v>
      </c>
      <c r="J95" s="6">
        <v>2</v>
      </c>
      <c r="K95" s="7" t="s">
        <v>22</v>
      </c>
      <c r="L95" s="6">
        <v>17</v>
      </c>
      <c r="M95" s="6">
        <v>0</v>
      </c>
      <c r="N95" s="6">
        <v>47</v>
      </c>
      <c r="O95" s="6">
        <v>2</v>
      </c>
      <c r="P95" s="6">
        <v>22</v>
      </c>
      <c r="Q95" s="6">
        <v>6</v>
      </c>
      <c r="R95" s="6">
        <v>8</v>
      </c>
      <c r="S95" s="6">
        <v>51</v>
      </c>
      <c r="T95" s="6">
        <v>2</v>
      </c>
      <c r="U95" s="7" t="s">
        <v>22</v>
      </c>
    </row>
    <row r="96" spans="1:21" ht="15">
      <c r="A96" s="154" t="s">
        <v>30</v>
      </c>
      <c r="B96" s="6">
        <v>3</v>
      </c>
      <c r="C96" s="6">
        <v>4</v>
      </c>
      <c r="D96" s="6">
        <v>10</v>
      </c>
      <c r="E96" s="6">
        <v>1</v>
      </c>
      <c r="F96" s="6">
        <v>7</v>
      </c>
      <c r="G96" s="6">
        <v>27</v>
      </c>
      <c r="H96" s="6">
        <v>5</v>
      </c>
      <c r="I96" s="6">
        <v>48</v>
      </c>
      <c r="J96" s="6">
        <v>2</v>
      </c>
      <c r="K96" s="7" t="s">
        <v>22</v>
      </c>
      <c r="L96" s="6">
        <v>3</v>
      </c>
      <c r="M96" s="6">
        <v>4</v>
      </c>
      <c r="N96" s="6">
        <v>9</v>
      </c>
      <c r="O96" s="6">
        <v>2</v>
      </c>
      <c r="P96" s="6">
        <v>7</v>
      </c>
      <c r="Q96" s="6">
        <v>4</v>
      </c>
      <c r="R96" s="6">
        <v>7</v>
      </c>
      <c r="S96" s="6">
        <v>28</v>
      </c>
      <c r="T96" s="6">
        <v>2</v>
      </c>
      <c r="U96" s="7" t="s">
        <v>22</v>
      </c>
    </row>
    <row r="97" spans="1:21" ht="15">
      <c r="A97" s="154" t="s">
        <v>31</v>
      </c>
      <c r="B97" s="7" t="s">
        <v>22</v>
      </c>
      <c r="C97" s="7" t="s">
        <v>22</v>
      </c>
      <c r="D97" s="7" t="s">
        <v>22</v>
      </c>
      <c r="E97" s="7" t="s">
        <v>22</v>
      </c>
      <c r="F97" s="7" t="s">
        <v>22</v>
      </c>
      <c r="G97" s="7" t="s">
        <v>22</v>
      </c>
      <c r="H97" s="7" t="s">
        <v>22</v>
      </c>
      <c r="I97" s="7" t="s">
        <v>22</v>
      </c>
      <c r="J97" s="7" t="s">
        <v>22</v>
      </c>
      <c r="K97" s="7" t="s">
        <v>22</v>
      </c>
      <c r="L97" s="6">
        <v>6</v>
      </c>
      <c r="M97" s="6">
        <v>1</v>
      </c>
      <c r="N97" s="6">
        <v>4</v>
      </c>
      <c r="O97" s="6">
        <v>1</v>
      </c>
      <c r="P97" s="6">
        <v>3</v>
      </c>
      <c r="Q97" s="6">
        <v>6</v>
      </c>
      <c r="R97" s="6">
        <v>27</v>
      </c>
      <c r="S97" s="6">
        <v>16</v>
      </c>
      <c r="T97" s="6">
        <v>3</v>
      </c>
      <c r="U97" s="7" t="s">
        <v>22</v>
      </c>
    </row>
    <row r="98" spans="1:21" ht="15">
      <c r="A98" s="154" t="s">
        <v>32</v>
      </c>
      <c r="B98" s="6">
        <v>26</v>
      </c>
      <c r="C98" s="6">
        <v>1</v>
      </c>
      <c r="D98" s="6">
        <v>156</v>
      </c>
      <c r="E98" s="6">
        <v>24</v>
      </c>
      <c r="F98" s="6">
        <v>19</v>
      </c>
      <c r="G98" s="6">
        <v>42</v>
      </c>
      <c r="H98" s="6">
        <v>25</v>
      </c>
      <c r="I98" s="6">
        <v>130</v>
      </c>
      <c r="J98" s="6">
        <v>2</v>
      </c>
      <c r="K98" s="7" t="s">
        <v>22</v>
      </c>
      <c r="L98" s="6">
        <v>28</v>
      </c>
      <c r="M98" s="6">
        <v>1</v>
      </c>
      <c r="N98" s="6">
        <v>157</v>
      </c>
      <c r="O98" s="6">
        <v>26</v>
      </c>
      <c r="P98" s="6">
        <v>14</v>
      </c>
      <c r="Q98" s="6">
        <v>39</v>
      </c>
      <c r="R98" s="6">
        <v>27</v>
      </c>
      <c r="S98" s="6">
        <v>143</v>
      </c>
      <c r="T98" s="6">
        <v>1</v>
      </c>
      <c r="U98" s="7" t="s">
        <v>22</v>
      </c>
    </row>
    <row r="99" spans="1:21" ht="15">
      <c r="A99" s="154" t="s">
        <v>33</v>
      </c>
      <c r="B99" s="6">
        <v>0</v>
      </c>
      <c r="C99" s="6">
        <v>0</v>
      </c>
      <c r="D99" s="6">
        <v>1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7" t="s">
        <v>22</v>
      </c>
      <c r="L99" s="7" t="s">
        <v>22</v>
      </c>
      <c r="M99" s="7" t="s">
        <v>22</v>
      </c>
      <c r="N99" s="7" t="s">
        <v>22</v>
      </c>
      <c r="O99" s="7" t="s">
        <v>22</v>
      </c>
      <c r="P99" s="7" t="s">
        <v>22</v>
      </c>
      <c r="Q99" s="7" t="s">
        <v>22</v>
      </c>
      <c r="R99" s="7" t="s">
        <v>22</v>
      </c>
      <c r="S99" s="7" t="s">
        <v>22</v>
      </c>
      <c r="T99" s="7" t="s">
        <v>22</v>
      </c>
      <c r="U99" s="7" t="s">
        <v>22</v>
      </c>
    </row>
    <row r="100" spans="1:21" ht="15">
      <c r="A100" s="154" t="s">
        <v>34</v>
      </c>
      <c r="B100" s="6">
        <v>172</v>
      </c>
      <c r="C100" s="6">
        <v>19</v>
      </c>
      <c r="D100" s="6">
        <v>226</v>
      </c>
      <c r="E100" s="6">
        <v>25</v>
      </c>
      <c r="F100" s="6">
        <v>109</v>
      </c>
      <c r="G100" s="6">
        <v>45</v>
      </c>
      <c r="H100" s="6">
        <v>132</v>
      </c>
      <c r="I100" s="6">
        <v>278</v>
      </c>
      <c r="J100" s="6">
        <v>46</v>
      </c>
      <c r="K100" s="7" t="s">
        <v>22</v>
      </c>
      <c r="L100" s="6">
        <v>186</v>
      </c>
      <c r="M100" s="6">
        <v>25</v>
      </c>
      <c r="N100" s="6">
        <v>220</v>
      </c>
      <c r="O100" s="6">
        <v>28</v>
      </c>
      <c r="P100" s="6">
        <v>124</v>
      </c>
      <c r="Q100" s="6">
        <v>40</v>
      </c>
      <c r="R100" s="6">
        <v>148</v>
      </c>
      <c r="S100" s="6">
        <v>281</v>
      </c>
      <c r="T100" s="6">
        <v>46</v>
      </c>
      <c r="U100" s="7" t="s">
        <v>22</v>
      </c>
    </row>
    <row r="101" spans="1:21" ht="15">
      <c r="A101" s="154" t="s">
        <v>36</v>
      </c>
      <c r="B101" s="6">
        <v>11</v>
      </c>
      <c r="C101" s="6">
        <v>5</v>
      </c>
      <c r="D101" s="6">
        <v>86</v>
      </c>
      <c r="E101" s="6">
        <v>6</v>
      </c>
      <c r="F101" s="6">
        <v>6</v>
      </c>
      <c r="G101" s="6">
        <v>32</v>
      </c>
      <c r="H101" s="6">
        <v>40</v>
      </c>
      <c r="I101" s="6">
        <v>76</v>
      </c>
      <c r="J101" s="6">
        <v>2</v>
      </c>
      <c r="K101" s="7" t="s">
        <v>22</v>
      </c>
      <c r="L101" s="6">
        <v>25</v>
      </c>
      <c r="M101" s="6">
        <v>5</v>
      </c>
      <c r="N101" s="6">
        <v>126</v>
      </c>
      <c r="O101" s="6">
        <v>9</v>
      </c>
      <c r="P101" s="6">
        <v>11</v>
      </c>
      <c r="Q101" s="6">
        <v>33</v>
      </c>
      <c r="R101" s="6">
        <v>44</v>
      </c>
      <c r="S101" s="6">
        <v>101</v>
      </c>
      <c r="T101" s="6">
        <v>2</v>
      </c>
      <c r="U101" s="7" t="s">
        <v>22</v>
      </c>
    </row>
    <row r="102" spans="1:21" ht="15">
      <c r="A102" s="154" t="s">
        <v>51</v>
      </c>
      <c r="B102" s="6">
        <v>21</v>
      </c>
      <c r="C102" s="6">
        <v>5</v>
      </c>
      <c r="D102" s="6">
        <v>141</v>
      </c>
      <c r="E102" s="6">
        <v>122</v>
      </c>
      <c r="F102" s="6">
        <v>10</v>
      </c>
      <c r="G102" s="6">
        <v>32</v>
      </c>
      <c r="H102" s="6">
        <v>40</v>
      </c>
      <c r="I102" s="6">
        <v>147</v>
      </c>
      <c r="J102" s="6">
        <v>3</v>
      </c>
      <c r="K102" s="7" t="s">
        <v>22</v>
      </c>
      <c r="L102" s="6">
        <v>30</v>
      </c>
      <c r="M102" s="6">
        <v>11</v>
      </c>
      <c r="N102" s="6">
        <v>224</v>
      </c>
      <c r="O102" s="6">
        <v>158</v>
      </c>
      <c r="P102" s="6">
        <v>16</v>
      </c>
      <c r="Q102" s="6">
        <v>42</v>
      </c>
      <c r="R102" s="6">
        <v>45</v>
      </c>
      <c r="S102" s="6">
        <v>194</v>
      </c>
      <c r="T102" s="6">
        <v>2</v>
      </c>
      <c r="U102" s="7" t="s">
        <v>22</v>
      </c>
    </row>
    <row r="103" spans="1:21" ht="15">
      <c r="A103" s="154" t="s">
        <v>37</v>
      </c>
      <c r="B103" s="6">
        <v>1</v>
      </c>
      <c r="C103" s="6">
        <v>1</v>
      </c>
      <c r="D103" s="6">
        <v>24</v>
      </c>
      <c r="E103" s="6">
        <v>9</v>
      </c>
      <c r="F103" s="6">
        <v>8</v>
      </c>
      <c r="G103" s="6">
        <v>18</v>
      </c>
      <c r="H103" s="6">
        <v>11</v>
      </c>
      <c r="I103" s="6">
        <v>12</v>
      </c>
      <c r="J103" s="6">
        <v>5</v>
      </c>
      <c r="K103" s="7" t="s">
        <v>22</v>
      </c>
      <c r="L103" s="6">
        <v>0</v>
      </c>
      <c r="M103" s="6">
        <v>0</v>
      </c>
      <c r="N103" s="6">
        <v>30</v>
      </c>
      <c r="O103" s="6">
        <v>13</v>
      </c>
      <c r="P103" s="6">
        <v>8</v>
      </c>
      <c r="Q103" s="6">
        <v>13</v>
      </c>
      <c r="R103" s="6">
        <v>17</v>
      </c>
      <c r="S103" s="6">
        <v>24</v>
      </c>
      <c r="T103" s="6">
        <v>2</v>
      </c>
      <c r="U103" s="7" t="s">
        <v>22</v>
      </c>
    </row>
    <row r="104" spans="1:21" ht="15">
      <c r="A104" s="154" t="s">
        <v>38</v>
      </c>
      <c r="B104" s="6">
        <v>16</v>
      </c>
      <c r="C104" s="6">
        <v>0</v>
      </c>
      <c r="D104" s="6">
        <v>20</v>
      </c>
      <c r="E104" s="6">
        <v>8</v>
      </c>
      <c r="F104" s="6">
        <v>5</v>
      </c>
      <c r="G104" s="6">
        <v>12</v>
      </c>
      <c r="H104" s="6">
        <v>24</v>
      </c>
      <c r="I104" s="6">
        <v>147</v>
      </c>
      <c r="J104" s="6">
        <v>4</v>
      </c>
      <c r="K104" s="7" t="s">
        <v>22</v>
      </c>
      <c r="L104" s="6">
        <v>15</v>
      </c>
      <c r="M104" s="6">
        <v>0</v>
      </c>
      <c r="N104" s="6">
        <v>22</v>
      </c>
      <c r="O104" s="6">
        <v>8</v>
      </c>
      <c r="P104" s="6">
        <v>6</v>
      </c>
      <c r="Q104" s="6">
        <v>13</v>
      </c>
      <c r="R104" s="6">
        <v>27</v>
      </c>
      <c r="S104" s="6">
        <v>243</v>
      </c>
      <c r="T104" s="6">
        <v>3</v>
      </c>
      <c r="U104" s="7" t="s">
        <v>22</v>
      </c>
    </row>
    <row r="105" spans="1:21" ht="15">
      <c r="A105" s="154" t="s">
        <v>39</v>
      </c>
      <c r="B105" s="6">
        <v>6</v>
      </c>
      <c r="C105" s="6">
        <v>0</v>
      </c>
      <c r="D105" s="6">
        <v>14</v>
      </c>
      <c r="E105" s="6">
        <v>2</v>
      </c>
      <c r="F105" s="6">
        <v>17</v>
      </c>
      <c r="G105" s="6">
        <v>10</v>
      </c>
      <c r="H105" s="6">
        <v>7</v>
      </c>
      <c r="I105" s="6">
        <v>22</v>
      </c>
      <c r="J105" s="6">
        <v>10</v>
      </c>
      <c r="K105" s="7" t="s">
        <v>22</v>
      </c>
      <c r="L105" s="6">
        <v>8</v>
      </c>
      <c r="M105" s="6">
        <v>0</v>
      </c>
      <c r="N105" s="6">
        <v>11</v>
      </c>
      <c r="O105" s="6">
        <v>1</v>
      </c>
      <c r="P105" s="6">
        <v>18</v>
      </c>
      <c r="Q105" s="6">
        <v>7</v>
      </c>
      <c r="R105" s="6">
        <v>8</v>
      </c>
      <c r="S105" s="6">
        <v>27</v>
      </c>
      <c r="T105" s="6">
        <v>11</v>
      </c>
      <c r="U105" s="7" t="s">
        <v>22</v>
      </c>
    </row>
    <row r="106" spans="1:21" ht="15">
      <c r="A106" s="154" t="s">
        <v>40</v>
      </c>
      <c r="B106" s="6">
        <v>90</v>
      </c>
      <c r="C106" s="6">
        <v>6</v>
      </c>
      <c r="D106" s="6">
        <v>75</v>
      </c>
      <c r="E106" s="6">
        <v>13</v>
      </c>
      <c r="F106" s="6">
        <v>33</v>
      </c>
      <c r="G106" s="6">
        <v>68</v>
      </c>
      <c r="H106" s="6">
        <v>88</v>
      </c>
      <c r="I106" s="6">
        <v>61</v>
      </c>
      <c r="J106" s="6">
        <v>30</v>
      </c>
      <c r="K106" s="7" t="s">
        <v>22</v>
      </c>
      <c r="L106" s="6">
        <v>96</v>
      </c>
      <c r="M106" s="6">
        <v>8</v>
      </c>
      <c r="N106" s="6">
        <v>78</v>
      </c>
      <c r="O106" s="6">
        <v>16</v>
      </c>
      <c r="P106" s="6">
        <v>34</v>
      </c>
      <c r="Q106" s="6">
        <v>84</v>
      </c>
      <c r="R106" s="6">
        <v>90</v>
      </c>
      <c r="S106" s="6">
        <v>81</v>
      </c>
      <c r="T106" s="6">
        <v>44</v>
      </c>
      <c r="U106" s="7" t="s">
        <v>22</v>
      </c>
    </row>
    <row r="107" spans="1:21" ht="15">
      <c r="A107" s="154" t="s">
        <v>41</v>
      </c>
      <c r="B107" s="6">
        <v>105</v>
      </c>
      <c r="C107" s="6">
        <v>21</v>
      </c>
      <c r="D107" s="6">
        <v>124</v>
      </c>
      <c r="E107" s="6">
        <v>25</v>
      </c>
      <c r="F107" s="6">
        <v>37</v>
      </c>
      <c r="G107" s="6">
        <v>57</v>
      </c>
      <c r="H107" s="6">
        <v>73</v>
      </c>
      <c r="I107" s="6">
        <v>165</v>
      </c>
      <c r="J107" s="6">
        <v>9</v>
      </c>
      <c r="K107" s="7" t="s">
        <v>22</v>
      </c>
      <c r="L107" s="6">
        <v>143</v>
      </c>
      <c r="M107" s="6">
        <v>30</v>
      </c>
      <c r="N107" s="6">
        <v>155</v>
      </c>
      <c r="O107" s="6">
        <v>24</v>
      </c>
      <c r="P107" s="6">
        <v>38</v>
      </c>
      <c r="Q107" s="6">
        <v>72</v>
      </c>
      <c r="R107" s="6">
        <v>92</v>
      </c>
      <c r="S107" s="6">
        <v>220</v>
      </c>
      <c r="T107" s="6">
        <v>13</v>
      </c>
      <c r="U107" s="7" t="s">
        <v>22</v>
      </c>
    </row>
    <row r="108" spans="1:21" ht="15">
      <c r="A108" s="154" t="s">
        <v>42</v>
      </c>
      <c r="B108" s="6">
        <v>348</v>
      </c>
      <c r="C108" s="6">
        <v>29</v>
      </c>
      <c r="D108" s="6">
        <v>313</v>
      </c>
      <c r="E108" s="6">
        <v>31</v>
      </c>
      <c r="F108" s="6">
        <v>162</v>
      </c>
      <c r="G108" s="6">
        <v>70</v>
      </c>
      <c r="H108" s="6">
        <v>56</v>
      </c>
      <c r="I108" s="6">
        <v>1077</v>
      </c>
      <c r="J108" s="6">
        <v>43</v>
      </c>
      <c r="K108" s="7" t="s">
        <v>22</v>
      </c>
      <c r="L108" s="6">
        <v>474</v>
      </c>
      <c r="M108" s="6">
        <v>21</v>
      </c>
      <c r="N108" s="6">
        <v>454</v>
      </c>
      <c r="O108" s="6">
        <v>23</v>
      </c>
      <c r="P108" s="6">
        <v>145</v>
      </c>
      <c r="Q108" s="6">
        <v>69</v>
      </c>
      <c r="R108" s="6">
        <v>31</v>
      </c>
      <c r="S108" s="6">
        <v>1028</v>
      </c>
      <c r="T108" s="6">
        <v>61</v>
      </c>
      <c r="U108" s="7" t="s">
        <v>22</v>
      </c>
    </row>
    <row r="109" spans="1:21" ht="15">
      <c r="A109" s="154" t="s">
        <v>44</v>
      </c>
      <c r="B109" s="6">
        <v>75</v>
      </c>
      <c r="C109" s="6">
        <v>11</v>
      </c>
      <c r="D109" s="6">
        <v>55</v>
      </c>
      <c r="E109" s="6">
        <v>2</v>
      </c>
      <c r="F109" s="6">
        <v>46</v>
      </c>
      <c r="G109" s="6">
        <v>26</v>
      </c>
      <c r="H109" s="6">
        <v>56</v>
      </c>
      <c r="I109" s="6">
        <v>62</v>
      </c>
      <c r="J109" s="6">
        <v>11</v>
      </c>
      <c r="K109" s="7" t="s">
        <v>22</v>
      </c>
      <c r="L109" s="6">
        <v>77</v>
      </c>
      <c r="M109" s="6">
        <v>14</v>
      </c>
      <c r="N109" s="6">
        <v>51</v>
      </c>
      <c r="O109" s="6">
        <v>2</v>
      </c>
      <c r="P109" s="6">
        <v>45</v>
      </c>
      <c r="Q109" s="6">
        <v>27</v>
      </c>
      <c r="R109" s="6">
        <v>58</v>
      </c>
      <c r="S109" s="6">
        <v>67</v>
      </c>
      <c r="T109" s="6">
        <v>10</v>
      </c>
      <c r="U109" s="7" t="s">
        <v>22</v>
      </c>
    </row>
    <row r="110" spans="1:21" ht="15">
      <c r="A110" s="154" t="s">
        <v>46</v>
      </c>
      <c r="B110" s="7" t="s">
        <v>22</v>
      </c>
      <c r="C110" s="7" t="s">
        <v>22</v>
      </c>
      <c r="D110" s="7" t="s">
        <v>22</v>
      </c>
      <c r="E110" s="7" t="s">
        <v>22</v>
      </c>
      <c r="F110" s="7" t="s">
        <v>22</v>
      </c>
      <c r="G110" s="7" t="s">
        <v>22</v>
      </c>
      <c r="H110" s="7" t="s">
        <v>22</v>
      </c>
      <c r="I110" s="7" t="s">
        <v>22</v>
      </c>
      <c r="J110" s="7" t="s">
        <v>22</v>
      </c>
      <c r="K110" s="7" t="s">
        <v>22</v>
      </c>
      <c r="L110" s="6">
        <v>2</v>
      </c>
      <c r="M110" s="6">
        <v>0</v>
      </c>
      <c r="N110" s="6">
        <v>42</v>
      </c>
      <c r="O110" s="6">
        <v>4</v>
      </c>
      <c r="P110" s="6">
        <v>3</v>
      </c>
      <c r="Q110" s="6">
        <v>4</v>
      </c>
      <c r="R110" s="6">
        <v>4</v>
      </c>
      <c r="S110" s="6">
        <v>17</v>
      </c>
      <c r="T110" s="6">
        <v>0</v>
      </c>
      <c r="U110" s="7" t="s">
        <v>22</v>
      </c>
    </row>
    <row r="111" spans="1:21" ht="15">
      <c r="A111" s="154" t="s">
        <v>47</v>
      </c>
      <c r="B111" s="6">
        <v>13</v>
      </c>
      <c r="C111" s="6">
        <v>0</v>
      </c>
      <c r="D111" s="6">
        <v>512</v>
      </c>
      <c r="E111" s="6">
        <v>59</v>
      </c>
      <c r="F111" s="6">
        <v>13</v>
      </c>
      <c r="G111" s="6">
        <v>9</v>
      </c>
      <c r="H111" s="6">
        <v>12</v>
      </c>
      <c r="I111" s="6">
        <v>210</v>
      </c>
      <c r="J111" s="6">
        <v>17</v>
      </c>
      <c r="K111" s="7" t="s">
        <v>22</v>
      </c>
      <c r="L111" s="6">
        <v>20</v>
      </c>
      <c r="M111" s="6">
        <v>1</v>
      </c>
      <c r="N111" s="6">
        <v>440</v>
      </c>
      <c r="O111" s="6">
        <v>112</v>
      </c>
      <c r="P111" s="6">
        <v>17</v>
      </c>
      <c r="Q111" s="6">
        <v>19</v>
      </c>
      <c r="R111" s="6">
        <v>19</v>
      </c>
      <c r="S111" s="6">
        <v>226</v>
      </c>
      <c r="T111" s="6">
        <v>46</v>
      </c>
      <c r="U111" s="7" t="s">
        <v>22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53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9.00390625" style="1" bestFit="1" customWidth="1"/>
    <col min="3" max="3" width="11.28125" style="1" customWidth="1"/>
    <col min="4" max="4" width="15.140625" style="1" customWidth="1"/>
    <col min="5" max="7" width="8.8515625" style="1" customWidth="1"/>
    <col min="8" max="8" width="9.8515625" style="1" customWidth="1"/>
    <col min="9" max="9" width="9.8515625" style="1" bestFit="1" customWidth="1"/>
    <col min="10" max="10" width="9.8515625" style="1" customWidth="1"/>
    <col min="11" max="11" width="9.00390625" style="1" bestFit="1" customWidth="1"/>
    <col min="12" max="12" width="9.421875" style="1" customWidth="1"/>
    <col min="13" max="14" width="9.421875" style="1" bestFit="1" customWidth="1"/>
    <col min="15" max="15" width="11.28125" style="1" customWidth="1"/>
    <col min="16" max="16384" width="8.8515625" style="1" customWidth="1"/>
  </cols>
  <sheetData>
    <row r="2" ht="15">
      <c r="B2" s="12" t="s">
        <v>229</v>
      </c>
    </row>
    <row r="3" ht="15">
      <c r="B3" s="152" t="s">
        <v>214</v>
      </c>
    </row>
    <row r="4" ht="15">
      <c r="B4" s="23"/>
    </row>
    <row r="29" ht="15">
      <c r="B29" s="1" t="s">
        <v>213</v>
      </c>
    </row>
    <row r="30" ht="15">
      <c r="B30" s="14" t="s">
        <v>146</v>
      </c>
    </row>
    <row r="38" spans="8:12" ht="15">
      <c r="H38" s="62"/>
      <c r="I38" s="62"/>
      <c r="J38" s="62"/>
      <c r="K38" s="62"/>
      <c r="L38" s="62"/>
    </row>
    <row r="39" spans="8:12" ht="15">
      <c r="H39" s="62"/>
      <c r="I39" s="62"/>
      <c r="J39" s="62"/>
      <c r="K39" s="62"/>
      <c r="L39" s="62"/>
    </row>
    <row r="40" spans="8:12" ht="15">
      <c r="H40" s="62"/>
      <c r="I40" s="62"/>
      <c r="J40" s="62"/>
      <c r="K40" s="62"/>
      <c r="L40" s="62"/>
    </row>
    <row r="41" spans="8:12" ht="15">
      <c r="H41" s="62"/>
      <c r="I41" s="62"/>
      <c r="J41" s="62"/>
      <c r="K41" s="62"/>
      <c r="L41" s="62"/>
    </row>
    <row r="42" spans="10:12" ht="15">
      <c r="J42" s="62"/>
      <c r="K42" s="62"/>
      <c r="L42" s="62"/>
    </row>
    <row r="43" spans="10:12" ht="15">
      <c r="J43" s="62"/>
      <c r="K43" s="62"/>
      <c r="L43" s="62"/>
    </row>
    <row r="44" spans="10:12" ht="15">
      <c r="J44" s="62"/>
      <c r="K44" s="62"/>
      <c r="L44" s="62"/>
    </row>
    <row r="45" spans="8:12" ht="15">
      <c r="H45" s="62"/>
      <c r="I45" s="62"/>
      <c r="J45" s="62"/>
      <c r="K45" s="62"/>
      <c r="L45" s="62"/>
    </row>
    <row r="46" spans="8:12" ht="15">
      <c r="H46" s="62"/>
      <c r="I46" s="62"/>
      <c r="J46" s="62"/>
      <c r="K46" s="62"/>
      <c r="L46" s="62"/>
    </row>
    <row r="47" spans="8:12" ht="15">
      <c r="H47" s="62"/>
      <c r="I47" s="62"/>
      <c r="J47" s="62"/>
      <c r="K47" s="62"/>
      <c r="L47" s="62"/>
    </row>
    <row r="48" spans="8:12" ht="15">
      <c r="H48" s="62"/>
      <c r="I48" s="62"/>
      <c r="J48" s="62"/>
      <c r="K48" s="62"/>
      <c r="L48" s="62"/>
    </row>
    <row r="49" spans="8:12" ht="15">
      <c r="H49" s="62"/>
      <c r="I49" s="62"/>
      <c r="J49" s="62"/>
      <c r="K49" s="62"/>
      <c r="L49" s="62"/>
    </row>
    <row r="50" spans="8:12" ht="15">
      <c r="H50" s="62"/>
      <c r="I50" s="62"/>
      <c r="J50" s="62"/>
      <c r="K50" s="62"/>
      <c r="L50" s="62"/>
    </row>
    <row r="51" spans="8:12" ht="15">
      <c r="H51" s="62"/>
      <c r="I51" s="62"/>
      <c r="J51" s="62"/>
      <c r="K51" s="62"/>
      <c r="L51" s="62"/>
    </row>
    <row r="52" spans="8:12" ht="15">
      <c r="H52" s="62"/>
      <c r="I52" s="62"/>
      <c r="J52" s="62"/>
      <c r="K52" s="62"/>
      <c r="L52" s="62"/>
    </row>
    <row r="53" spans="8:12" ht="15">
      <c r="H53" s="62"/>
      <c r="I53" s="62"/>
      <c r="J53" s="62"/>
      <c r="K53" s="62"/>
      <c r="L53" s="62"/>
    </row>
    <row r="54" spans="8:12" ht="15">
      <c r="H54" s="62"/>
      <c r="I54" s="62"/>
      <c r="J54" s="62"/>
      <c r="K54" s="62"/>
      <c r="L54" s="62"/>
    </row>
    <row r="62" ht="15">
      <c r="A62" s="1" t="s">
        <v>140</v>
      </c>
    </row>
    <row r="64" spans="1:15" ht="15">
      <c r="A64" s="24" t="s">
        <v>141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6" spans="1:15" ht="15">
      <c r="A66" s="24" t="s">
        <v>3</v>
      </c>
      <c r="B66" s="153">
        <v>42300.48820601852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spans="1:15" ht="15">
      <c r="A67" s="24" t="s">
        <v>4</v>
      </c>
      <c r="B67" s="153">
        <v>42303.44186702547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</row>
    <row r="68" spans="1:15" ht="15">
      <c r="A68" s="24" t="s">
        <v>5</v>
      </c>
      <c r="B68" s="24" t="s">
        <v>6</v>
      </c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70" spans="1:19" ht="15">
      <c r="A70" s="24" t="s">
        <v>135</v>
      </c>
      <c r="B70" s="24" t="s">
        <v>125</v>
      </c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</row>
    <row r="71" spans="2:19" ht="15">
      <c r="B71" s="26"/>
      <c r="C71" s="379" t="s">
        <v>147</v>
      </c>
      <c r="D71" s="380"/>
      <c r="F71" s="154" t="s">
        <v>142</v>
      </c>
      <c r="G71" s="351" t="s">
        <v>143</v>
      </c>
      <c r="H71" s="351" t="s">
        <v>137</v>
      </c>
      <c r="I71" s="351" t="s">
        <v>144</v>
      </c>
      <c r="J71" s="351" t="s">
        <v>145</v>
      </c>
      <c r="K71" s="351" t="s">
        <v>196</v>
      </c>
      <c r="L71" s="351" t="s">
        <v>197</v>
      </c>
      <c r="M71" s="25"/>
      <c r="N71" s="25"/>
      <c r="P71" s="25"/>
      <c r="Q71" s="25"/>
      <c r="R71" s="25"/>
      <c r="S71" s="25"/>
    </row>
    <row r="72" spans="2:14" ht="15">
      <c r="B72" s="26"/>
      <c r="C72" s="336" t="s">
        <v>148</v>
      </c>
      <c r="D72" s="336" t="s">
        <v>149</v>
      </c>
      <c r="F72" s="381" t="s">
        <v>15</v>
      </c>
      <c r="G72" s="273">
        <v>37760</v>
      </c>
      <c r="H72" s="273">
        <v>1307900</v>
      </c>
      <c r="I72" s="273">
        <v>1270</v>
      </c>
      <c r="J72" s="273">
        <v>49390</v>
      </c>
      <c r="K72" s="316">
        <f>+H72/G72</f>
        <v>34.637182203389834</v>
      </c>
      <c r="L72" s="316">
        <f>+J72/I72</f>
        <v>38.889763779527556</v>
      </c>
      <c r="M72" s="61">
        <f>+L72-K72</f>
        <v>4.252581576137722</v>
      </c>
      <c r="N72" s="25"/>
    </row>
    <row r="73" spans="2:14" ht="13.9" customHeight="1">
      <c r="B73" s="381" t="s">
        <v>17</v>
      </c>
      <c r="C73" s="384">
        <v>133.00838095238095</v>
      </c>
      <c r="D73" s="384">
        <v>168.48669201520912</v>
      </c>
      <c r="F73" s="381" t="s">
        <v>16</v>
      </c>
      <c r="G73" s="273">
        <v>254410</v>
      </c>
      <c r="H73" s="273">
        <v>4650940</v>
      </c>
      <c r="I73" s="273">
        <v>2470</v>
      </c>
      <c r="J73" s="273">
        <v>44490</v>
      </c>
      <c r="K73" s="316">
        <f aca="true" t="shared" si="0" ref="K73:K101">+H73/G73</f>
        <v>18.28127825164105</v>
      </c>
      <c r="L73" s="316">
        <f aca="true" t="shared" si="1" ref="L73:L101">+J73/I73</f>
        <v>18.012145748987855</v>
      </c>
      <c r="M73" s="61">
        <f aca="true" t="shared" si="2" ref="M73:N105">+L73-K73</f>
        <v>-0.2691325026531963</v>
      </c>
      <c r="N73" s="25"/>
    </row>
    <row r="74" spans="2:14" ht="13.9" customHeight="1">
      <c r="B74" s="381" t="s">
        <v>42</v>
      </c>
      <c r="C74" s="384">
        <v>92.31691776013824</v>
      </c>
      <c r="D74" s="385">
        <v>73.66051660516605</v>
      </c>
      <c r="F74" s="381" t="s">
        <v>17</v>
      </c>
      <c r="G74" s="273">
        <v>26250</v>
      </c>
      <c r="H74" s="273">
        <v>3491470</v>
      </c>
      <c r="I74" s="273">
        <v>2630</v>
      </c>
      <c r="J74" s="273">
        <v>443120</v>
      </c>
      <c r="K74" s="316">
        <f t="shared" si="0"/>
        <v>133.00838095238095</v>
      </c>
      <c r="L74" s="316">
        <f t="shared" si="1"/>
        <v>168.48669201520912</v>
      </c>
      <c r="M74" s="61">
        <f t="shared" si="2"/>
        <v>35.47831106282817</v>
      </c>
      <c r="N74" s="25"/>
    </row>
    <row r="75" spans="2:14" ht="13.9" customHeight="1">
      <c r="B75" s="381" t="s">
        <v>39</v>
      </c>
      <c r="C75" s="384">
        <v>80.67925328807806</v>
      </c>
      <c r="D75" s="384">
        <v>476.20588235294116</v>
      </c>
      <c r="F75" s="381" t="s">
        <v>18</v>
      </c>
      <c r="G75" s="273">
        <v>38830</v>
      </c>
      <c r="H75" s="273">
        <v>2619340</v>
      </c>
      <c r="I75" s="273">
        <v>2200</v>
      </c>
      <c r="J75" s="273">
        <v>174810</v>
      </c>
      <c r="K75" s="316">
        <f t="shared" si="0"/>
        <v>67.45660571722895</v>
      </c>
      <c r="L75" s="316">
        <f t="shared" si="1"/>
        <v>79.4590909090909</v>
      </c>
      <c r="M75" s="61">
        <f t="shared" si="2"/>
        <v>12.00248519186195</v>
      </c>
      <c r="N75" s="25"/>
    </row>
    <row r="76" spans="2:14" ht="13.9" customHeight="1">
      <c r="B76" s="381" t="s">
        <v>18</v>
      </c>
      <c r="C76" s="384">
        <v>67.45660571722895</v>
      </c>
      <c r="D76" s="384">
        <v>79.4590909090909</v>
      </c>
      <c r="F76" s="381" t="s">
        <v>19</v>
      </c>
      <c r="G76" s="273">
        <v>285030</v>
      </c>
      <c r="H76" s="273">
        <v>16699580</v>
      </c>
      <c r="I76" s="273">
        <v>18010</v>
      </c>
      <c r="J76" s="273">
        <v>1008970</v>
      </c>
      <c r="K76" s="316">
        <f t="shared" si="0"/>
        <v>58.58885029646002</v>
      </c>
      <c r="L76" s="316">
        <f t="shared" si="1"/>
        <v>56.022765130483066</v>
      </c>
      <c r="M76" s="61">
        <f t="shared" si="2"/>
        <v>-2.5660851659769577</v>
      </c>
      <c r="N76" s="25"/>
    </row>
    <row r="77" spans="2:14" ht="13.9" customHeight="1">
      <c r="B77" s="381" t="s">
        <v>31</v>
      </c>
      <c r="C77" s="384">
        <v>63</v>
      </c>
      <c r="D77" s="384">
        <v>49.44444444444444</v>
      </c>
      <c r="F77" s="381" t="s">
        <v>20</v>
      </c>
      <c r="G77" s="273">
        <v>19190</v>
      </c>
      <c r="H77" s="273">
        <v>957510</v>
      </c>
      <c r="I77" s="273">
        <v>1540</v>
      </c>
      <c r="J77" s="273">
        <v>153420</v>
      </c>
      <c r="K77" s="316">
        <f t="shared" si="0"/>
        <v>49.89630015633142</v>
      </c>
      <c r="L77" s="316">
        <f t="shared" si="1"/>
        <v>99.62337662337663</v>
      </c>
      <c r="M77" s="61">
        <f t="shared" si="2"/>
        <v>49.72707646704521</v>
      </c>
      <c r="N77" s="25"/>
    </row>
    <row r="78" spans="2:14" ht="13.9" customHeight="1">
      <c r="B78" s="381" t="s">
        <v>25</v>
      </c>
      <c r="C78" s="384">
        <v>58.74384278181318</v>
      </c>
      <c r="D78" s="384">
        <v>43.6776345042241</v>
      </c>
      <c r="F78" s="381" t="s">
        <v>21</v>
      </c>
      <c r="G78" s="273">
        <v>139600</v>
      </c>
      <c r="H78" s="273">
        <v>4959450</v>
      </c>
      <c r="I78" s="273">
        <v>490</v>
      </c>
      <c r="J78" s="273">
        <v>15940</v>
      </c>
      <c r="K78" s="316">
        <f t="shared" si="0"/>
        <v>35.526146131805156</v>
      </c>
      <c r="L78" s="316">
        <f t="shared" si="1"/>
        <v>32.53061224489796</v>
      </c>
      <c r="M78" s="61">
        <f t="shared" si="2"/>
        <v>-2.9955338869071966</v>
      </c>
      <c r="N78" s="25"/>
    </row>
    <row r="79" spans="2:14" ht="13.9" customHeight="1">
      <c r="B79" s="381" t="s">
        <v>64</v>
      </c>
      <c r="C79" s="384">
        <v>58.58885029646002</v>
      </c>
      <c r="D79" s="384">
        <v>56.022765130483066</v>
      </c>
      <c r="F79" s="381" t="s">
        <v>23</v>
      </c>
      <c r="G79" s="273">
        <v>709500</v>
      </c>
      <c r="H79" s="273">
        <v>4856780</v>
      </c>
      <c r="I79" s="273">
        <v>14480</v>
      </c>
      <c r="J79" s="273">
        <v>116390</v>
      </c>
      <c r="K79" s="316">
        <f t="shared" si="0"/>
        <v>6.8453558844256515</v>
      </c>
      <c r="L79" s="316">
        <f t="shared" si="1"/>
        <v>8.037983425414364</v>
      </c>
      <c r="M79" s="61">
        <f t="shared" si="2"/>
        <v>1.1926275409887124</v>
      </c>
      <c r="N79" s="25"/>
    </row>
    <row r="80" spans="2:14" ht="13.9" customHeight="1">
      <c r="B80" s="381" t="s">
        <v>20</v>
      </c>
      <c r="C80" s="384">
        <v>49.89630015633142</v>
      </c>
      <c r="D80" s="384">
        <v>99.62337662337663</v>
      </c>
      <c r="F80" s="381" t="s">
        <v>24</v>
      </c>
      <c r="G80" s="273">
        <v>965000</v>
      </c>
      <c r="H80" s="273">
        <v>23300220</v>
      </c>
      <c r="I80" s="273">
        <v>24590</v>
      </c>
      <c r="J80" s="273">
        <v>705720</v>
      </c>
      <c r="K80" s="316">
        <f t="shared" si="0"/>
        <v>24.145305699481867</v>
      </c>
      <c r="L80" s="316">
        <f t="shared" si="1"/>
        <v>28.699471329808866</v>
      </c>
      <c r="M80" s="61">
        <f t="shared" si="2"/>
        <v>4.554165630326999</v>
      </c>
      <c r="N80" s="25"/>
    </row>
    <row r="81" spans="2:14" ht="13.9" customHeight="1">
      <c r="B81" s="381" t="s">
        <v>41</v>
      </c>
      <c r="C81" s="384">
        <v>45.102308265078186</v>
      </c>
      <c r="D81" s="384">
        <v>88.04990403071017</v>
      </c>
      <c r="F81" s="381" t="s">
        <v>25</v>
      </c>
      <c r="G81" s="273">
        <v>472210</v>
      </c>
      <c r="H81" s="273">
        <v>27739430</v>
      </c>
      <c r="I81" s="273">
        <v>22490</v>
      </c>
      <c r="J81" s="273">
        <v>982310</v>
      </c>
      <c r="K81" s="316">
        <f t="shared" si="0"/>
        <v>58.74384278181318</v>
      </c>
      <c r="L81" s="316">
        <f t="shared" si="1"/>
        <v>43.6776345042241</v>
      </c>
      <c r="M81" s="61">
        <f t="shared" si="2"/>
        <v>-15.066208277589077</v>
      </c>
      <c r="N81" s="25"/>
    </row>
    <row r="82" spans="2:14" ht="13.9" customHeight="1">
      <c r="B82" s="381" t="s">
        <v>40</v>
      </c>
      <c r="C82" s="384">
        <v>41.500551470588235</v>
      </c>
      <c r="D82" s="384">
        <v>49.165841584158414</v>
      </c>
      <c r="F82" s="381" t="s">
        <v>26</v>
      </c>
      <c r="G82" s="273">
        <v>157450</v>
      </c>
      <c r="H82" s="273">
        <v>1571200</v>
      </c>
      <c r="I82" s="273">
        <v>1630</v>
      </c>
      <c r="J82" s="273">
        <v>33760</v>
      </c>
      <c r="K82" s="316">
        <f t="shared" si="0"/>
        <v>9.979040965385837</v>
      </c>
      <c r="L82" s="316">
        <f t="shared" si="1"/>
        <v>20.711656441717793</v>
      </c>
      <c r="M82" s="61">
        <f t="shared" si="2"/>
        <v>10.732615476331956</v>
      </c>
      <c r="N82" s="25"/>
    </row>
    <row r="83" spans="2:14" ht="13.9" customHeight="1">
      <c r="B83" s="381" t="s">
        <v>21</v>
      </c>
      <c r="C83" s="384">
        <v>35.526146131805156</v>
      </c>
      <c r="D83" s="384">
        <v>32.53061224489796</v>
      </c>
      <c r="F83" s="381" t="s">
        <v>27</v>
      </c>
      <c r="G83" s="273">
        <v>1010330</v>
      </c>
      <c r="H83" s="273">
        <v>12098890</v>
      </c>
      <c r="I83" s="273">
        <v>39910</v>
      </c>
      <c r="J83" s="273">
        <v>956140</v>
      </c>
      <c r="K83" s="316">
        <f t="shared" si="0"/>
        <v>11.975186325260063</v>
      </c>
      <c r="L83" s="316">
        <f t="shared" si="1"/>
        <v>23.957404159358557</v>
      </c>
      <c r="M83" s="61">
        <f t="shared" si="2"/>
        <v>11.982217834098494</v>
      </c>
      <c r="N83" s="25"/>
    </row>
    <row r="84" spans="2:14" ht="13.9" customHeight="1">
      <c r="B84" s="381" t="s">
        <v>151</v>
      </c>
      <c r="C84" s="384">
        <v>34.637182203389834</v>
      </c>
      <c r="D84" s="384">
        <v>38.889763779527556</v>
      </c>
      <c r="F84" s="381" t="s">
        <v>28</v>
      </c>
      <c r="G84" s="273">
        <v>35380</v>
      </c>
      <c r="H84" s="273">
        <v>109330</v>
      </c>
      <c r="I84" s="273">
        <v>300</v>
      </c>
      <c r="J84" s="273">
        <v>1460</v>
      </c>
      <c r="K84" s="316">
        <f t="shared" si="0"/>
        <v>3.0901639344262297</v>
      </c>
      <c r="L84" s="316">
        <f t="shared" si="1"/>
        <v>4.866666666666666</v>
      </c>
      <c r="M84" s="61">
        <f t="shared" si="2"/>
        <v>1.7765027322404365</v>
      </c>
      <c r="N84" s="25"/>
    </row>
    <row r="85" spans="2:14" ht="13.9" customHeight="1">
      <c r="B85" s="381" t="s">
        <v>34</v>
      </c>
      <c r="C85" s="384">
        <v>27.379519857735627</v>
      </c>
      <c r="D85" s="384">
        <v>32.9264705882353</v>
      </c>
      <c r="F85" s="381" t="s">
        <v>29</v>
      </c>
      <c r="G85" s="273">
        <v>81800</v>
      </c>
      <c r="H85" s="273">
        <v>1877720</v>
      </c>
      <c r="I85" s="273">
        <v>3020</v>
      </c>
      <c r="J85" s="273">
        <v>183030</v>
      </c>
      <c r="K85" s="316">
        <f t="shared" si="0"/>
        <v>22.955012224938876</v>
      </c>
      <c r="L85" s="316">
        <f t="shared" si="1"/>
        <v>60.60596026490066</v>
      </c>
      <c r="M85" s="61">
        <f t="shared" si="2"/>
        <v>37.65094803996178</v>
      </c>
      <c r="N85" s="25"/>
    </row>
    <row r="86" spans="2:14" ht="13.9" customHeight="1">
      <c r="B86" s="381" t="s">
        <v>24</v>
      </c>
      <c r="C86" s="384">
        <v>24.145305699481867</v>
      </c>
      <c r="D86" s="384">
        <v>28.699471329808866</v>
      </c>
      <c r="F86" s="381" t="s">
        <v>30</v>
      </c>
      <c r="G86" s="273">
        <v>171800</v>
      </c>
      <c r="H86" s="273">
        <v>2861250</v>
      </c>
      <c r="I86" s="273">
        <v>2530</v>
      </c>
      <c r="J86" s="273">
        <v>166250</v>
      </c>
      <c r="K86" s="316">
        <f t="shared" si="0"/>
        <v>16.654540162980208</v>
      </c>
      <c r="L86" s="316">
        <f t="shared" si="1"/>
        <v>65.71146245059289</v>
      </c>
      <c r="M86" s="61">
        <f t="shared" si="2"/>
        <v>49.05692228761268</v>
      </c>
      <c r="N86" s="25"/>
    </row>
    <row r="87" spans="2:14" ht="15">
      <c r="B87" s="381" t="s">
        <v>29</v>
      </c>
      <c r="C87" s="384">
        <v>22.955012224938876</v>
      </c>
      <c r="D87" s="384">
        <v>60.60596026490066</v>
      </c>
      <c r="F87" s="381" t="s">
        <v>31</v>
      </c>
      <c r="G87" s="273">
        <v>2080</v>
      </c>
      <c r="H87" s="273">
        <v>131040</v>
      </c>
      <c r="I87" s="273">
        <v>90</v>
      </c>
      <c r="J87" s="273">
        <v>4450</v>
      </c>
      <c r="K87" s="316">
        <f t="shared" si="0"/>
        <v>63</v>
      </c>
      <c r="L87" s="316">
        <f t="shared" si="1"/>
        <v>49.44444444444444</v>
      </c>
      <c r="M87" s="61">
        <f t="shared" si="2"/>
        <v>-13.555555555555557</v>
      </c>
      <c r="N87" s="25"/>
    </row>
    <row r="88" spans="2:14" ht="13.9" customHeight="1">
      <c r="B88" s="332" t="s">
        <v>44</v>
      </c>
      <c r="C88" s="384">
        <v>22.573061971186828</v>
      </c>
      <c r="D88" s="384">
        <v>21.00438596491228</v>
      </c>
      <c r="F88" s="381" t="s">
        <v>32</v>
      </c>
      <c r="G88" s="273">
        <v>491330</v>
      </c>
      <c r="H88" s="273">
        <v>4656520</v>
      </c>
      <c r="I88" s="273">
        <v>1010</v>
      </c>
      <c r="J88" s="273">
        <v>120350</v>
      </c>
      <c r="K88" s="316">
        <f t="shared" si="0"/>
        <v>9.477377729835345</v>
      </c>
      <c r="L88" s="316">
        <f t="shared" si="1"/>
        <v>119.15841584158416</v>
      </c>
      <c r="M88" s="61">
        <f t="shared" si="2"/>
        <v>109.68103811174882</v>
      </c>
      <c r="N88" s="25"/>
    </row>
    <row r="89" spans="2:14" ht="13.9" customHeight="1">
      <c r="B89" s="381" t="s">
        <v>35</v>
      </c>
      <c r="C89" s="384">
        <v>19.41814427116713</v>
      </c>
      <c r="D89" s="384">
        <v>22.534939759036146</v>
      </c>
      <c r="F89" s="381" t="s">
        <v>33</v>
      </c>
      <c r="G89" s="273">
        <v>9360</v>
      </c>
      <c r="H89" s="273">
        <v>10880</v>
      </c>
      <c r="I89" s="273">
        <v>0</v>
      </c>
      <c r="J89" s="273">
        <v>0</v>
      </c>
      <c r="K89" s="316">
        <f t="shared" si="0"/>
        <v>1.1623931623931625</v>
      </c>
      <c r="L89" s="316" t="s">
        <v>22</v>
      </c>
      <c r="M89" s="61"/>
      <c r="N89" s="25"/>
    </row>
    <row r="90" spans="2:14" ht="13.9" customHeight="1">
      <c r="B90" s="381" t="s">
        <v>16</v>
      </c>
      <c r="C90" s="384">
        <v>18.28127825164105</v>
      </c>
      <c r="D90" s="384">
        <v>18.012145748987855</v>
      </c>
      <c r="F90" s="381" t="s">
        <v>34</v>
      </c>
      <c r="G90" s="273">
        <v>67480</v>
      </c>
      <c r="H90" s="273">
        <v>1847570</v>
      </c>
      <c r="I90" s="273">
        <v>1360</v>
      </c>
      <c r="J90" s="273">
        <v>44780</v>
      </c>
      <c r="K90" s="316">
        <f t="shared" si="0"/>
        <v>27.379519857735627</v>
      </c>
      <c r="L90" s="316">
        <f t="shared" si="1"/>
        <v>32.9264705882353</v>
      </c>
      <c r="M90" s="61">
        <f t="shared" si="2"/>
        <v>5.54695073049967</v>
      </c>
      <c r="N90" s="25"/>
    </row>
    <row r="91" spans="2:14" ht="13.9" customHeight="1">
      <c r="B91" s="381" t="s">
        <v>30</v>
      </c>
      <c r="C91" s="384">
        <v>16.654540162980208</v>
      </c>
      <c r="D91" s="384">
        <v>65.71146245059289</v>
      </c>
      <c r="F91" s="381" t="s">
        <v>35</v>
      </c>
      <c r="G91" s="273">
        <v>140430</v>
      </c>
      <c r="H91" s="273">
        <v>2726890</v>
      </c>
      <c r="I91" s="273">
        <v>20750</v>
      </c>
      <c r="J91" s="273">
        <v>467600</v>
      </c>
      <c r="K91" s="316">
        <f t="shared" si="0"/>
        <v>19.41814427116713</v>
      </c>
      <c r="L91" s="316">
        <f t="shared" si="1"/>
        <v>22.534939759036146</v>
      </c>
      <c r="M91" s="61">
        <f t="shared" si="2"/>
        <v>3.116795487869016</v>
      </c>
      <c r="N91" s="25"/>
    </row>
    <row r="92" spans="2:14" ht="13.9" customHeight="1">
      <c r="B92" s="381" t="s">
        <v>51</v>
      </c>
      <c r="C92" s="384">
        <v>13.771991528628696</v>
      </c>
      <c r="D92" s="384">
        <v>41.39877300613497</v>
      </c>
      <c r="F92" s="381" t="s">
        <v>36</v>
      </c>
      <c r="G92" s="273">
        <v>1429010</v>
      </c>
      <c r="H92" s="273">
        <v>14409870</v>
      </c>
      <c r="I92" s="273">
        <v>19830</v>
      </c>
      <c r="J92" s="273">
        <v>513780</v>
      </c>
      <c r="K92" s="316">
        <f t="shared" si="0"/>
        <v>10.083813269326317</v>
      </c>
      <c r="L92" s="316">
        <f t="shared" si="1"/>
        <v>25.909228441754916</v>
      </c>
      <c r="M92" s="61">
        <f t="shared" si="2"/>
        <v>15.825415172428599</v>
      </c>
      <c r="N92" s="25"/>
    </row>
    <row r="93" spans="2:14" ht="13.9" customHeight="1">
      <c r="B93" s="381" t="s">
        <v>27</v>
      </c>
      <c r="C93" s="384">
        <v>11.975186325260063</v>
      </c>
      <c r="D93" s="384">
        <v>23.957404159358557</v>
      </c>
      <c r="F93" s="381" t="s">
        <v>51</v>
      </c>
      <c r="G93" s="273">
        <v>264420</v>
      </c>
      <c r="H93" s="273">
        <v>3641590</v>
      </c>
      <c r="I93" s="273">
        <v>1630</v>
      </c>
      <c r="J93" s="273">
        <v>67480</v>
      </c>
      <c r="K93" s="316">
        <f t="shared" si="0"/>
        <v>13.771991528628696</v>
      </c>
      <c r="L93" s="316">
        <f t="shared" si="1"/>
        <v>41.39877300613497</v>
      </c>
      <c r="M93" s="61">
        <f t="shared" si="2"/>
        <v>27.62678147750627</v>
      </c>
      <c r="N93" s="25"/>
    </row>
    <row r="94" spans="2:14" ht="13.9" customHeight="1">
      <c r="B94" s="381" t="s">
        <v>36</v>
      </c>
      <c r="C94" s="384">
        <v>10.083813269326317</v>
      </c>
      <c r="D94" s="384">
        <v>25.909228441754916</v>
      </c>
      <c r="F94" s="381" t="s">
        <v>37</v>
      </c>
      <c r="G94" s="273">
        <v>3629660</v>
      </c>
      <c r="H94" s="273">
        <v>13055850</v>
      </c>
      <c r="I94" s="273">
        <v>4030</v>
      </c>
      <c r="J94" s="273">
        <v>100600</v>
      </c>
      <c r="K94" s="316">
        <f t="shared" si="0"/>
        <v>3.596989800697586</v>
      </c>
      <c r="L94" s="316">
        <f t="shared" si="1"/>
        <v>24.962779156327542</v>
      </c>
      <c r="M94" s="61">
        <f t="shared" si="2"/>
        <v>21.365789355629957</v>
      </c>
      <c r="N94" s="25"/>
    </row>
    <row r="95" spans="2:14" ht="13.9" customHeight="1">
      <c r="B95" s="381" t="s">
        <v>152</v>
      </c>
      <c r="C95" s="384">
        <v>9.979040965385837</v>
      </c>
      <c r="D95" s="384">
        <v>20.711656441717793</v>
      </c>
      <c r="F95" s="381" t="s">
        <v>38</v>
      </c>
      <c r="G95" s="273">
        <v>72380</v>
      </c>
      <c r="H95" s="273">
        <v>485760</v>
      </c>
      <c r="I95" s="273">
        <v>3580</v>
      </c>
      <c r="J95" s="273">
        <v>43480</v>
      </c>
      <c r="K95" s="316">
        <f t="shared" si="0"/>
        <v>6.711246200607903</v>
      </c>
      <c r="L95" s="316">
        <f t="shared" si="1"/>
        <v>12.145251396648044</v>
      </c>
      <c r="M95" s="61">
        <f t="shared" si="2"/>
        <v>5.434005196040141</v>
      </c>
      <c r="N95" s="25"/>
    </row>
    <row r="96" spans="2:14" ht="13.9" customHeight="1">
      <c r="B96" s="381" t="s">
        <v>32</v>
      </c>
      <c r="C96" s="384">
        <v>9.477377729835345</v>
      </c>
      <c r="D96" s="384">
        <v>119.15841584158416</v>
      </c>
      <c r="F96" s="381" t="s">
        <v>39</v>
      </c>
      <c r="G96" s="273">
        <v>23570</v>
      </c>
      <c r="H96" s="273">
        <v>1901610</v>
      </c>
      <c r="I96" s="273">
        <v>340</v>
      </c>
      <c r="J96" s="273">
        <v>161910</v>
      </c>
      <c r="K96" s="316">
        <f t="shared" si="0"/>
        <v>80.67925328807806</v>
      </c>
      <c r="L96" s="316">
        <f t="shared" si="1"/>
        <v>476.20588235294116</v>
      </c>
      <c r="M96" s="61">
        <f t="shared" si="2"/>
        <v>395.5266290648631</v>
      </c>
      <c r="N96" s="25"/>
    </row>
    <row r="97" spans="2:14" ht="13.9" customHeight="1">
      <c r="B97" s="381" t="s">
        <v>23</v>
      </c>
      <c r="C97" s="384">
        <v>6.8453558844256515</v>
      </c>
      <c r="D97" s="384">
        <v>8.037983425414364</v>
      </c>
      <c r="F97" s="381" t="s">
        <v>40</v>
      </c>
      <c r="G97" s="273">
        <v>54400</v>
      </c>
      <c r="H97" s="273">
        <v>2257630</v>
      </c>
      <c r="I97" s="273">
        <v>4040</v>
      </c>
      <c r="J97" s="273">
        <v>198630</v>
      </c>
      <c r="K97" s="316">
        <f t="shared" si="0"/>
        <v>41.500551470588235</v>
      </c>
      <c r="L97" s="316">
        <f t="shared" si="1"/>
        <v>49.165841584158414</v>
      </c>
      <c r="M97" s="61">
        <f t="shared" si="2"/>
        <v>7.66529011357018</v>
      </c>
      <c r="N97" s="25"/>
    </row>
    <row r="98" spans="2:14" ht="13.9" customHeight="1">
      <c r="B98" s="381" t="s">
        <v>38</v>
      </c>
      <c r="C98" s="384">
        <v>6.711246200607903</v>
      </c>
      <c r="D98" s="384">
        <v>12.145251396648044</v>
      </c>
      <c r="F98" s="381" t="s">
        <v>41</v>
      </c>
      <c r="G98" s="273">
        <v>67150</v>
      </c>
      <c r="H98" s="273">
        <v>3028620</v>
      </c>
      <c r="I98" s="273">
        <v>5210</v>
      </c>
      <c r="J98" s="273">
        <v>458740</v>
      </c>
      <c r="K98" s="316">
        <f t="shared" si="0"/>
        <v>45.102308265078186</v>
      </c>
      <c r="L98" s="316">
        <f t="shared" si="1"/>
        <v>88.04990403071017</v>
      </c>
      <c r="M98" s="61">
        <f t="shared" si="2"/>
        <v>42.94759576563198</v>
      </c>
      <c r="N98" s="25"/>
    </row>
    <row r="99" spans="2:14" ht="13.9" customHeight="1">
      <c r="B99" s="382" t="s">
        <v>37</v>
      </c>
      <c r="C99" s="384">
        <v>3.596989800697586</v>
      </c>
      <c r="D99" s="384">
        <v>24.962779156327542</v>
      </c>
      <c r="E99" s="30"/>
      <c r="F99" s="381" t="s">
        <v>42</v>
      </c>
      <c r="G99" s="273">
        <v>185190</v>
      </c>
      <c r="H99" s="273">
        <v>17096170</v>
      </c>
      <c r="I99" s="273">
        <v>2710</v>
      </c>
      <c r="J99" s="273">
        <v>199620</v>
      </c>
      <c r="K99" s="316">
        <f t="shared" si="0"/>
        <v>92.31691776013824</v>
      </c>
      <c r="L99" s="316">
        <f t="shared" si="1"/>
        <v>73.66051660516605</v>
      </c>
      <c r="M99" s="61">
        <f t="shared" si="2"/>
        <v>-18.656401154972187</v>
      </c>
      <c r="N99" s="25"/>
    </row>
    <row r="100" spans="2:14" ht="13.9" customHeight="1">
      <c r="B100" s="383" t="s">
        <v>28</v>
      </c>
      <c r="C100" s="384">
        <v>3.0901639344262297</v>
      </c>
      <c r="D100" s="384">
        <v>4.866666666666666</v>
      </c>
      <c r="F100" s="381" t="s">
        <v>43</v>
      </c>
      <c r="G100" s="271" t="s">
        <v>22</v>
      </c>
      <c r="H100" s="271" t="s">
        <v>22</v>
      </c>
      <c r="I100" s="271" t="s">
        <v>22</v>
      </c>
      <c r="J100" s="271" t="s">
        <v>22</v>
      </c>
      <c r="K100" s="316" t="s">
        <v>22</v>
      </c>
      <c r="L100" s="316" t="s">
        <v>22</v>
      </c>
      <c r="M100" s="61"/>
      <c r="N100" s="25"/>
    </row>
    <row r="101" spans="2:14" ht="13.9" customHeight="1">
      <c r="B101" s="155" t="s">
        <v>150</v>
      </c>
      <c r="C101" s="384">
        <v>1.1623931623931625</v>
      </c>
      <c r="D101" s="384" t="s">
        <v>22</v>
      </c>
      <c r="F101" s="381" t="s">
        <v>44</v>
      </c>
      <c r="G101" s="273">
        <v>43730</v>
      </c>
      <c r="H101" s="273">
        <v>987120</v>
      </c>
      <c r="I101" s="273">
        <v>2280</v>
      </c>
      <c r="J101" s="273">
        <v>47890</v>
      </c>
      <c r="K101" s="316">
        <f t="shared" si="0"/>
        <v>22.573061971186828</v>
      </c>
      <c r="L101" s="316">
        <f t="shared" si="1"/>
        <v>21.00438596491228</v>
      </c>
      <c r="M101" s="61">
        <f t="shared" si="2"/>
        <v>-1.568676006274547</v>
      </c>
      <c r="N101" s="25"/>
    </row>
    <row r="102" spans="2:14" ht="15">
      <c r="B102" s="56"/>
      <c r="C102" s="30"/>
      <c r="D102" s="30"/>
      <c r="F102" s="381" t="s">
        <v>45</v>
      </c>
      <c r="G102" s="271" t="s">
        <v>22</v>
      </c>
      <c r="H102" s="271" t="s">
        <v>22</v>
      </c>
      <c r="I102" s="271" t="s">
        <v>22</v>
      </c>
      <c r="J102" s="271" t="s">
        <v>22</v>
      </c>
      <c r="K102" s="316" t="s">
        <v>22</v>
      </c>
      <c r="L102" s="316" t="s">
        <v>22</v>
      </c>
      <c r="M102" s="61"/>
      <c r="N102" s="25"/>
    </row>
    <row r="103" spans="3:14" ht="15">
      <c r="C103" s="30"/>
      <c r="D103" s="30"/>
      <c r="F103" s="381" t="s">
        <v>138</v>
      </c>
      <c r="G103" s="271" t="s">
        <v>22</v>
      </c>
      <c r="H103" s="271" t="s">
        <v>22</v>
      </c>
      <c r="I103" s="271" t="s">
        <v>22</v>
      </c>
      <c r="J103" s="271" t="s">
        <v>22</v>
      </c>
      <c r="K103" s="316" t="s">
        <v>22</v>
      </c>
      <c r="L103" s="316" t="s">
        <v>22</v>
      </c>
      <c r="M103" s="61"/>
      <c r="N103" s="25"/>
    </row>
    <row r="104" spans="2:14" ht="15">
      <c r="B104" s="156"/>
      <c r="C104" s="157"/>
      <c r="D104" s="157"/>
      <c r="I104" s="25"/>
      <c r="J104" s="25"/>
      <c r="K104" s="25"/>
      <c r="L104" s="25"/>
      <c r="M104" s="25"/>
      <c r="N104" s="61">
        <f t="shared" si="2"/>
        <v>0</v>
      </c>
    </row>
    <row r="105" spans="2:14" ht="15">
      <c r="B105" s="156"/>
      <c r="C105" s="157"/>
      <c r="D105" s="157"/>
      <c r="H105" s="33">
        <f>SUM(G72:G99)</f>
        <v>10841000</v>
      </c>
      <c r="I105" s="33">
        <f>SUM(H72:H99)</f>
        <v>174351010</v>
      </c>
      <c r="J105" s="33">
        <f>SUM(I72:I99)</f>
        <v>202140</v>
      </c>
      <c r="K105" s="33">
        <f>SUM(J72:J99)</f>
        <v>7416620</v>
      </c>
      <c r="L105" s="32">
        <f aca="true" t="shared" si="3" ref="L105">+I105/H105</f>
        <v>16.082557882114195</v>
      </c>
      <c r="M105" s="32">
        <f aca="true" t="shared" si="4" ref="M105">+K105/J105</f>
        <v>36.690511526664686</v>
      </c>
      <c r="N105" s="61">
        <f t="shared" si="2"/>
        <v>20.60795364455049</v>
      </c>
    </row>
    <row r="106" spans="2:4" ht="15">
      <c r="B106" s="156"/>
      <c r="C106" s="156"/>
      <c r="D106" s="156"/>
    </row>
    <row r="107" spans="2:18" ht="15">
      <c r="B107" s="156"/>
      <c r="C107" s="156"/>
      <c r="D107" s="156"/>
      <c r="O107" s="25"/>
      <c r="P107" s="25"/>
      <c r="Q107" s="25"/>
      <c r="R107" s="25"/>
    </row>
    <row r="108" spans="2:18" ht="15">
      <c r="B108" s="158" t="s">
        <v>198</v>
      </c>
      <c r="C108" s="156">
        <v>500</v>
      </c>
      <c r="D108" s="156">
        <v>300</v>
      </c>
      <c r="P108" s="25"/>
      <c r="Q108" s="25"/>
      <c r="R108" s="25"/>
    </row>
    <row r="109" spans="2:18" ht="15">
      <c r="B109" s="158" t="s">
        <v>17</v>
      </c>
      <c r="C109" s="156">
        <v>476</v>
      </c>
      <c r="D109" s="157">
        <f>+C109*D108/C108</f>
        <v>285.6</v>
      </c>
      <c r="P109" s="25"/>
      <c r="Q109" s="25"/>
      <c r="R109" s="25"/>
    </row>
    <row r="110" spans="2:18" ht="15">
      <c r="B110" s="156"/>
      <c r="C110" s="156"/>
      <c r="D110" s="156"/>
      <c r="P110" s="25"/>
      <c r="Q110" s="25"/>
      <c r="R110" s="25"/>
    </row>
    <row r="111" spans="2:18" ht="15">
      <c r="B111" s="156"/>
      <c r="C111" s="156"/>
      <c r="D111" s="156"/>
      <c r="P111" s="25"/>
      <c r="Q111" s="25"/>
      <c r="R111" s="25"/>
    </row>
    <row r="112" spans="1:18" ht="15">
      <c r="A112" s="30"/>
      <c r="B112" s="159" t="s">
        <v>71</v>
      </c>
      <c r="C112" s="156" t="s">
        <v>148</v>
      </c>
      <c r="D112" s="156" t="s">
        <v>149</v>
      </c>
      <c r="P112" s="25"/>
      <c r="Q112" s="25"/>
      <c r="R112" s="25"/>
    </row>
    <row r="113" spans="1:18" ht="15">
      <c r="A113" s="30"/>
      <c r="B113" s="158" t="s">
        <v>17</v>
      </c>
      <c r="C113" s="157">
        <v>400</v>
      </c>
      <c r="D113" s="157">
        <v>400</v>
      </c>
      <c r="P113" s="25"/>
      <c r="Q113" s="25"/>
      <c r="R113" s="25"/>
    </row>
    <row r="114" spans="1:18" ht="15">
      <c r="A114" s="30"/>
      <c r="B114" s="158" t="s">
        <v>42</v>
      </c>
      <c r="C114" s="157">
        <v>400</v>
      </c>
      <c r="D114" s="157">
        <v>400</v>
      </c>
      <c r="P114" s="25"/>
      <c r="Q114" s="25"/>
      <c r="R114" s="25"/>
    </row>
    <row r="115" spans="1:18" ht="15">
      <c r="A115" s="30"/>
      <c r="B115" s="158" t="s">
        <v>39</v>
      </c>
      <c r="C115" s="157">
        <v>400</v>
      </c>
      <c r="D115" s="157">
        <v>476.20588235294116</v>
      </c>
      <c r="P115" s="25"/>
      <c r="Q115" s="25"/>
      <c r="R115" s="25"/>
    </row>
    <row r="116" spans="1:18" ht="15">
      <c r="A116" s="30"/>
      <c r="B116" s="158" t="s">
        <v>18</v>
      </c>
      <c r="C116" s="157">
        <v>400</v>
      </c>
      <c r="D116" s="157">
        <v>400</v>
      </c>
      <c r="P116" s="25"/>
      <c r="Q116" s="25"/>
      <c r="R116" s="25"/>
    </row>
    <row r="117" spans="1:18" ht="15">
      <c r="A117" s="30"/>
      <c r="B117" s="158" t="s">
        <v>31</v>
      </c>
      <c r="C117" s="157">
        <v>400</v>
      </c>
      <c r="D117" s="157">
        <v>400</v>
      </c>
      <c r="P117" s="25"/>
      <c r="Q117" s="25"/>
      <c r="R117" s="25"/>
    </row>
    <row r="118" spans="1:18" ht="15">
      <c r="A118" s="30"/>
      <c r="B118" s="158" t="s">
        <v>25</v>
      </c>
      <c r="C118" s="157">
        <v>400</v>
      </c>
      <c r="D118" s="157">
        <v>400</v>
      </c>
      <c r="P118" s="25"/>
      <c r="Q118" s="25"/>
      <c r="R118" s="25"/>
    </row>
    <row r="119" spans="1:18" ht="15">
      <c r="A119" s="30"/>
      <c r="B119" s="158" t="s">
        <v>64</v>
      </c>
      <c r="C119" s="157">
        <v>400</v>
      </c>
      <c r="D119" s="157">
        <v>400</v>
      </c>
      <c r="P119" s="25"/>
      <c r="Q119" s="25"/>
      <c r="R119" s="25"/>
    </row>
    <row r="120" spans="2:18" ht="15">
      <c r="B120" s="158" t="s">
        <v>20</v>
      </c>
      <c r="C120" s="157">
        <v>400</v>
      </c>
      <c r="D120" s="157">
        <v>400</v>
      </c>
      <c r="P120" s="25"/>
      <c r="Q120" s="25"/>
      <c r="R120" s="25"/>
    </row>
    <row r="121" spans="2:18" ht="15">
      <c r="B121" s="158" t="s">
        <v>41</v>
      </c>
      <c r="C121" s="157">
        <v>400</v>
      </c>
      <c r="D121" s="157">
        <v>400</v>
      </c>
      <c r="P121" s="25"/>
      <c r="Q121" s="25"/>
      <c r="R121" s="25"/>
    </row>
    <row r="122" spans="2:18" ht="15">
      <c r="B122" s="158" t="s">
        <v>40</v>
      </c>
      <c r="C122" s="157">
        <v>400</v>
      </c>
      <c r="D122" s="157">
        <v>400</v>
      </c>
      <c r="P122" s="25"/>
      <c r="Q122" s="25"/>
      <c r="R122" s="25"/>
    </row>
    <row r="123" spans="2:18" ht="15">
      <c r="B123" s="158" t="s">
        <v>21</v>
      </c>
      <c r="C123" s="157">
        <v>400</v>
      </c>
      <c r="D123" s="157">
        <v>400</v>
      </c>
      <c r="P123" s="25"/>
      <c r="Q123" s="25"/>
      <c r="R123" s="25"/>
    </row>
    <row r="124" spans="2:18" ht="15">
      <c r="B124" s="158" t="s">
        <v>151</v>
      </c>
      <c r="C124" s="157">
        <v>400</v>
      </c>
      <c r="D124" s="157">
        <v>400</v>
      </c>
      <c r="P124" s="25"/>
      <c r="Q124" s="25"/>
      <c r="R124" s="25"/>
    </row>
    <row r="125" spans="2:18" ht="15">
      <c r="B125" s="158" t="s">
        <v>34</v>
      </c>
      <c r="C125" s="157">
        <v>400</v>
      </c>
      <c r="D125" s="157">
        <v>400</v>
      </c>
      <c r="P125" s="25"/>
      <c r="Q125" s="25"/>
      <c r="R125" s="25"/>
    </row>
    <row r="126" spans="2:18" ht="15">
      <c r="B126" s="158" t="s">
        <v>24</v>
      </c>
      <c r="C126" s="157">
        <v>400</v>
      </c>
      <c r="D126" s="157">
        <v>400</v>
      </c>
      <c r="P126" s="25"/>
      <c r="Q126" s="25"/>
      <c r="R126" s="25"/>
    </row>
    <row r="127" spans="2:18" ht="15">
      <c r="B127" s="158" t="s">
        <v>29</v>
      </c>
      <c r="C127" s="157">
        <v>400</v>
      </c>
      <c r="D127" s="157">
        <v>400</v>
      </c>
      <c r="P127" s="25"/>
      <c r="Q127" s="25"/>
      <c r="R127" s="25"/>
    </row>
    <row r="128" spans="2:18" ht="15">
      <c r="B128" s="159" t="s">
        <v>44</v>
      </c>
      <c r="C128" s="157">
        <v>400</v>
      </c>
      <c r="D128" s="157">
        <v>400</v>
      </c>
      <c r="P128" s="25"/>
      <c r="Q128" s="25"/>
      <c r="R128" s="25"/>
    </row>
    <row r="129" spans="2:18" ht="15">
      <c r="B129" s="158" t="s">
        <v>35</v>
      </c>
      <c r="C129" s="157">
        <v>400</v>
      </c>
      <c r="D129" s="157">
        <v>400</v>
      </c>
      <c r="P129" s="25"/>
      <c r="Q129" s="25"/>
      <c r="R129" s="25"/>
    </row>
    <row r="130" spans="2:18" ht="15">
      <c r="B130" s="158" t="s">
        <v>16</v>
      </c>
      <c r="C130" s="157">
        <v>400</v>
      </c>
      <c r="D130" s="157">
        <v>400</v>
      </c>
      <c r="P130" s="25"/>
      <c r="Q130" s="25"/>
      <c r="R130" s="25"/>
    </row>
    <row r="131" spans="2:18" ht="15">
      <c r="B131" s="158" t="s">
        <v>30</v>
      </c>
      <c r="C131" s="157">
        <v>400</v>
      </c>
      <c r="D131" s="157">
        <v>400</v>
      </c>
      <c r="P131" s="25"/>
      <c r="Q131" s="25"/>
      <c r="R131" s="25"/>
    </row>
    <row r="132" spans="2:18" ht="15">
      <c r="B132" s="158" t="s">
        <v>51</v>
      </c>
      <c r="C132" s="157">
        <v>400</v>
      </c>
      <c r="D132" s="157">
        <v>400</v>
      </c>
      <c r="P132" s="25"/>
      <c r="Q132" s="25"/>
      <c r="R132" s="25"/>
    </row>
    <row r="133" spans="2:18" ht="15">
      <c r="B133" s="158" t="s">
        <v>27</v>
      </c>
      <c r="C133" s="157">
        <v>400</v>
      </c>
      <c r="D133" s="157">
        <v>400</v>
      </c>
      <c r="P133" s="25"/>
      <c r="Q133" s="25"/>
      <c r="R133" s="25"/>
    </row>
    <row r="134" spans="2:18" ht="15">
      <c r="B134" s="158" t="s">
        <v>36</v>
      </c>
      <c r="C134" s="157">
        <v>400</v>
      </c>
      <c r="D134" s="157">
        <v>400</v>
      </c>
      <c r="P134" s="25"/>
      <c r="Q134" s="25"/>
      <c r="R134" s="25"/>
    </row>
    <row r="135" spans="2:18" ht="15">
      <c r="B135" s="158" t="s">
        <v>152</v>
      </c>
      <c r="C135" s="157">
        <v>400</v>
      </c>
      <c r="D135" s="157">
        <v>400</v>
      </c>
      <c r="P135" s="25"/>
      <c r="Q135" s="25"/>
      <c r="R135" s="25"/>
    </row>
    <row r="136" spans="2:18" ht="15">
      <c r="B136" s="158" t="s">
        <v>32</v>
      </c>
      <c r="C136" s="157">
        <v>400</v>
      </c>
      <c r="D136" s="157">
        <v>400</v>
      </c>
      <c r="P136" s="25"/>
      <c r="Q136" s="25"/>
      <c r="R136" s="25"/>
    </row>
    <row r="137" spans="2:18" ht="15">
      <c r="B137" s="158" t="s">
        <v>23</v>
      </c>
      <c r="C137" s="157">
        <v>400</v>
      </c>
      <c r="D137" s="157">
        <v>400</v>
      </c>
      <c r="P137" s="25"/>
      <c r="Q137" s="25"/>
      <c r="R137" s="25"/>
    </row>
    <row r="138" spans="2:18" ht="15">
      <c r="B138" s="158" t="s">
        <v>38</v>
      </c>
      <c r="C138" s="157">
        <v>400</v>
      </c>
      <c r="D138" s="157">
        <v>400</v>
      </c>
      <c r="P138" s="25"/>
      <c r="Q138" s="25"/>
      <c r="R138" s="25"/>
    </row>
    <row r="139" spans="2:18" ht="15">
      <c r="B139" s="158" t="s">
        <v>37</v>
      </c>
      <c r="C139" s="157">
        <v>400</v>
      </c>
      <c r="D139" s="157">
        <v>400</v>
      </c>
      <c r="P139" s="25"/>
      <c r="Q139" s="25"/>
      <c r="R139" s="25"/>
    </row>
    <row r="140" spans="2:19" ht="15">
      <c r="B140" s="158" t="s">
        <v>28</v>
      </c>
      <c r="C140" s="157">
        <v>400</v>
      </c>
      <c r="D140" s="157">
        <v>400</v>
      </c>
      <c r="P140" s="25"/>
      <c r="Q140" s="25"/>
      <c r="R140" s="25"/>
      <c r="S140" s="25"/>
    </row>
    <row r="141" spans="2:19" ht="15">
      <c r="B141" s="158" t="s">
        <v>150</v>
      </c>
      <c r="C141" s="157">
        <v>400</v>
      </c>
      <c r="D141" s="157">
        <v>400</v>
      </c>
      <c r="P141" s="25"/>
      <c r="Q141" s="25"/>
      <c r="R141" s="25"/>
      <c r="S141" s="25"/>
    </row>
    <row r="142" spans="10:19" ht="15">
      <c r="J142" s="25"/>
      <c r="K142" s="25"/>
      <c r="L142" s="25"/>
      <c r="M142" s="25"/>
      <c r="N142" s="25"/>
      <c r="P142" s="25"/>
      <c r="Q142" s="25"/>
      <c r="R142" s="25"/>
      <c r="S142" s="25"/>
    </row>
    <row r="150" spans="6:7" ht="15">
      <c r="F150" s="63"/>
      <c r="G150" s="63"/>
    </row>
    <row r="151" spans="6:7" ht="15">
      <c r="F151" s="63"/>
      <c r="G151" s="63"/>
    </row>
    <row r="152" spans="6:7" ht="15">
      <c r="F152" s="63"/>
      <c r="G152" s="63"/>
    </row>
    <row r="153" ht="15">
      <c r="J153" s="30"/>
    </row>
  </sheetData>
  <mergeCells count="1">
    <mergeCell ref="C71:D71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10"/>
  <sheetViews>
    <sheetView showGridLines="0" workbookViewId="0" topLeftCell="A1"/>
  </sheetViews>
  <sheetFormatPr defaultColWidth="8.8515625" defaultRowHeight="15"/>
  <cols>
    <col min="1" max="2" width="8.8515625" style="1" customWidth="1"/>
    <col min="3" max="16384" width="8.8515625" style="1" customWidth="1"/>
  </cols>
  <sheetData>
    <row r="2" ht="15">
      <c r="B2" s="12" t="s">
        <v>226</v>
      </c>
    </row>
    <row r="3" ht="15">
      <c r="B3" s="1" t="s">
        <v>220</v>
      </c>
    </row>
    <row r="27" ht="15">
      <c r="B27" s="14"/>
    </row>
    <row r="35" ht="15">
      <c r="B35" s="1" t="s">
        <v>227</v>
      </c>
    </row>
    <row r="36" ht="15">
      <c r="B36" s="14" t="s">
        <v>127</v>
      </c>
    </row>
    <row r="53" ht="15">
      <c r="A53" s="1" t="s">
        <v>104</v>
      </c>
    </row>
    <row r="55" spans="2:3" ht="15">
      <c r="B55" s="1" t="s">
        <v>5</v>
      </c>
      <c r="C55" s="1" t="s">
        <v>6</v>
      </c>
    </row>
    <row r="56" spans="2:3" ht="15">
      <c r="B56" s="1" t="s">
        <v>7</v>
      </c>
      <c r="C56" s="1" t="s">
        <v>83</v>
      </c>
    </row>
    <row r="58" spans="2:3" ht="36">
      <c r="B58" s="35" t="s">
        <v>126</v>
      </c>
      <c r="C58" s="35" t="s">
        <v>82</v>
      </c>
    </row>
    <row r="59" spans="2:3" ht="15">
      <c r="B59" s="376" t="s">
        <v>120</v>
      </c>
      <c r="C59" s="376">
        <v>8592</v>
      </c>
    </row>
    <row r="60" spans="2:3" ht="15">
      <c r="B60" s="394" t="s">
        <v>122</v>
      </c>
      <c r="C60" s="394">
        <v>7744</v>
      </c>
    </row>
    <row r="61" spans="2:3" ht="15">
      <c r="B61" s="394" t="s">
        <v>117</v>
      </c>
      <c r="C61" s="394">
        <v>7019</v>
      </c>
    </row>
    <row r="62" spans="2:3" ht="15">
      <c r="B62" s="394" t="s">
        <v>118</v>
      </c>
      <c r="C62" s="394">
        <v>6008</v>
      </c>
    </row>
    <row r="63" spans="2:3" ht="15">
      <c r="B63" s="394" t="s">
        <v>123</v>
      </c>
      <c r="C63" s="394">
        <v>3368</v>
      </c>
    </row>
    <row r="64" spans="2:3" ht="15">
      <c r="B64" s="394" t="s">
        <v>124</v>
      </c>
      <c r="C64" s="394">
        <v>2345</v>
      </c>
    </row>
    <row r="65" spans="2:3" ht="24">
      <c r="B65" s="395" t="s">
        <v>119</v>
      </c>
      <c r="C65" s="394">
        <v>1900</v>
      </c>
    </row>
    <row r="66" spans="2:3" ht="15">
      <c r="B66" s="394" t="s">
        <v>121</v>
      </c>
      <c r="C66" s="394">
        <v>631</v>
      </c>
    </row>
    <row r="67" spans="2:3" ht="15">
      <c r="B67" s="396" t="s">
        <v>116</v>
      </c>
      <c r="C67" s="396">
        <v>422</v>
      </c>
    </row>
    <row r="70" spans="2:12" ht="60">
      <c r="B70" s="397"/>
      <c r="C70" s="36" t="s">
        <v>123</v>
      </c>
      <c r="D70" s="35" t="s">
        <v>116</v>
      </c>
      <c r="E70" s="35" t="s">
        <v>117</v>
      </c>
      <c r="F70" s="35" t="s">
        <v>118</v>
      </c>
      <c r="G70" s="35" t="s">
        <v>119</v>
      </c>
      <c r="H70" s="35" t="s">
        <v>124</v>
      </c>
      <c r="I70" s="35" t="s">
        <v>120</v>
      </c>
      <c r="J70" s="35" t="s">
        <v>122</v>
      </c>
      <c r="K70" s="35" t="s">
        <v>121</v>
      </c>
      <c r="L70" s="36" t="s">
        <v>125</v>
      </c>
    </row>
    <row r="71" spans="2:12" ht="15">
      <c r="B71" s="398" t="s">
        <v>82</v>
      </c>
      <c r="C71" s="386">
        <v>3368</v>
      </c>
      <c r="D71" s="386">
        <v>422</v>
      </c>
      <c r="E71" s="386">
        <v>7019</v>
      </c>
      <c r="F71" s="386">
        <v>6008</v>
      </c>
      <c r="G71" s="386">
        <v>1900</v>
      </c>
      <c r="H71" s="386">
        <v>2345</v>
      </c>
      <c r="I71" s="386">
        <v>8592</v>
      </c>
      <c r="J71" s="386">
        <v>7744</v>
      </c>
      <c r="K71" s="386">
        <v>631</v>
      </c>
      <c r="L71" s="386"/>
    </row>
    <row r="72" spans="2:12" ht="15">
      <c r="B72" s="183" t="s">
        <v>15</v>
      </c>
      <c r="C72" s="387">
        <v>76</v>
      </c>
      <c r="D72" s="388">
        <v>8</v>
      </c>
      <c r="E72" s="388">
        <v>116</v>
      </c>
      <c r="F72" s="388">
        <v>24</v>
      </c>
      <c r="G72" s="388">
        <v>64</v>
      </c>
      <c r="H72" s="388">
        <v>44</v>
      </c>
      <c r="I72" s="388">
        <v>263</v>
      </c>
      <c r="J72" s="388">
        <v>267</v>
      </c>
      <c r="K72" s="388">
        <v>9</v>
      </c>
      <c r="L72" s="387">
        <v>871</v>
      </c>
    </row>
    <row r="73" spans="2:12" ht="15">
      <c r="B73" s="181" t="s">
        <v>16</v>
      </c>
      <c r="C73" s="389">
        <v>1</v>
      </c>
      <c r="D73" s="390">
        <v>0</v>
      </c>
      <c r="E73" s="390">
        <v>20</v>
      </c>
      <c r="F73" s="390">
        <v>29</v>
      </c>
      <c r="G73" s="390">
        <v>14</v>
      </c>
      <c r="H73" s="390">
        <v>1</v>
      </c>
      <c r="I73" s="390">
        <v>10</v>
      </c>
      <c r="J73" s="390">
        <v>70</v>
      </c>
      <c r="K73" s="390">
        <v>1</v>
      </c>
      <c r="L73" s="389">
        <v>146</v>
      </c>
    </row>
    <row r="74" spans="2:12" ht="15">
      <c r="B74" s="181" t="s">
        <v>17</v>
      </c>
      <c r="C74" s="389">
        <v>104</v>
      </c>
      <c r="D74" s="390">
        <v>0</v>
      </c>
      <c r="E74" s="390">
        <v>65</v>
      </c>
      <c r="F74" s="390">
        <v>18</v>
      </c>
      <c r="G74" s="390">
        <v>63</v>
      </c>
      <c r="H74" s="390">
        <v>32</v>
      </c>
      <c r="I74" s="390">
        <v>36</v>
      </c>
      <c r="J74" s="390">
        <v>111</v>
      </c>
      <c r="K74" s="390">
        <v>39</v>
      </c>
      <c r="L74" s="389">
        <v>468</v>
      </c>
    </row>
    <row r="75" spans="2:12" ht="15">
      <c r="B75" s="181" t="s">
        <v>18</v>
      </c>
      <c r="C75" s="389">
        <v>141</v>
      </c>
      <c r="D75" s="390">
        <v>26</v>
      </c>
      <c r="E75" s="390">
        <v>69</v>
      </c>
      <c r="F75" s="390">
        <v>14</v>
      </c>
      <c r="G75" s="390">
        <v>72</v>
      </c>
      <c r="H75" s="390">
        <v>21</v>
      </c>
      <c r="I75" s="390">
        <v>96</v>
      </c>
      <c r="J75" s="390">
        <v>194</v>
      </c>
      <c r="K75" s="390" t="s">
        <v>22</v>
      </c>
      <c r="L75" s="389">
        <v>633</v>
      </c>
    </row>
    <row r="76" spans="2:12" ht="15">
      <c r="B76" s="164" t="s">
        <v>64</v>
      </c>
      <c r="C76" s="389" t="s">
        <v>22</v>
      </c>
      <c r="D76" s="390" t="s">
        <v>22</v>
      </c>
      <c r="E76" s="390" t="s">
        <v>22</v>
      </c>
      <c r="F76" s="390" t="s">
        <v>22</v>
      </c>
      <c r="G76" s="390" t="s">
        <v>22</v>
      </c>
      <c r="H76" s="390" t="s">
        <v>22</v>
      </c>
      <c r="I76" s="390" t="s">
        <v>22</v>
      </c>
      <c r="J76" s="390" t="s">
        <v>22</v>
      </c>
      <c r="K76" s="390" t="s">
        <v>22</v>
      </c>
      <c r="L76" s="391" t="s">
        <v>22</v>
      </c>
    </row>
    <row r="77" spans="2:12" ht="15">
      <c r="B77" s="181" t="s">
        <v>20</v>
      </c>
      <c r="C77" s="389">
        <v>12</v>
      </c>
      <c r="D77" s="390">
        <v>2</v>
      </c>
      <c r="E77" s="390">
        <v>40</v>
      </c>
      <c r="F77" s="390">
        <v>5</v>
      </c>
      <c r="G77" s="390">
        <v>5</v>
      </c>
      <c r="H77" s="390">
        <v>20</v>
      </c>
      <c r="I77" s="390">
        <v>14</v>
      </c>
      <c r="J77" s="390">
        <v>8</v>
      </c>
      <c r="K77" s="390">
        <v>4</v>
      </c>
      <c r="L77" s="389">
        <v>110</v>
      </c>
    </row>
    <row r="78" spans="2:12" ht="15">
      <c r="B78" s="181" t="s">
        <v>21</v>
      </c>
      <c r="C78" s="389">
        <v>28</v>
      </c>
      <c r="D78" s="390">
        <v>25</v>
      </c>
      <c r="E78" s="390">
        <v>11</v>
      </c>
      <c r="F78" s="390">
        <v>3</v>
      </c>
      <c r="G78" s="390">
        <v>10</v>
      </c>
      <c r="H78" s="390">
        <v>4</v>
      </c>
      <c r="I78" s="390">
        <v>10</v>
      </c>
      <c r="J78" s="390">
        <v>22</v>
      </c>
      <c r="K78" s="390">
        <v>3</v>
      </c>
      <c r="L78" s="389">
        <v>116</v>
      </c>
    </row>
    <row r="79" spans="2:12" ht="15">
      <c r="B79" s="181" t="s">
        <v>23</v>
      </c>
      <c r="C79" s="389">
        <v>49</v>
      </c>
      <c r="D79" s="390">
        <v>5</v>
      </c>
      <c r="E79" s="390">
        <v>286</v>
      </c>
      <c r="F79" s="390">
        <v>788</v>
      </c>
      <c r="G79" s="390">
        <v>55</v>
      </c>
      <c r="H79" s="390">
        <v>57</v>
      </c>
      <c r="I79" s="390">
        <v>59</v>
      </c>
      <c r="J79" s="390">
        <v>241</v>
      </c>
      <c r="K79" s="390">
        <v>29</v>
      </c>
      <c r="L79" s="389">
        <v>1569</v>
      </c>
    </row>
    <row r="80" spans="2:12" ht="15">
      <c r="B80" s="181" t="s">
        <v>24</v>
      </c>
      <c r="C80" s="389">
        <v>356</v>
      </c>
      <c r="D80" s="390">
        <v>38</v>
      </c>
      <c r="E80" s="390">
        <v>1439</v>
      </c>
      <c r="F80" s="390">
        <v>631</v>
      </c>
      <c r="G80" s="390">
        <v>121</v>
      </c>
      <c r="H80" s="390">
        <v>81</v>
      </c>
      <c r="I80" s="390">
        <v>634</v>
      </c>
      <c r="J80" s="390">
        <v>840</v>
      </c>
      <c r="K80" s="390">
        <v>51</v>
      </c>
      <c r="L80" s="389">
        <v>4191</v>
      </c>
    </row>
    <row r="81" spans="2:12" ht="15">
      <c r="B81" s="181" t="s">
        <v>25</v>
      </c>
      <c r="C81" s="389">
        <v>1053</v>
      </c>
      <c r="D81" s="390">
        <v>136</v>
      </c>
      <c r="E81" s="390">
        <v>733</v>
      </c>
      <c r="F81" s="390">
        <v>168</v>
      </c>
      <c r="G81" s="390">
        <v>305</v>
      </c>
      <c r="H81" s="390">
        <v>535</v>
      </c>
      <c r="I81" s="390">
        <v>5640</v>
      </c>
      <c r="J81" s="390">
        <v>1398</v>
      </c>
      <c r="K81" s="390">
        <v>120</v>
      </c>
      <c r="L81" s="389">
        <v>10088</v>
      </c>
    </row>
    <row r="82" spans="2:12" ht="15">
      <c r="B82" s="181" t="s">
        <v>26</v>
      </c>
      <c r="C82" s="389">
        <v>2</v>
      </c>
      <c r="D82" s="390">
        <v>0</v>
      </c>
      <c r="E82" s="390">
        <v>33</v>
      </c>
      <c r="F82" s="390">
        <v>37</v>
      </c>
      <c r="G82" s="390">
        <v>8</v>
      </c>
      <c r="H82" s="390">
        <v>8</v>
      </c>
      <c r="I82" s="390">
        <v>2</v>
      </c>
      <c r="J82" s="390">
        <v>10</v>
      </c>
      <c r="K82" s="390">
        <v>0</v>
      </c>
      <c r="L82" s="389">
        <v>100</v>
      </c>
    </row>
    <row r="83" spans="2:12" ht="15">
      <c r="B83" s="181" t="s">
        <v>27</v>
      </c>
      <c r="C83" s="389">
        <v>515</v>
      </c>
      <c r="D83" s="390">
        <v>76</v>
      </c>
      <c r="E83" s="390">
        <v>2666</v>
      </c>
      <c r="F83" s="390">
        <v>3947</v>
      </c>
      <c r="G83" s="390">
        <v>735</v>
      </c>
      <c r="H83" s="390">
        <v>1113</v>
      </c>
      <c r="I83" s="390">
        <v>1255</v>
      </c>
      <c r="J83" s="390">
        <v>2140</v>
      </c>
      <c r="K83" s="390">
        <v>183</v>
      </c>
      <c r="L83" s="389">
        <v>12630</v>
      </c>
    </row>
    <row r="84" spans="2:12" ht="15">
      <c r="B84" s="181" t="s">
        <v>28</v>
      </c>
      <c r="C84" s="389">
        <v>0</v>
      </c>
      <c r="D84" s="390">
        <v>0</v>
      </c>
      <c r="E84" s="390">
        <v>4</v>
      </c>
      <c r="F84" s="390">
        <v>33</v>
      </c>
      <c r="G84" s="390">
        <v>2</v>
      </c>
      <c r="H84" s="390">
        <v>1</v>
      </c>
      <c r="I84" s="390">
        <v>2</v>
      </c>
      <c r="J84" s="390">
        <v>6</v>
      </c>
      <c r="K84" s="390">
        <v>0</v>
      </c>
      <c r="L84" s="389">
        <v>48</v>
      </c>
    </row>
    <row r="85" spans="2:12" ht="15">
      <c r="B85" s="181" t="s">
        <v>29</v>
      </c>
      <c r="C85" s="389">
        <v>17</v>
      </c>
      <c r="D85" s="390">
        <v>0</v>
      </c>
      <c r="E85" s="390">
        <v>47</v>
      </c>
      <c r="F85" s="390">
        <v>2</v>
      </c>
      <c r="G85" s="390">
        <v>22</v>
      </c>
      <c r="H85" s="390">
        <v>6</v>
      </c>
      <c r="I85" s="390">
        <v>8</v>
      </c>
      <c r="J85" s="390">
        <v>51</v>
      </c>
      <c r="K85" s="390">
        <v>2</v>
      </c>
      <c r="L85" s="389">
        <v>155</v>
      </c>
    </row>
    <row r="86" spans="2:12" ht="15">
      <c r="B86" s="181" t="s">
        <v>30</v>
      </c>
      <c r="C86" s="389">
        <v>3</v>
      </c>
      <c r="D86" s="390">
        <v>4</v>
      </c>
      <c r="E86" s="390">
        <v>9</v>
      </c>
      <c r="F86" s="390">
        <v>2</v>
      </c>
      <c r="G86" s="390">
        <v>7</v>
      </c>
      <c r="H86" s="390">
        <v>4</v>
      </c>
      <c r="I86" s="390">
        <v>7</v>
      </c>
      <c r="J86" s="390">
        <v>28</v>
      </c>
      <c r="K86" s="390">
        <v>2</v>
      </c>
      <c r="L86" s="389">
        <v>66</v>
      </c>
    </row>
    <row r="87" spans="2:12" ht="15">
      <c r="B87" s="181" t="s">
        <v>31</v>
      </c>
      <c r="C87" s="389">
        <v>6</v>
      </c>
      <c r="D87" s="390">
        <v>1</v>
      </c>
      <c r="E87" s="390">
        <v>4</v>
      </c>
      <c r="F87" s="390">
        <v>1</v>
      </c>
      <c r="G87" s="390">
        <v>3</v>
      </c>
      <c r="H87" s="390">
        <v>6</v>
      </c>
      <c r="I87" s="390">
        <v>27</v>
      </c>
      <c r="J87" s="390">
        <v>16</v>
      </c>
      <c r="K87" s="390">
        <v>3</v>
      </c>
      <c r="L87" s="389">
        <v>67</v>
      </c>
    </row>
    <row r="88" spans="2:12" ht="15">
      <c r="B88" s="181" t="s">
        <v>32</v>
      </c>
      <c r="C88" s="389">
        <v>28</v>
      </c>
      <c r="D88" s="390">
        <v>1</v>
      </c>
      <c r="E88" s="390">
        <v>157</v>
      </c>
      <c r="F88" s="390">
        <v>26</v>
      </c>
      <c r="G88" s="390">
        <v>14</v>
      </c>
      <c r="H88" s="390">
        <v>39</v>
      </c>
      <c r="I88" s="390">
        <v>27</v>
      </c>
      <c r="J88" s="390">
        <v>143</v>
      </c>
      <c r="K88" s="390">
        <v>1</v>
      </c>
      <c r="L88" s="389">
        <v>436</v>
      </c>
    </row>
    <row r="89" spans="2:12" ht="15">
      <c r="B89" s="181" t="s">
        <v>33</v>
      </c>
      <c r="C89" s="389" t="s">
        <v>22</v>
      </c>
      <c r="D89" s="390" t="s">
        <v>22</v>
      </c>
      <c r="E89" s="390" t="s">
        <v>22</v>
      </c>
      <c r="F89" s="390" t="s">
        <v>22</v>
      </c>
      <c r="G89" s="390" t="s">
        <v>22</v>
      </c>
      <c r="H89" s="390" t="s">
        <v>22</v>
      </c>
      <c r="I89" s="390" t="s">
        <v>22</v>
      </c>
      <c r="J89" s="390" t="s">
        <v>22</v>
      </c>
      <c r="K89" s="390" t="s">
        <v>22</v>
      </c>
      <c r="L89" s="389" t="s">
        <v>22</v>
      </c>
    </row>
    <row r="90" spans="2:12" ht="15">
      <c r="B90" s="181" t="s">
        <v>34</v>
      </c>
      <c r="C90" s="389">
        <v>186</v>
      </c>
      <c r="D90" s="390">
        <v>25</v>
      </c>
      <c r="E90" s="390">
        <v>220</v>
      </c>
      <c r="F90" s="390">
        <v>28</v>
      </c>
      <c r="G90" s="390">
        <v>124</v>
      </c>
      <c r="H90" s="390">
        <v>40</v>
      </c>
      <c r="I90" s="390">
        <v>148</v>
      </c>
      <c r="J90" s="390">
        <v>281</v>
      </c>
      <c r="K90" s="390">
        <v>46</v>
      </c>
      <c r="L90" s="389">
        <v>1098</v>
      </c>
    </row>
    <row r="91" spans="2:12" ht="15">
      <c r="B91" s="164" t="s">
        <v>35</v>
      </c>
      <c r="C91" s="389" t="s">
        <v>22</v>
      </c>
      <c r="D91" s="390" t="s">
        <v>22</v>
      </c>
      <c r="E91" s="390" t="s">
        <v>22</v>
      </c>
      <c r="F91" s="390" t="s">
        <v>22</v>
      </c>
      <c r="G91" s="390" t="s">
        <v>22</v>
      </c>
      <c r="H91" s="390" t="s">
        <v>22</v>
      </c>
      <c r="I91" s="390" t="s">
        <v>22</v>
      </c>
      <c r="J91" s="390" t="s">
        <v>22</v>
      </c>
      <c r="K91" s="390" t="s">
        <v>22</v>
      </c>
      <c r="L91" s="389" t="s">
        <v>22</v>
      </c>
    </row>
    <row r="92" spans="2:12" ht="15">
      <c r="B92" s="181" t="s">
        <v>36</v>
      </c>
      <c r="C92" s="389">
        <v>25</v>
      </c>
      <c r="D92" s="390">
        <v>5</v>
      </c>
      <c r="E92" s="390">
        <v>126</v>
      </c>
      <c r="F92" s="390">
        <v>9</v>
      </c>
      <c r="G92" s="390">
        <v>11</v>
      </c>
      <c r="H92" s="390">
        <v>33</v>
      </c>
      <c r="I92" s="390">
        <v>44</v>
      </c>
      <c r="J92" s="390">
        <v>101</v>
      </c>
      <c r="K92" s="390">
        <v>2</v>
      </c>
      <c r="L92" s="389">
        <v>356</v>
      </c>
    </row>
    <row r="93" spans="2:12" ht="15">
      <c r="B93" s="181" t="s">
        <v>51</v>
      </c>
      <c r="C93" s="389">
        <v>30</v>
      </c>
      <c r="D93" s="390">
        <v>11</v>
      </c>
      <c r="E93" s="390">
        <v>224</v>
      </c>
      <c r="F93" s="390">
        <v>158</v>
      </c>
      <c r="G93" s="390">
        <v>16</v>
      </c>
      <c r="H93" s="390">
        <v>42</v>
      </c>
      <c r="I93" s="390">
        <v>45</v>
      </c>
      <c r="J93" s="390">
        <v>194</v>
      </c>
      <c r="K93" s="390">
        <v>2</v>
      </c>
      <c r="L93" s="389">
        <v>722</v>
      </c>
    </row>
    <row r="94" spans="2:12" ht="15">
      <c r="B94" s="181" t="s">
        <v>37</v>
      </c>
      <c r="C94" s="389">
        <v>0</v>
      </c>
      <c r="D94" s="390">
        <v>0</v>
      </c>
      <c r="E94" s="390">
        <v>30</v>
      </c>
      <c r="F94" s="390">
        <v>13</v>
      </c>
      <c r="G94" s="390">
        <v>8</v>
      </c>
      <c r="H94" s="390">
        <v>13</v>
      </c>
      <c r="I94" s="390">
        <v>17</v>
      </c>
      <c r="J94" s="390">
        <v>24</v>
      </c>
      <c r="K94" s="390">
        <v>2</v>
      </c>
      <c r="L94" s="389">
        <v>107</v>
      </c>
    </row>
    <row r="95" spans="2:12" ht="15">
      <c r="B95" s="181" t="s">
        <v>38</v>
      </c>
      <c r="C95" s="389">
        <v>15</v>
      </c>
      <c r="D95" s="390">
        <v>0</v>
      </c>
      <c r="E95" s="390">
        <v>22</v>
      </c>
      <c r="F95" s="390">
        <v>8</v>
      </c>
      <c r="G95" s="390">
        <v>6</v>
      </c>
      <c r="H95" s="390">
        <v>13</v>
      </c>
      <c r="I95" s="390">
        <v>27</v>
      </c>
      <c r="J95" s="390">
        <v>243</v>
      </c>
      <c r="K95" s="390">
        <v>3</v>
      </c>
      <c r="L95" s="389">
        <v>337</v>
      </c>
    </row>
    <row r="96" spans="2:12" ht="15">
      <c r="B96" s="181" t="s">
        <v>39</v>
      </c>
      <c r="C96" s="389">
        <v>8</v>
      </c>
      <c r="D96" s="390">
        <v>0</v>
      </c>
      <c r="E96" s="390">
        <v>11</v>
      </c>
      <c r="F96" s="390">
        <v>1</v>
      </c>
      <c r="G96" s="390">
        <v>18</v>
      </c>
      <c r="H96" s="390">
        <v>7</v>
      </c>
      <c r="I96" s="390">
        <v>8</v>
      </c>
      <c r="J96" s="390">
        <v>27</v>
      </c>
      <c r="K96" s="390">
        <v>11</v>
      </c>
      <c r="L96" s="389">
        <v>91</v>
      </c>
    </row>
    <row r="97" spans="2:12" ht="15">
      <c r="B97" s="181" t="s">
        <v>40</v>
      </c>
      <c r="C97" s="389">
        <v>96</v>
      </c>
      <c r="D97" s="390">
        <v>8</v>
      </c>
      <c r="E97" s="390">
        <v>78</v>
      </c>
      <c r="F97" s="390">
        <v>16</v>
      </c>
      <c r="G97" s="390">
        <v>34</v>
      </c>
      <c r="H97" s="390">
        <v>84</v>
      </c>
      <c r="I97" s="390">
        <v>90</v>
      </c>
      <c r="J97" s="390">
        <v>81</v>
      </c>
      <c r="K97" s="390">
        <v>44</v>
      </c>
      <c r="L97" s="389">
        <v>531</v>
      </c>
    </row>
    <row r="98" spans="2:12" ht="15">
      <c r="B98" s="181" t="s">
        <v>41</v>
      </c>
      <c r="C98" s="389">
        <v>143</v>
      </c>
      <c r="D98" s="390">
        <v>30</v>
      </c>
      <c r="E98" s="390">
        <v>155</v>
      </c>
      <c r="F98" s="390">
        <v>24</v>
      </c>
      <c r="G98" s="390">
        <v>38</v>
      </c>
      <c r="H98" s="390">
        <v>72</v>
      </c>
      <c r="I98" s="390">
        <v>92</v>
      </c>
      <c r="J98" s="390">
        <v>220</v>
      </c>
      <c r="K98" s="390">
        <v>13</v>
      </c>
      <c r="L98" s="389">
        <v>787</v>
      </c>
    </row>
    <row r="99" spans="2:12" ht="15">
      <c r="B99" s="182" t="s">
        <v>42</v>
      </c>
      <c r="C99" s="392">
        <v>474</v>
      </c>
      <c r="D99" s="393">
        <v>21</v>
      </c>
      <c r="E99" s="393">
        <v>454</v>
      </c>
      <c r="F99" s="393">
        <v>23</v>
      </c>
      <c r="G99" s="393">
        <v>145</v>
      </c>
      <c r="H99" s="393">
        <v>69</v>
      </c>
      <c r="I99" s="393">
        <v>31</v>
      </c>
      <c r="J99" s="393">
        <v>1028</v>
      </c>
      <c r="K99" s="393">
        <v>61</v>
      </c>
      <c r="L99" s="392">
        <v>2306</v>
      </c>
    </row>
    <row r="100" spans="2:12" ht="15">
      <c r="B100" s="40" t="s">
        <v>44</v>
      </c>
      <c r="C100" s="37">
        <v>77</v>
      </c>
      <c r="D100" s="38">
        <v>14</v>
      </c>
      <c r="E100" s="38">
        <v>51</v>
      </c>
      <c r="F100" s="38">
        <v>2</v>
      </c>
      <c r="G100" s="38">
        <v>45</v>
      </c>
      <c r="H100" s="38">
        <v>27</v>
      </c>
      <c r="I100" s="38">
        <v>58</v>
      </c>
      <c r="J100" s="38">
        <v>67</v>
      </c>
      <c r="K100" s="38">
        <v>10</v>
      </c>
      <c r="L100" s="37">
        <v>351</v>
      </c>
    </row>
    <row r="101" spans="2:12" ht="15">
      <c r="B101" s="183" t="s">
        <v>46</v>
      </c>
      <c r="C101" s="387">
        <v>2</v>
      </c>
      <c r="D101" s="388">
        <v>0</v>
      </c>
      <c r="E101" s="388">
        <v>42</v>
      </c>
      <c r="F101" s="388">
        <v>4</v>
      </c>
      <c r="G101" s="388">
        <v>3</v>
      </c>
      <c r="H101" s="388">
        <v>4</v>
      </c>
      <c r="I101" s="388">
        <v>4</v>
      </c>
      <c r="J101" s="388">
        <v>17</v>
      </c>
      <c r="K101" s="388">
        <v>0</v>
      </c>
      <c r="L101" s="387">
        <v>76</v>
      </c>
    </row>
    <row r="102" spans="2:12" ht="15">
      <c r="B102" s="182" t="s">
        <v>47</v>
      </c>
      <c r="C102" s="392">
        <v>20</v>
      </c>
      <c r="D102" s="393">
        <v>1</v>
      </c>
      <c r="E102" s="393">
        <v>440</v>
      </c>
      <c r="F102" s="393">
        <v>112</v>
      </c>
      <c r="G102" s="393">
        <v>17</v>
      </c>
      <c r="H102" s="393">
        <v>19</v>
      </c>
      <c r="I102" s="393">
        <v>19</v>
      </c>
      <c r="J102" s="393">
        <v>226</v>
      </c>
      <c r="K102" s="393">
        <v>46</v>
      </c>
      <c r="L102" s="392">
        <v>900</v>
      </c>
    </row>
    <row r="103" spans="2:12" ht="15">
      <c r="B103" s="40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2:12" ht="15">
      <c r="B104" s="1" t="s">
        <v>193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ht="15">
      <c r="B105" s="14" t="s">
        <v>127</v>
      </c>
    </row>
    <row r="110" ht="15">
      <c r="A110" s="1" t="s">
        <v>192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5"/>
  <sheetViews>
    <sheetView showGridLines="0" workbookViewId="0" topLeftCell="A1"/>
  </sheetViews>
  <sheetFormatPr defaultColWidth="8.8515625" defaultRowHeight="15"/>
  <cols>
    <col min="1" max="1" width="9.00390625" style="1" bestFit="1" customWidth="1"/>
    <col min="2" max="2" width="13.28125" style="1" customWidth="1"/>
    <col min="3" max="5" width="15.7109375" style="1" customWidth="1"/>
    <col min="6" max="6" width="9.00390625" style="1" bestFit="1" customWidth="1"/>
    <col min="7" max="7" width="8.8515625" style="1" customWidth="1"/>
    <col min="8" max="8" width="10.140625" style="1" bestFit="1" customWidth="1"/>
    <col min="9" max="9" width="15.7109375" style="1" bestFit="1" customWidth="1"/>
    <col min="10" max="16384" width="8.8515625" style="1" customWidth="1"/>
  </cols>
  <sheetData>
    <row r="2" ht="15">
      <c r="B2" s="12" t="s">
        <v>200</v>
      </c>
    </row>
    <row r="4" spans="1:5" ht="12" customHeight="1">
      <c r="A4" s="15"/>
      <c r="B4" s="287"/>
      <c r="C4" s="103" t="s">
        <v>203</v>
      </c>
      <c r="D4" s="104" t="s">
        <v>202</v>
      </c>
      <c r="E4" s="285" t="s">
        <v>204</v>
      </c>
    </row>
    <row r="5" spans="1:5" ht="12" customHeight="1">
      <c r="A5" s="15"/>
      <c r="B5" s="288"/>
      <c r="C5" s="283" t="s">
        <v>201</v>
      </c>
      <c r="D5" s="284"/>
      <c r="E5" s="286"/>
    </row>
    <row r="6" spans="1:5" ht="12" customHeight="1">
      <c r="A6" s="15"/>
      <c r="B6" s="255" t="s">
        <v>82</v>
      </c>
      <c r="C6" s="256">
        <v>10084908.309999999</v>
      </c>
      <c r="D6" s="256">
        <v>10315170.24</v>
      </c>
      <c r="E6" s="257">
        <f>+(D6-C6)/C6*100</f>
        <v>2.28323275653065</v>
      </c>
    </row>
    <row r="7" spans="2:5" ht="15">
      <c r="B7" s="253" t="s">
        <v>15</v>
      </c>
      <c r="C7" s="105">
        <v>62470.81</v>
      </c>
      <c r="D7" s="105">
        <v>66704.27</v>
      </c>
      <c r="E7" s="254">
        <v>6.776700990430581</v>
      </c>
    </row>
    <row r="8" spans="2:6" ht="15">
      <c r="B8" s="100" t="s">
        <v>16</v>
      </c>
      <c r="C8" s="106">
        <v>56287.05</v>
      </c>
      <c r="D8" s="106">
        <v>47914.18</v>
      </c>
      <c r="E8" s="111">
        <v>-14.87530435508701</v>
      </c>
      <c r="F8" s="33"/>
    </row>
    <row r="9" spans="2:5" ht="15">
      <c r="B9" s="100" t="s">
        <v>17</v>
      </c>
      <c r="C9" s="106">
        <v>474230.67</v>
      </c>
      <c r="D9" s="106">
        <v>472663.35</v>
      </c>
      <c r="E9" s="111">
        <v>-0.3304973927561469</v>
      </c>
    </row>
    <row r="10" spans="2:5" ht="15">
      <c r="B10" s="100" t="s">
        <v>18</v>
      </c>
      <c r="C10" s="106">
        <v>169298</v>
      </c>
      <c r="D10" s="106">
        <v>165773</v>
      </c>
      <c r="E10" s="111">
        <v>-2.082127373034531</v>
      </c>
    </row>
    <row r="11" spans="2:5" ht="15">
      <c r="B11" s="100" t="s">
        <v>50</v>
      </c>
      <c r="C11" s="106">
        <v>1008926.1</v>
      </c>
      <c r="D11" s="106">
        <v>1033807</v>
      </c>
      <c r="E11" s="111">
        <v>2.466077545223582</v>
      </c>
    </row>
    <row r="12" spans="2:5" ht="15">
      <c r="B12" s="100" t="s">
        <v>20</v>
      </c>
      <c r="C12" s="106">
        <v>151164</v>
      </c>
      <c r="D12" s="106">
        <v>155560.33</v>
      </c>
      <c r="E12" s="111">
        <v>2.9083181180704316</v>
      </c>
    </row>
    <row r="13" spans="2:5" ht="15">
      <c r="B13" s="100" t="s">
        <v>21</v>
      </c>
      <c r="C13" s="106">
        <v>53812.21</v>
      </c>
      <c r="D13" s="106">
        <v>51870.88</v>
      </c>
      <c r="E13" s="111">
        <v>-3.6076013231941264</v>
      </c>
    </row>
    <row r="14" spans="2:5" ht="15">
      <c r="B14" s="100" t="s">
        <v>23</v>
      </c>
      <c r="C14" s="106">
        <v>383606.24</v>
      </c>
      <c r="D14" s="106">
        <v>362826</v>
      </c>
      <c r="E14" s="226">
        <v>-5.417135550245473</v>
      </c>
    </row>
    <row r="15" spans="2:5" ht="15">
      <c r="B15" s="100" t="s">
        <v>24</v>
      </c>
      <c r="C15" s="106">
        <v>1610128.67</v>
      </c>
      <c r="D15" s="106">
        <v>1710475.12</v>
      </c>
      <c r="E15" s="226">
        <v>6.232200684930366</v>
      </c>
    </row>
    <row r="16" spans="2:5" ht="15">
      <c r="B16" s="100" t="s">
        <v>25</v>
      </c>
      <c r="C16" s="106">
        <v>1060756.1</v>
      </c>
      <c r="D16" s="106">
        <v>1118844.57</v>
      </c>
      <c r="E16" s="226">
        <v>5.476138199912304</v>
      </c>
    </row>
    <row r="17" spans="2:5" ht="15">
      <c r="B17" s="100" t="s">
        <v>26</v>
      </c>
      <c r="C17" s="106">
        <v>40660</v>
      </c>
      <c r="D17" s="106">
        <v>50054.22</v>
      </c>
      <c r="E17" s="226">
        <v>23.104328578455487</v>
      </c>
    </row>
    <row r="18" spans="2:5" ht="15">
      <c r="B18" s="100" t="s">
        <v>27</v>
      </c>
      <c r="C18" s="106">
        <v>1317176.7</v>
      </c>
      <c r="D18" s="106">
        <v>1387913.35</v>
      </c>
      <c r="E18" s="226">
        <v>5.370323510885073</v>
      </c>
    </row>
    <row r="19" spans="2:6" ht="15">
      <c r="B19" s="100" t="s">
        <v>28</v>
      </c>
      <c r="C19" s="106">
        <v>4315.24</v>
      </c>
      <c r="D19" s="106">
        <v>3887.28</v>
      </c>
      <c r="E19" s="226">
        <v>-9.917408996950334</v>
      </c>
      <c r="F19" s="33"/>
    </row>
    <row r="20" spans="2:5" ht="15">
      <c r="B20" s="100" t="s">
        <v>29</v>
      </c>
      <c r="C20" s="106">
        <v>185752.39</v>
      </c>
      <c r="D20" s="106">
        <v>203442.79</v>
      </c>
      <c r="E20" s="226">
        <v>9.523645967623885</v>
      </c>
    </row>
    <row r="21" spans="2:5" ht="15">
      <c r="B21" s="100" t="s">
        <v>30</v>
      </c>
      <c r="C21" s="106">
        <v>165885</v>
      </c>
      <c r="D21" s="106">
        <v>164389.7</v>
      </c>
      <c r="E21" s="226">
        <v>-0.9014076016517396</v>
      </c>
    </row>
    <row r="22" spans="2:5" ht="15">
      <c r="B22" s="100" t="s">
        <v>31</v>
      </c>
      <c r="C22" s="106">
        <v>4446.7</v>
      </c>
      <c r="D22" s="106">
        <v>4489.9</v>
      </c>
      <c r="E22" s="226">
        <v>0.9715069602176855</v>
      </c>
    </row>
    <row r="23" spans="2:5" ht="15">
      <c r="B23" s="100" t="s">
        <v>32</v>
      </c>
      <c r="C23" s="106">
        <v>131018.06</v>
      </c>
      <c r="D23" s="106">
        <v>124841.07</v>
      </c>
      <c r="E23" s="226">
        <v>-4.714609573672508</v>
      </c>
    </row>
    <row r="24" spans="2:5" ht="15">
      <c r="B24" s="100" t="s">
        <v>33</v>
      </c>
      <c r="C24" s="106">
        <v>6.98</v>
      </c>
      <c r="D24" s="106">
        <v>33.57</v>
      </c>
      <c r="E24" s="226">
        <v>380.945558739255</v>
      </c>
    </row>
    <row r="25" spans="2:5" ht="15">
      <c r="B25" s="100" t="s">
        <v>34</v>
      </c>
      <c r="C25" s="106">
        <v>48935.92</v>
      </c>
      <c r="D25" s="106">
        <v>49159.12</v>
      </c>
      <c r="E25" s="226">
        <v>0.4561066799193811</v>
      </c>
    </row>
    <row r="26" spans="2:5" ht="15">
      <c r="B26" s="100" t="s">
        <v>35</v>
      </c>
      <c r="C26" s="106">
        <v>526689</v>
      </c>
      <c r="D26" s="106">
        <v>525521</v>
      </c>
      <c r="E26" s="226">
        <v>-0.22178935866375887</v>
      </c>
    </row>
    <row r="27" spans="2:5" ht="15">
      <c r="B27" s="100" t="s">
        <v>36</v>
      </c>
      <c r="C27" s="106">
        <v>669863.02</v>
      </c>
      <c r="D27" s="106">
        <v>657901.99</v>
      </c>
      <c r="E27" s="226">
        <v>-1.785593418785833</v>
      </c>
    </row>
    <row r="28" spans="2:5" ht="15">
      <c r="B28" s="100" t="s">
        <v>51</v>
      </c>
      <c r="C28" s="106">
        <v>197294.51</v>
      </c>
      <c r="D28" s="106">
        <v>212346</v>
      </c>
      <c r="E28" s="226">
        <v>7.628924900140395</v>
      </c>
    </row>
    <row r="29" spans="2:5" ht="15">
      <c r="B29" s="100" t="s">
        <v>37</v>
      </c>
      <c r="C29" s="106">
        <v>301148.08</v>
      </c>
      <c r="D29" s="106">
        <v>289251.79</v>
      </c>
      <c r="E29" s="226">
        <v>-3.950312417731515</v>
      </c>
    </row>
    <row r="30" spans="2:5" ht="15">
      <c r="B30" s="100" t="s">
        <v>38</v>
      </c>
      <c r="C30" s="106">
        <v>38664.49</v>
      </c>
      <c r="D30" s="106">
        <v>41237.19</v>
      </c>
      <c r="E30" s="226">
        <v>6.653909051949229</v>
      </c>
    </row>
    <row r="31" spans="2:5" ht="15">
      <c r="B31" s="100" t="s">
        <v>39</v>
      </c>
      <c r="C31" s="106">
        <v>157848.18</v>
      </c>
      <c r="D31" s="106">
        <v>180307.35</v>
      </c>
      <c r="E31" s="226">
        <v>14.22833636726126</v>
      </c>
    </row>
    <row r="32" spans="2:5" ht="15">
      <c r="B32" s="100" t="s">
        <v>40</v>
      </c>
      <c r="C32" s="106">
        <v>204810</v>
      </c>
      <c r="D32" s="106">
        <v>210649.34</v>
      </c>
      <c r="E32" s="226">
        <v>2.851101020457984</v>
      </c>
    </row>
    <row r="33" spans="2:5" ht="15">
      <c r="B33" s="100" t="s">
        <v>41</v>
      </c>
      <c r="C33" s="106">
        <v>500996.18</v>
      </c>
      <c r="D33" s="106">
        <v>501830.88</v>
      </c>
      <c r="E33" s="226">
        <v>0.16660805677201204</v>
      </c>
    </row>
    <row r="34" spans="2:5" ht="15">
      <c r="B34" s="101" t="s">
        <v>42</v>
      </c>
      <c r="C34" s="107">
        <v>558718.01</v>
      </c>
      <c r="D34" s="107">
        <v>521475</v>
      </c>
      <c r="E34" s="227">
        <v>-6.6657972954907985</v>
      </c>
    </row>
    <row r="35" spans="2:5" ht="15">
      <c r="B35" s="99" t="s">
        <v>44</v>
      </c>
      <c r="C35" s="108">
        <v>51661.9</v>
      </c>
      <c r="D35" s="108">
        <v>49827</v>
      </c>
      <c r="E35" s="110">
        <v>-3.551747032145549</v>
      </c>
    </row>
    <row r="36" spans="2:5" ht="15">
      <c r="B36" s="102" t="s">
        <v>45</v>
      </c>
      <c r="C36" s="109">
        <v>127281.83</v>
      </c>
      <c r="D36" s="109">
        <v>133001.79</v>
      </c>
      <c r="E36" s="112">
        <v>4.493932873215294</v>
      </c>
    </row>
    <row r="37" spans="2:5" ht="15">
      <c r="B37" s="99" t="s">
        <v>46</v>
      </c>
      <c r="C37" s="108" t="s">
        <v>22</v>
      </c>
      <c r="D37" s="108">
        <v>9547.83</v>
      </c>
      <c r="E37" s="110" t="s">
        <v>22</v>
      </c>
    </row>
    <row r="38" spans="2:5" ht="15">
      <c r="B38" s="102" t="s">
        <v>47</v>
      </c>
      <c r="C38" s="109">
        <v>474766.48</v>
      </c>
      <c r="D38" s="109">
        <v>515817.14</v>
      </c>
      <c r="E38" s="112">
        <v>8.64649500950447</v>
      </c>
    </row>
    <row r="39" spans="2:4" ht="15">
      <c r="B39" s="9"/>
      <c r="C39" s="10"/>
      <c r="D39" s="33"/>
    </row>
    <row r="40" spans="2:3" ht="15">
      <c r="B40" s="14" t="s">
        <v>53</v>
      </c>
      <c r="C40" s="10"/>
    </row>
    <row r="41" ht="15">
      <c r="C41" s="10"/>
    </row>
    <row r="42" spans="2:3" ht="15">
      <c r="B42" s="9"/>
      <c r="C42" s="10"/>
    </row>
    <row r="43" spans="2:3" ht="15">
      <c r="B43" s="9"/>
      <c r="C43" s="10"/>
    </row>
    <row r="56" ht="15">
      <c r="A56" s="1" t="s">
        <v>243</v>
      </c>
    </row>
    <row r="57" ht="15">
      <c r="A57" s="1" t="s">
        <v>1</v>
      </c>
    </row>
    <row r="59" spans="2:4" ht="15">
      <c r="B59" s="2" t="s">
        <v>2</v>
      </c>
      <c r="C59" s="3"/>
      <c r="D59" s="3"/>
    </row>
    <row r="61" spans="2:4" ht="15">
      <c r="B61" s="2" t="s">
        <v>3</v>
      </c>
      <c r="C61" s="4">
        <v>42298.486284722225</v>
      </c>
      <c r="D61" s="3"/>
    </row>
    <row r="62" spans="2:4" ht="15">
      <c r="B62" s="2" t="s">
        <v>4</v>
      </c>
      <c r="C62" s="4">
        <v>42300.73572939815</v>
      </c>
      <c r="D62" s="3"/>
    </row>
    <row r="63" spans="2:4" ht="15">
      <c r="B63" s="2" t="s">
        <v>5</v>
      </c>
      <c r="C63" s="2" t="s">
        <v>6</v>
      </c>
      <c r="D63" s="3"/>
    </row>
    <row r="65" spans="2:4" ht="15">
      <c r="B65" s="2" t="s">
        <v>7</v>
      </c>
      <c r="C65" s="2" t="s">
        <v>8</v>
      </c>
      <c r="D65" s="3"/>
    </row>
    <row r="66" spans="2:4" ht="15">
      <c r="B66" s="2" t="s">
        <v>9</v>
      </c>
      <c r="C66" s="2" t="s">
        <v>10</v>
      </c>
      <c r="D66" s="3"/>
    </row>
    <row r="67" spans="2:4" ht="15">
      <c r="B67" s="2" t="s">
        <v>11</v>
      </c>
      <c r="C67" s="2" t="s">
        <v>12</v>
      </c>
      <c r="D67" s="3"/>
    </row>
    <row r="69" spans="2:9" ht="12.75">
      <c r="B69" s="264"/>
      <c r="C69" s="278" t="s">
        <v>13</v>
      </c>
      <c r="D69" s="278" t="s">
        <v>14</v>
      </c>
      <c r="E69" s="278" t="s">
        <v>52</v>
      </c>
      <c r="G69" s="264"/>
      <c r="H69" s="278" t="s">
        <v>14</v>
      </c>
      <c r="I69" s="278" t="s">
        <v>52</v>
      </c>
    </row>
    <row r="70" spans="1:12" ht="12.75">
      <c r="A70" s="274">
        <v>1</v>
      </c>
      <c r="B70" s="264" t="s">
        <v>15</v>
      </c>
      <c r="C70" s="267">
        <v>62470.81</v>
      </c>
      <c r="D70" s="267">
        <v>66704.27</v>
      </c>
      <c r="E70" s="279">
        <f aca="true" t="shared" si="0" ref="E70:E91">+(D70-C70)/C70*100</f>
        <v>6.776700990430581</v>
      </c>
      <c r="F70" s="274"/>
      <c r="G70" s="264" t="s">
        <v>33</v>
      </c>
      <c r="H70" s="267">
        <v>33.57</v>
      </c>
      <c r="I70" s="279">
        <v>380.945558739255</v>
      </c>
      <c r="J70" s="274"/>
      <c r="K70" s="274"/>
      <c r="L70" s="274"/>
    </row>
    <row r="71" spans="1:12" ht="12.75">
      <c r="A71" s="274">
        <v>2</v>
      </c>
      <c r="B71" s="264" t="s">
        <v>16</v>
      </c>
      <c r="C71" s="267">
        <v>56287.05</v>
      </c>
      <c r="D71" s="267">
        <v>47914.18</v>
      </c>
      <c r="E71" s="279">
        <f t="shared" si="0"/>
        <v>-14.87530435508701</v>
      </c>
      <c r="F71" s="274"/>
      <c r="G71" s="264" t="s">
        <v>28</v>
      </c>
      <c r="H71" s="267">
        <v>3887.28</v>
      </c>
      <c r="I71" s="279">
        <v>-9.917408996950334</v>
      </c>
      <c r="J71" s="274"/>
      <c r="K71" s="274"/>
      <c r="L71" s="274"/>
    </row>
    <row r="72" spans="1:12" ht="12.75">
      <c r="A72" s="274">
        <v>3</v>
      </c>
      <c r="B72" s="264" t="s">
        <v>17</v>
      </c>
      <c r="C72" s="267">
        <v>474230.67</v>
      </c>
      <c r="D72" s="267">
        <v>472663.35</v>
      </c>
      <c r="E72" s="279">
        <f t="shared" si="0"/>
        <v>-0.3304973927561469</v>
      </c>
      <c r="F72" s="274"/>
      <c r="G72" s="264" t="s">
        <v>31</v>
      </c>
      <c r="H72" s="267">
        <v>4489.9</v>
      </c>
      <c r="I72" s="279">
        <v>0.9715069602176855</v>
      </c>
      <c r="J72" s="274"/>
      <c r="K72" s="274"/>
      <c r="L72" s="274"/>
    </row>
    <row r="73" spans="1:12" ht="12.75">
      <c r="A73" s="274">
        <v>4</v>
      </c>
      <c r="B73" s="264" t="s">
        <v>18</v>
      </c>
      <c r="C73" s="267">
        <v>169298</v>
      </c>
      <c r="D73" s="269">
        <v>165773</v>
      </c>
      <c r="E73" s="279">
        <f t="shared" si="0"/>
        <v>-2.082127373034531</v>
      </c>
      <c r="F73" s="274"/>
      <c r="G73" s="264" t="s">
        <v>38</v>
      </c>
      <c r="H73" s="267">
        <v>41237.19</v>
      </c>
      <c r="I73" s="279">
        <v>6.653909051949229</v>
      </c>
      <c r="J73" s="274"/>
      <c r="K73" s="274"/>
      <c r="L73" s="274"/>
    </row>
    <row r="74" spans="1:12" ht="12.75">
      <c r="A74" s="274">
        <v>5</v>
      </c>
      <c r="B74" s="264" t="s">
        <v>50</v>
      </c>
      <c r="C74" s="267">
        <v>1008926.1</v>
      </c>
      <c r="D74" s="269">
        <v>1033807</v>
      </c>
      <c r="E74" s="279">
        <f t="shared" si="0"/>
        <v>2.466077545223582</v>
      </c>
      <c r="F74" s="274"/>
      <c r="G74" s="264" t="s">
        <v>26</v>
      </c>
      <c r="H74" s="267">
        <v>50054.22</v>
      </c>
      <c r="I74" s="279">
        <v>23.104328578455487</v>
      </c>
      <c r="J74" s="274"/>
      <c r="K74" s="274"/>
      <c r="L74" s="274"/>
    </row>
    <row r="75" spans="1:12" ht="12.75">
      <c r="A75" s="274">
        <v>6</v>
      </c>
      <c r="B75" s="264" t="s">
        <v>20</v>
      </c>
      <c r="C75" s="267">
        <v>151164</v>
      </c>
      <c r="D75" s="267">
        <v>155560.33</v>
      </c>
      <c r="E75" s="279">
        <f t="shared" si="0"/>
        <v>2.9083181180704316</v>
      </c>
      <c r="F75" s="274"/>
      <c r="G75" s="264" t="s">
        <v>34</v>
      </c>
      <c r="H75" s="270" t="s">
        <v>22</v>
      </c>
      <c r="I75" s="279" t="s">
        <v>22</v>
      </c>
      <c r="J75" s="274"/>
      <c r="K75" s="274"/>
      <c r="L75" s="274"/>
    </row>
    <row r="76" spans="1:12" ht="12.75">
      <c r="A76" s="274">
        <v>7</v>
      </c>
      <c r="B76" s="264" t="s">
        <v>21</v>
      </c>
      <c r="C76" s="267">
        <v>53812.21</v>
      </c>
      <c r="D76" s="280">
        <v>51870.88</v>
      </c>
      <c r="E76" s="279">
        <f t="shared" si="0"/>
        <v>-3.6076013231941264</v>
      </c>
      <c r="F76" s="274"/>
      <c r="G76" s="264" t="s">
        <v>21</v>
      </c>
      <c r="H76" s="270" t="s">
        <v>22</v>
      </c>
      <c r="I76" s="279" t="s">
        <v>22</v>
      </c>
      <c r="J76" s="274"/>
      <c r="K76" s="274"/>
      <c r="L76" s="274"/>
    </row>
    <row r="77" spans="1:12" ht="12.75">
      <c r="A77" s="274">
        <v>8</v>
      </c>
      <c r="B77" s="264" t="s">
        <v>23</v>
      </c>
      <c r="C77" s="267">
        <v>383606.24</v>
      </c>
      <c r="D77" s="269">
        <v>362826</v>
      </c>
      <c r="E77" s="279">
        <f t="shared" si="0"/>
        <v>-5.417075592930916</v>
      </c>
      <c r="F77" s="274"/>
      <c r="G77" s="264" t="s">
        <v>16</v>
      </c>
      <c r="H77" s="267">
        <v>47914.18</v>
      </c>
      <c r="I77" s="279">
        <v>-14.87530435508701</v>
      </c>
      <c r="J77" s="274"/>
      <c r="K77" s="274"/>
      <c r="L77" s="274"/>
    </row>
    <row r="78" spans="1:12" ht="12.75">
      <c r="A78" s="274">
        <v>9</v>
      </c>
      <c r="B78" s="264" t="s">
        <v>24</v>
      </c>
      <c r="C78" s="267">
        <v>1610128.67</v>
      </c>
      <c r="D78" s="267">
        <v>1710475.12</v>
      </c>
      <c r="E78" s="279">
        <f t="shared" si="0"/>
        <v>6.232200684930366</v>
      </c>
      <c r="F78" s="274"/>
      <c r="G78" s="264" t="s">
        <v>15</v>
      </c>
      <c r="H78" s="267">
        <v>66704.27</v>
      </c>
      <c r="I78" s="279">
        <v>6.776700990430581</v>
      </c>
      <c r="J78" s="274"/>
      <c r="K78" s="274"/>
      <c r="L78" s="274"/>
    </row>
    <row r="79" spans="1:12" ht="12.75">
      <c r="A79" s="274">
        <v>10</v>
      </c>
      <c r="B79" s="264" t="s">
        <v>25</v>
      </c>
      <c r="C79" s="267">
        <v>1060756.1</v>
      </c>
      <c r="D79" s="267">
        <v>1118844.57</v>
      </c>
      <c r="E79" s="279">
        <f t="shared" si="0"/>
        <v>5.476138199912304</v>
      </c>
      <c r="F79" s="274"/>
      <c r="G79" s="264" t="s">
        <v>32</v>
      </c>
      <c r="H79" s="267">
        <v>124841.07</v>
      </c>
      <c r="I79" s="279">
        <v>-4.714609573672508</v>
      </c>
      <c r="J79" s="274"/>
      <c r="K79" s="274"/>
      <c r="L79" s="274"/>
    </row>
    <row r="80" spans="1:12" ht="12.75">
      <c r="A80" s="274">
        <v>11</v>
      </c>
      <c r="B80" s="264" t="s">
        <v>26</v>
      </c>
      <c r="C80" s="267">
        <v>40660</v>
      </c>
      <c r="D80" s="267">
        <v>50054.22</v>
      </c>
      <c r="E80" s="279">
        <f t="shared" si="0"/>
        <v>23.104328578455487</v>
      </c>
      <c r="F80" s="274"/>
      <c r="G80" s="264" t="s">
        <v>20</v>
      </c>
      <c r="H80" s="267">
        <v>155560.33</v>
      </c>
      <c r="I80" s="279">
        <v>2.9083181180704316</v>
      </c>
      <c r="J80" s="274"/>
      <c r="K80" s="274"/>
      <c r="L80" s="274"/>
    </row>
    <row r="81" spans="1:12" ht="12.75">
      <c r="A81" s="274">
        <v>12</v>
      </c>
      <c r="B81" s="264" t="s">
        <v>27</v>
      </c>
      <c r="C81" s="267">
        <v>1317176.7</v>
      </c>
      <c r="D81" s="267">
        <v>1387913.35</v>
      </c>
      <c r="E81" s="279">
        <f t="shared" si="0"/>
        <v>5.370323510885073</v>
      </c>
      <c r="F81" s="274"/>
      <c r="G81" s="264" t="s">
        <v>39</v>
      </c>
      <c r="H81" s="267">
        <v>180307.35</v>
      </c>
      <c r="I81" s="279">
        <v>14.22833636726126</v>
      </c>
      <c r="J81" s="274"/>
      <c r="K81" s="274"/>
      <c r="L81" s="274"/>
    </row>
    <row r="82" spans="1:12" ht="12.75">
      <c r="A82" s="274">
        <v>13</v>
      </c>
      <c r="B82" s="264" t="s">
        <v>28</v>
      </c>
      <c r="C82" s="267">
        <v>4315.24</v>
      </c>
      <c r="D82" s="267">
        <v>3887.28</v>
      </c>
      <c r="E82" s="279">
        <f t="shared" si="0"/>
        <v>-9.917408996950334</v>
      </c>
      <c r="F82" s="274"/>
      <c r="G82" s="264" t="s">
        <v>30</v>
      </c>
      <c r="H82" s="267">
        <v>164389.7</v>
      </c>
      <c r="I82" s="279">
        <v>-0.9014076016517396</v>
      </c>
      <c r="J82" s="274"/>
      <c r="K82" s="274"/>
      <c r="L82" s="274"/>
    </row>
    <row r="83" spans="1:12" ht="12.75">
      <c r="A83" s="274">
        <v>14</v>
      </c>
      <c r="B83" s="264" t="s">
        <v>29</v>
      </c>
      <c r="C83" s="267">
        <v>185752.39</v>
      </c>
      <c r="D83" s="267">
        <v>203442.79</v>
      </c>
      <c r="E83" s="279">
        <f t="shared" si="0"/>
        <v>9.523645967623885</v>
      </c>
      <c r="F83" s="274"/>
      <c r="G83" s="264" t="s">
        <v>18</v>
      </c>
      <c r="H83" s="269">
        <v>165773</v>
      </c>
      <c r="I83" s="279">
        <v>-2.082127373034531</v>
      </c>
      <c r="J83" s="274"/>
      <c r="K83" s="274"/>
      <c r="L83" s="274"/>
    </row>
    <row r="84" spans="1:12" ht="12.75">
      <c r="A84" s="274">
        <v>15</v>
      </c>
      <c r="B84" s="264" t="s">
        <v>30</v>
      </c>
      <c r="C84" s="267">
        <v>165885</v>
      </c>
      <c r="D84" s="267">
        <v>164389.7</v>
      </c>
      <c r="E84" s="279">
        <f t="shared" si="0"/>
        <v>-0.9014076016517396</v>
      </c>
      <c r="F84" s="274"/>
      <c r="G84" s="264" t="s">
        <v>29</v>
      </c>
      <c r="H84" s="267">
        <v>203442.79</v>
      </c>
      <c r="I84" s="279">
        <v>9.523645967623885</v>
      </c>
      <c r="J84" s="274"/>
      <c r="K84" s="274"/>
      <c r="L84" s="274"/>
    </row>
    <row r="85" spans="1:12" ht="12.75">
      <c r="A85" s="274">
        <v>16</v>
      </c>
      <c r="B85" s="264" t="s">
        <v>31</v>
      </c>
      <c r="C85" s="267">
        <v>4446.7</v>
      </c>
      <c r="D85" s="267">
        <v>4489.9</v>
      </c>
      <c r="E85" s="279">
        <f t="shared" si="0"/>
        <v>0.9715069602176855</v>
      </c>
      <c r="F85" s="274"/>
      <c r="G85" s="264" t="s">
        <v>40</v>
      </c>
      <c r="H85" s="267">
        <v>210649.34</v>
      </c>
      <c r="I85" s="279">
        <v>2.851101020457984</v>
      </c>
      <c r="J85" s="274"/>
      <c r="K85" s="274"/>
      <c r="L85" s="274"/>
    </row>
    <row r="86" spans="1:12" ht="12.75">
      <c r="A86" s="274">
        <v>17</v>
      </c>
      <c r="B86" s="264" t="s">
        <v>32</v>
      </c>
      <c r="C86" s="267">
        <v>131018.06</v>
      </c>
      <c r="D86" s="267">
        <v>124841.07</v>
      </c>
      <c r="E86" s="279">
        <f t="shared" si="0"/>
        <v>-4.714609573672508</v>
      </c>
      <c r="F86" s="274"/>
      <c r="G86" s="264" t="s">
        <v>37</v>
      </c>
      <c r="H86" s="267">
        <v>289251.79</v>
      </c>
      <c r="I86" s="279">
        <v>-3.950312417731515</v>
      </c>
      <c r="J86" s="274"/>
      <c r="K86" s="274"/>
      <c r="L86" s="274"/>
    </row>
    <row r="87" spans="1:12" ht="12.75">
      <c r="A87" s="274">
        <v>18</v>
      </c>
      <c r="B87" s="264" t="s">
        <v>33</v>
      </c>
      <c r="C87" s="267">
        <v>6.98</v>
      </c>
      <c r="D87" s="267">
        <v>33.57</v>
      </c>
      <c r="E87" s="279">
        <f t="shared" si="0"/>
        <v>380.945558739255</v>
      </c>
      <c r="F87" s="274"/>
      <c r="G87" s="264" t="s">
        <v>23</v>
      </c>
      <c r="H87" s="270" t="s">
        <v>22</v>
      </c>
      <c r="I87" s="279" t="e">
        <v>#VALUE!</v>
      </c>
      <c r="J87" s="274"/>
      <c r="K87" s="274"/>
      <c r="L87" s="274"/>
    </row>
    <row r="88" spans="1:12" ht="12.75">
      <c r="A88" s="274">
        <v>19</v>
      </c>
      <c r="B88" s="264" t="s">
        <v>34</v>
      </c>
      <c r="C88" s="267">
        <v>48935.92</v>
      </c>
      <c r="D88" s="280">
        <v>49159.12</v>
      </c>
      <c r="E88" s="279">
        <f t="shared" si="0"/>
        <v>0.4561066799193811</v>
      </c>
      <c r="F88" s="274"/>
      <c r="G88" s="264" t="s">
        <v>17</v>
      </c>
      <c r="H88" s="267">
        <v>472663.35</v>
      </c>
      <c r="I88" s="279">
        <v>-0.3304973927561469</v>
      </c>
      <c r="J88" s="274"/>
      <c r="K88" s="274"/>
      <c r="L88" s="274"/>
    </row>
    <row r="89" spans="1:12" ht="12.75">
      <c r="A89" s="274">
        <v>20</v>
      </c>
      <c r="B89" s="264" t="s">
        <v>35</v>
      </c>
      <c r="C89" s="267">
        <v>526689</v>
      </c>
      <c r="D89" s="269">
        <v>525521</v>
      </c>
      <c r="E89" s="279">
        <f t="shared" si="0"/>
        <v>-0.2217627480353681</v>
      </c>
      <c r="F89" s="274"/>
      <c r="G89" s="264" t="s">
        <v>41</v>
      </c>
      <c r="H89" s="267">
        <v>501830.88</v>
      </c>
      <c r="I89" s="279">
        <v>0.16660805677201204</v>
      </c>
      <c r="J89" s="274"/>
      <c r="K89" s="274"/>
      <c r="L89" s="274"/>
    </row>
    <row r="90" spans="1:12" ht="12.75">
      <c r="A90" s="274">
        <v>21</v>
      </c>
      <c r="B90" s="264" t="s">
        <v>36</v>
      </c>
      <c r="C90" s="267">
        <v>669863.02</v>
      </c>
      <c r="D90" s="267">
        <v>657901.99</v>
      </c>
      <c r="E90" s="279">
        <f t="shared" si="0"/>
        <v>-1.785593418785833</v>
      </c>
      <c r="F90" s="274"/>
      <c r="G90" s="264" t="s">
        <v>35</v>
      </c>
      <c r="H90" s="270" t="s">
        <v>22</v>
      </c>
      <c r="I90" s="279" t="e">
        <v>#VALUE!</v>
      </c>
      <c r="J90" s="274"/>
      <c r="K90" s="274"/>
      <c r="L90" s="274"/>
    </row>
    <row r="91" spans="1:12" ht="12.75">
      <c r="A91" s="274">
        <v>22</v>
      </c>
      <c r="B91" s="264" t="s">
        <v>51</v>
      </c>
      <c r="C91" s="267">
        <v>197294.51</v>
      </c>
      <c r="D91" s="279">
        <v>212345.96</v>
      </c>
      <c r="E91" s="279">
        <f t="shared" si="0"/>
        <v>7.628924900140395</v>
      </c>
      <c r="F91" s="274"/>
      <c r="G91" s="264" t="s">
        <v>42</v>
      </c>
      <c r="H91" s="269">
        <v>521475</v>
      </c>
      <c r="I91" s="279">
        <v>-6.6657972954907985</v>
      </c>
      <c r="J91" s="274"/>
      <c r="K91" s="274"/>
      <c r="L91" s="274"/>
    </row>
    <row r="92" spans="1:12" ht="12.75">
      <c r="A92" s="274">
        <v>23</v>
      </c>
      <c r="B92" s="264" t="s">
        <v>37</v>
      </c>
      <c r="C92" s="267">
        <v>301148.08</v>
      </c>
      <c r="D92" s="267">
        <v>289251.79</v>
      </c>
      <c r="E92" s="279">
        <f aca="true" t="shared" si="1" ref="E92:E97">+(D92-C92)/C92*100</f>
        <v>-3.950312417731515</v>
      </c>
      <c r="F92" s="274"/>
      <c r="G92" s="264" t="s">
        <v>36</v>
      </c>
      <c r="H92" s="267">
        <v>657901.99</v>
      </c>
      <c r="I92" s="279">
        <v>-1.785593418785833</v>
      </c>
      <c r="J92" s="274"/>
      <c r="K92" s="274"/>
      <c r="L92" s="274"/>
    </row>
    <row r="93" spans="1:12" ht="12.75">
      <c r="A93" s="274">
        <v>24</v>
      </c>
      <c r="B93" s="264" t="s">
        <v>38</v>
      </c>
      <c r="C93" s="267">
        <v>38664.49</v>
      </c>
      <c r="D93" s="267">
        <v>41237.19</v>
      </c>
      <c r="E93" s="279">
        <f t="shared" si="1"/>
        <v>6.653909051949229</v>
      </c>
      <c r="F93" s="274"/>
      <c r="G93" s="264" t="s">
        <v>50</v>
      </c>
      <c r="H93" s="269">
        <v>1033807</v>
      </c>
      <c r="I93" s="279">
        <v>2.466077545223582</v>
      </c>
      <c r="J93" s="274"/>
      <c r="K93" s="274"/>
      <c r="L93" s="274"/>
    </row>
    <row r="94" spans="1:12" ht="12.75">
      <c r="A94" s="274">
        <v>25</v>
      </c>
      <c r="B94" s="264" t="s">
        <v>39</v>
      </c>
      <c r="C94" s="267">
        <v>157848.18</v>
      </c>
      <c r="D94" s="267">
        <v>180307.35</v>
      </c>
      <c r="E94" s="279">
        <f t="shared" si="1"/>
        <v>14.22833636726126</v>
      </c>
      <c r="F94" s="274"/>
      <c r="G94" s="264" t="s">
        <v>25</v>
      </c>
      <c r="H94" s="267">
        <v>1118844.57</v>
      </c>
      <c r="I94" s="279">
        <v>5.476138199912304</v>
      </c>
      <c r="J94" s="274"/>
      <c r="K94" s="274"/>
      <c r="L94" s="274"/>
    </row>
    <row r="95" spans="1:12" ht="12.75">
      <c r="A95" s="274">
        <v>26</v>
      </c>
      <c r="B95" s="264" t="s">
        <v>40</v>
      </c>
      <c r="C95" s="267">
        <v>204810</v>
      </c>
      <c r="D95" s="267">
        <v>210649.34</v>
      </c>
      <c r="E95" s="279">
        <f t="shared" si="1"/>
        <v>2.851101020457984</v>
      </c>
      <c r="F95" s="274"/>
      <c r="G95" s="264" t="s">
        <v>27</v>
      </c>
      <c r="H95" s="267">
        <v>1387913.35</v>
      </c>
      <c r="I95" s="279">
        <v>5.370323510885073</v>
      </c>
      <c r="J95" s="274"/>
      <c r="K95" s="274"/>
      <c r="L95" s="274"/>
    </row>
    <row r="96" spans="1:12" ht="12.75">
      <c r="A96" s="274">
        <v>27</v>
      </c>
      <c r="B96" s="264" t="s">
        <v>41</v>
      </c>
      <c r="C96" s="267">
        <v>500996.18</v>
      </c>
      <c r="D96" s="267">
        <v>501830.88</v>
      </c>
      <c r="E96" s="279">
        <f t="shared" si="1"/>
        <v>0.16660805677201204</v>
      </c>
      <c r="F96" s="274"/>
      <c r="G96" s="264" t="s">
        <v>24</v>
      </c>
      <c r="H96" s="267">
        <v>1710475.12</v>
      </c>
      <c r="I96" s="279">
        <v>6.232200684930366</v>
      </c>
      <c r="J96" s="274"/>
      <c r="K96" s="274"/>
      <c r="L96" s="274"/>
    </row>
    <row r="97" spans="1:12" ht="12.75">
      <c r="A97" s="274">
        <v>28</v>
      </c>
      <c r="B97" s="264" t="s">
        <v>42</v>
      </c>
      <c r="C97" s="267">
        <v>558718.01</v>
      </c>
      <c r="D97" s="269">
        <v>521475</v>
      </c>
      <c r="E97" s="279">
        <f t="shared" si="1"/>
        <v>-6.6657972954907985</v>
      </c>
      <c r="F97" s="274"/>
      <c r="G97" s="264" t="s">
        <v>51</v>
      </c>
      <c r="H97" s="281">
        <v>197294.51</v>
      </c>
      <c r="I97" s="281">
        <v>212345.96</v>
      </c>
      <c r="J97" s="274"/>
      <c r="K97" s="274"/>
      <c r="L97" s="274"/>
    </row>
    <row r="98" spans="1:12" ht="12.75">
      <c r="A98" s="274"/>
      <c r="B98" s="264"/>
      <c r="C98" s="279"/>
      <c r="D98" s="279"/>
      <c r="E98" s="279"/>
      <c r="F98" s="274"/>
      <c r="G98" s="264"/>
      <c r="H98" s="279"/>
      <c r="I98" s="279"/>
      <c r="J98" s="274"/>
      <c r="K98" s="274"/>
      <c r="L98" s="274"/>
    </row>
    <row r="99" spans="1:12" ht="12.75">
      <c r="A99" s="274">
        <v>30</v>
      </c>
      <c r="B99" s="264" t="s">
        <v>44</v>
      </c>
      <c r="C99" s="267">
        <v>51661.9</v>
      </c>
      <c r="D99" s="269">
        <v>49827</v>
      </c>
      <c r="E99" s="279">
        <f aca="true" t="shared" si="2" ref="E99:E101">+(D99-C99)/C99*100</f>
        <v>-3.551747032145549</v>
      </c>
      <c r="F99" s="274"/>
      <c r="G99" s="264" t="s">
        <v>44</v>
      </c>
      <c r="H99" s="269">
        <v>49827</v>
      </c>
      <c r="I99" s="279">
        <v>-3.551747032145549</v>
      </c>
      <c r="J99" s="274"/>
      <c r="K99" s="274"/>
      <c r="L99" s="274"/>
    </row>
    <row r="100" spans="1:12" ht="12.75">
      <c r="A100" s="274">
        <v>31</v>
      </c>
      <c r="B100" s="264" t="s">
        <v>45</v>
      </c>
      <c r="C100" s="267">
        <v>127281.83</v>
      </c>
      <c r="D100" s="267">
        <v>133001.79</v>
      </c>
      <c r="E100" s="279">
        <f t="shared" si="2"/>
        <v>4.493932873215294</v>
      </c>
      <c r="F100" s="274"/>
      <c r="G100" s="264" t="s">
        <v>45</v>
      </c>
      <c r="H100" s="267">
        <v>133001.79</v>
      </c>
      <c r="I100" s="279">
        <v>4.493932873215294</v>
      </c>
      <c r="J100" s="274"/>
      <c r="K100" s="274"/>
      <c r="L100" s="274"/>
    </row>
    <row r="101" spans="1:12" ht="12.75">
      <c r="A101" s="274">
        <v>33</v>
      </c>
      <c r="B101" s="264" t="s">
        <v>47</v>
      </c>
      <c r="C101" s="267">
        <v>474766.48</v>
      </c>
      <c r="D101" s="267">
        <v>515817.14</v>
      </c>
      <c r="E101" s="279">
        <f t="shared" si="2"/>
        <v>8.64649500950447</v>
      </c>
      <c r="F101" s="274"/>
      <c r="G101" s="264" t="s">
        <v>47</v>
      </c>
      <c r="H101" s="267">
        <v>515817.14</v>
      </c>
      <c r="I101" s="279">
        <v>8.64649500950447</v>
      </c>
      <c r="J101" s="274"/>
      <c r="K101" s="274"/>
      <c r="L101" s="274"/>
    </row>
    <row r="102" spans="1:12" ht="12.75">
      <c r="A102" s="274">
        <v>29</v>
      </c>
      <c r="B102" s="264" t="s">
        <v>43</v>
      </c>
      <c r="C102" s="270" t="s">
        <v>22</v>
      </c>
      <c r="D102" s="270" t="s">
        <v>22</v>
      </c>
      <c r="E102" s="279" t="s">
        <v>22</v>
      </c>
      <c r="F102" s="274"/>
      <c r="G102" s="264" t="s">
        <v>43</v>
      </c>
      <c r="H102" s="270" t="s">
        <v>22</v>
      </c>
      <c r="I102" s="279" t="s">
        <v>22</v>
      </c>
      <c r="J102" s="274"/>
      <c r="K102" s="274"/>
      <c r="L102" s="274"/>
    </row>
    <row r="103" spans="1:12" ht="12.75">
      <c r="A103" s="274">
        <v>32</v>
      </c>
      <c r="B103" s="264" t="s">
        <v>46</v>
      </c>
      <c r="C103" s="270" t="s">
        <v>22</v>
      </c>
      <c r="D103" s="267">
        <v>9547.83</v>
      </c>
      <c r="E103" s="279" t="s">
        <v>22</v>
      </c>
      <c r="F103" s="274"/>
      <c r="G103" s="264" t="s">
        <v>46</v>
      </c>
      <c r="H103" s="267">
        <v>9547.83</v>
      </c>
      <c r="I103" s="279" t="s">
        <v>22</v>
      </c>
      <c r="J103" s="274"/>
      <c r="K103" s="274"/>
      <c r="L103" s="274"/>
    </row>
    <row r="104" spans="1:12" ht="15">
      <c r="A104" s="274"/>
      <c r="B104" s="275" t="s">
        <v>22</v>
      </c>
      <c r="C104" s="275" t="s">
        <v>49</v>
      </c>
      <c r="D104" s="276"/>
      <c r="E104" s="274"/>
      <c r="F104" s="274"/>
      <c r="G104" s="274"/>
      <c r="H104" s="274"/>
      <c r="I104" s="274"/>
      <c r="J104" s="274"/>
      <c r="K104" s="274"/>
      <c r="L104" s="274"/>
    </row>
    <row r="105" spans="1:12" ht="15">
      <c r="A105" s="274"/>
      <c r="B105" s="275" t="s">
        <v>48</v>
      </c>
      <c r="C105" s="277"/>
      <c r="D105" s="277"/>
      <c r="E105" s="274"/>
      <c r="F105" s="274"/>
      <c r="G105" s="274"/>
      <c r="H105" s="274"/>
      <c r="I105" s="274"/>
      <c r="J105" s="274"/>
      <c r="K105" s="274"/>
      <c r="L105" s="274"/>
    </row>
  </sheetData>
  <mergeCells count="3">
    <mergeCell ref="C5:D5"/>
    <mergeCell ref="E4:E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00"/>
  <sheetViews>
    <sheetView showGridLines="0" workbookViewId="0" topLeftCell="A1"/>
  </sheetViews>
  <sheetFormatPr defaultColWidth="8.8515625" defaultRowHeight="15"/>
  <cols>
    <col min="1" max="1" width="9.00390625" style="1" bestFit="1" customWidth="1"/>
    <col min="2" max="2" width="8.8515625" style="1" customWidth="1"/>
    <col min="3" max="3" width="12.28125" style="1" bestFit="1" customWidth="1"/>
    <col min="4" max="4" width="13.421875" style="1" bestFit="1" customWidth="1"/>
    <col min="5" max="6" width="8.8515625" style="1" customWidth="1"/>
    <col min="7" max="7" width="11.8515625" style="1" customWidth="1"/>
    <col min="8" max="8" width="8.8515625" style="1" customWidth="1"/>
    <col min="9" max="9" width="12.28125" style="1" customWidth="1"/>
    <col min="10" max="10" width="9.00390625" style="1" bestFit="1" customWidth="1"/>
    <col min="11" max="11" width="12.00390625" style="1" customWidth="1"/>
    <col min="12" max="12" width="8.8515625" style="1" customWidth="1"/>
    <col min="13" max="13" width="13.57421875" style="1" customWidth="1"/>
    <col min="14" max="14" width="15.7109375" style="1" customWidth="1"/>
    <col min="15" max="16384" width="8.8515625" style="1" customWidth="1"/>
  </cols>
  <sheetData>
    <row r="2" ht="15">
      <c r="B2" s="12" t="s">
        <v>205</v>
      </c>
    </row>
    <row r="3" ht="15">
      <c r="B3" s="113" t="s">
        <v>199</v>
      </c>
    </row>
    <row r="18" spans="10:11" ht="15">
      <c r="J18" s="114"/>
      <c r="K18" s="114"/>
    </row>
    <row r="19" spans="10:11" ht="15">
      <c r="J19" s="114"/>
      <c r="K19" s="114"/>
    </row>
    <row r="20" spans="10:11" ht="15">
      <c r="J20" s="114"/>
      <c r="K20" s="114"/>
    </row>
    <row r="21" spans="10:11" ht="15">
      <c r="J21" s="114">
        <v>17</v>
      </c>
      <c r="K21" s="114"/>
    </row>
    <row r="22" spans="10:11" ht="15">
      <c r="J22" s="114">
        <v>14</v>
      </c>
      <c r="K22" s="114"/>
    </row>
    <row r="23" spans="10:11" ht="15">
      <c r="J23" s="114">
        <v>11</v>
      </c>
      <c r="K23" s="114"/>
    </row>
    <row r="24" spans="10:11" ht="15">
      <c r="J24" s="114">
        <v>10</v>
      </c>
      <c r="K24" s="114"/>
    </row>
    <row r="25" spans="2:11" ht="15">
      <c r="B25" s="13"/>
      <c r="J25" s="114"/>
      <c r="K25" s="114"/>
    </row>
    <row r="26" spans="2:11" ht="15">
      <c r="B26" s="14" t="s">
        <v>53</v>
      </c>
      <c r="J26" s="114"/>
      <c r="K26" s="114"/>
    </row>
    <row r="27" spans="10:11" ht="15">
      <c r="J27" s="114"/>
      <c r="K27" s="114"/>
    </row>
    <row r="28" spans="10:11" ht="15">
      <c r="J28" s="114"/>
      <c r="K28" s="114"/>
    </row>
    <row r="29" spans="10:11" ht="15">
      <c r="J29" s="114"/>
      <c r="K29" s="114"/>
    </row>
    <row r="37" ht="15">
      <c r="L37" s="13"/>
    </row>
    <row r="39" spans="2:12" ht="15">
      <c r="B39" s="13"/>
      <c r="C39" s="10"/>
      <c r="L39" s="14"/>
    </row>
    <row r="40" ht="15">
      <c r="C40" s="10"/>
    </row>
    <row r="41" spans="2:3" ht="15">
      <c r="B41" s="9"/>
      <c r="C41" s="10"/>
    </row>
    <row r="42" spans="2:3" ht="15">
      <c r="B42" s="9"/>
      <c r="C42" s="10"/>
    </row>
    <row r="49" ht="15">
      <c r="A49" s="1" t="s">
        <v>243</v>
      </c>
    </row>
    <row r="50" ht="15">
      <c r="A50" s="1" t="s">
        <v>1</v>
      </c>
    </row>
    <row r="52" spans="2:4" ht="15">
      <c r="B52" s="2" t="s">
        <v>2</v>
      </c>
      <c r="C52" s="3"/>
      <c r="D52" s="3"/>
    </row>
    <row r="54" spans="2:4" ht="15">
      <c r="B54" s="2" t="s">
        <v>3</v>
      </c>
      <c r="C54" s="4">
        <v>42298.486284722225</v>
      </c>
      <c r="D54" s="3"/>
    </row>
    <row r="55" spans="2:4" ht="15">
      <c r="B55" s="2" t="s">
        <v>4</v>
      </c>
      <c r="C55" s="4">
        <v>42300.73572939815</v>
      </c>
      <c r="D55" s="3"/>
    </row>
    <row r="56" spans="2:4" ht="15">
      <c r="B56" s="2" t="s">
        <v>5</v>
      </c>
      <c r="C56" s="2" t="s">
        <v>6</v>
      </c>
      <c r="D56" s="3"/>
    </row>
    <row r="58" spans="2:4" ht="15">
      <c r="B58" s="2" t="s">
        <v>7</v>
      </c>
      <c r="C58" s="2" t="s">
        <v>8</v>
      </c>
      <c r="D58" s="3"/>
    </row>
    <row r="59" spans="2:4" ht="15">
      <c r="B59" s="2" t="s">
        <v>9</v>
      </c>
      <c r="C59" s="2" t="s">
        <v>10</v>
      </c>
      <c r="D59" s="3"/>
    </row>
    <row r="60" spans="2:4" ht="15">
      <c r="B60" s="2" t="s">
        <v>11</v>
      </c>
      <c r="C60" s="2" t="s">
        <v>12</v>
      </c>
      <c r="D60" s="3"/>
    </row>
    <row r="61" ht="15">
      <c r="E61" s="56"/>
    </row>
    <row r="62" spans="2:14" ht="12.75">
      <c r="B62" s="278"/>
      <c r="C62" s="278" t="s">
        <v>13</v>
      </c>
      <c r="D62" s="278" t="s">
        <v>14</v>
      </c>
      <c r="F62" s="278"/>
      <c r="G62" s="278" t="s">
        <v>58</v>
      </c>
      <c r="H62" s="278" t="s">
        <v>54</v>
      </c>
      <c r="J62" s="278"/>
      <c r="K62" s="278" t="s">
        <v>58</v>
      </c>
      <c r="L62" s="278" t="s">
        <v>54</v>
      </c>
      <c r="M62" s="282"/>
      <c r="N62" s="282"/>
    </row>
    <row r="63" spans="1:14" ht="12.75">
      <c r="A63" s="1">
        <v>1</v>
      </c>
      <c r="B63" s="278" t="s">
        <v>15</v>
      </c>
      <c r="C63" s="302">
        <v>62470.81</v>
      </c>
      <c r="D63" s="302">
        <v>66704.27</v>
      </c>
      <c r="F63" s="278"/>
      <c r="G63" s="305">
        <v>10315169.76</v>
      </c>
      <c r="H63" s="302">
        <f>+G63/$G$63*100</f>
        <v>100</v>
      </c>
      <c r="J63" s="278" t="s">
        <v>24</v>
      </c>
      <c r="K63" s="302">
        <v>1710475.12</v>
      </c>
      <c r="L63" s="302">
        <v>16.582132527114126</v>
      </c>
      <c r="M63" s="90"/>
      <c r="N63" s="274"/>
    </row>
    <row r="64" spans="1:14" ht="12.75">
      <c r="A64" s="1">
        <v>2</v>
      </c>
      <c r="B64" s="278" t="s">
        <v>16</v>
      </c>
      <c r="C64" s="302">
        <v>56287.05</v>
      </c>
      <c r="D64" s="302">
        <v>47914.18</v>
      </c>
      <c r="E64" s="1">
        <v>9</v>
      </c>
      <c r="F64" s="278" t="s">
        <v>24</v>
      </c>
      <c r="G64" s="302">
        <v>1710475.12</v>
      </c>
      <c r="H64" s="302">
        <f>+G64/$G$63*100</f>
        <v>16.582132527114126</v>
      </c>
      <c r="J64" s="278" t="s">
        <v>27</v>
      </c>
      <c r="K64" s="302">
        <v>1387913.35</v>
      </c>
      <c r="L64" s="302">
        <v>13.455070370068247</v>
      </c>
      <c r="M64" s="274"/>
      <c r="N64" s="274"/>
    </row>
    <row r="65" spans="1:14" ht="12.75">
      <c r="A65" s="1">
        <v>3</v>
      </c>
      <c r="B65" s="278" t="s">
        <v>17</v>
      </c>
      <c r="C65" s="302">
        <v>474230.67</v>
      </c>
      <c r="D65" s="302">
        <v>472663.35</v>
      </c>
      <c r="E65" s="1">
        <v>12</v>
      </c>
      <c r="F65" s="278" t="s">
        <v>27</v>
      </c>
      <c r="G65" s="302">
        <v>1387913.35</v>
      </c>
      <c r="H65" s="302">
        <f>+G65/$G$63*100</f>
        <v>13.455070370068247</v>
      </c>
      <c r="J65" s="278" t="s">
        <v>25</v>
      </c>
      <c r="K65" s="302">
        <v>1118844.57</v>
      </c>
      <c r="L65" s="302">
        <v>10.84659386158275</v>
      </c>
      <c r="M65" s="274"/>
      <c r="N65" s="274"/>
    </row>
    <row r="66" spans="1:14" ht="12.75">
      <c r="A66" s="1">
        <v>4</v>
      </c>
      <c r="B66" s="278" t="s">
        <v>18</v>
      </c>
      <c r="C66" s="302">
        <v>169298</v>
      </c>
      <c r="D66" s="302">
        <v>165773</v>
      </c>
      <c r="E66" s="1">
        <v>10</v>
      </c>
      <c r="F66" s="278" t="s">
        <v>25</v>
      </c>
      <c r="G66" s="302">
        <v>1118844.57</v>
      </c>
      <c r="H66" s="302">
        <f>+G66/$G$63*100</f>
        <v>10.84659386158275</v>
      </c>
      <c r="J66" s="278" t="s">
        <v>50</v>
      </c>
      <c r="K66" s="302">
        <v>1033807</v>
      </c>
      <c r="L66" s="302">
        <v>10.022200545926838</v>
      </c>
      <c r="M66" s="274"/>
      <c r="N66" s="274"/>
    </row>
    <row r="67" spans="1:14" ht="12.75">
      <c r="A67" s="1">
        <v>5</v>
      </c>
      <c r="B67" s="278" t="s">
        <v>50</v>
      </c>
      <c r="C67" s="302">
        <v>1008926.1</v>
      </c>
      <c r="D67" s="302">
        <v>1033807</v>
      </c>
      <c r="E67" s="1">
        <v>5</v>
      </c>
      <c r="F67" s="278" t="s">
        <v>50</v>
      </c>
      <c r="G67" s="302">
        <v>1033807</v>
      </c>
      <c r="H67" s="302">
        <f>+G67/$G$63*100</f>
        <v>10.022200545926838</v>
      </c>
      <c r="J67" s="278" t="s">
        <v>36</v>
      </c>
      <c r="K67" s="302">
        <v>657901.99</v>
      </c>
      <c r="L67" s="302">
        <v>6.3780044856964135</v>
      </c>
      <c r="M67" s="274"/>
      <c r="N67" s="274"/>
    </row>
    <row r="68" spans="1:14" ht="12.75">
      <c r="A68" s="1">
        <v>6</v>
      </c>
      <c r="B68" s="278" t="s">
        <v>20</v>
      </c>
      <c r="C68" s="302">
        <v>151164</v>
      </c>
      <c r="D68" s="302">
        <v>155560.33</v>
      </c>
      <c r="E68" s="1">
        <v>21</v>
      </c>
      <c r="F68" s="278" t="s">
        <v>36</v>
      </c>
      <c r="G68" s="302">
        <v>657901.99</v>
      </c>
      <c r="H68" s="302">
        <f>+G68/$G$63*100</f>
        <v>6.3780044856964135</v>
      </c>
      <c r="J68" s="278" t="s">
        <v>35</v>
      </c>
      <c r="K68" s="302">
        <v>525521</v>
      </c>
      <c r="L68" s="302">
        <v>5.094642281485826</v>
      </c>
      <c r="M68" s="274"/>
      <c r="N68" s="274"/>
    </row>
    <row r="69" spans="1:14" ht="12.75">
      <c r="A69" s="1">
        <v>7</v>
      </c>
      <c r="B69" s="278" t="s">
        <v>21</v>
      </c>
      <c r="C69" s="302">
        <v>53812.21</v>
      </c>
      <c r="D69" s="302">
        <v>51870.88</v>
      </c>
      <c r="E69" s="1">
        <v>20</v>
      </c>
      <c r="F69" s="278" t="s">
        <v>35</v>
      </c>
      <c r="G69" s="303">
        <v>525521</v>
      </c>
      <c r="H69" s="302">
        <f>+G69/$G$63*100</f>
        <v>5.094642281485826</v>
      </c>
      <c r="J69" s="278" t="s">
        <v>42</v>
      </c>
      <c r="K69" s="302">
        <v>521475</v>
      </c>
      <c r="L69" s="302">
        <v>5.0554184965735365</v>
      </c>
      <c r="M69" s="274"/>
      <c r="N69" s="274"/>
    </row>
    <row r="70" spans="1:14" ht="12.75">
      <c r="A70" s="1">
        <v>8</v>
      </c>
      <c r="B70" s="278" t="s">
        <v>23</v>
      </c>
      <c r="C70" s="302">
        <v>383606.24</v>
      </c>
      <c r="D70" s="302">
        <v>257580.83</v>
      </c>
      <c r="E70" s="1">
        <v>28</v>
      </c>
      <c r="F70" s="278" t="s">
        <v>42</v>
      </c>
      <c r="G70" s="302">
        <v>521475</v>
      </c>
      <c r="H70" s="302">
        <f>+G70/$G$63*100</f>
        <v>5.0554184965735365</v>
      </c>
      <c r="J70" s="278" t="s">
        <v>41</v>
      </c>
      <c r="K70" s="302">
        <v>501830.88</v>
      </c>
      <c r="L70" s="302">
        <v>4.864979362201016</v>
      </c>
      <c r="M70" s="274"/>
      <c r="N70" s="274"/>
    </row>
    <row r="71" spans="1:14" ht="12.75">
      <c r="A71" s="1">
        <v>9</v>
      </c>
      <c r="B71" s="278" t="s">
        <v>24</v>
      </c>
      <c r="C71" s="302">
        <v>1610128.67</v>
      </c>
      <c r="D71" s="302">
        <v>1710475.12</v>
      </c>
      <c r="E71" s="1">
        <v>27</v>
      </c>
      <c r="F71" s="278" t="s">
        <v>41</v>
      </c>
      <c r="G71" s="302">
        <v>501830.88</v>
      </c>
      <c r="H71" s="302">
        <f>+G71/$G$63*100</f>
        <v>4.864979362201016</v>
      </c>
      <c r="J71" s="278" t="s">
        <v>17</v>
      </c>
      <c r="K71" s="302">
        <v>472663.35</v>
      </c>
      <c r="L71" s="302">
        <v>4.58221591110295</v>
      </c>
      <c r="M71" s="274"/>
      <c r="N71" s="274"/>
    </row>
    <row r="72" spans="1:14" ht="12.75">
      <c r="A72" s="1">
        <v>10</v>
      </c>
      <c r="B72" s="278" t="s">
        <v>25</v>
      </c>
      <c r="C72" s="302">
        <v>1060756.1</v>
      </c>
      <c r="D72" s="302">
        <v>1118844.57</v>
      </c>
      <c r="E72" s="1">
        <v>3</v>
      </c>
      <c r="F72" s="278" t="s">
        <v>17</v>
      </c>
      <c r="G72" s="302">
        <v>472663.35</v>
      </c>
      <c r="H72" s="302">
        <f>+G72/$G$63*100</f>
        <v>4.58221591110295</v>
      </c>
      <c r="J72" s="278" t="s">
        <v>23</v>
      </c>
      <c r="K72" s="302">
        <v>362826</v>
      </c>
      <c r="L72" s="302">
        <v>3.517402121746564</v>
      </c>
      <c r="M72" s="274"/>
      <c r="N72" s="274"/>
    </row>
    <row r="73" spans="1:14" ht="12.75">
      <c r="A73" s="1">
        <v>11</v>
      </c>
      <c r="B73" s="278" t="s">
        <v>26</v>
      </c>
      <c r="C73" s="302">
        <v>40660</v>
      </c>
      <c r="D73" s="302">
        <v>50054.22</v>
      </c>
      <c r="E73" s="1">
        <v>23</v>
      </c>
      <c r="F73" s="278" t="s">
        <v>37</v>
      </c>
      <c r="G73" s="302">
        <v>289251.79</v>
      </c>
      <c r="H73" s="302">
        <f>+G73/$G$63*100</f>
        <v>2.8041398903744263</v>
      </c>
      <c r="J73" s="278" t="s">
        <v>37</v>
      </c>
      <c r="K73" s="302">
        <v>289251.79</v>
      </c>
      <c r="L73" s="302">
        <v>2.8041398903744263</v>
      </c>
      <c r="M73" s="274"/>
      <c r="N73" s="274"/>
    </row>
    <row r="74" spans="1:14" ht="12.75">
      <c r="A74" s="1">
        <v>12</v>
      </c>
      <c r="B74" s="278" t="s">
        <v>27</v>
      </c>
      <c r="C74" s="302">
        <v>1317176.7</v>
      </c>
      <c r="D74" s="302">
        <v>1387913.35</v>
      </c>
      <c r="E74" s="1">
        <v>8</v>
      </c>
      <c r="F74" s="278" t="s">
        <v>23</v>
      </c>
      <c r="G74" s="305">
        <v>362826</v>
      </c>
      <c r="H74" s="302">
        <f>+G74/$G$63*100</f>
        <v>3.517402121746564</v>
      </c>
      <c r="J74" s="278" t="s">
        <v>57</v>
      </c>
      <c r="K74" s="305">
        <v>1732660.15</v>
      </c>
      <c r="L74" s="302">
        <v>16.8</v>
      </c>
      <c r="M74" s="274"/>
      <c r="N74" s="274"/>
    </row>
    <row r="75" spans="1:14" ht="12.75">
      <c r="A75" s="1">
        <v>13</v>
      </c>
      <c r="B75" s="278" t="s">
        <v>28</v>
      </c>
      <c r="C75" s="302">
        <v>4315.24</v>
      </c>
      <c r="D75" s="302">
        <v>3887.28</v>
      </c>
      <c r="E75" s="1">
        <v>22</v>
      </c>
      <c r="F75" s="278" t="s">
        <v>72</v>
      </c>
      <c r="G75" s="302">
        <v>212345.96</v>
      </c>
      <c r="H75" s="302">
        <f>+G75/$G$63*100</f>
        <v>2.0585794023810617</v>
      </c>
      <c r="K75" s="299"/>
      <c r="L75" s="299"/>
      <c r="M75" s="274"/>
      <c r="N75" s="274"/>
    </row>
    <row r="76" spans="1:14" ht="12.75">
      <c r="A76" s="1">
        <v>14</v>
      </c>
      <c r="B76" s="278" t="s">
        <v>29</v>
      </c>
      <c r="C76" s="302">
        <v>185752.39</v>
      </c>
      <c r="D76" s="302">
        <v>203442.79</v>
      </c>
      <c r="E76" s="1">
        <v>26</v>
      </c>
      <c r="F76" s="278" t="s">
        <v>40</v>
      </c>
      <c r="G76" s="302">
        <v>210649.34</v>
      </c>
      <c r="H76" s="302">
        <f>+G76/$G$63*100</f>
        <v>2.0421315877597346</v>
      </c>
      <c r="M76" s="274"/>
      <c r="N76" s="274"/>
    </row>
    <row r="77" spans="1:14" ht="12.75">
      <c r="A77" s="1">
        <v>15</v>
      </c>
      <c r="B77" s="278" t="s">
        <v>30</v>
      </c>
      <c r="C77" s="302">
        <v>165885</v>
      </c>
      <c r="D77" s="302">
        <v>164389.7</v>
      </c>
      <c r="E77" s="1">
        <v>14</v>
      </c>
      <c r="F77" s="278" t="s">
        <v>29</v>
      </c>
      <c r="G77" s="302">
        <v>203442.79</v>
      </c>
      <c r="H77" s="302">
        <f>+G77/$G$63*100</f>
        <v>1.9722679774879441</v>
      </c>
      <c r="M77" s="274"/>
      <c r="N77" s="274"/>
    </row>
    <row r="78" spans="1:14" ht="12.75">
      <c r="A78" s="1">
        <v>16</v>
      </c>
      <c r="B78" s="278" t="s">
        <v>31</v>
      </c>
      <c r="C78" s="302">
        <v>4446.7</v>
      </c>
      <c r="D78" s="302">
        <v>4489.9</v>
      </c>
      <c r="E78" s="1">
        <v>25</v>
      </c>
      <c r="F78" s="278" t="s">
        <v>39</v>
      </c>
      <c r="G78" s="302">
        <v>180307.35</v>
      </c>
      <c r="H78" s="302">
        <f>+G78/$G$63*100</f>
        <v>1.7479823812419741</v>
      </c>
      <c r="M78" s="274"/>
      <c r="N78" s="274"/>
    </row>
    <row r="79" spans="1:14" ht="12.75">
      <c r="A79" s="1">
        <v>17</v>
      </c>
      <c r="B79" s="278" t="s">
        <v>32</v>
      </c>
      <c r="C79" s="302">
        <v>131018.06</v>
      </c>
      <c r="D79" s="302">
        <v>124841.07</v>
      </c>
      <c r="E79" s="1">
        <v>4</v>
      </c>
      <c r="F79" s="278" t="s">
        <v>18</v>
      </c>
      <c r="G79" s="302">
        <v>165773</v>
      </c>
      <c r="H79" s="302">
        <f>+G79/$G$63*100</f>
        <v>1.607079707430816</v>
      </c>
      <c r="M79" s="274"/>
      <c r="N79" s="274"/>
    </row>
    <row r="80" spans="1:14" ht="12.75">
      <c r="A80" s="1">
        <v>18</v>
      </c>
      <c r="B80" s="278" t="s">
        <v>33</v>
      </c>
      <c r="C80" s="302">
        <v>6.98</v>
      </c>
      <c r="D80" s="302">
        <v>33.57</v>
      </c>
      <c r="E80" s="1">
        <v>15</v>
      </c>
      <c r="F80" s="278" t="s">
        <v>30</v>
      </c>
      <c r="G80" s="302">
        <v>164389.7</v>
      </c>
      <c r="H80" s="302">
        <f>+G80/$G$63*100</f>
        <v>1.5936693609975066</v>
      </c>
      <c r="M80" s="274"/>
      <c r="N80" s="274"/>
    </row>
    <row r="81" spans="1:14" ht="12.75">
      <c r="A81" s="1">
        <v>19</v>
      </c>
      <c r="B81" s="278" t="s">
        <v>34</v>
      </c>
      <c r="C81" s="302">
        <v>48935.92</v>
      </c>
      <c r="D81" s="302">
        <v>49159.12</v>
      </c>
      <c r="E81" s="1">
        <v>6</v>
      </c>
      <c r="F81" s="278" t="s">
        <v>20</v>
      </c>
      <c r="G81" s="302">
        <v>155560.33</v>
      </c>
      <c r="H81" s="302">
        <f>+G81/$G$63*100</f>
        <v>1.5080733872478702</v>
      </c>
      <c r="M81" s="274"/>
      <c r="N81" s="274"/>
    </row>
    <row r="82" spans="1:14" ht="12.75">
      <c r="A82" s="1">
        <v>20</v>
      </c>
      <c r="B82" s="278" t="s">
        <v>35</v>
      </c>
      <c r="C82" s="302">
        <v>526689</v>
      </c>
      <c r="D82" s="303">
        <v>528037</v>
      </c>
      <c r="E82" s="1">
        <v>17</v>
      </c>
      <c r="F82" s="278" t="s">
        <v>32</v>
      </c>
      <c r="G82" s="302">
        <v>124841.07</v>
      </c>
      <c r="H82" s="302">
        <f>+G82/$G$63*100</f>
        <v>1.2102667518290073</v>
      </c>
      <c r="M82" s="274"/>
      <c r="N82" s="274"/>
    </row>
    <row r="83" spans="1:14" ht="12.75">
      <c r="A83" s="1">
        <v>21</v>
      </c>
      <c r="B83" s="278" t="s">
        <v>36</v>
      </c>
      <c r="C83" s="302">
        <v>669863.02</v>
      </c>
      <c r="D83" s="302">
        <v>657901.99</v>
      </c>
      <c r="E83" s="1">
        <v>1</v>
      </c>
      <c r="F83" s="278" t="s">
        <v>15</v>
      </c>
      <c r="G83" s="302">
        <v>66704.27</v>
      </c>
      <c r="H83" s="302">
        <f>+G83/$G$63*100</f>
        <v>0.6466618732603389</v>
      </c>
      <c r="M83" s="274"/>
      <c r="N83" s="274"/>
    </row>
    <row r="84" spans="1:14" ht="12.75">
      <c r="A84" s="1">
        <v>22</v>
      </c>
      <c r="B84" s="278" t="s">
        <v>51</v>
      </c>
      <c r="C84" s="302">
        <v>197294.51</v>
      </c>
      <c r="D84" s="302">
        <v>212345.96</v>
      </c>
      <c r="E84" s="1">
        <v>7</v>
      </c>
      <c r="F84" s="278" t="s">
        <v>93</v>
      </c>
      <c r="G84" s="302">
        <v>51870.88</v>
      </c>
      <c r="H84" s="302">
        <f>+G84/$G$63*100</f>
        <v>0.5028601681490892</v>
      </c>
      <c r="M84" s="274"/>
      <c r="N84" s="274"/>
    </row>
    <row r="85" spans="1:14" ht="12.75">
      <c r="A85" s="1">
        <v>23</v>
      </c>
      <c r="B85" s="278" t="s">
        <v>37</v>
      </c>
      <c r="C85" s="302">
        <v>301148.08</v>
      </c>
      <c r="D85" s="302">
        <v>289251.79</v>
      </c>
      <c r="E85" s="1">
        <v>11</v>
      </c>
      <c r="F85" s="278" t="s">
        <v>26</v>
      </c>
      <c r="G85" s="302">
        <v>50054.22</v>
      </c>
      <c r="H85" s="302">
        <f>+G85/$G$63*100</f>
        <v>0.4852486305567113</v>
      </c>
      <c r="M85" s="274"/>
      <c r="N85" s="274"/>
    </row>
    <row r="86" spans="1:14" ht="12.75">
      <c r="A86" s="1">
        <v>24</v>
      </c>
      <c r="B86" s="278" t="s">
        <v>38</v>
      </c>
      <c r="C86" s="302">
        <v>38664.49</v>
      </c>
      <c r="D86" s="302">
        <v>41237.19</v>
      </c>
      <c r="E86" s="1">
        <v>19</v>
      </c>
      <c r="F86" s="278" t="s">
        <v>92</v>
      </c>
      <c r="G86" s="302">
        <v>49159.12</v>
      </c>
      <c r="H86" s="302">
        <f>+G86/$G$63*100</f>
        <v>0.47657111946551234</v>
      </c>
      <c r="M86" s="274"/>
      <c r="N86" s="274"/>
    </row>
    <row r="87" spans="1:14" ht="12.75">
      <c r="A87" s="1">
        <v>25</v>
      </c>
      <c r="B87" s="278" t="s">
        <v>39</v>
      </c>
      <c r="C87" s="302">
        <v>157848.18</v>
      </c>
      <c r="D87" s="302">
        <v>180307.35</v>
      </c>
      <c r="E87" s="1">
        <v>2</v>
      </c>
      <c r="F87" s="278" t="s">
        <v>16</v>
      </c>
      <c r="G87" s="302">
        <v>47914.18</v>
      </c>
      <c r="H87" s="302">
        <f>+G87/$G$63*100</f>
        <v>0.4645020985093317</v>
      </c>
      <c r="M87" s="274"/>
      <c r="N87" s="274"/>
    </row>
    <row r="88" spans="1:14" ht="12.75">
      <c r="A88" s="1">
        <v>26</v>
      </c>
      <c r="B88" s="278" t="s">
        <v>40</v>
      </c>
      <c r="C88" s="302">
        <v>204810</v>
      </c>
      <c r="D88" s="302">
        <v>210649.34</v>
      </c>
      <c r="E88" s="1">
        <v>24</v>
      </c>
      <c r="F88" s="278" t="s">
        <v>38</v>
      </c>
      <c r="G88" s="302">
        <v>41237.19</v>
      </c>
      <c r="H88" s="302">
        <f>+G88/$G$63*100</f>
        <v>0.39977228644271967</v>
      </c>
      <c r="M88" s="274"/>
      <c r="N88" s="274"/>
    </row>
    <row r="89" spans="1:14" ht="12.75">
      <c r="A89" s="1">
        <v>27</v>
      </c>
      <c r="B89" s="278" t="s">
        <v>41</v>
      </c>
      <c r="C89" s="302">
        <v>500996.18</v>
      </c>
      <c r="D89" s="302">
        <v>501830.88</v>
      </c>
      <c r="E89" s="1">
        <v>16</v>
      </c>
      <c r="F89" s="278" t="s">
        <v>31</v>
      </c>
      <c r="G89" s="302">
        <v>4489.9</v>
      </c>
      <c r="H89" s="302">
        <f>+G89/$G$63*100</f>
        <v>0.043527155679113125</v>
      </c>
      <c r="M89" s="274"/>
      <c r="N89" s="274"/>
    </row>
    <row r="90" spans="1:14" ht="12.75">
      <c r="A90" s="1">
        <v>28</v>
      </c>
      <c r="B90" s="278" t="s">
        <v>42</v>
      </c>
      <c r="C90" s="302">
        <v>558718.01</v>
      </c>
      <c r="D90" s="302">
        <v>521475</v>
      </c>
      <c r="E90" s="1">
        <v>13</v>
      </c>
      <c r="F90" s="278" t="s">
        <v>28</v>
      </c>
      <c r="G90" s="302">
        <v>3887.28</v>
      </c>
      <c r="H90" s="302">
        <f>+G90/$G$63*100</f>
        <v>0.03768508023080757</v>
      </c>
      <c r="M90" s="274"/>
      <c r="N90" s="274"/>
    </row>
    <row r="91" spans="3:8" ht="11.45" customHeight="1">
      <c r="C91" s="304"/>
      <c r="D91" s="304">
        <f>SUM(D63:D90)</f>
        <v>10212441.030000001</v>
      </c>
      <c r="E91" s="1">
        <v>18</v>
      </c>
      <c r="F91" s="278" t="s">
        <v>33</v>
      </c>
      <c r="G91" s="302">
        <v>33.57</v>
      </c>
      <c r="H91" s="302">
        <f>+G91/$G$63*100</f>
        <v>0.000325443020144731</v>
      </c>
    </row>
    <row r="92" spans="9:10" ht="11.45" customHeight="1">
      <c r="I92" s="299"/>
      <c r="J92" s="299"/>
    </row>
    <row r="93" spans="5:10" ht="15">
      <c r="E93" s="1" t="s">
        <v>22</v>
      </c>
      <c r="I93" s="299"/>
      <c r="J93" s="299"/>
    </row>
    <row r="94" spans="2:10" ht="15">
      <c r="B94" s="2"/>
      <c r="C94" s="2"/>
      <c r="D94" s="11"/>
      <c r="I94" s="299"/>
      <c r="J94" s="299"/>
    </row>
    <row r="95" spans="2:10" ht="15">
      <c r="B95" s="2"/>
      <c r="C95" s="3"/>
      <c r="D95" s="3"/>
      <c r="I95" s="299"/>
      <c r="J95" s="299"/>
    </row>
    <row r="99" ht="15">
      <c r="A99" s="1" t="s">
        <v>55</v>
      </c>
    </row>
    <row r="100" ht="15">
      <c r="A100" s="1" t="s">
        <v>56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50"/>
  <sheetViews>
    <sheetView showGridLines="0" workbookViewId="0" topLeftCell="A1"/>
  </sheetViews>
  <sheetFormatPr defaultColWidth="8.8515625" defaultRowHeight="15"/>
  <cols>
    <col min="1" max="1" width="8.8515625" style="1" customWidth="1"/>
    <col min="2" max="2" width="9.8515625" style="1" customWidth="1"/>
    <col min="3" max="3" width="10.7109375" style="1" customWidth="1"/>
    <col min="4" max="5" width="9.00390625" style="1" bestFit="1" customWidth="1"/>
    <col min="6" max="7" width="10.7109375" style="1" bestFit="1" customWidth="1"/>
    <col min="8" max="9" width="8.8515625" style="1" customWidth="1"/>
    <col min="10" max="11" width="12.7109375" style="1" customWidth="1"/>
    <col min="12" max="12" width="9.00390625" style="1" bestFit="1" customWidth="1"/>
    <col min="13" max="14" width="8.8515625" style="1" customWidth="1"/>
    <col min="15" max="15" width="13.8515625" style="1" customWidth="1"/>
    <col min="16" max="16" width="14.7109375" style="1" customWidth="1"/>
    <col min="17" max="17" width="9.00390625" style="1" bestFit="1" customWidth="1"/>
    <col min="18" max="26" width="8.8515625" style="1" customWidth="1"/>
    <col min="27" max="27" width="19.7109375" style="1" bestFit="1" customWidth="1"/>
    <col min="28" max="16384" width="8.8515625" style="1" customWidth="1"/>
  </cols>
  <sheetData>
    <row r="2" ht="15">
      <c r="B2" s="12" t="s">
        <v>235</v>
      </c>
    </row>
    <row r="3" ht="15">
      <c r="B3" s="13" t="s">
        <v>73</v>
      </c>
    </row>
    <row r="29" ht="15">
      <c r="B29" s="13" t="s">
        <v>186</v>
      </c>
    </row>
    <row r="30" ht="15">
      <c r="B30" s="1" t="s">
        <v>194</v>
      </c>
    </row>
    <row r="31" ht="15">
      <c r="B31" s="13" t="s">
        <v>208</v>
      </c>
    </row>
    <row r="49" spans="1:24" ht="15">
      <c r="A49" s="1" t="s">
        <v>185</v>
      </c>
      <c r="I49" s="1" t="s">
        <v>182</v>
      </c>
      <c r="X49" s="1" t="s">
        <v>195</v>
      </c>
    </row>
    <row r="50" spans="1:22" ht="14.25">
      <c r="A50" s="86" t="s">
        <v>133</v>
      </c>
      <c r="B50" s="81"/>
      <c r="C50" s="81"/>
      <c r="D50" s="56"/>
      <c r="E50" s="56"/>
      <c r="F50" s="56"/>
      <c r="G50" s="56"/>
      <c r="H50" s="56"/>
      <c r="I50" s="92" t="s">
        <v>2</v>
      </c>
      <c r="J50" s="82"/>
      <c r="K50" s="82"/>
      <c r="L50" s="56"/>
      <c r="M50" s="56"/>
      <c r="N50" s="56"/>
      <c r="O50" s="56"/>
      <c r="P50" s="56"/>
      <c r="Q50" s="56"/>
      <c r="R50" s="56"/>
      <c r="S50" s="56"/>
      <c r="T50" s="59"/>
      <c r="U50" s="91"/>
      <c r="V50" s="91"/>
    </row>
    <row r="51" spans="1:19" ht="1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</row>
    <row r="52" spans="1:22" ht="14.25">
      <c r="A52" s="86" t="s">
        <v>3</v>
      </c>
      <c r="B52" s="87">
        <v>42306.535358796296</v>
      </c>
      <c r="C52" s="81"/>
      <c r="D52" s="58"/>
      <c r="E52" s="92" t="s">
        <v>3</v>
      </c>
      <c r="F52" s="93">
        <v>42305.75078703703</v>
      </c>
      <c r="G52" s="82"/>
      <c r="H52" s="56"/>
      <c r="I52" s="56"/>
      <c r="J52" s="56"/>
      <c r="K52" s="56"/>
      <c r="L52" s="56"/>
      <c r="M52" s="58"/>
      <c r="N52" s="58"/>
      <c r="O52" s="58"/>
      <c r="P52" s="56"/>
      <c r="Q52" s="56"/>
      <c r="R52" s="56"/>
      <c r="S52" s="56"/>
      <c r="T52" s="59"/>
      <c r="U52" s="60"/>
      <c r="V52" s="91"/>
    </row>
    <row r="53" spans="1:22" ht="14.25">
      <c r="A53" s="86" t="s">
        <v>4</v>
      </c>
      <c r="B53" s="87">
        <v>42307.406070324076</v>
      </c>
      <c r="C53" s="81"/>
      <c r="D53" s="56"/>
      <c r="E53" s="92" t="s">
        <v>4</v>
      </c>
      <c r="F53" s="93">
        <v>42306.82557998842</v>
      </c>
      <c r="G53" s="82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9"/>
      <c r="U53" s="60"/>
      <c r="V53" s="91"/>
    </row>
    <row r="54" spans="1:22" ht="14.25">
      <c r="A54" s="86" t="s">
        <v>5</v>
      </c>
      <c r="B54" s="86" t="s">
        <v>6</v>
      </c>
      <c r="C54" s="81"/>
      <c r="D54" s="58"/>
      <c r="E54" s="92" t="s">
        <v>5</v>
      </c>
      <c r="F54" s="92" t="s">
        <v>6</v>
      </c>
      <c r="G54" s="82"/>
      <c r="H54" s="56"/>
      <c r="I54" s="56"/>
      <c r="J54" s="56"/>
      <c r="K54" s="56"/>
      <c r="L54" s="56"/>
      <c r="M54" s="58"/>
      <c r="N54" s="58"/>
      <c r="O54" s="58"/>
      <c r="P54" s="56"/>
      <c r="Q54" s="56"/>
      <c r="R54" s="56"/>
      <c r="S54" s="56"/>
      <c r="T54" s="59"/>
      <c r="U54" s="59"/>
      <c r="V54" s="91"/>
    </row>
    <row r="55" spans="1:19" ht="14.25">
      <c r="A55" s="64"/>
      <c r="B55" s="64"/>
      <c r="C55" s="57"/>
      <c r="D55" s="58"/>
      <c r="E55" s="56"/>
      <c r="F55" s="56"/>
      <c r="G55" s="56"/>
      <c r="H55" s="56"/>
      <c r="I55" s="56"/>
      <c r="J55" s="56"/>
      <c r="K55" s="56"/>
      <c r="L55" s="56"/>
      <c r="M55" s="58"/>
      <c r="N55" s="58"/>
      <c r="O55" s="58"/>
      <c r="P55" s="56"/>
      <c r="Q55" s="56"/>
      <c r="R55" s="56"/>
      <c r="S55" s="56"/>
    </row>
    <row r="56" spans="1:22" ht="14.25">
      <c r="A56" s="86" t="s">
        <v>134</v>
      </c>
      <c r="B56" s="86" t="s">
        <v>125</v>
      </c>
      <c r="C56" s="81"/>
      <c r="D56" s="58"/>
      <c r="E56" s="92" t="s">
        <v>7</v>
      </c>
      <c r="F56" s="92" t="s">
        <v>8</v>
      </c>
      <c r="G56" s="82"/>
      <c r="H56" s="56"/>
      <c r="I56" s="56"/>
      <c r="J56" s="56"/>
      <c r="K56" s="56"/>
      <c r="L56" s="56"/>
      <c r="M56" s="58"/>
      <c r="N56" s="58"/>
      <c r="O56" s="58"/>
      <c r="P56" s="56"/>
      <c r="Q56" s="56"/>
      <c r="R56" s="56"/>
      <c r="S56" s="56"/>
      <c r="T56" s="59"/>
      <c r="U56" s="59"/>
      <c r="V56" s="91"/>
    </row>
    <row r="57" spans="1:22" ht="14.25">
      <c r="A57" s="86" t="s">
        <v>135</v>
      </c>
      <c r="B57" s="86" t="s">
        <v>125</v>
      </c>
      <c r="C57" s="81"/>
      <c r="D57" s="56"/>
      <c r="E57" s="92" t="s">
        <v>9</v>
      </c>
      <c r="F57" s="92" t="s">
        <v>10</v>
      </c>
      <c r="G57" s="82"/>
      <c r="H57" s="56"/>
      <c r="I57" s="56"/>
      <c r="J57" s="56"/>
      <c r="K57" s="56"/>
      <c r="L57" s="56"/>
      <c r="M57" s="58"/>
      <c r="N57" s="58"/>
      <c r="O57" s="58"/>
      <c r="P57" s="56"/>
      <c r="Q57" s="56"/>
      <c r="R57" s="56"/>
      <c r="S57" s="56"/>
      <c r="T57" s="59"/>
      <c r="U57" s="59"/>
      <c r="V57" s="91"/>
    </row>
    <row r="58" spans="1:22" ht="14.25">
      <c r="A58" s="86" t="s">
        <v>136</v>
      </c>
      <c r="B58" s="86" t="s">
        <v>137</v>
      </c>
      <c r="C58" s="81"/>
      <c r="D58" s="58"/>
      <c r="E58" s="92" t="s">
        <v>11</v>
      </c>
      <c r="F58" s="92" t="s">
        <v>12</v>
      </c>
      <c r="G58" s="82"/>
      <c r="H58" s="56"/>
      <c r="I58" s="56"/>
      <c r="J58" s="56"/>
      <c r="K58" s="56"/>
      <c r="L58" s="56"/>
      <c r="M58" s="58"/>
      <c r="N58" s="58"/>
      <c r="O58" s="58"/>
      <c r="P58" s="56"/>
      <c r="Q58" s="56"/>
      <c r="R58" s="56"/>
      <c r="S58" s="56"/>
      <c r="T58" s="59"/>
      <c r="U58" s="59"/>
      <c r="V58" s="91"/>
    </row>
    <row r="59" spans="1:16" ht="14.25">
      <c r="A59" s="56"/>
      <c r="B59" s="56"/>
      <c r="C59" s="57"/>
      <c r="D59" s="56"/>
      <c r="E59" s="56"/>
      <c r="F59" s="56"/>
      <c r="G59" s="56"/>
      <c r="H59" s="56"/>
      <c r="I59" s="56"/>
      <c r="J59" s="56"/>
      <c r="M59" s="58"/>
      <c r="N59" s="58"/>
      <c r="O59" s="58"/>
      <c r="P59" s="56"/>
    </row>
    <row r="60" spans="1:16" ht="12.75">
      <c r="A60" s="309" t="s">
        <v>80</v>
      </c>
      <c r="B60" s="309" t="s">
        <v>81</v>
      </c>
      <c r="C60" s="309" t="s">
        <v>13</v>
      </c>
      <c r="D60" s="58"/>
      <c r="E60" s="278" t="s">
        <v>80</v>
      </c>
      <c r="F60" s="278" t="s">
        <v>13</v>
      </c>
      <c r="G60" s="278" t="s">
        <v>14</v>
      </c>
      <c r="H60" s="56"/>
      <c r="I60" s="278"/>
      <c r="J60" s="315" t="s">
        <v>14</v>
      </c>
      <c r="K60" s="56"/>
      <c r="L60" s="56"/>
      <c r="M60" s="58"/>
      <c r="N60" s="58"/>
      <c r="O60" s="58"/>
      <c r="P60" s="56"/>
    </row>
    <row r="61" spans="1:16" ht="12.75">
      <c r="A61" s="309" t="s">
        <v>15</v>
      </c>
      <c r="B61" s="310">
        <v>1358020</v>
      </c>
      <c r="C61" s="310">
        <v>1307900</v>
      </c>
      <c r="D61" s="58"/>
      <c r="E61" s="278" t="s">
        <v>15</v>
      </c>
      <c r="F61" s="317">
        <v>62470.81</v>
      </c>
      <c r="G61" s="317">
        <v>66704.27</v>
      </c>
      <c r="H61" s="162"/>
      <c r="I61" s="278" t="s">
        <v>35</v>
      </c>
      <c r="J61" s="316">
        <v>19.27</v>
      </c>
      <c r="K61" s="56"/>
      <c r="L61" s="162"/>
      <c r="M61" s="58"/>
      <c r="N61" s="58"/>
      <c r="O61" s="58"/>
      <c r="P61" s="56"/>
    </row>
    <row r="62" spans="1:16" ht="12.75">
      <c r="A62" s="309" t="s">
        <v>16</v>
      </c>
      <c r="B62" s="310">
        <v>4475530</v>
      </c>
      <c r="C62" s="310">
        <v>4650940</v>
      </c>
      <c r="D62" s="58"/>
      <c r="E62" s="278" t="s">
        <v>16</v>
      </c>
      <c r="F62" s="317">
        <v>56287.05</v>
      </c>
      <c r="G62" s="317">
        <v>47914.18</v>
      </c>
      <c r="H62" s="162"/>
      <c r="I62" s="278" t="s">
        <v>41</v>
      </c>
      <c r="J62" s="316">
        <v>16.57</v>
      </c>
      <c r="K62" s="56"/>
      <c r="L62" s="162"/>
      <c r="M62" s="58"/>
      <c r="N62" s="58"/>
      <c r="O62" s="58"/>
      <c r="P62" s="56"/>
    </row>
    <row r="63" spans="1:16" ht="12.75">
      <c r="A63" s="309" t="s">
        <v>17</v>
      </c>
      <c r="B63" s="310">
        <v>3483500</v>
      </c>
      <c r="C63" s="310">
        <v>3491470</v>
      </c>
      <c r="D63" s="58"/>
      <c r="E63" s="278" t="s">
        <v>17</v>
      </c>
      <c r="F63" s="317">
        <v>474230.67</v>
      </c>
      <c r="G63" s="317">
        <v>472663.35</v>
      </c>
      <c r="H63" s="162"/>
      <c r="I63" s="278" t="s">
        <v>20</v>
      </c>
      <c r="J63" s="316">
        <v>16.25</v>
      </c>
      <c r="K63" s="56"/>
      <c r="L63" s="162"/>
      <c r="M63" s="58"/>
      <c r="N63" s="58"/>
      <c r="O63" s="58"/>
      <c r="P63" s="56"/>
    </row>
    <row r="64" spans="1:16" ht="12.75">
      <c r="A64" s="309" t="s">
        <v>18</v>
      </c>
      <c r="B64" s="310">
        <v>2646860</v>
      </c>
      <c r="C64" s="310">
        <v>2619340</v>
      </c>
      <c r="D64" s="58"/>
      <c r="E64" s="278" t="s">
        <v>18</v>
      </c>
      <c r="F64" s="317">
        <v>169298</v>
      </c>
      <c r="G64" s="317">
        <v>165773</v>
      </c>
      <c r="H64" s="162"/>
      <c r="I64" s="278" t="s">
        <v>17</v>
      </c>
      <c r="J64" s="316">
        <v>13.54</v>
      </c>
      <c r="K64" s="56"/>
      <c r="L64" s="162"/>
      <c r="M64" s="58"/>
      <c r="N64" s="58"/>
      <c r="O64" s="58"/>
      <c r="P64" s="56"/>
    </row>
    <row r="65" spans="1:16" ht="12.75">
      <c r="A65" s="309" t="s">
        <v>19</v>
      </c>
      <c r="B65" s="310">
        <v>16704040</v>
      </c>
      <c r="C65" s="310">
        <v>16699580</v>
      </c>
      <c r="D65" s="58"/>
      <c r="E65" s="278" t="s">
        <v>19</v>
      </c>
      <c r="F65" s="317">
        <v>1008926.1</v>
      </c>
      <c r="G65" s="317">
        <v>1033807</v>
      </c>
      <c r="H65" s="162"/>
      <c r="I65" s="278" t="s">
        <v>27</v>
      </c>
      <c r="J65" s="316">
        <v>11.47</v>
      </c>
      <c r="K65" s="56"/>
      <c r="L65" s="162"/>
      <c r="M65" s="58"/>
      <c r="N65" s="58"/>
      <c r="O65" s="58"/>
      <c r="P65" s="56"/>
    </row>
    <row r="66" spans="1:16" ht="12.75">
      <c r="A66" s="309" t="s">
        <v>20</v>
      </c>
      <c r="B66" s="310">
        <v>940930</v>
      </c>
      <c r="C66" s="310">
        <v>957510</v>
      </c>
      <c r="D66" s="58"/>
      <c r="E66" s="278" t="s">
        <v>20</v>
      </c>
      <c r="F66" s="317">
        <v>151164</v>
      </c>
      <c r="G66" s="317">
        <v>155560.33</v>
      </c>
      <c r="H66" s="162"/>
      <c r="I66" s="278" t="s">
        <v>29</v>
      </c>
      <c r="J66" s="316">
        <v>10.83</v>
      </c>
      <c r="K66" s="56"/>
      <c r="L66" s="162"/>
      <c r="M66" s="58"/>
      <c r="N66" s="58"/>
      <c r="O66" s="58"/>
      <c r="P66" s="56"/>
    </row>
    <row r="67" spans="1:16" ht="12.75">
      <c r="A67" s="309" t="s">
        <v>21</v>
      </c>
      <c r="B67" s="310">
        <v>4991350</v>
      </c>
      <c r="C67" s="310">
        <v>4959450</v>
      </c>
      <c r="D67" s="58"/>
      <c r="E67" s="278" t="s">
        <v>21</v>
      </c>
      <c r="F67" s="317">
        <v>53812.21</v>
      </c>
      <c r="G67" s="317">
        <v>51870.88</v>
      </c>
      <c r="H67" s="162"/>
      <c r="I67" s="278" t="s">
        <v>39</v>
      </c>
      <c r="J67" s="316">
        <v>9.48</v>
      </c>
      <c r="K67" s="56"/>
      <c r="L67" s="162"/>
      <c r="M67" s="58"/>
      <c r="N67" s="58"/>
      <c r="O67" s="58"/>
      <c r="P67" s="56"/>
    </row>
    <row r="68" spans="1:16" ht="12.75">
      <c r="A68" s="309" t="s">
        <v>23</v>
      </c>
      <c r="B68" s="310">
        <v>5177510</v>
      </c>
      <c r="C68" s="310">
        <v>4856780</v>
      </c>
      <c r="D68" s="58"/>
      <c r="E68" s="278" t="s">
        <v>23</v>
      </c>
      <c r="F68" s="317">
        <v>383606.24</v>
      </c>
      <c r="G68" s="317">
        <v>362825.77</v>
      </c>
      <c r="H68" s="162"/>
      <c r="I68" s="278" t="s">
        <v>40</v>
      </c>
      <c r="J68" s="316">
        <v>9.33</v>
      </c>
      <c r="K68" s="56"/>
      <c r="L68" s="162"/>
      <c r="M68" s="58"/>
      <c r="N68" s="58"/>
      <c r="O68" s="58"/>
      <c r="P68" s="56"/>
    </row>
    <row r="69" spans="1:16" ht="12.75">
      <c r="A69" s="309" t="s">
        <v>24</v>
      </c>
      <c r="B69" s="310">
        <v>23752690</v>
      </c>
      <c r="C69" s="310">
        <v>23300220</v>
      </c>
      <c r="D69" s="58"/>
      <c r="E69" s="278" t="s">
        <v>24</v>
      </c>
      <c r="F69" s="317">
        <v>1610128.67</v>
      </c>
      <c r="G69" s="317">
        <v>1710475.12</v>
      </c>
      <c r="H69" s="162"/>
      <c r="I69" s="278" t="s">
        <v>38</v>
      </c>
      <c r="J69" s="316">
        <v>8.49</v>
      </c>
      <c r="K69" s="56"/>
      <c r="L69" s="162"/>
      <c r="M69" s="58"/>
      <c r="N69" s="58"/>
      <c r="O69" s="58"/>
      <c r="P69" s="56"/>
    </row>
    <row r="70" spans="1:16" ht="12.75">
      <c r="A70" s="309" t="s">
        <v>25</v>
      </c>
      <c r="B70" s="310">
        <v>27837290</v>
      </c>
      <c r="C70" s="310">
        <v>27739430</v>
      </c>
      <c r="D70" s="58"/>
      <c r="E70" s="278" t="s">
        <v>25</v>
      </c>
      <c r="F70" s="317">
        <v>1060756.1</v>
      </c>
      <c r="G70" s="317">
        <v>1118844.57</v>
      </c>
      <c r="H70" s="162"/>
      <c r="I70" s="278" t="s">
        <v>23</v>
      </c>
      <c r="J70" s="272">
        <v>7.5</v>
      </c>
      <c r="K70" s="56"/>
      <c r="L70" s="162"/>
      <c r="M70" s="58"/>
      <c r="N70" s="58"/>
      <c r="O70" s="58"/>
      <c r="P70" s="56"/>
    </row>
    <row r="71" spans="1:16" ht="12.75">
      <c r="A71" s="309" t="s">
        <v>26</v>
      </c>
      <c r="B71" s="310">
        <v>1316010</v>
      </c>
      <c r="C71" s="310">
        <v>1571200</v>
      </c>
      <c r="D71" s="58"/>
      <c r="E71" s="278" t="s">
        <v>26</v>
      </c>
      <c r="F71" s="317">
        <v>40660</v>
      </c>
      <c r="G71" s="317">
        <v>50054.22</v>
      </c>
      <c r="H71" s="162"/>
      <c r="I71" s="278" t="s">
        <v>24</v>
      </c>
      <c r="J71" s="316">
        <v>7.34</v>
      </c>
      <c r="K71" s="56"/>
      <c r="L71" s="162"/>
      <c r="M71" s="58"/>
      <c r="N71" s="58"/>
      <c r="O71" s="58"/>
      <c r="P71" s="56"/>
    </row>
    <row r="72" spans="1:16" ht="12.75">
      <c r="A72" s="309" t="s">
        <v>27</v>
      </c>
      <c r="B72" s="310">
        <v>12856050</v>
      </c>
      <c r="C72" s="310">
        <v>12098890</v>
      </c>
      <c r="D72" s="58"/>
      <c r="E72" s="278" t="s">
        <v>27</v>
      </c>
      <c r="F72" s="317">
        <v>1317176.7</v>
      </c>
      <c r="G72" s="317">
        <v>1387913.35</v>
      </c>
      <c r="H72" s="162"/>
      <c r="I72" s="278" t="s">
        <v>18</v>
      </c>
      <c r="J72" s="316">
        <v>6.33</v>
      </c>
      <c r="K72" s="56"/>
      <c r="L72" s="162"/>
      <c r="M72" s="58"/>
      <c r="N72" s="58"/>
      <c r="O72" s="58"/>
      <c r="P72" s="56"/>
    </row>
    <row r="73" spans="1:16" ht="12.75">
      <c r="A73" s="309" t="s">
        <v>28</v>
      </c>
      <c r="B73" s="310">
        <v>118400</v>
      </c>
      <c r="C73" s="310">
        <v>109330</v>
      </c>
      <c r="D73" s="58"/>
      <c r="E73" s="278" t="s">
        <v>28</v>
      </c>
      <c r="F73" s="317">
        <v>4315.24</v>
      </c>
      <c r="G73" s="317">
        <v>3887.28</v>
      </c>
      <c r="H73" s="162"/>
      <c r="I73" s="278" t="s">
        <v>64</v>
      </c>
      <c r="J73" s="316">
        <v>6.19</v>
      </c>
      <c r="K73" s="56"/>
      <c r="L73" s="162"/>
      <c r="M73" s="58"/>
      <c r="N73" s="58"/>
      <c r="O73" s="58"/>
      <c r="P73" s="56"/>
    </row>
    <row r="74" spans="1:16" ht="12.75">
      <c r="A74" s="309" t="s">
        <v>29</v>
      </c>
      <c r="B74" s="310">
        <v>1796290</v>
      </c>
      <c r="C74" s="310">
        <v>1877720</v>
      </c>
      <c r="D74" s="58"/>
      <c r="E74" s="278" t="s">
        <v>29</v>
      </c>
      <c r="F74" s="317">
        <v>185752.39</v>
      </c>
      <c r="G74" s="317">
        <v>203442.79</v>
      </c>
      <c r="H74" s="162"/>
      <c r="I74" s="278" t="s">
        <v>51</v>
      </c>
      <c r="J74" s="316">
        <v>5.83</v>
      </c>
      <c r="K74" s="56"/>
      <c r="L74" s="162"/>
      <c r="M74" s="58"/>
      <c r="N74" s="58"/>
      <c r="O74" s="58"/>
      <c r="P74" s="56"/>
    </row>
    <row r="75" spans="1:16" ht="12.75">
      <c r="A75" s="309" t="s">
        <v>30</v>
      </c>
      <c r="B75" s="310">
        <v>2742560</v>
      </c>
      <c r="C75" s="310">
        <v>2861250</v>
      </c>
      <c r="D75" s="58"/>
      <c r="E75" s="278" t="s">
        <v>30</v>
      </c>
      <c r="F75" s="317">
        <v>165885</v>
      </c>
      <c r="G75" s="317">
        <v>164389.7</v>
      </c>
      <c r="H75" s="162"/>
      <c r="I75" s="278" t="s">
        <v>30</v>
      </c>
      <c r="J75" s="316">
        <v>5.75</v>
      </c>
      <c r="K75" s="56"/>
      <c r="L75" s="162"/>
      <c r="M75" s="58"/>
      <c r="N75" s="58"/>
      <c r="O75" s="58"/>
      <c r="P75" s="56"/>
    </row>
    <row r="76" spans="1:16" ht="12.75">
      <c r="A76" s="309" t="s">
        <v>31</v>
      </c>
      <c r="B76" s="310">
        <v>131110</v>
      </c>
      <c r="C76" s="310">
        <v>131040</v>
      </c>
      <c r="D76" s="58"/>
      <c r="E76" s="278" t="s">
        <v>31</v>
      </c>
      <c r="F76" s="317">
        <v>4446.7</v>
      </c>
      <c r="G76" s="317">
        <v>4489.9</v>
      </c>
      <c r="H76" s="162"/>
      <c r="I76" s="278" t="s">
        <v>15</v>
      </c>
      <c r="J76" s="316">
        <v>5.1</v>
      </c>
      <c r="K76" s="56"/>
      <c r="L76" s="162"/>
      <c r="M76" s="58"/>
      <c r="N76" s="58"/>
      <c r="O76" s="58"/>
      <c r="P76" s="56"/>
    </row>
    <row r="77" spans="1:16" ht="12.75">
      <c r="A77" s="309" t="s">
        <v>32</v>
      </c>
      <c r="B77" s="310">
        <v>4686340</v>
      </c>
      <c r="C77" s="310">
        <v>4656520</v>
      </c>
      <c r="D77" s="58"/>
      <c r="E77" s="278" t="s">
        <v>32</v>
      </c>
      <c r="F77" s="317">
        <v>131018.06</v>
      </c>
      <c r="G77" s="317">
        <v>124841.07</v>
      </c>
      <c r="H77" s="162"/>
      <c r="I77" s="278" t="s">
        <v>36</v>
      </c>
      <c r="J77" s="316">
        <v>4.57</v>
      </c>
      <c r="K77" s="56"/>
      <c r="L77" s="162"/>
      <c r="M77" s="58"/>
      <c r="N77" s="58"/>
      <c r="O77" s="58"/>
      <c r="P77" s="56"/>
    </row>
    <row r="78" spans="1:16" ht="12.75">
      <c r="A78" s="309" t="s">
        <v>33</v>
      </c>
      <c r="B78" s="310">
        <v>11450</v>
      </c>
      <c r="C78" s="310">
        <v>10880</v>
      </c>
      <c r="D78" s="58"/>
      <c r="E78" s="278" t="s">
        <v>33</v>
      </c>
      <c r="F78" s="317">
        <v>6.98</v>
      </c>
      <c r="G78" s="317">
        <v>33.57</v>
      </c>
      <c r="H78" s="162"/>
      <c r="I78" s="278" t="s">
        <v>25</v>
      </c>
      <c r="J78" s="316">
        <v>4.03</v>
      </c>
      <c r="K78" s="56"/>
      <c r="L78" s="162"/>
      <c r="M78" s="58"/>
      <c r="N78" s="58"/>
      <c r="O78" s="58"/>
      <c r="P78" s="56"/>
    </row>
    <row r="79" spans="1:16" ht="12.75">
      <c r="A79" s="309" t="s">
        <v>34</v>
      </c>
      <c r="B79" s="310">
        <v>1872350</v>
      </c>
      <c r="C79" s="310">
        <v>1847570</v>
      </c>
      <c r="D79" s="58"/>
      <c r="E79" s="278" t="s">
        <v>34</v>
      </c>
      <c r="F79" s="317">
        <v>48935.92</v>
      </c>
      <c r="G79" s="317">
        <v>49159.12</v>
      </c>
      <c r="H79" s="162"/>
      <c r="I79" s="278" t="s">
        <v>26</v>
      </c>
      <c r="J79" s="316">
        <v>3.87</v>
      </c>
      <c r="K79" s="56"/>
      <c r="L79" s="162"/>
      <c r="M79" s="58"/>
      <c r="N79" s="58"/>
      <c r="O79" s="58"/>
      <c r="P79" s="56"/>
    </row>
    <row r="80" spans="1:16" ht="12.75">
      <c r="A80" s="309" t="s">
        <v>35</v>
      </c>
      <c r="B80" s="310">
        <v>2878170</v>
      </c>
      <c r="C80" s="310">
        <v>2726890</v>
      </c>
      <c r="D80" s="58"/>
      <c r="E80" s="278" t="s">
        <v>35</v>
      </c>
      <c r="F80" s="317">
        <v>526689</v>
      </c>
      <c r="G80" s="317">
        <v>528037</v>
      </c>
      <c r="H80" s="162"/>
      <c r="I80" s="278" t="s">
        <v>28</v>
      </c>
      <c r="J80" s="316">
        <v>3.56</v>
      </c>
      <c r="K80" s="90"/>
      <c r="L80" s="162"/>
      <c r="M80" s="58"/>
      <c r="N80" s="58"/>
      <c r="O80" s="58"/>
      <c r="P80" s="56"/>
    </row>
    <row r="81" spans="1:16" ht="12.75">
      <c r="A81" s="309" t="s">
        <v>36</v>
      </c>
      <c r="B81" s="310">
        <v>14447290</v>
      </c>
      <c r="C81" s="310">
        <v>14409870</v>
      </c>
      <c r="D81" s="58"/>
      <c r="E81" s="278" t="s">
        <v>36</v>
      </c>
      <c r="F81" s="317">
        <v>669863.02</v>
      </c>
      <c r="G81" s="317">
        <v>657901.99</v>
      </c>
      <c r="H81" s="162"/>
      <c r="I81" s="278" t="s">
        <v>31</v>
      </c>
      <c r="J81" s="316">
        <v>3.43</v>
      </c>
      <c r="K81" s="56"/>
      <c r="L81" s="162"/>
      <c r="M81" s="58"/>
      <c r="N81" s="58"/>
      <c r="O81" s="58"/>
      <c r="P81" s="56"/>
    </row>
    <row r="82" spans="1:16" ht="12.75">
      <c r="A82" s="309" t="s">
        <v>51</v>
      </c>
      <c r="B82" s="310">
        <v>3668150</v>
      </c>
      <c r="C82" s="310">
        <v>3641590</v>
      </c>
      <c r="D82" s="58"/>
      <c r="E82" s="278" t="s">
        <v>51</v>
      </c>
      <c r="F82" s="317">
        <v>197294.51</v>
      </c>
      <c r="G82" s="317">
        <v>212345.96</v>
      </c>
      <c r="H82" s="162"/>
      <c r="I82" s="278" t="s">
        <v>42</v>
      </c>
      <c r="J82" s="316">
        <v>3.05</v>
      </c>
      <c r="K82" s="56"/>
      <c r="L82" s="162"/>
      <c r="M82" s="58"/>
      <c r="N82" s="58"/>
      <c r="O82" s="58"/>
      <c r="P82" s="56"/>
    </row>
    <row r="83" spans="1:16" ht="12.75">
      <c r="A83" s="309" t="s">
        <v>37</v>
      </c>
      <c r="B83" s="310">
        <v>13306130</v>
      </c>
      <c r="C83" s="310">
        <v>13055850</v>
      </c>
      <c r="D83" s="58"/>
      <c r="E83" s="278" t="s">
        <v>37</v>
      </c>
      <c r="F83" s="317">
        <v>301148.08</v>
      </c>
      <c r="G83" s="317">
        <v>289251.79</v>
      </c>
      <c r="H83" s="162"/>
      <c r="I83" s="278" t="s">
        <v>32</v>
      </c>
      <c r="J83" s="316">
        <v>2.68</v>
      </c>
      <c r="K83" s="56"/>
      <c r="L83" s="162"/>
      <c r="M83" s="58"/>
      <c r="N83" s="58"/>
      <c r="O83" s="58"/>
      <c r="P83" s="56"/>
    </row>
    <row r="84" spans="1:16" ht="12.75">
      <c r="A84" s="309" t="s">
        <v>38</v>
      </c>
      <c r="B84" s="310">
        <v>482650</v>
      </c>
      <c r="C84" s="310">
        <v>485760</v>
      </c>
      <c r="D84" s="58"/>
      <c r="E84" s="278" t="s">
        <v>38</v>
      </c>
      <c r="F84" s="317">
        <v>38664.49</v>
      </c>
      <c r="G84" s="317">
        <v>41237.19</v>
      </c>
      <c r="H84" s="162"/>
      <c r="I84" s="278" t="s">
        <v>34</v>
      </c>
      <c r="J84" s="316">
        <v>2.66</v>
      </c>
      <c r="K84" s="56"/>
      <c r="L84" s="162"/>
      <c r="M84" s="58"/>
      <c r="N84" s="58"/>
      <c r="O84" s="58"/>
      <c r="P84" s="56"/>
    </row>
    <row r="85" spans="1:16" ht="12.75">
      <c r="A85" s="309" t="s">
        <v>39</v>
      </c>
      <c r="B85" s="310">
        <v>1895500</v>
      </c>
      <c r="C85" s="310">
        <v>1901610</v>
      </c>
      <c r="D85" s="58"/>
      <c r="E85" s="278" t="s">
        <v>39</v>
      </c>
      <c r="F85" s="317">
        <v>157848.18</v>
      </c>
      <c r="G85" s="317">
        <v>180307.35</v>
      </c>
      <c r="H85" s="162"/>
      <c r="I85" s="278" t="s">
        <v>37</v>
      </c>
      <c r="J85" s="316">
        <v>2.22</v>
      </c>
      <c r="K85" s="56"/>
      <c r="L85" s="162"/>
      <c r="M85" s="58"/>
      <c r="N85" s="58"/>
      <c r="O85" s="58"/>
      <c r="P85" s="56"/>
    </row>
    <row r="86" spans="1:16" ht="12.75">
      <c r="A86" s="309" t="s">
        <v>40</v>
      </c>
      <c r="B86" s="310">
        <v>2290980</v>
      </c>
      <c r="C86" s="310">
        <v>2257630</v>
      </c>
      <c r="D86" s="58"/>
      <c r="E86" s="278" t="s">
        <v>40</v>
      </c>
      <c r="F86" s="317">
        <v>204810</v>
      </c>
      <c r="G86" s="317">
        <v>210649.34</v>
      </c>
      <c r="H86" s="162"/>
      <c r="I86" s="278" t="s">
        <v>21</v>
      </c>
      <c r="J86" s="316">
        <v>1.05</v>
      </c>
      <c r="K86" s="56"/>
      <c r="L86" s="162"/>
      <c r="M86" s="58"/>
      <c r="N86" s="58"/>
      <c r="O86" s="58"/>
      <c r="P86" s="56"/>
    </row>
    <row r="87" spans="1:16" ht="12.75">
      <c r="A87" s="309" t="s">
        <v>41</v>
      </c>
      <c r="B87" s="310">
        <v>3066320</v>
      </c>
      <c r="C87" s="310">
        <v>3028620</v>
      </c>
      <c r="D87" s="58"/>
      <c r="E87" s="278" t="s">
        <v>41</v>
      </c>
      <c r="F87" s="317">
        <v>500996.18</v>
      </c>
      <c r="G87" s="317">
        <v>501830.88</v>
      </c>
      <c r="H87" s="162"/>
      <c r="I87" s="278" t="s">
        <v>16</v>
      </c>
      <c r="J87" s="316">
        <v>1.03</v>
      </c>
      <c r="K87" s="56"/>
      <c r="L87" s="162"/>
      <c r="M87" s="58"/>
      <c r="N87" s="58"/>
      <c r="O87" s="58"/>
      <c r="P87" s="56"/>
    </row>
    <row r="88" spans="1:16" ht="12.75">
      <c r="A88" s="309" t="s">
        <v>42</v>
      </c>
      <c r="B88" s="310">
        <v>16881690</v>
      </c>
      <c r="C88" s="310">
        <v>17096170</v>
      </c>
      <c r="D88" s="58"/>
      <c r="E88" s="278" t="s">
        <v>42</v>
      </c>
      <c r="F88" s="317">
        <v>558718.01</v>
      </c>
      <c r="G88" s="317">
        <v>521475</v>
      </c>
      <c r="H88" s="162"/>
      <c r="I88" s="278" t="s">
        <v>33</v>
      </c>
      <c r="J88" s="316">
        <v>0.31</v>
      </c>
      <c r="K88" s="56"/>
      <c r="L88" s="162"/>
      <c r="M88" s="58"/>
      <c r="N88" s="58"/>
      <c r="O88" s="58"/>
      <c r="P88" s="56"/>
    </row>
    <row r="89" spans="1:16" ht="12.75">
      <c r="A89" s="309" t="s">
        <v>43</v>
      </c>
      <c r="B89" s="310">
        <v>1595670</v>
      </c>
      <c r="C89" s="311" t="s">
        <v>22</v>
      </c>
      <c r="D89" s="58"/>
      <c r="E89" s="278" t="s">
        <v>43</v>
      </c>
      <c r="F89" s="317" t="s">
        <v>22</v>
      </c>
      <c r="G89" s="317" t="s">
        <v>22</v>
      </c>
      <c r="H89" s="162"/>
      <c r="I89" s="278"/>
      <c r="J89" s="316"/>
      <c r="K89" s="56"/>
      <c r="L89" s="162"/>
      <c r="M89" s="58"/>
      <c r="N89" s="58"/>
      <c r="O89" s="58"/>
      <c r="P89" s="56"/>
    </row>
    <row r="90" spans="1:16" ht="12.75">
      <c r="A90" s="309" t="s">
        <v>44</v>
      </c>
      <c r="B90" s="310">
        <v>1005940</v>
      </c>
      <c r="C90" s="310">
        <v>987120</v>
      </c>
      <c r="D90" s="58"/>
      <c r="E90" s="278" t="s">
        <v>44</v>
      </c>
      <c r="F90" s="317">
        <v>51661.9</v>
      </c>
      <c r="G90" s="317">
        <v>49827</v>
      </c>
      <c r="H90" s="162"/>
      <c r="I90" s="278" t="s">
        <v>225</v>
      </c>
      <c r="J90" s="316">
        <v>12.73</v>
      </c>
      <c r="K90" s="56"/>
      <c r="L90" s="162"/>
      <c r="M90" s="58"/>
      <c r="N90" s="58"/>
      <c r="O90" s="58"/>
      <c r="P90" s="56"/>
    </row>
    <row r="91" spans="1:16" ht="12.75">
      <c r="A91" s="309" t="s">
        <v>45</v>
      </c>
      <c r="B91" s="310">
        <v>1047800</v>
      </c>
      <c r="C91" s="311" t="s">
        <v>22</v>
      </c>
      <c r="D91" s="58"/>
      <c r="E91" s="278" t="s">
        <v>45</v>
      </c>
      <c r="F91" s="317">
        <v>127281.83</v>
      </c>
      <c r="G91" s="317">
        <v>133001.79</v>
      </c>
      <c r="H91" s="162"/>
      <c r="I91" s="278" t="s">
        <v>44</v>
      </c>
      <c r="J91" s="316">
        <v>5.05</v>
      </c>
      <c r="K91" s="56"/>
      <c r="L91" s="162"/>
      <c r="M91" s="58"/>
      <c r="N91" s="58"/>
      <c r="O91" s="58"/>
      <c r="P91" s="56"/>
    </row>
    <row r="92" spans="1:16" ht="15">
      <c r="A92" s="56"/>
      <c r="B92" s="56"/>
      <c r="C92" s="56"/>
      <c r="D92" s="56"/>
      <c r="E92" s="56"/>
      <c r="F92" s="306"/>
      <c r="G92" s="306"/>
      <c r="H92" s="162"/>
      <c r="K92" s="56"/>
      <c r="L92" s="162"/>
      <c r="M92" s="56"/>
      <c r="N92" s="56"/>
      <c r="O92" s="56"/>
      <c r="P92" s="56"/>
    </row>
    <row r="93" spans="1:17" ht="14.25">
      <c r="A93" s="56"/>
      <c r="B93" s="56"/>
      <c r="C93" s="56"/>
      <c r="D93" s="56"/>
      <c r="E93" s="56"/>
      <c r="F93" s="162"/>
      <c r="G93" s="162"/>
      <c r="H93" s="162"/>
      <c r="I93" s="59"/>
      <c r="J93" s="91"/>
      <c r="K93" s="56"/>
      <c r="L93" s="162"/>
      <c r="M93" s="56"/>
      <c r="N93" s="56"/>
      <c r="O93" s="56"/>
      <c r="P93" s="56"/>
      <c r="Q93" s="91"/>
    </row>
    <row r="94" spans="1:17" ht="14.25">
      <c r="A94" s="56"/>
      <c r="B94" s="56"/>
      <c r="C94" s="56"/>
      <c r="D94" s="56"/>
      <c r="E94" s="56"/>
      <c r="F94" s="162"/>
      <c r="G94" s="162"/>
      <c r="H94" s="162"/>
      <c r="I94" s="59"/>
      <c r="J94" s="59"/>
      <c r="K94" s="56"/>
      <c r="L94" s="162"/>
      <c r="M94" s="56"/>
      <c r="N94" s="56"/>
      <c r="O94" s="56"/>
      <c r="P94" s="56"/>
      <c r="Q94" s="91"/>
    </row>
    <row r="95" spans="1:16" ht="14.25">
      <c r="A95" s="56"/>
      <c r="B95" s="56"/>
      <c r="C95" s="56"/>
      <c r="D95" s="56"/>
      <c r="E95" s="64"/>
      <c r="F95" s="307"/>
      <c r="G95" s="307"/>
      <c r="H95" s="162"/>
      <c r="I95" s="56"/>
      <c r="J95" s="162"/>
      <c r="M95" s="58"/>
      <c r="N95" s="58"/>
      <c r="O95" s="58"/>
      <c r="P95" s="56"/>
    </row>
    <row r="96" spans="1:19" ht="14.25">
      <c r="A96" s="64"/>
      <c r="B96" s="57"/>
      <c r="C96" s="57"/>
      <c r="D96" s="58"/>
      <c r="E96" s="64"/>
      <c r="F96" s="64"/>
      <c r="G96" s="57"/>
      <c r="H96" s="56"/>
      <c r="I96" s="56"/>
      <c r="J96" s="19"/>
      <c r="K96" s="162"/>
      <c r="L96" s="162"/>
      <c r="M96" s="58"/>
      <c r="N96" s="58"/>
      <c r="O96" s="58"/>
      <c r="P96" s="56"/>
      <c r="Q96" s="162"/>
      <c r="R96" s="162"/>
      <c r="S96" s="162"/>
    </row>
    <row r="97" spans="1:19" ht="14.25">
      <c r="A97" s="64"/>
      <c r="B97" s="64"/>
      <c r="C97" s="57"/>
      <c r="D97" s="58"/>
      <c r="E97" s="56"/>
      <c r="F97" s="56"/>
      <c r="G97" s="56"/>
      <c r="H97" s="56"/>
      <c r="I97" s="56"/>
      <c r="J97" s="308"/>
      <c r="K97" s="162"/>
      <c r="L97" s="162"/>
      <c r="M97" s="58"/>
      <c r="N97" s="58"/>
      <c r="O97" s="58"/>
      <c r="P97" s="56"/>
      <c r="Q97" s="162"/>
      <c r="R97" s="162"/>
      <c r="S97" s="162"/>
    </row>
    <row r="98" spans="1:19" ht="15">
      <c r="A98" s="56"/>
      <c r="B98" s="56"/>
      <c r="C98" s="56"/>
      <c r="D98" s="56"/>
      <c r="E98" s="2"/>
      <c r="F98" s="2"/>
      <c r="G98" s="11"/>
      <c r="H98" s="56"/>
      <c r="I98" s="56"/>
      <c r="J98" s="308"/>
      <c r="K98" s="162"/>
      <c r="L98" s="162"/>
      <c r="M98" s="58"/>
      <c r="N98" s="58"/>
      <c r="O98" s="58"/>
      <c r="P98" s="56"/>
      <c r="Q98" s="162"/>
      <c r="R98" s="162"/>
      <c r="S98" s="162"/>
    </row>
    <row r="99" spans="1:19" ht="15">
      <c r="A99" s="56"/>
      <c r="B99" s="56"/>
      <c r="C99" s="56"/>
      <c r="D99" s="56"/>
      <c r="E99" s="2"/>
      <c r="F99" s="11"/>
      <c r="G99" s="11"/>
      <c r="H99" s="56"/>
      <c r="I99" s="56"/>
      <c r="J99" s="19"/>
      <c r="K99" s="162"/>
      <c r="L99" s="162"/>
      <c r="M99" s="58"/>
      <c r="N99" s="58"/>
      <c r="O99" s="58"/>
      <c r="P99" s="56"/>
      <c r="Q99" s="162"/>
      <c r="R99" s="162"/>
      <c r="S99" s="162"/>
    </row>
    <row r="100" spans="1:19" ht="15">
      <c r="A100" s="56"/>
      <c r="B100" s="56"/>
      <c r="C100" s="56"/>
      <c r="D100" s="56"/>
      <c r="E100" s="58"/>
      <c r="F100" s="58"/>
      <c r="G100" s="58"/>
      <c r="H100" s="56"/>
      <c r="I100" s="56"/>
      <c r="J100" s="56"/>
      <c r="K100" s="56"/>
      <c r="L100" s="56"/>
      <c r="M100" s="56"/>
      <c r="N100" s="308"/>
      <c r="O100" s="162"/>
      <c r="P100" s="162"/>
      <c r="Q100" s="162"/>
      <c r="R100" s="162"/>
      <c r="S100" s="162"/>
    </row>
    <row r="101" spans="1:19" ht="15">
      <c r="A101" s="56"/>
      <c r="B101" s="56"/>
      <c r="C101" s="56"/>
      <c r="D101" s="56"/>
      <c r="E101" s="58"/>
      <c r="F101" s="58"/>
      <c r="G101" s="58"/>
      <c r="H101" s="56"/>
      <c r="I101" s="56"/>
      <c r="J101" s="56"/>
      <c r="K101" s="56"/>
      <c r="L101" s="56"/>
      <c r="M101" s="56"/>
      <c r="N101" s="162"/>
      <c r="O101" s="162"/>
      <c r="P101" s="162"/>
      <c r="Q101" s="162"/>
      <c r="R101" s="162"/>
      <c r="S101" s="162"/>
    </row>
    <row r="102" spans="1:19" ht="14.25">
      <c r="A102" s="64"/>
      <c r="B102" s="57"/>
      <c r="C102" s="57"/>
      <c r="D102" s="56"/>
      <c r="E102" s="58"/>
      <c r="F102" s="58"/>
      <c r="G102" s="58"/>
      <c r="H102" s="56"/>
      <c r="I102" s="56"/>
      <c r="J102" s="56"/>
      <c r="K102" s="56"/>
      <c r="L102" s="56"/>
      <c r="M102" s="56"/>
      <c r="N102" s="162"/>
      <c r="O102" s="162"/>
      <c r="P102" s="162"/>
      <c r="Q102" s="162"/>
      <c r="R102" s="162"/>
      <c r="S102" s="162"/>
    </row>
    <row r="103" spans="1:19" ht="15">
      <c r="A103" s="56"/>
      <c r="B103" s="56"/>
      <c r="C103" s="56"/>
      <c r="D103" s="56"/>
      <c r="E103" s="58"/>
      <c r="F103" s="58"/>
      <c r="G103" s="58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</row>
    <row r="104" spans="1:19" ht="14.25">
      <c r="A104" s="64"/>
      <c r="B104" s="65"/>
      <c r="C104" s="57"/>
      <c r="D104" s="56"/>
      <c r="E104" s="58"/>
      <c r="F104" s="58"/>
      <c r="G104" s="58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  <c r="S104" s="56"/>
    </row>
    <row r="105" spans="1:19" ht="15">
      <c r="A105" s="56"/>
      <c r="B105" s="56"/>
      <c r="C105" s="56"/>
      <c r="D105" s="56"/>
      <c r="E105" s="58"/>
      <c r="F105" s="58"/>
      <c r="G105" s="58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  <c r="S105" s="56"/>
    </row>
    <row r="106" spans="1:19" ht="15">
      <c r="A106" s="56"/>
      <c r="B106" s="56"/>
      <c r="C106" s="56"/>
      <c r="D106" s="56"/>
      <c r="E106" s="58"/>
      <c r="F106" s="58"/>
      <c r="G106" s="58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  <c r="S106" s="56"/>
    </row>
    <row r="107" spans="1:19" ht="15">
      <c r="A107" s="56"/>
      <c r="B107" s="56"/>
      <c r="C107" s="56"/>
      <c r="D107" s="56"/>
      <c r="E107" s="58"/>
      <c r="F107" s="58"/>
      <c r="G107" s="58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</row>
    <row r="108" spans="1:19" ht="15">
      <c r="A108" s="56"/>
      <c r="B108" s="56"/>
      <c r="C108" s="56"/>
      <c r="D108" s="56"/>
      <c r="E108" s="58"/>
      <c r="F108" s="58"/>
      <c r="G108" s="58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</row>
    <row r="109" spans="1:19" ht="15">
      <c r="A109" s="56"/>
      <c r="B109" s="56"/>
      <c r="C109" s="56"/>
      <c r="D109" s="56"/>
      <c r="E109" s="58"/>
      <c r="F109" s="58"/>
      <c r="G109" s="58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</row>
    <row r="110" spans="1:19" ht="15">
      <c r="A110" s="56"/>
      <c r="B110" s="56"/>
      <c r="C110" s="56"/>
      <c r="D110" s="56"/>
      <c r="E110" s="58"/>
      <c r="F110" s="58"/>
      <c r="G110" s="58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  <c r="S110" s="56"/>
    </row>
    <row r="111" spans="1:19" ht="15">
      <c r="A111" s="56"/>
      <c r="B111" s="56"/>
      <c r="C111" s="56"/>
      <c r="D111" s="56"/>
      <c r="E111" s="58"/>
      <c r="F111" s="58"/>
      <c r="G111" s="58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6"/>
    </row>
    <row r="112" spans="1:19" ht="15">
      <c r="A112" s="56"/>
      <c r="B112" s="56"/>
      <c r="C112" s="56"/>
      <c r="D112" s="56"/>
      <c r="E112" s="58"/>
      <c r="F112" s="58"/>
      <c r="G112" s="58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  <c r="S112" s="56"/>
    </row>
    <row r="113" spans="1:19" ht="15">
      <c r="A113" s="56"/>
      <c r="B113" s="56"/>
      <c r="C113" s="56"/>
      <c r="D113" s="56"/>
      <c r="E113" s="58"/>
      <c r="F113" s="58"/>
      <c r="G113" s="58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</row>
    <row r="114" spans="1:19" ht="15">
      <c r="A114" s="56"/>
      <c r="B114" s="56"/>
      <c r="C114" s="56"/>
      <c r="D114" s="56"/>
      <c r="E114" s="58"/>
      <c r="F114" s="58"/>
      <c r="G114" s="58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</row>
    <row r="115" spans="1:19" ht="1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</row>
    <row r="116" spans="1:19" ht="1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  <c r="S116" s="56"/>
    </row>
    <row r="117" spans="1:19" ht="12.75">
      <c r="A117" s="56"/>
      <c r="B117" s="56"/>
      <c r="C117" s="18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</row>
    <row r="118" spans="1:19" ht="12.75">
      <c r="A118" s="56"/>
      <c r="B118" s="56"/>
      <c r="C118" s="18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</row>
    <row r="119" spans="1:19" ht="12.75">
      <c r="A119" s="56"/>
      <c r="B119" s="56"/>
      <c r="C119" s="18"/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  <c r="S119" s="56"/>
    </row>
    <row r="120" spans="1:19" ht="12.75">
      <c r="A120" s="56"/>
      <c r="B120" s="56"/>
      <c r="C120" s="18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6"/>
    </row>
    <row r="121" spans="1:19" ht="12.75">
      <c r="A121" s="56"/>
      <c r="B121" s="56"/>
      <c r="C121" s="18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</row>
    <row r="122" spans="1:19" ht="12.75">
      <c r="A122" s="56"/>
      <c r="B122" s="56"/>
      <c r="C122" s="18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6"/>
    </row>
    <row r="123" spans="1:19" ht="12.75">
      <c r="A123" s="56"/>
      <c r="B123" s="56"/>
      <c r="C123" s="64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</row>
    <row r="124" spans="1:19" ht="12.75">
      <c r="A124" s="56"/>
      <c r="B124" s="56"/>
      <c r="C124" s="64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6"/>
    </row>
    <row r="125" spans="1:19" ht="12.75">
      <c r="A125" s="56"/>
      <c r="B125" s="56"/>
      <c r="C125" s="18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6"/>
    </row>
    <row r="126" spans="1:19" ht="12.75">
      <c r="A126" s="56"/>
      <c r="B126" s="56"/>
      <c r="C126" s="18"/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  <c r="S126" s="56"/>
    </row>
    <row r="127" spans="1:19" ht="12.75">
      <c r="A127" s="56"/>
      <c r="B127" s="56"/>
      <c r="C127" s="18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6"/>
    </row>
    <row r="128" spans="1:19" ht="12.75">
      <c r="A128" s="56"/>
      <c r="B128" s="56"/>
      <c r="C128" s="18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</row>
    <row r="129" spans="1:19" ht="12.75">
      <c r="A129" s="56"/>
      <c r="B129" s="56"/>
      <c r="C129" s="18"/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</row>
    <row r="130" spans="1:19" ht="12.75">
      <c r="A130" s="56"/>
      <c r="B130" s="56"/>
      <c r="C130" s="64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</row>
    <row r="131" spans="1:19" ht="12.75">
      <c r="A131" s="56"/>
      <c r="B131" s="56"/>
      <c r="C131" s="18"/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  <c r="S131" s="56"/>
    </row>
    <row r="132" spans="1:19" ht="12.75">
      <c r="A132" s="56"/>
      <c r="B132" s="56"/>
      <c r="C132" s="18"/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  <c r="S132" s="56"/>
    </row>
    <row r="133" spans="1:19" ht="12.75">
      <c r="A133" s="56"/>
      <c r="B133" s="56"/>
      <c r="C133" s="18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6"/>
    </row>
    <row r="134" spans="1:19" ht="12.75">
      <c r="A134" s="56"/>
      <c r="B134" s="56"/>
      <c r="C134" s="18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</row>
    <row r="135" spans="1:19" ht="12.75">
      <c r="A135" s="56"/>
      <c r="B135" s="56"/>
      <c r="C135" s="18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6"/>
    </row>
    <row r="136" spans="1:19" ht="12.75">
      <c r="A136" s="56"/>
      <c r="B136" s="56"/>
      <c r="C136" s="18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6"/>
    </row>
    <row r="137" spans="1:19" ht="12.75">
      <c r="A137" s="56"/>
      <c r="B137" s="56"/>
      <c r="C137" s="18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</row>
    <row r="138" spans="1:19" ht="12.75">
      <c r="A138" s="56"/>
      <c r="B138" s="56"/>
      <c r="C138" s="64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</row>
    <row r="139" spans="1:19" ht="12.75">
      <c r="A139" s="56"/>
      <c r="B139" s="56"/>
      <c r="C139" s="18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</row>
    <row r="140" spans="1:19" ht="12.75">
      <c r="A140" s="56"/>
      <c r="B140" s="56"/>
      <c r="C140" s="64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</row>
    <row r="141" spans="1:19" ht="12.75">
      <c r="A141" s="56"/>
      <c r="B141" s="56"/>
      <c r="C141" s="64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</row>
    <row r="142" spans="1:19" ht="12.75">
      <c r="A142" s="56"/>
      <c r="B142" s="56"/>
      <c r="C142" s="18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</row>
    <row r="143" spans="1:19" ht="12.75">
      <c r="A143" s="56"/>
      <c r="B143" s="56"/>
      <c r="C143" s="64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</row>
    <row r="144" spans="1:19" ht="12.75">
      <c r="A144" s="56"/>
      <c r="B144" s="56"/>
      <c r="C144" s="64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</row>
    <row r="145" spans="1:19" ht="1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6"/>
    </row>
    <row r="146" spans="1:19" ht="14.25">
      <c r="A146" s="56"/>
      <c r="B146" s="56"/>
      <c r="C146" s="57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6"/>
    </row>
    <row r="147" spans="1:19" ht="14.25">
      <c r="A147" s="56"/>
      <c r="B147" s="56"/>
      <c r="C147" s="57"/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  <c r="S147" s="56"/>
    </row>
    <row r="148" spans="1:2" ht="15">
      <c r="A148" s="56"/>
      <c r="B148" s="56"/>
    </row>
    <row r="149" spans="1:2" ht="15">
      <c r="A149" s="56"/>
      <c r="B149" s="56"/>
    </row>
    <row r="150" spans="1:2" ht="15">
      <c r="A150" s="56"/>
      <c r="B150" s="56"/>
    </row>
  </sheetData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98"/>
  <sheetViews>
    <sheetView showGridLines="0" workbookViewId="0" topLeftCell="A1"/>
  </sheetViews>
  <sheetFormatPr defaultColWidth="8.8515625" defaultRowHeight="15"/>
  <cols>
    <col min="1" max="1" width="8.8515625" style="1" customWidth="1"/>
    <col min="2" max="7" width="14.140625" style="1" customWidth="1"/>
    <col min="8" max="11" width="8.8515625" style="1" customWidth="1"/>
    <col min="12" max="12" width="9.28125" style="1" bestFit="1" customWidth="1"/>
    <col min="13" max="16384" width="8.8515625" style="1" customWidth="1"/>
  </cols>
  <sheetData>
    <row r="2" ht="15">
      <c r="B2" s="12" t="s">
        <v>234</v>
      </c>
    </row>
    <row r="3" ht="15">
      <c r="B3" s="13" t="s">
        <v>206</v>
      </c>
    </row>
    <row r="29" ht="15">
      <c r="B29" s="13" t="s">
        <v>207</v>
      </c>
    </row>
    <row r="30" ht="15">
      <c r="B30" s="14" t="s">
        <v>53</v>
      </c>
    </row>
    <row r="52" ht="15">
      <c r="A52" s="1" t="s">
        <v>183</v>
      </c>
    </row>
    <row r="53" spans="1:7" ht="14.25">
      <c r="A53" s="47" t="s">
        <v>2</v>
      </c>
      <c r="B53" s="46"/>
      <c r="C53" s="46"/>
      <c r="D53" s="46"/>
      <c r="E53" s="46"/>
      <c r="F53" s="46"/>
      <c r="G53" s="46"/>
    </row>
    <row r="55" spans="1:7" ht="14.25">
      <c r="A55" s="47" t="s">
        <v>3</v>
      </c>
      <c r="B55" s="48">
        <v>42298.486284722225</v>
      </c>
      <c r="C55" s="46"/>
      <c r="D55" s="46"/>
      <c r="E55" s="46"/>
      <c r="F55" s="46"/>
      <c r="G55" s="46"/>
    </row>
    <row r="56" spans="1:7" ht="14.25">
      <c r="A56" s="47" t="s">
        <v>4</v>
      </c>
      <c r="B56" s="48">
        <v>42300.73572939815</v>
      </c>
      <c r="C56" s="46"/>
      <c r="D56" s="46"/>
      <c r="E56" s="46"/>
      <c r="F56" s="46"/>
      <c r="G56" s="46"/>
    </row>
    <row r="57" spans="1:7" ht="14.25">
      <c r="A57" s="47" t="s">
        <v>5</v>
      </c>
      <c r="B57" s="47" t="s">
        <v>6</v>
      </c>
      <c r="C57" s="46"/>
      <c r="D57" s="46"/>
      <c r="E57" s="46"/>
      <c r="F57" s="46"/>
      <c r="G57" s="46"/>
    </row>
    <row r="59" spans="1:7" ht="14.25">
      <c r="A59" s="47" t="s">
        <v>7</v>
      </c>
      <c r="B59" s="47" t="s">
        <v>8</v>
      </c>
      <c r="C59" s="46"/>
      <c r="D59" s="46"/>
      <c r="E59" s="46"/>
      <c r="F59" s="46"/>
      <c r="G59" s="46"/>
    </row>
    <row r="60" spans="1:7" ht="14.25">
      <c r="A60" s="47" t="s">
        <v>9</v>
      </c>
      <c r="B60" s="47" t="s">
        <v>10</v>
      </c>
      <c r="C60" s="46"/>
      <c r="D60" s="46"/>
      <c r="E60" s="46"/>
      <c r="F60" s="46"/>
      <c r="G60" s="46"/>
    </row>
    <row r="61" spans="10:13" ht="15">
      <c r="J61" s="162"/>
      <c r="K61" s="162"/>
      <c r="L61" s="162"/>
      <c r="M61" s="162"/>
    </row>
    <row r="62" spans="1:12" ht="12.75">
      <c r="A62" s="49" t="s">
        <v>59</v>
      </c>
      <c r="B62" s="49" t="s">
        <v>13</v>
      </c>
      <c r="C62" s="49" t="s">
        <v>13</v>
      </c>
      <c r="D62" s="49" t="s">
        <v>13</v>
      </c>
      <c r="E62" s="49" t="s">
        <v>14</v>
      </c>
      <c r="F62" s="49" t="s">
        <v>14</v>
      </c>
      <c r="G62" s="49" t="s">
        <v>14</v>
      </c>
      <c r="H62" s="55">
        <v>2014</v>
      </c>
      <c r="J62" s="39"/>
      <c r="K62" s="318" t="s">
        <v>59</v>
      </c>
      <c r="L62" s="318">
        <v>2014</v>
      </c>
    </row>
    <row r="63" spans="1:13" ht="12.75">
      <c r="A63" s="49" t="s">
        <v>60</v>
      </c>
      <c r="B63" s="49" t="s">
        <v>12</v>
      </c>
      <c r="C63" s="49" t="s">
        <v>61</v>
      </c>
      <c r="D63" s="49" t="s">
        <v>62</v>
      </c>
      <c r="E63" s="49" t="s">
        <v>12</v>
      </c>
      <c r="F63" s="49" t="s">
        <v>61</v>
      </c>
      <c r="G63" s="49" t="s">
        <v>62</v>
      </c>
      <c r="H63" s="55" t="s">
        <v>63</v>
      </c>
      <c r="J63" s="24"/>
      <c r="K63" s="318" t="s">
        <v>60</v>
      </c>
      <c r="L63" s="319" t="s">
        <v>63</v>
      </c>
      <c r="M63" s="39"/>
    </row>
    <row r="64" spans="1:13" ht="12.75">
      <c r="A64" s="49" t="s">
        <v>15</v>
      </c>
      <c r="B64" s="322">
        <v>62470.81</v>
      </c>
      <c r="C64" s="322">
        <v>50773.06</v>
      </c>
      <c r="D64" s="322">
        <v>11697.74</v>
      </c>
      <c r="E64" s="322">
        <v>66704.27</v>
      </c>
      <c r="F64" s="322">
        <v>56033.58</v>
      </c>
      <c r="G64" s="322">
        <v>10670.69</v>
      </c>
      <c r="H64" s="322">
        <f>+G64/E64*100</f>
        <v>15.997011885446014</v>
      </c>
      <c r="I64" s="39"/>
      <c r="J64" s="39"/>
      <c r="K64" s="315" t="s">
        <v>16</v>
      </c>
      <c r="L64" s="320">
        <v>68.33966479234331</v>
      </c>
      <c r="M64" s="39"/>
    </row>
    <row r="65" spans="1:13" ht="12.75">
      <c r="A65" s="49" t="s">
        <v>16</v>
      </c>
      <c r="B65" s="322">
        <v>56287.05</v>
      </c>
      <c r="C65" s="322">
        <v>15160.91</v>
      </c>
      <c r="D65" s="322">
        <v>41126.15</v>
      </c>
      <c r="E65" s="322">
        <v>47914.18</v>
      </c>
      <c r="F65" s="322">
        <v>15169.79</v>
      </c>
      <c r="G65" s="322">
        <v>32744.39</v>
      </c>
      <c r="H65" s="322">
        <f aca="true" t="shared" si="0" ref="H65:H96">+G65/E65*100</f>
        <v>68.33966479234331</v>
      </c>
      <c r="I65" s="39"/>
      <c r="K65" s="315" t="s">
        <v>26</v>
      </c>
      <c r="L65" s="320">
        <v>55.082848159455885</v>
      </c>
      <c r="M65" s="39"/>
    </row>
    <row r="66" spans="1:13" ht="12.75">
      <c r="A66" s="49" t="s">
        <v>17</v>
      </c>
      <c r="B66" s="322">
        <v>474230.67</v>
      </c>
      <c r="C66" s="322">
        <v>448257.8</v>
      </c>
      <c r="D66" s="322">
        <v>25972.87</v>
      </c>
      <c r="E66" s="322">
        <v>472663.35</v>
      </c>
      <c r="F66" s="322">
        <v>447972.45</v>
      </c>
      <c r="G66" s="322">
        <v>24690.9</v>
      </c>
      <c r="H66" s="322">
        <f t="shared" si="0"/>
        <v>5.223781365743716</v>
      </c>
      <c r="I66" s="39"/>
      <c r="K66" s="315" t="s">
        <v>33</v>
      </c>
      <c r="L66" s="320">
        <v>49.71700923443551</v>
      </c>
      <c r="M66" s="39"/>
    </row>
    <row r="67" spans="1:13" ht="12.75">
      <c r="A67" s="49" t="s">
        <v>18</v>
      </c>
      <c r="B67" s="322">
        <v>169298</v>
      </c>
      <c r="C67" s="322">
        <v>155708</v>
      </c>
      <c r="D67" s="322">
        <v>13590</v>
      </c>
      <c r="E67" s="322">
        <v>165773</v>
      </c>
      <c r="F67" s="322">
        <v>152280</v>
      </c>
      <c r="G67" s="322">
        <v>13493</v>
      </c>
      <c r="H67" s="322">
        <f t="shared" si="0"/>
        <v>8.139443697103872</v>
      </c>
      <c r="I67" s="39"/>
      <c r="K67" s="315" t="s">
        <v>28</v>
      </c>
      <c r="L67" s="320">
        <v>38.26042888600769</v>
      </c>
      <c r="M67" s="39"/>
    </row>
    <row r="68" spans="1:13" ht="12.75">
      <c r="A68" s="49" t="s">
        <v>19</v>
      </c>
      <c r="B68" s="322">
        <v>1008926.1</v>
      </c>
      <c r="C68" s="322">
        <v>953400</v>
      </c>
      <c r="D68" s="322">
        <v>55600</v>
      </c>
      <c r="E68" s="322">
        <v>1033807</v>
      </c>
      <c r="F68" s="322" t="s">
        <v>22</v>
      </c>
      <c r="G68" s="322" t="s">
        <v>22</v>
      </c>
      <c r="H68" s="322">
        <f>+D68/B68*100</f>
        <v>5.51080995922298</v>
      </c>
      <c r="I68" s="39"/>
      <c r="K68" s="315" t="s">
        <v>37</v>
      </c>
      <c r="L68" s="320">
        <v>34.16458027796475</v>
      </c>
      <c r="M68" s="39"/>
    </row>
    <row r="69" spans="1:13" ht="12.75">
      <c r="A69" s="49" t="s">
        <v>20</v>
      </c>
      <c r="B69" s="322">
        <v>151164</v>
      </c>
      <c r="C69" s="322">
        <v>129705</v>
      </c>
      <c r="D69" s="322">
        <v>21459</v>
      </c>
      <c r="E69" s="322">
        <v>155560.33</v>
      </c>
      <c r="F69" s="322">
        <v>136266.84</v>
      </c>
      <c r="G69" s="322">
        <v>19293.49</v>
      </c>
      <c r="H69" s="322">
        <f t="shared" si="0"/>
        <v>12.402577186613067</v>
      </c>
      <c r="I69" s="39"/>
      <c r="K69" s="315" t="s">
        <v>23</v>
      </c>
      <c r="L69" s="320">
        <v>30.89854325623066</v>
      </c>
      <c r="M69" s="39"/>
    </row>
    <row r="70" spans="1:13" ht="12.75">
      <c r="A70" s="49" t="s">
        <v>21</v>
      </c>
      <c r="B70" s="322">
        <v>53812.21</v>
      </c>
      <c r="C70" s="322">
        <v>47077.64</v>
      </c>
      <c r="D70" s="322">
        <v>6734.57</v>
      </c>
      <c r="E70" s="322">
        <v>51870.88</v>
      </c>
      <c r="F70" s="322">
        <v>47816.65</v>
      </c>
      <c r="G70" s="322">
        <v>4054.23</v>
      </c>
      <c r="H70" s="322">
        <f t="shared" si="0"/>
        <v>7.816003892742904</v>
      </c>
      <c r="I70" s="39"/>
      <c r="K70" s="315" t="s">
        <v>27</v>
      </c>
      <c r="L70" s="320">
        <v>25.77253454301158</v>
      </c>
      <c r="M70" s="39"/>
    </row>
    <row r="71" spans="1:13" ht="12.75">
      <c r="A71" s="49" t="s">
        <v>23</v>
      </c>
      <c r="B71" s="322">
        <v>383606.24</v>
      </c>
      <c r="C71" s="322" t="s">
        <v>22</v>
      </c>
      <c r="D71" s="322">
        <v>118528.74</v>
      </c>
      <c r="E71" s="322" t="s">
        <v>22</v>
      </c>
      <c r="F71" s="322">
        <v>223067.2</v>
      </c>
      <c r="G71" s="322">
        <v>34513.63</v>
      </c>
      <c r="H71" s="322">
        <f>+D71/B71*100</f>
        <v>30.89854325623066</v>
      </c>
      <c r="I71" s="39"/>
      <c r="K71" s="315" t="s">
        <v>38</v>
      </c>
      <c r="L71" s="320">
        <v>18.674381062337176</v>
      </c>
      <c r="M71" s="39"/>
    </row>
    <row r="72" spans="1:13" ht="12.75">
      <c r="A72" s="49" t="s">
        <v>24</v>
      </c>
      <c r="B72" s="322">
        <v>1610128.67</v>
      </c>
      <c r="C72" s="322">
        <v>1342735.41</v>
      </c>
      <c r="D72" s="322">
        <v>267393.25</v>
      </c>
      <c r="E72" s="322">
        <v>1710475.12</v>
      </c>
      <c r="F72" s="322">
        <v>1488178.52</v>
      </c>
      <c r="G72" s="322">
        <v>222296.61</v>
      </c>
      <c r="H72" s="322">
        <f t="shared" si="0"/>
        <v>12.996190789375525</v>
      </c>
      <c r="I72" s="39"/>
      <c r="K72" s="315" t="s">
        <v>51</v>
      </c>
      <c r="L72" s="320">
        <v>16.397707778382035</v>
      </c>
      <c r="M72" s="39"/>
    </row>
    <row r="73" spans="1:13" ht="12.75">
      <c r="A73" s="49" t="s">
        <v>25</v>
      </c>
      <c r="B73" s="322">
        <v>1060756.1</v>
      </c>
      <c r="C73" s="322">
        <v>930868.42</v>
      </c>
      <c r="D73" s="322">
        <v>129887.68</v>
      </c>
      <c r="E73" s="322">
        <v>1118844.57</v>
      </c>
      <c r="F73" s="322">
        <v>970336.32</v>
      </c>
      <c r="G73" s="322">
        <v>148508.26</v>
      </c>
      <c r="H73" s="322">
        <f t="shared" si="0"/>
        <v>13.27335931924843</v>
      </c>
      <c r="I73" s="39"/>
      <c r="K73" s="315" t="s">
        <v>39</v>
      </c>
      <c r="L73" s="320">
        <v>16.331014792242247</v>
      </c>
      <c r="M73" s="39"/>
    </row>
    <row r="74" spans="1:13" ht="12.75">
      <c r="A74" s="49" t="s">
        <v>26</v>
      </c>
      <c r="B74" s="322">
        <v>40660</v>
      </c>
      <c r="C74" s="322">
        <v>17319</v>
      </c>
      <c r="D74" s="322">
        <v>23341</v>
      </c>
      <c r="E74" s="322">
        <v>50054.22</v>
      </c>
      <c r="F74" s="322">
        <v>22482.93</v>
      </c>
      <c r="G74" s="322">
        <v>27571.29</v>
      </c>
      <c r="H74" s="322">
        <f t="shared" si="0"/>
        <v>55.082848159455885</v>
      </c>
      <c r="I74" s="39"/>
      <c r="K74" s="315" t="s">
        <v>15</v>
      </c>
      <c r="L74" s="320">
        <v>15.997011885446014</v>
      </c>
      <c r="M74" s="39"/>
    </row>
    <row r="75" spans="1:13" ht="12.75">
      <c r="A75" s="49" t="s">
        <v>27</v>
      </c>
      <c r="B75" s="322">
        <v>1317176.7</v>
      </c>
      <c r="C75" s="322">
        <v>977706.88</v>
      </c>
      <c r="D75" s="322">
        <v>339469.82</v>
      </c>
      <c r="E75" s="322">
        <v>1387913.35</v>
      </c>
      <c r="F75" s="322" t="s">
        <v>22</v>
      </c>
      <c r="G75" s="322" t="s">
        <v>22</v>
      </c>
      <c r="H75" s="322">
        <f>+D75/B75*100</f>
        <v>25.77253454301158</v>
      </c>
      <c r="I75" s="39"/>
      <c r="K75" s="315" t="s">
        <v>31</v>
      </c>
      <c r="L75" s="320">
        <v>15.852914318804428</v>
      </c>
      <c r="M75" s="39"/>
    </row>
    <row r="76" spans="1:13" ht="12.75">
      <c r="A76" s="49" t="s">
        <v>28</v>
      </c>
      <c r="B76" s="322">
        <v>4315.24</v>
      </c>
      <c r="C76" s="322">
        <v>3728.09</v>
      </c>
      <c r="D76" s="322">
        <v>587.15</v>
      </c>
      <c r="E76" s="322">
        <v>3887.28</v>
      </c>
      <c r="F76" s="322">
        <v>2399.99</v>
      </c>
      <c r="G76" s="322">
        <v>1487.29</v>
      </c>
      <c r="H76" s="322">
        <f t="shared" si="0"/>
        <v>38.26042888600769</v>
      </c>
      <c r="I76" s="39"/>
      <c r="K76" s="315" t="s">
        <v>36</v>
      </c>
      <c r="L76" s="320">
        <v>15.504379307319013</v>
      </c>
      <c r="M76" s="39"/>
    </row>
    <row r="77" spans="1:13" ht="12.75">
      <c r="A77" s="49" t="s">
        <v>29</v>
      </c>
      <c r="B77" s="322">
        <v>185752.39</v>
      </c>
      <c r="C77" s="322">
        <v>163132.54</v>
      </c>
      <c r="D77" s="322">
        <v>22619.86</v>
      </c>
      <c r="E77" s="322">
        <v>203442.79</v>
      </c>
      <c r="F77" s="322">
        <v>179081.98</v>
      </c>
      <c r="G77" s="322">
        <v>24360.81</v>
      </c>
      <c r="H77" s="322">
        <f t="shared" si="0"/>
        <v>11.974280336993019</v>
      </c>
      <c r="I77" s="39"/>
      <c r="K77" s="315" t="s">
        <v>25</v>
      </c>
      <c r="L77" s="320">
        <v>13.27335931924843</v>
      </c>
      <c r="M77" s="39"/>
    </row>
    <row r="78" spans="1:13" ht="12.75">
      <c r="A78" s="49" t="s">
        <v>30</v>
      </c>
      <c r="B78" s="322">
        <v>165885</v>
      </c>
      <c r="C78" s="322">
        <v>136486</v>
      </c>
      <c r="D78" s="322">
        <v>29399</v>
      </c>
      <c r="E78" s="322">
        <v>164389.7</v>
      </c>
      <c r="F78" s="322">
        <v>144319.79</v>
      </c>
      <c r="G78" s="322">
        <v>20069.91</v>
      </c>
      <c r="H78" s="322">
        <f t="shared" si="0"/>
        <v>12.208739355324573</v>
      </c>
      <c r="I78" s="39"/>
      <c r="K78" s="315" t="s">
        <v>24</v>
      </c>
      <c r="L78" s="320">
        <v>12.996190789375525</v>
      </c>
      <c r="M78" s="39"/>
    </row>
    <row r="79" spans="1:13" ht="12.75">
      <c r="A79" s="49" t="s">
        <v>31</v>
      </c>
      <c r="B79" s="322">
        <v>4446.7</v>
      </c>
      <c r="C79" s="322">
        <v>3846.16</v>
      </c>
      <c r="D79" s="322">
        <v>600.54</v>
      </c>
      <c r="E79" s="322">
        <v>4489.9</v>
      </c>
      <c r="F79" s="322">
        <v>3778.12</v>
      </c>
      <c r="G79" s="322">
        <v>711.78</v>
      </c>
      <c r="H79" s="322">
        <f t="shared" si="0"/>
        <v>15.852914318804428</v>
      </c>
      <c r="I79" s="39"/>
      <c r="K79" s="315" t="s">
        <v>20</v>
      </c>
      <c r="L79" s="320">
        <v>12.402577186613067</v>
      </c>
      <c r="M79" s="39"/>
    </row>
    <row r="80" spans="1:13" ht="12.75">
      <c r="A80" s="55" t="s">
        <v>32</v>
      </c>
      <c r="B80" s="322">
        <v>131018.06</v>
      </c>
      <c r="C80" s="322">
        <v>112287.3</v>
      </c>
      <c r="D80" s="322">
        <v>18730.76</v>
      </c>
      <c r="E80" s="322">
        <v>124841.07</v>
      </c>
      <c r="F80" s="322">
        <v>111233.33</v>
      </c>
      <c r="G80" s="322">
        <v>13607.74</v>
      </c>
      <c r="H80" s="322">
        <f t="shared" si="0"/>
        <v>10.90005076053898</v>
      </c>
      <c r="I80" s="39"/>
      <c r="K80" s="315" t="s">
        <v>30</v>
      </c>
      <c r="L80" s="320">
        <v>12.208739355324573</v>
      </c>
      <c r="M80" s="39"/>
    </row>
    <row r="81" spans="1:13" ht="12.75">
      <c r="A81" s="55" t="s">
        <v>33</v>
      </c>
      <c r="B81" s="322">
        <v>6.98</v>
      </c>
      <c r="C81" s="322">
        <v>4.48</v>
      </c>
      <c r="D81" s="322">
        <v>2.5</v>
      </c>
      <c r="E81" s="322">
        <v>33.57</v>
      </c>
      <c r="F81" s="322">
        <v>16.87</v>
      </c>
      <c r="G81" s="322">
        <v>16.69</v>
      </c>
      <c r="H81" s="322">
        <f t="shared" si="0"/>
        <v>49.71700923443551</v>
      </c>
      <c r="I81" s="39"/>
      <c r="K81" s="315" t="s">
        <v>29</v>
      </c>
      <c r="L81" s="320">
        <v>11.974280336993019</v>
      </c>
      <c r="M81" s="39"/>
    </row>
    <row r="82" spans="1:13" ht="12.75">
      <c r="A82" s="55" t="s">
        <v>34</v>
      </c>
      <c r="B82" s="322">
        <v>48935.92</v>
      </c>
      <c r="C82" s="322">
        <v>45186.26</v>
      </c>
      <c r="D82" s="322">
        <v>3749.66</v>
      </c>
      <c r="E82" s="322">
        <v>49159.12</v>
      </c>
      <c r="F82" s="322">
        <v>45857.1</v>
      </c>
      <c r="G82" s="322">
        <v>3302.02</v>
      </c>
      <c r="H82" s="322">
        <f t="shared" si="0"/>
        <v>6.717003884528445</v>
      </c>
      <c r="I82" s="39"/>
      <c r="K82" s="315" t="s">
        <v>32</v>
      </c>
      <c r="L82" s="320">
        <v>10.90005076053898</v>
      </c>
      <c r="M82" s="39"/>
    </row>
    <row r="83" spans="1:13" ht="12.75">
      <c r="A83" s="55" t="s">
        <v>35</v>
      </c>
      <c r="B83" s="322">
        <v>526689</v>
      </c>
      <c r="C83" s="322" t="s">
        <v>22</v>
      </c>
      <c r="D83" s="322" t="s">
        <v>22</v>
      </c>
      <c r="E83" s="322" t="s">
        <v>22</v>
      </c>
      <c r="F83" s="322" t="s">
        <v>22</v>
      </c>
      <c r="G83" s="322" t="s">
        <v>22</v>
      </c>
      <c r="H83" s="322" t="s">
        <v>22</v>
      </c>
      <c r="I83" s="39"/>
      <c r="K83" s="315" t="s">
        <v>40</v>
      </c>
      <c r="L83" s="320">
        <v>10.454331354657935</v>
      </c>
      <c r="M83" s="39"/>
    </row>
    <row r="84" spans="1:13" ht="12.75">
      <c r="A84" s="55" t="s">
        <v>36</v>
      </c>
      <c r="B84" s="322">
        <v>669863.02</v>
      </c>
      <c r="C84" s="322">
        <v>492897.2</v>
      </c>
      <c r="D84" s="322">
        <v>176965.82</v>
      </c>
      <c r="E84" s="322">
        <v>657901.99</v>
      </c>
      <c r="F84" s="322">
        <v>555898.37</v>
      </c>
      <c r="G84" s="322">
        <v>102003.62</v>
      </c>
      <c r="H84" s="322">
        <f t="shared" si="0"/>
        <v>15.504379307319013</v>
      </c>
      <c r="I84" s="39"/>
      <c r="K84" s="315" t="s">
        <v>18</v>
      </c>
      <c r="L84" s="320">
        <v>8.139443697103872</v>
      </c>
      <c r="M84" s="39"/>
    </row>
    <row r="85" spans="1:13" ht="12.75">
      <c r="A85" s="55" t="s">
        <v>37</v>
      </c>
      <c r="B85" s="322">
        <v>301148.08</v>
      </c>
      <c r="C85" s="322">
        <v>144848.25</v>
      </c>
      <c r="D85" s="322">
        <v>156299.84</v>
      </c>
      <c r="E85" s="322">
        <v>289251.79</v>
      </c>
      <c r="F85" s="322">
        <v>190430.13</v>
      </c>
      <c r="G85" s="322">
        <v>98821.66</v>
      </c>
      <c r="H85" s="322">
        <f t="shared" si="0"/>
        <v>34.16458027796475</v>
      </c>
      <c r="I85" s="39"/>
      <c r="K85" s="315" t="s">
        <v>21</v>
      </c>
      <c r="L85" s="320">
        <v>7.816003892742904</v>
      </c>
      <c r="M85" s="39"/>
    </row>
    <row r="86" spans="1:13" ht="12.75">
      <c r="A86" s="55" t="s">
        <v>38</v>
      </c>
      <c r="B86" s="322">
        <v>38664.49</v>
      </c>
      <c r="C86" s="322">
        <v>30040.55</v>
      </c>
      <c r="D86" s="322">
        <v>8623.94</v>
      </c>
      <c r="E86" s="322">
        <v>41237.19</v>
      </c>
      <c r="F86" s="322">
        <v>33536.41</v>
      </c>
      <c r="G86" s="322">
        <v>7700.79</v>
      </c>
      <c r="H86" s="322">
        <f t="shared" si="0"/>
        <v>18.674381062337176</v>
      </c>
      <c r="I86" s="39"/>
      <c r="K86" s="315" t="s">
        <v>41</v>
      </c>
      <c r="L86" s="320">
        <v>7.334997001380225</v>
      </c>
      <c r="M86" s="39"/>
    </row>
    <row r="87" spans="1:13" ht="12.75">
      <c r="A87" s="55" t="s">
        <v>39</v>
      </c>
      <c r="B87" s="322">
        <v>157848.18</v>
      </c>
      <c r="C87" s="322">
        <v>156335.66</v>
      </c>
      <c r="D87" s="322">
        <v>1512.52</v>
      </c>
      <c r="E87" s="322">
        <v>180307.35</v>
      </c>
      <c r="F87" s="322">
        <v>150861.33</v>
      </c>
      <c r="G87" s="322">
        <v>29446.02</v>
      </c>
      <c r="H87" s="322">
        <f t="shared" si="0"/>
        <v>16.331014792242247</v>
      </c>
      <c r="I87" s="39"/>
      <c r="K87" s="315" t="s">
        <v>34</v>
      </c>
      <c r="L87" s="320">
        <v>6.717003884528445</v>
      </c>
      <c r="M87" s="39"/>
    </row>
    <row r="88" spans="1:13" ht="12.75">
      <c r="A88" s="55" t="s">
        <v>40</v>
      </c>
      <c r="B88" s="322">
        <v>204810</v>
      </c>
      <c r="C88" s="322">
        <v>169558</v>
      </c>
      <c r="D88" s="322">
        <v>35252</v>
      </c>
      <c r="E88" s="322">
        <v>210649.34</v>
      </c>
      <c r="F88" s="322">
        <v>188627.36</v>
      </c>
      <c r="G88" s="322">
        <v>22021.98</v>
      </c>
      <c r="H88" s="322">
        <f t="shared" si="0"/>
        <v>10.454331354657935</v>
      </c>
      <c r="I88" s="39"/>
      <c r="K88" s="315" t="s">
        <v>64</v>
      </c>
      <c r="L88" s="320">
        <v>5.51080995922298</v>
      </c>
      <c r="M88" s="39"/>
    </row>
    <row r="89" spans="1:13" ht="12.75">
      <c r="A89" s="55" t="s">
        <v>41</v>
      </c>
      <c r="B89" s="322">
        <v>500996.18</v>
      </c>
      <c r="C89" s="322">
        <v>459851.6</v>
      </c>
      <c r="D89" s="322">
        <v>41144.58</v>
      </c>
      <c r="E89" s="322">
        <v>501830.88</v>
      </c>
      <c r="F89" s="322">
        <v>465021.6</v>
      </c>
      <c r="G89" s="322">
        <v>36809.28</v>
      </c>
      <c r="H89" s="322">
        <f t="shared" si="0"/>
        <v>7.334997001380225</v>
      </c>
      <c r="I89" s="39"/>
      <c r="K89" s="315" t="s">
        <v>17</v>
      </c>
      <c r="L89" s="320">
        <v>5.223781365743716</v>
      </c>
      <c r="M89" s="39"/>
    </row>
    <row r="90" spans="1:13" ht="12.75">
      <c r="A90" s="55" t="s">
        <v>42</v>
      </c>
      <c r="B90" s="322">
        <v>558718.01</v>
      </c>
      <c r="C90" s="322">
        <v>535114.25</v>
      </c>
      <c r="D90" s="322">
        <v>23603.77</v>
      </c>
      <c r="E90" s="322">
        <v>521475</v>
      </c>
      <c r="F90" s="322">
        <v>503438</v>
      </c>
      <c r="G90" s="322">
        <v>18037</v>
      </c>
      <c r="H90" s="322">
        <f t="shared" si="0"/>
        <v>3.4588427057864712</v>
      </c>
      <c r="I90" s="39"/>
      <c r="K90" s="315" t="s">
        <v>42</v>
      </c>
      <c r="L90" s="320">
        <v>3.4588427057864712</v>
      </c>
      <c r="M90" s="39"/>
    </row>
    <row r="91" spans="1:13" ht="12.75">
      <c r="A91" s="55" t="s">
        <v>43</v>
      </c>
      <c r="B91" s="322" t="s">
        <v>22</v>
      </c>
      <c r="C91" s="322">
        <v>0</v>
      </c>
      <c r="D91" s="322">
        <v>0</v>
      </c>
      <c r="E91" s="322" t="s">
        <v>22</v>
      </c>
      <c r="F91" s="322" t="s">
        <v>22</v>
      </c>
      <c r="G91" s="322" t="s">
        <v>22</v>
      </c>
      <c r="H91" s="322" t="e">
        <f t="shared" si="0"/>
        <v>#VALUE!</v>
      </c>
      <c r="I91" s="39"/>
      <c r="K91" s="315"/>
      <c r="L91" s="320"/>
      <c r="M91" s="39"/>
    </row>
    <row r="92" spans="1:13" ht="12.75">
      <c r="A92" s="55" t="s">
        <v>44</v>
      </c>
      <c r="B92" s="323">
        <v>51661.9</v>
      </c>
      <c r="C92" s="323">
        <v>47262.7</v>
      </c>
      <c r="D92" s="323">
        <v>4399.2</v>
      </c>
      <c r="E92" s="323">
        <v>49827</v>
      </c>
      <c r="F92" s="323">
        <v>45973.8</v>
      </c>
      <c r="G92" s="323">
        <v>3853.2</v>
      </c>
      <c r="H92" s="323">
        <f t="shared" si="0"/>
        <v>7.733156722259016</v>
      </c>
      <c r="I92" s="39"/>
      <c r="K92" s="315" t="s">
        <v>44</v>
      </c>
      <c r="L92" s="320">
        <v>7.733156722259016</v>
      </c>
      <c r="M92" s="39"/>
    </row>
    <row r="93" spans="1:13" ht="12.75">
      <c r="A93" s="321" t="s">
        <v>45</v>
      </c>
      <c r="B93" s="324">
        <v>127281.83</v>
      </c>
      <c r="C93" s="324" t="s">
        <v>22</v>
      </c>
      <c r="D93" s="324" t="s">
        <v>22</v>
      </c>
      <c r="E93" s="324">
        <v>133001.79</v>
      </c>
      <c r="F93" s="324" t="s">
        <v>22</v>
      </c>
      <c r="G93" s="324" t="s">
        <v>22</v>
      </c>
      <c r="H93" s="324" t="e">
        <f t="shared" si="0"/>
        <v>#VALUE!</v>
      </c>
      <c r="I93" s="39"/>
      <c r="K93" s="315"/>
      <c r="L93" s="320"/>
      <c r="M93" s="39"/>
    </row>
    <row r="94" spans="1:13" ht="12.75">
      <c r="A94" s="321" t="s">
        <v>46</v>
      </c>
      <c r="B94" s="324" t="s">
        <v>22</v>
      </c>
      <c r="C94" s="324" t="s">
        <v>22</v>
      </c>
      <c r="D94" s="324" t="s">
        <v>22</v>
      </c>
      <c r="E94" s="324">
        <v>9547.83</v>
      </c>
      <c r="F94" s="324">
        <v>4670.77</v>
      </c>
      <c r="G94" s="324">
        <v>4877.06</v>
      </c>
      <c r="H94" s="324">
        <f t="shared" si="0"/>
        <v>51.08029782683605</v>
      </c>
      <c r="I94" s="39"/>
      <c r="K94" s="315" t="s">
        <v>46</v>
      </c>
      <c r="L94" s="320">
        <v>51.08029782683605</v>
      </c>
      <c r="M94" s="39"/>
    </row>
    <row r="95" spans="1:13" ht="12.75">
      <c r="A95" s="321" t="s">
        <v>47</v>
      </c>
      <c r="B95" s="324">
        <v>474766.48</v>
      </c>
      <c r="C95" s="324">
        <v>256560.37</v>
      </c>
      <c r="D95" s="324">
        <v>218206.11</v>
      </c>
      <c r="E95" s="324">
        <v>515817.14</v>
      </c>
      <c r="F95" s="324">
        <v>332983.84</v>
      </c>
      <c r="G95" s="324">
        <v>182833.31</v>
      </c>
      <c r="H95" s="324">
        <f t="shared" si="0"/>
        <v>35.445373141342294</v>
      </c>
      <c r="I95" s="39"/>
      <c r="K95" s="315" t="s">
        <v>47</v>
      </c>
      <c r="L95" s="320">
        <v>35.445373141342294</v>
      </c>
      <c r="M95" s="39"/>
    </row>
    <row r="96" spans="1:13" ht="12.75">
      <c r="A96" s="321" t="s">
        <v>51</v>
      </c>
      <c r="B96" s="325">
        <v>197294.51</v>
      </c>
      <c r="C96" s="325">
        <v>182364.94</v>
      </c>
      <c r="D96" s="325">
        <v>14929.57</v>
      </c>
      <c r="E96" s="325">
        <v>212345.96</v>
      </c>
      <c r="F96" s="325">
        <v>177526.09</v>
      </c>
      <c r="G96" s="325">
        <v>34819.87</v>
      </c>
      <c r="H96" s="325">
        <f t="shared" si="0"/>
        <v>16.397707778382035</v>
      </c>
      <c r="I96" s="39"/>
      <c r="L96" s="39"/>
      <c r="M96" s="39"/>
    </row>
    <row r="97" spans="1:9" ht="14.25">
      <c r="A97" s="47" t="s">
        <v>48</v>
      </c>
      <c r="B97" s="46"/>
      <c r="C97" s="46"/>
      <c r="D97" s="46"/>
      <c r="E97" s="46"/>
      <c r="F97" s="46"/>
      <c r="G97" s="46"/>
      <c r="H97" s="39"/>
      <c r="I97" s="39"/>
    </row>
    <row r="98" spans="1:9" ht="14.25">
      <c r="A98" s="47" t="s">
        <v>22</v>
      </c>
      <c r="B98" s="47" t="s">
        <v>49</v>
      </c>
      <c r="C98" s="46"/>
      <c r="D98" s="46"/>
      <c r="E98" s="46"/>
      <c r="F98" s="46"/>
      <c r="G98" s="46"/>
      <c r="H98" s="39"/>
      <c r="I98" s="39"/>
    </row>
  </sheetData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6"/>
  <sheetViews>
    <sheetView showGridLines="0" workbookViewId="0" topLeftCell="A1"/>
  </sheetViews>
  <sheetFormatPr defaultColWidth="8.8515625" defaultRowHeight="15"/>
  <cols>
    <col min="1" max="1" width="12.421875" style="1" customWidth="1"/>
    <col min="2" max="8" width="12.8515625" style="1" customWidth="1"/>
    <col min="9" max="9" width="13.00390625" style="1" customWidth="1"/>
    <col min="10" max="10" width="8.8515625" style="1" customWidth="1"/>
    <col min="11" max="11" width="9.00390625" style="1" bestFit="1" customWidth="1"/>
    <col min="12" max="12" width="8.8515625" style="1" customWidth="1"/>
    <col min="13" max="20" width="11.8515625" style="1" customWidth="1"/>
    <col min="21" max="16384" width="8.8515625" style="1" customWidth="1"/>
  </cols>
  <sheetData>
    <row r="2" ht="15">
      <c r="B2" s="12" t="s">
        <v>233</v>
      </c>
    </row>
    <row r="3" ht="15">
      <c r="B3" s="1" t="s">
        <v>206</v>
      </c>
    </row>
    <row r="29" ht="15">
      <c r="B29" s="14" t="s">
        <v>53</v>
      </c>
    </row>
    <row r="51" ht="15">
      <c r="A51" s="1" t="s">
        <v>184</v>
      </c>
    </row>
    <row r="52" spans="1:20" ht="14.25">
      <c r="A52" s="79" t="s">
        <v>2</v>
      </c>
      <c r="B52" s="50"/>
      <c r="C52" s="50"/>
      <c r="D52" s="50"/>
      <c r="E52" s="25"/>
      <c r="F52" s="25"/>
      <c r="G52" s="25"/>
      <c r="H52" s="25"/>
      <c r="Q52" s="78"/>
      <c r="R52" s="78"/>
      <c r="S52" s="78"/>
      <c r="T52" s="78"/>
    </row>
    <row r="54" spans="1:20" ht="14.25">
      <c r="A54" s="79" t="s">
        <v>3</v>
      </c>
      <c r="B54" s="52">
        <v>42298.486284722225</v>
      </c>
      <c r="C54" s="50"/>
      <c r="D54" s="50"/>
      <c r="E54" s="25"/>
      <c r="F54" s="25"/>
      <c r="G54" s="25"/>
      <c r="H54" s="25"/>
      <c r="Q54" s="78"/>
      <c r="R54" s="78"/>
      <c r="S54" s="78"/>
      <c r="T54" s="78"/>
    </row>
    <row r="55" spans="1:20" ht="14.25">
      <c r="A55" s="79" t="s">
        <v>4</v>
      </c>
      <c r="B55" s="52">
        <v>42300.74313145834</v>
      </c>
      <c r="C55" s="50"/>
      <c r="D55" s="50"/>
      <c r="E55" s="25"/>
      <c r="F55" s="25"/>
      <c r="G55" s="25"/>
      <c r="H55" s="25"/>
      <c r="Q55" s="78"/>
      <c r="R55" s="78"/>
      <c r="S55" s="78"/>
      <c r="T55" s="78"/>
    </row>
    <row r="56" spans="1:27" ht="14.25">
      <c r="A56" s="79" t="s">
        <v>5</v>
      </c>
      <c r="B56" s="51" t="s">
        <v>6</v>
      </c>
      <c r="C56" s="50"/>
      <c r="D56" s="50"/>
      <c r="E56" s="25"/>
      <c r="F56" s="25"/>
      <c r="G56" s="25"/>
      <c r="H56" s="25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</row>
    <row r="57" spans="17:27" ht="14.25"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</row>
    <row r="58" spans="1:27" ht="14.25">
      <c r="A58" s="79" t="s">
        <v>7</v>
      </c>
      <c r="B58" s="51" t="s">
        <v>8</v>
      </c>
      <c r="C58" s="50"/>
      <c r="D58" s="50"/>
      <c r="E58" s="25"/>
      <c r="F58" s="25"/>
      <c r="G58" s="25"/>
      <c r="H58" s="25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</row>
    <row r="59" spans="1:27" ht="14.25">
      <c r="A59" s="79" t="s">
        <v>11</v>
      </c>
      <c r="B59" s="51" t="s">
        <v>12</v>
      </c>
      <c r="C59" s="50"/>
      <c r="D59" s="50"/>
      <c r="E59" s="25"/>
      <c r="F59" s="25"/>
      <c r="G59" s="25"/>
      <c r="H59" s="25"/>
      <c r="P59" s="162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</row>
    <row r="60" spans="16:27" ht="14.25">
      <c r="P60" s="162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</row>
    <row r="61" spans="1:27" ht="14.25">
      <c r="A61" s="53" t="s">
        <v>59</v>
      </c>
      <c r="B61" s="53" t="s">
        <v>13</v>
      </c>
      <c r="C61" s="53" t="s">
        <v>13</v>
      </c>
      <c r="D61" s="53" t="s">
        <v>13</v>
      </c>
      <c r="E61" s="26" t="s">
        <v>13</v>
      </c>
      <c r="F61" s="54" t="s">
        <v>14</v>
      </c>
      <c r="G61" s="54" t="s">
        <v>14</v>
      </c>
      <c r="H61" s="54" t="s">
        <v>14</v>
      </c>
      <c r="I61" s="26" t="s">
        <v>14</v>
      </c>
      <c r="J61" s="331"/>
      <c r="K61" s="39"/>
      <c r="L61" s="318" t="s">
        <v>59</v>
      </c>
      <c r="M61" s="318" t="s">
        <v>14</v>
      </c>
      <c r="N61" s="318" t="s">
        <v>14</v>
      </c>
      <c r="O61" s="318" t="s">
        <v>14</v>
      </c>
      <c r="P61" s="24"/>
      <c r="Q61" s="318" t="s">
        <v>59</v>
      </c>
      <c r="R61" s="318" t="s">
        <v>14</v>
      </c>
      <c r="S61" s="318" t="s">
        <v>14</v>
      </c>
      <c r="T61" s="318" t="s">
        <v>14</v>
      </c>
      <c r="U61" s="78"/>
      <c r="V61" s="78"/>
      <c r="W61" s="78"/>
      <c r="X61" s="78"/>
      <c r="Y61" s="78"/>
      <c r="Z61" s="78"/>
      <c r="AA61" s="78"/>
    </row>
    <row r="62" spans="1:27" ht="14.25">
      <c r="A62" s="53" t="s">
        <v>65</v>
      </c>
      <c r="B62" s="335" t="s">
        <v>66</v>
      </c>
      <c r="C62" s="335" t="s">
        <v>67</v>
      </c>
      <c r="D62" s="335" t="s">
        <v>68</v>
      </c>
      <c r="E62" s="336" t="s">
        <v>12</v>
      </c>
      <c r="F62" s="335" t="s">
        <v>66</v>
      </c>
      <c r="G62" s="335" t="s">
        <v>67</v>
      </c>
      <c r="H62" s="335" t="s">
        <v>68</v>
      </c>
      <c r="I62" s="336" t="s">
        <v>12</v>
      </c>
      <c r="J62" s="24"/>
      <c r="K62" s="331"/>
      <c r="L62" s="318" t="s">
        <v>71</v>
      </c>
      <c r="M62" s="318" t="s">
        <v>69</v>
      </c>
      <c r="N62" s="318" t="s">
        <v>70</v>
      </c>
      <c r="O62" s="318" t="s">
        <v>68</v>
      </c>
      <c r="P62" s="24"/>
      <c r="Q62" s="318" t="s">
        <v>71</v>
      </c>
      <c r="R62" s="318" t="s">
        <v>69</v>
      </c>
      <c r="S62" s="318" t="s">
        <v>70</v>
      </c>
      <c r="T62" s="318" t="s">
        <v>68</v>
      </c>
      <c r="U62" s="78"/>
      <c r="V62" s="78"/>
      <c r="W62" s="78"/>
      <c r="X62" s="78"/>
      <c r="Y62" s="78"/>
      <c r="Z62" s="78"/>
      <c r="AA62" s="78"/>
    </row>
    <row r="63" spans="1:27" ht="14.25">
      <c r="A63" s="321" t="s">
        <v>15</v>
      </c>
      <c r="B63" s="312">
        <v>15112.57</v>
      </c>
      <c r="C63" s="312">
        <v>44548.6</v>
      </c>
      <c r="D63" s="312">
        <v>541.54</v>
      </c>
      <c r="E63" s="337">
        <v>62470.81</v>
      </c>
      <c r="F63" s="312">
        <v>18886.72</v>
      </c>
      <c r="G63" s="312">
        <v>47215.81</v>
      </c>
      <c r="H63" s="312">
        <v>601.74</v>
      </c>
      <c r="I63" s="337">
        <v>66704.27</v>
      </c>
      <c r="J63" s="24"/>
      <c r="L63" s="318" t="s">
        <v>82</v>
      </c>
      <c r="M63" s="300">
        <v>43.19609833771543</v>
      </c>
      <c r="N63" s="300">
        <v>45.10650026245488</v>
      </c>
      <c r="O63" s="300">
        <v>11.658467319443606</v>
      </c>
      <c r="P63" s="333"/>
      <c r="Q63" s="318" t="s">
        <v>82</v>
      </c>
      <c r="R63" s="316">
        <v>43.19609833771543</v>
      </c>
      <c r="S63" s="316">
        <v>45.10650026245488</v>
      </c>
      <c r="T63" s="316">
        <v>11.658467319443606</v>
      </c>
      <c r="U63" s="78"/>
      <c r="V63" s="78"/>
      <c r="W63" s="78"/>
      <c r="X63" s="78"/>
      <c r="Y63" s="78"/>
      <c r="Z63" s="78"/>
      <c r="AA63" s="78"/>
    </row>
    <row r="64" spans="1:27" ht="14.25">
      <c r="A64" s="321" t="s">
        <v>16</v>
      </c>
      <c r="B64" s="312">
        <v>19984.22</v>
      </c>
      <c r="C64" s="312">
        <v>15476</v>
      </c>
      <c r="D64" s="312">
        <v>16884.74</v>
      </c>
      <c r="E64" s="337">
        <v>56287.05</v>
      </c>
      <c r="F64" s="312">
        <v>26382.94</v>
      </c>
      <c r="G64" s="312">
        <v>12089.25</v>
      </c>
      <c r="H64" s="312">
        <v>9441.99</v>
      </c>
      <c r="I64" s="337">
        <v>47914.18</v>
      </c>
      <c r="J64" s="24"/>
      <c r="L64" s="318"/>
      <c r="M64" s="340"/>
      <c r="N64" s="340"/>
      <c r="O64" s="340"/>
      <c r="P64" s="334"/>
      <c r="Q64" s="318"/>
      <c r="R64" s="272"/>
      <c r="S64" s="272"/>
      <c r="T64" s="272"/>
      <c r="U64" s="78"/>
      <c r="V64" s="78"/>
      <c r="W64" s="78"/>
      <c r="X64" s="78"/>
      <c r="Y64" s="78"/>
      <c r="Z64" s="78"/>
      <c r="AA64" s="78"/>
    </row>
    <row r="65" spans="1:27" ht="14.25">
      <c r="A65" s="321" t="s">
        <v>17</v>
      </c>
      <c r="B65" s="312">
        <v>55121.13</v>
      </c>
      <c r="C65" s="312">
        <v>409757.9</v>
      </c>
      <c r="D65" s="312">
        <v>7656.82</v>
      </c>
      <c r="E65" s="337">
        <v>474230.67</v>
      </c>
      <c r="F65" s="312">
        <v>54429.8</v>
      </c>
      <c r="G65" s="312">
        <v>411664.24</v>
      </c>
      <c r="H65" s="312">
        <v>6569.31</v>
      </c>
      <c r="I65" s="337">
        <v>472663.35</v>
      </c>
      <c r="J65" s="24"/>
      <c r="L65" s="318" t="s">
        <v>40</v>
      </c>
      <c r="M65" s="300">
        <v>98.47573697596204</v>
      </c>
      <c r="N65" s="300">
        <v>1.3362254066402486</v>
      </c>
      <c r="O65" s="300">
        <v>0.1880376173977094</v>
      </c>
      <c r="P65" s="329"/>
      <c r="Q65" s="318" t="s">
        <v>33</v>
      </c>
      <c r="R65" s="300">
        <v>30.831099195710454</v>
      </c>
      <c r="S65" s="300">
        <v>0</v>
      </c>
      <c r="T65" s="300">
        <v>69.16890080428954</v>
      </c>
      <c r="U65" s="330"/>
      <c r="V65" s="330"/>
      <c r="W65" s="330"/>
      <c r="X65" s="78"/>
      <c r="Y65" s="78"/>
      <c r="Z65" s="78"/>
      <c r="AA65" s="78"/>
    </row>
    <row r="66" spans="1:27" ht="14.25">
      <c r="A66" s="321" t="s">
        <v>18</v>
      </c>
      <c r="B66" s="312">
        <v>141709</v>
      </c>
      <c r="C66" s="314" t="s">
        <v>22</v>
      </c>
      <c r="D66" s="312">
        <v>503</v>
      </c>
      <c r="E66" s="337">
        <v>169298</v>
      </c>
      <c r="F66" s="313">
        <v>140995</v>
      </c>
      <c r="G66" s="313">
        <v>24231</v>
      </c>
      <c r="H66" s="313">
        <v>547</v>
      </c>
      <c r="I66" s="338">
        <v>165773</v>
      </c>
      <c r="J66" s="24"/>
      <c r="L66" s="318" t="s">
        <v>18</v>
      </c>
      <c r="M66" s="300">
        <v>85.05305447811163</v>
      </c>
      <c r="N66" s="300">
        <v>14.616976226526635</v>
      </c>
      <c r="O66" s="300">
        <v>0.3299692953617296</v>
      </c>
      <c r="P66" s="329"/>
      <c r="Q66" s="318" t="s">
        <v>40</v>
      </c>
      <c r="R66" s="300">
        <v>98.47573697596204</v>
      </c>
      <c r="S66" s="300">
        <v>1.3362254066402486</v>
      </c>
      <c r="T66" s="300">
        <v>0.1880376173977094</v>
      </c>
      <c r="U66" s="330"/>
      <c r="V66" s="330"/>
      <c r="W66" s="330"/>
      <c r="X66" s="78"/>
      <c r="Y66" s="78"/>
      <c r="Z66" s="78"/>
      <c r="AA66" s="78"/>
    </row>
    <row r="67" spans="1:27" ht="14.25">
      <c r="A67" s="321" t="s">
        <v>19</v>
      </c>
      <c r="B67" s="312">
        <v>419600</v>
      </c>
      <c r="C67" s="312">
        <v>552800</v>
      </c>
      <c r="D67" s="312">
        <v>14766.1</v>
      </c>
      <c r="E67" s="337">
        <v>1008926.1</v>
      </c>
      <c r="F67" s="313">
        <v>447742</v>
      </c>
      <c r="G67" s="313">
        <v>570000</v>
      </c>
      <c r="H67" s="313">
        <v>16065</v>
      </c>
      <c r="I67" s="338">
        <v>1033807</v>
      </c>
      <c r="J67" s="24"/>
      <c r="L67" s="318" t="s">
        <v>41</v>
      </c>
      <c r="M67" s="300">
        <v>77.76563490871665</v>
      </c>
      <c r="N67" s="300">
        <v>22.140668186860086</v>
      </c>
      <c r="O67" s="300">
        <v>0.09369690442325909</v>
      </c>
      <c r="P67" s="329"/>
      <c r="Q67" s="318" t="s">
        <v>28</v>
      </c>
      <c r="R67" s="300">
        <v>47.37631454384557</v>
      </c>
      <c r="S67" s="300">
        <v>9.029964396698977</v>
      </c>
      <c r="T67" s="300">
        <v>43.59372105945545</v>
      </c>
      <c r="U67" s="330"/>
      <c r="V67" s="330"/>
      <c r="W67" s="330"/>
      <c r="X67" s="78"/>
      <c r="Y67" s="78"/>
      <c r="Z67" s="78"/>
      <c r="AA67" s="78"/>
    </row>
    <row r="68" spans="1:27" ht="14.25">
      <c r="A68" s="321" t="s">
        <v>20</v>
      </c>
      <c r="B68" s="312">
        <v>59612</v>
      </c>
      <c r="C68" s="312">
        <v>84280</v>
      </c>
      <c r="D68" s="312">
        <v>1672</v>
      </c>
      <c r="E68" s="337">
        <v>151164</v>
      </c>
      <c r="F68" s="312">
        <v>67737.2</v>
      </c>
      <c r="G68" s="312">
        <v>86209.62</v>
      </c>
      <c r="H68" s="312">
        <v>1613.51</v>
      </c>
      <c r="I68" s="337">
        <v>155560.33</v>
      </c>
      <c r="J68" s="24"/>
      <c r="L68" s="318" t="s">
        <v>30</v>
      </c>
      <c r="M68" s="300">
        <v>67.38268273498886</v>
      </c>
      <c r="N68" s="300">
        <v>28.784516304853646</v>
      </c>
      <c r="O68" s="300">
        <v>3.8328009601574786</v>
      </c>
      <c r="P68" s="329"/>
      <c r="Q68" s="318" t="s">
        <v>18</v>
      </c>
      <c r="R68" s="300">
        <v>85.05305447811163</v>
      </c>
      <c r="S68" s="300">
        <v>14.616976226526635</v>
      </c>
      <c r="T68" s="300">
        <v>0.3299692953617296</v>
      </c>
      <c r="U68" s="330"/>
      <c r="V68" s="330"/>
      <c r="W68" s="330"/>
      <c r="X68" s="78"/>
      <c r="Y68" s="78"/>
      <c r="Z68" s="78"/>
      <c r="AA68" s="78"/>
    </row>
    <row r="69" spans="1:27" ht="14.25">
      <c r="A69" s="321" t="s">
        <v>21</v>
      </c>
      <c r="B69" s="312">
        <v>1915.09</v>
      </c>
      <c r="C69" s="312">
        <v>51492.03</v>
      </c>
      <c r="D69" s="312">
        <v>36.07</v>
      </c>
      <c r="E69" s="337">
        <v>53812.21</v>
      </c>
      <c r="F69" s="312">
        <v>3899.85</v>
      </c>
      <c r="G69" s="312">
        <v>47921.47</v>
      </c>
      <c r="H69" s="312">
        <v>49.56</v>
      </c>
      <c r="I69" s="339">
        <v>51870.88</v>
      </c>
      <c r="J69" s="24"/>
      <c r="L69" s="318" t="s">
        <v>37</v>
      </c>
      <c r="M69" s="300">
        <v>63.65681609092204</v>
      </c>
      <c r="N69" s="300">
        <v>33.080099521596736</v>
      </c>
      <c r="O69" s="300">
        <v>3.2630843874812325</v>
      </c>
      <c r="P69" s="329"/>
      <c r="Q69" s="318" t="s">
        <v>41</v>
      </c>
      <c r="R69" s="300">
        <v>77.76563490871665</v>
      </c>
      <c r="S69" s="300">
        <v>22.140668186860086</v>
      </c>
      <c r="T69" s="300">
        <v>0.09369690442325909</v>
      </c>
      <c r="U69" s="330"/>
      <c r="V69" s="330"/>
      <c r="W69" s="330"/>
      <c r="X69" s="78"/>
      <c r="Y69" s="78"/>
      <c r="Z69" s="78"/>
      <c r="AA69" s="78"/>
    </row>
    <row r="70" spans="1:27" ht="14.25">
      <c r="A70" s="321" t="s">
        <v>23</v>
      </c>
      <c r="B70" s="312">
        <v>88426.94</v>
      </c>
      <c r="C70" s="312">
        <v>210487.03</v>
      </c>
      <c r="D70" s="312">
        <v>52961.46</v>
      </c>
      <c r="E70" s="337">
        <v>383606.24</v>
      </c>
      <c r="F70" s="312">
        <v>100172.62</v>
      </c>
      <c r="G70" s="312">
        <v>207354</v>
      </c>
      <c r="H70" s="312">
        <v>55299.15</v>
      </c>
      <c r="I70" s="312">
        <v>362857.77</v>
      </c>
      <c r="J70" s="24"/>
      <c r="L70" s="318" t="s">
        <v>36</v>
      </c>
      <c r="M70" s="300">
        <v>59.77159607010765</v>
      </c>
      <c r="N70" s="300">
        <v>31.469476175319063</v>
      </c>
      <c r="O70" s="300">
        <v>8.758927754573293</v>
      </c>
      <c r="P70" s="329"/>
      <c r="Q70" s="318" t="s">
        <v>16</v>
      </c>
      <c r="R70" s="300">
        <v>55.06290622108111</v>
      </c>
      <c r="S70" s="300">
        <v>25.231048512152356</v>
      </c>
      <c r="T70" s="300">
        <v>19.70604526676654</v>
      </c>
      <c r="U70" s="330"/>
      <c r="V70" s="330"/>
      <c r="W70" s="330"/>
      <c r="X70" s="78"/>
      <c r="Y70" s="78"/>
      <c r="Z70" s="78"/>
      <c r="AA70" s="78"/>
    </row>
    <row r="71" spans="1:27" ht="14.25">
      <c r="A71" s="321" t="s">
        <v>24</v>
      </c>
      <c r="B71" s="312">
        <v>243846.49</v>
      </c>
      <c r="C71" s="312">
        <v>757664.39</v>
      </c>
      <c r="D71" s="312">
        <v>490030.03</v>
      </c>
      <c r="E71" s="337">
        <v>1610128.67</v>
      </c>
      <c r="F71" s="312">
        <v>352522.28</v>
      </c>
      <c r="G71" s="312">
        <v>820324.65</v>
      </c>
      <c r="H71" s="312">
        <v>537628.19</v>
      </c>
      <c r="I71" s="337">
        <v>1710475.12</v>
      </c>
      <c r="J71" s="24"/>
      <c r="L71" s="318" t="s">
        <v>16</v>
      </c>
      <c r="M71" s="300">
        <v>55.06290622108111</v>
      </c>
      <c r="N71" s="300">
        <v>25.231048512152356</v>
      </c>
      <c r="O71" s="300">
        <v>19.70604526676654</v>
      </c>
      <c r="P71" s="329"/>
      <c r="Q71" s="318" t="s">
        <v>30</v>
      </c>
      <c r="R71" s="300">
        <v>67.38268273498886</v>
      </c>
      <c r="S71" s="300">
        <v>28.784516304853646</v>
      </c>
      <c r="T71" s="300">
        <v>3.8328009601574786</v>
      </c>
      <c r="U71" s="330"/>
      <c r="V71" s="330"/>
      <c r="W71" s="330"/>
      <c r="X71" s="78"/>
      <c r="Y71" s="78"/>
      <c r="Z71" s="78"/>
      <c r="AA71" s="78"/>
    </row>
    <row r="72" spans="1:27" ht="14.25">
      <c r="A72" s="321" t="s">
        <v>25</v>
      </c>
      <c r="B72" s="312">
        <v>519829.83</v>
      </c>
      <c r="C72" s="312">
        <v>389291.85</v>
      </c>
      <c r="D72" s="312">
        <v>90881.66</v>
      </c>
      <c r="E72" s="337">
        <v>1060756.1</v>
      </c>
      <c r="F72" s="312">
        <v>612488.49</v>
      </c>
      <c r="G72" s="312">
        <v>410615.22</v>
      </c>
      <c r="H72" s="312">
        <v>95740.86</v>
      </c>
      <c r="I72" s="337">
        <v>1118844.57</v>
      </c>
      <c r="J72" s="24"/>
      <c r="L72" s="318" t="s">
        <v>26</v>
      </c>
      <c r="M72" s="300">
        <v>54.85805192848875</v>
      </c>
      <c r="N72" s="300">
        <v>32.77090323253464</v>
      </c>
      <c r="O72" s="300">
        <v>12.37088501229267</v>
      </c>
      <c r="P72" s="329"/>
      <c r="Q72" s="318" t="s">
        <v>27</v>
      </c>
      <c r="R72" s="300">
        <v>46.60350158026796</v>
      </c>
      <c r="S72" s="300">
        <v>29.11359704119857</v>
      </c>
      <c r="T72" s="300">
        <v>24.279715300670603</v>
      </c>
      <c r="U72" s="330"/>
      <c r="V72" s="330"/>
      <c r="W72" s="330"/>
      <c r="X72" s="78"/>
      <c r="Y72" s="78"/>
      <c r="Z72" s="78"/>
      <c r="AA72" s="78"/>
    </row>
    <row r="73" spans="1:27" ht="14.25">
      <c r="A73" s="321" t="s">
        <v>26</v>
      </c>
      <c r="B73" s="312">
        <v>20569</v>
      </c>
      <c r="C73" s="312">
        <v>14278.99</v>
      </c>
      <c r="D73" s="312">
        <v>5368</v>
      </c>
      <c r="E73" s="337">
        <v>40660</v>
      </c>
      <c r="F73" s="312">
        <v>27458.77</v>
      </c>
      <c r="G73" s="312">
        <v>16403.22</v>
      </c>
      <c r="H73" s="312">
        <v>6192.15</v>
      </c>
      <c r="I73" s="337">
        <v>50054.22</v>
      </c>
      <c r="J73" s="24"/>
      <c r="L73" s="318" t="s">
        <v>25</v>
      </c>
      <c r="M73" s="300">
        <v>54.74294700290675</v>
      </c>
      <c r="N73" s="300">
        <v>36.69993411149146</v>
      </c>
      <c r="O73" s="300">
        <v>8.557118885601778</v>
      </c>
      <c r="P73" s="329"/>
      <c r="Q73" s="318" t="s">
        <v>36</v>
      </c>
      <c r="R73" s="300">
        <v>59.77159607010765</v>
      </c>
      <c r="S73" s="300">
        <v>31.469476175319063</v>
      </c>
      <c r="T73" s="300">
        <v>8.758927754573293</v>
      </c>
      <c r="U73" s="330"/>
      <c r="V73" s="330"/>
      <c r="W73" s="330"/>
      <c r="X73" s="78"/>
      <c r="Y73" s="78"/>
      <c r="Z73" s="78"/>
      <c r="AA73" s="78"/>
    </row>
    <row r="74" spans="1:27" ht="14.25">
      <c r="A74" s="321" t="s">
        <v>27</v>
      </c>
      <c r="B74" s="312">
        <v>509686.15</v>
      </c>
      <c r="C74" s="312">
        <v>380227.16</v>
      </c>
      <c r="D74" s="312">
        <v>348967.43</v>
      </c>
      <c r="E74" s="337">
        <v>1317176.7</v>
      </c>
      <c r="F74" s="312">
        <v>646816.22</v>
      </c>
      <c r="G74" s="312">
        <v>404071.5</v>
      </c>
      <c r="H74" s="312">
        <v>336981.41</v>
      </c>
      <c r="I74" s="337">
        <v>1387913.35</v>
      </c>
      <c r="J74" s="24"/>
      <c r="L74" s="318" t="s">
        <v>29</v>
      </c>
      <c r="M74" s="300">
        <v>50.91288809006208</v>
      </c>
      <c r="N74" s="300">
        <v>48.62193445144947</v>
      </c>
      <c r="O74" s="300">
        <v>0.4651774584884527</v>
      </c>
      <c r="P74" s="329"/>
      <c r="Q74" s="318" t="s">
        <v>26</v>
      </c>
      <c r="R74" s="300">
        <v>54.85805192848875</v>
      </c>
      <c r="S74" s="300">
        <v>32.77090323253464</v>
      </c>
      <c r="T74" s="300">
        <v>12.37088501229267</v>
      </c>
      <c r="U74" s="330"/>
      <c r="V74" s="330"/>
      <c r="W74" s="330"/>
      <c r="X74" s="78"/>
      <c r="Y74" s="78"/>
      <c r="Z74" s="78"/>
      <c r="AA74" s="78"/>
    </row>
    <row r="75" spans="1:27" ht="14.25">
      <c r="A75" s="321" t="s">
        <v>28</v>
      </c>
      <c r="B75" s="312">
        <v>1688.48</v>
      </c>
      <c r="C75" s="312">
        <v>344.67</v>
      </c>
      <c r="D75" s="312">
        <v>2049.43</v>
      </c>
      <c r="E75" s="337">
        <v>4315.24</v>
      </c>
      <c r="F75" s="312">
        <v>1841.65</v>
      </c>
      <c r="G75" s="312">
        <v>351.02</v>
      </c>
      <c r="H75" s="312">
        <v>1694.61</v>
      </c>
      <c r="I75" s="337">
        <v>3887.28</v>
      </c>
      <c r="J75" s="24"/>
      <c r="L75" s="318" t="s">
        <v>28</v>
      </c>
      <c r="M75" s="300">
        <v>47.37631454384557</v>
      </c>
      <c r="N75" s="300">
        <v>9.029964396698977</v>
      </c>
      <c r="O75" s="300">
        <v>43.59372105945545</v>
      </c>
      <c r="P75" s="329"/>
      <c r="Q75" s="318" t="s">
        <v>37</v>
      </c>
      <c r="R75" s="300">
        <v>63.65681609092204</v>
      </c>
      <c r="S75" s="300">
        <v>33.080099521596736</v>
      </c>
      <c r="T75" s="300">
        <v>3.2630843874812325</v>
      </c>
      <c r="U75" s="330"/>
      <c r="V75" s="330"/>
      <c r="W75" s="330"/>
      <c r="X75" s="78"/>
      <c r="Y75" s="78"/>
      <c r="Z75" s="78"/>
      <c r="AA75" s="78"/>
    </row>
    <row r="76" spans="1:27" ht="14.25">
      <c r="A76" s="321" t="s">
        <v>29</v>
      </c>
      <c r="B76" s="312">
        <v>93642.4</v>
      </c>
      <c r="C76" s="312">
        <v>86160.81</v>
      </c>
      <c r="D76" s="312">
        <v>806.33</v>
      </c>
      <c r="E76" s="337">
        <v>185752.39</v>
      </c>
      <c r="F76" s="312">
        <v>103578.6</v>
      </c>
      <c r="G76" s="312">
        <v>98917.82</v>
      </c>
      <c r="H76" s="312">
        <v>946.37</v>
      </c>
      <c r="I76" s="337">
        <v>203442.79</v>
      </c>
      <c r="J76" s="24"/>
      <c r="L76" s="318" t="s">
        <v>27</v>
      </c>
      <c r="M76" s="300">
        <v>46.60350158026796</v>
      </c>
      <c r="N76" s="300">
        <v>29.11359704119857</v>
      </c>
      <c r="O76" s="300">
        <v>24.279715300670603</v>
      </c>
      <c r="P76" s="329"/>
      <c r="Q76" s="318" t="s">
        <v>25</v>
      </c>
      <c r="R76" s="300">
        <v>54.74294700290675</v>
      </c>
      <c r="S76" s="300">
        <v>36.69993411149146</v>
      </c>
      <c r="T76" s="300">
        <v>8.557118885601778</v>
      </c>
      <c r="U76" s="330"/>
      <c r="V76" s="330"/>
      <c r="W76" s="330"/>
      <c r="X76" s="78"/>
      <c r="Y76" s="78"/>
      <c r="Z76" s="78"/>
      <c r="AA76" s="78"/>
    </row>
    <row r="77" spans="1:27" ht="14.25">
      <c r="A77" s="321" t="s">
        <v>30</v>
      </c>
      <c r="B77" s="312">
        <v>109904</v>
      </c>
      <c r="C77" s="312">
        <v>47247.81</v>
      </c>
      <c r="D77" s="312">
        <v>6131.2</v>
      </c>
      <c r="E77" s="337">
        <v>165885</v>
      </c>
      <c r="F77" s="312">
        <v>110770.19</v>
      </c>
      <c r="G77" s="312">
        <v>47318.78</v>
      </c>
      <c r="H77" s="312">
        <v>6300.73</v>
      </c>
      <c r="I77" s="337">
        <v>164389.7</v>
      </c>
      <c r="J77" s="24"/>
      <c r="L77" s="318" t="s">
        <v>32</v>
      </c>
      <c r="M77" s="300">
        <v>44.976937477386244</v>
      </c>
      <c r="N77" s="300">
        <v>50.972640654233416</v>
      </c>
      <c r="O77" s="300">
        <v>4.050165542477328</v>
      </c>
      <c r="P77" s="329"/>
      <c r="Q77" s="318" t="s">
        <v>23</v>
      </c>
      <c r="R77" s="300">
        <v>27.606579845320656</v>
      </c>
      <c r="S77" s="300">
        <v>57.14470438375896</v>
      </c>
      <c r="T77" s="300">
        <v>15.239896888524667</v>
      </c>
      <c r="U77" s="330"/>
      <c r="V77" s="330"/>
      <c r="W77" s="330"/>
      <c r="X77" s="78"/>
      <c r="Y77" s="78"/>
      <c r="Z77" s="78"/>
      <c r="AA77" s="78"/>
    </row>
    <row r="78" spans="1:27" ht="14.25">
      <c r="A78" s="321" t="s">
        <v>31</v>
      </c>
      <c r="B78" s="312">
        <v>1991.44</v>
      </c>
      <c r="C78" s="312">
        <v>2319.78</v>
      </c>
      <c r="D78" s="312">
        <v>135.48</v>
      </c>
      <c r="E78" s="337">
        <v>4446.7</v>
      </c>
      <c r="F78" s="312">
        <v>1972.82</v>
      </c>
      <c r="G78" s="312">
        <v>2378.59</v>
      </c>
      <c r="H78" s="312">
        <v>138.49</v>
      </c>
      <c r="I78" s="337">
        <v>4489.9</v>
      </c>
      <c r="J78" s="24"/>
      <c r="L78" s="318" t="s">
        <v>31</v>
      </c>
      <c r="M78" s="300">
        <v>43.93906323080692</v>
      </c>
      <c r="N78" s="300">
        <v>52.976458273012774</v>
      </c>
      <c r="O78" s="300">
        <v>3.084478496180316</v>
      </c>
      <c r="P78" s="329"/>
      <c r="Q78" s="318" t="s">
        <v>24</v>
      </c>
      <c r="R78" s="300">
        <v>20.6096116732759</v>
      </c>
      <c r="S78" s="300">
        <v>47.95887647871779</v>
      </c>
      <c r="T78" s="300">
        <v>31.431511848006295</v>
      </c>
      <c r="U78" s="330"/>
      <c r="V78" s="330"/>
      <c r="W78" s="330"/>
      <c r="X78" s="78"/>
      <c r="Y78" s="78"/>
      <c r="Z78" s="78"/>
      <c r="AA78" s="78"/>
    </row>
    <row r="79" spans="1:27" ht="14.25">
      <c r="A79" s="321" t="s">
        <v>32</v>
      </c>
      <c r="B79" s="312">
        <v>51244.79</v>
      </c>
      <c r="C79" s="312">
        <v>68917.13</v>
      </c>
      <c r="D79" s="312">
        <v>5630.72</v>
      </c>
      <c r="E79" s="337">
        <v>131018.06</v>
      </c>
      <c r="F79" s="312">
        <v>56149.69</v>
      </c>
      <c r="G79" s="312">
        <v>63634.79</v>
      </c>
      <c r="H79" s="312">
        <v>5056.27</v>
      </c>
      <c r="I79" s="337">
        <v>124841.07</v>
      </c>
      <c r="J79" s="24"/>
      <c r="L79" s="318" t="s">
        <v>20</v>
      </c>
      <c r="M79" s="300">
        <v>43.544006367176</v>
      </c>
      <c r="N79" s="300">
        <v>55.41876903963884</v>
      </c>
      <c r="O79" s="300">
        <v>1.037224593185165</v>
      </c>
      <c r="P79" s="329"/>
      <c r="Q79" s="318" t="s">
        <v>29</v>
      </c>
      <c r="R79" s="300">
        <v>50.91288809006208</v>
      </c>
      <c r="S79" s="300">
        <v>48.62193445144947</v>
      </c>
      <c r="T79" s="300">
        <v>0.4651774584884527</v>
      </c>
      <c r="U79" s="330"/>
      <c r="V79" s="330"/>
      <c r="W79" s="330"/>
      <c r="X79" s="78"/>
      <c r="Y79" s="78"/>
      <c r="Z79" s="78"/>
      <c r="AA79" s="78"/>
    </row>
    <row r="80" spans="1:27" ht="14.25">
      <c r="A80" s="321" t="s">
        <v>33</v>
      </c>
      <c r="B80" s="312">
        <v>0.65</v>
      </c>
      <c r="C80" s="312">
        <v>0</v>
      </c>
      <c r="D80" s="312">
        <v>5.33</v>
      </c>
      <c r="E80" s="337">
        <v>6.98</v>
      </c>
      <c r="F80" s="312">
        <v>10.35</v>
      </c>
      <c r="G80" s="313">
        <v>0</v>
      </c>
      <c r="H80" s="312">
        <v>23.22</v>
      </c>
      <c r="I80" s="337">
        <v>33.57</v>
      </c>
      <c r="J80" s="24"/>
      <c r="L80" s="318" t="s">
        <v>64</v>
      </c>
      <c r="M80" s="300">
        <v>43.31001821423148</v>
      </c>
      <c r="N80" s="300">
        <v>55.136016683965195</v>
      </c>
      <c r="O80" s="300">
        <v>1.5539651018033347</v>
      </c>
      <c r="P80" s="329"/>
      <c r="Q80" s="318" t="s">
        <v>32</v>
      </c>
      <c r="R80" s="300">
        <v>44.976937477386244</v>
      </c>
      <c r="S80" s="300">
        <v>50.972640654233416</v>
      </c>
      <c r="T80" s="300">
        <v>4.050165542477328</v>
      </c>
      <c r="U80" s="330"/>
      <c r="V80" s="330"/>
      <c r="W80" s="330"/>
      <c r="X80" s="78"/>
      <c r="Y80" s="78"/>
      <c r="Z80" s="78"/>
      <c r="AA80" s="78"/>
    </row>
    <row r="81" spans="1:27" ht="14.25">
      <c r="A81" s="321" t="s">
        <v>34</v>
      </c>
      <c r="B81" s="312">
        <v>14117.3</v>
      </c>
      <c r="C81" s="312">
        <v>28331.29</v>
      </c>
      <c r="D81" s="312">
        <v>502.42</v>
      </c>
      <c r="E81" s="337">
        <v>48935.92</v>
      </c>
      <c r="F81" s="312">
        <v>20589.28</v>
      </c>
      <c r="G81" s="312">
        <v>28067.25</v>
      </c>
      <c r="H81" s="312">
        <v>502.59</v>
      </c>
      <c r="I81" s="339">
        <v>49159.12</v>
      </c>
      <c r="J81" s="24"/>
      <c r="L81" s="318" t="s">
        <v>34</v>
      </c>
      <c r="M81" s="300">
        <v>41.882930369786926</v>
      </c>
      <c r="N81" s="300">
        <v>57.09469575533491</v>
      </c>
      <c r="O81" s="300">
        <v>1.0223738748781508</v>
      </c>
      <c r="P81" s="329"/>
      <c r="Q81" s="318" t="s">
        <v>31</v>
      </c>
      <c r="R81" s="300">
        <v>43.93906323080692</v>
      </c>
      <c r="S81" s="300">
        <v>52.976458273012774</v>
      </c>
      <c r="T81" s="300">
        <v>3.084478496180316</v>
      </c>
      <c r="U81" s="330"/>
      <c r="V81" s="330"/>
      <c r="W81" s="330"/>
      <c r="X81" s="78"/>
      <c r="Y81" s="78"/>
      <c r="Z81" s="78"/>
      <c r="AA81" s="78"/>
    </row>
    <row r="82" spans="1:27" ht="14.25">
      <c r="A82" s="321" t="s">
        <v>35</v>
      </c>
      <c r="B82" s="312">
        <v>191432.08</v>
      </c>
      <c r="C82" s="312">
        <v>324071</v>
      </c>
      <c r="D82" s="314">
        <v>6515.83</v>
      </c>
      <c r="E82" s="337">
        <v>526689</v>
      </c>
      <c r="F82" s="313">
        <v>191709.77</v>
      </c>
      <c r="G82" s="313">
        <v>325541</v>
      </c>
      <c r="H82" s="314">
        <v>6854.74</v>
      </c>
      <c r="I82" s="339">
        <v>525520.79</v>
      </c>
      <c r="J82" s="24"/>
      <c r="L82" s="318" t="s">
        <v>35</v>
      </c>
      <c r="M82" s="300">
        <v>36.47995924195501</v>
      </c>
      <c r="N82" s="300">
        <v>61.94635991470479</v>
      </c>
      <c r="O82" s="300">
        <v>1.304370850865862</v>
      </c>
      <c r="P82" s="329"/>
      <c r="Q82" s="318" t="s">
        <v>64</v>
      </c>
      <c r="R82" s="300">
        <v>43.31001821423148</v>
      </c>
      <c r="S82" s="300">
        <v>55.136016683965195</v>
      </c>
      <c r="T82" s="300">
        <v>1.5539651018033347</v>
      </c>
      <c r="U82" s="330"/>
      <c r="V82" s="330"/>
      <c r="W82" s="330"/>
      <c r="X82" s="78"/>
      <c r="Y82" s="78"/>
      <c r="Z82" s="78"/>
      <c r="AA82" s="78"/>
    </row>
    <row r="83" spans="1:27" ht="14.25">
      <c r="A83" s="321" t="s">
        <v>36</v>
      </c>
      <c r="B83" s="312">
        <v>378331.7</v>
      </c>
      <c r="C83" s="312">
        <v>202037.55</v>
      </c>
      <c r="D83" s="312">
        <v>62572.07</v>
      </c>
      <c r="E83" s="337">
        <v>669863.02</v>
      </c>
      <c r="F83" s="312">
        <v>393238.52</v>
      </c>
      <c r="G83" s="312">
        <v>207038.31</v>
      </c>
      <c r="H83" s="312">
        <v>57625.16</v>
      </c>
      <c r="I83" s="337">
        <v>657901.99</v>
      </c>
      <c r="J83" s="24"/>
      <c r="L83" s="318" t="s">
        <v>39</v>
      </c>
      <c r="M83" s="300">
        <v>35.26835705810107</v>
      </c>
      <c r="N83" s="300">
        <v>63.92071094162274</v>
      </c>
      <c r="O83" s="300">
        <v>0.810932000276195</v>
      </c>
      <c r="P83" s="329"/>
      <c r="Q83" s="318" t="s">
        <v>20</v>
      </c>
      <c r="R83" s="300">
        <v>43.544006367176</v>
      </c>
      <c r="S83" s="300">
        <v>55.41876903963884</v>
      </c>
      <c r="T83" s="300">
        <v>1.037224593185165</v>
      </c>
      <c r="U83" s="330"/>
      <c r="V83" s="330"/>
      <c r="W83" s="330"/>
      <c r="X83" s="78"/>
      <c r="Y83" s="78"/>
      <c r="Z83" s="78"/>
      <c r="AA83" s="78"/>
    </row>
    <row r="84" spans="1:27" ht="14.25">
      <c r="A84" s="31" t="s">
        <v>51</v>
      </c>
      <c r="B84" s="312">
        <v>29239.99</v>
      </c>
      <c r="C84" s="312">
        <v>138671.23</v>
      </c>
      <c r="D84" s="312">
        <v>29383.29</v>
      </c>
      <c r="E84" s="337">
        <v>197294.51</v>
      </c>
      <c r="F84" s="340">
        <v>32064.27</v>
      </c>
      <c r="G84" s="340">
        <v>150937.37</v>
      </c>
      <c r="H84" s="340">
        <v>29344.31</v>
      </c>
      <c r="I84" s="340">
        <v>212345.96</v>
      </c>
      <c r="J84" s="24"/>
      <c r="L84" s="318" t="s">
        <v>33</v>
      </c>
      <c r="M84" s="300">
        <v>30.831099195710454</v>
      </c>
      <c r="N84" s="300">
        <v>0</v>
      </c>
      <c r="O84" s="300">
        <v>69.16890080428954</v>
      </c>
      <c r="P84" s="329"/>
      <c r="Q84" s="318" t="s">
        <v>34</v>
      </c>
      <c r="R84" s="300">
        <v>41.882930369786926</v>
      </c>
      <c r="S84" s="300">
        <v>57.09469575533491</v>
      </c>
      <c r="T84" s="300">
        <v>1.0223738748781508</v>
      </c>
      <c r="U84" s="330"/>
      <c r="V84" s="330"/>
      <c r="W84" s="330"/>
      <c r="X84" s="78"/>
      <c r="Y84" s="78"/>
      <c r="Z84" s="78"/>
      <c r="AA84" s="78"/>
    </row>
    <row r="85" spans="1:27" ht="14.25">
      <c r="A85" s="321" t="s">
        <v>37</v>
      </c>
      <c r="B85" s="312">
        <v>177462.29</v>
      </c>
      <c r="C85" s="314" t="s">
        <v>22</v>
      </c>
      <c r="D85" s="312">
        <v>9400.31</v>
      </c>
      <c r="E85" s="337">
        <v>301148.08</v>
      </c>
      <c r="F85" s="312">
        <v>184128.48</v>
      </c>
      <c r="G85" s="312">
        <v>95684.78</v>
      </c>
      <c r="H85" s="312">
        <v>9438.53</v>
      </c>
      <c r="I85" s="340">
        <v>289251.79</v>
      </c>
      <c r="J85" s="24"/>
      <c r="L85" s="318" t="s">
        <v>42</v>
      </c>
      <c r="M85" s="300">
        <v>28.721798743947456</v>
      </c>
      <c r="N85" s="300">
        <v>70.94817584735605</v>
      </c>
      <c r="O85" s="300">
        <v>0.33002540869648594</v>
      </c>
      <c r="P85" s="329"/>
      <c r="Q85" s="318" t="s">
        <v>35</v>
      </c>
      <c r="R85" s="300">
        <v>36.30612438143539</v>
      </c>
      <c r="S85" s="300">
        <v>61.65117217164706</v>
      </c>
      <c r="T85" s="300"/>
      <c r="U85" s="330"/>
      <c r="V85" s="330"/>
      <c r="W85" s="330"/>
      <c r="X85" s="78"/>
      <c r="Y85" s="78"/>
      <c r="Z85" s="78"/>
      <c r="AA85" s="78"/>
    </row>
    <row r="86" spans="1:27" ht="14.25">
      <c r="A86" s="321" t="s">
        <v>38</v>
      </c>
      <c r="B86" s="312">
        <v>4135.14</v>
      </c>
      <c r="C86" s="312">
        <v>32527.06</v>
      </c>
      <c r="D86" s="312">
        <v>1753.98</v>
      </c>
      <c r="E86" s="337">
        <v>38664.49</v>
      </c>
      <c r="F86" s="312">
        <v>4731.66</v>
      </c>
      <c r="G86" s="312">
        <v>34595.79</v>
      </c>
      <c r="H86" s="312">
        <v>1909.74</v>
      </c>
      <c r="I86" s="337">
        <v>41237.19</v>
      </c>
      <c r="J86" s="24"/>
      <c r="L86" s="318" t="s">
        <v>15</v>
      </c>
      <c r="M86" s="300">
        <v>28.31410942657794</v>
      </c>
      <c r="N86" s="300">
        <v>70.7837894035869</v>
      </c>
      <c r="O86" s="300">
        <v>0.9021011698351544</v>
      </c>
      <c r="P86" s="329"/>
      <c r="Q86" s="318" t="s">
        <v>39</v>
      </c>
      <c r="R86" s="300">
        <v>35.26835705810107</v>
      </c>
      <c r="S86" s="300">
        <v>63.92071094162274</v>
      </c>
      <c r="T86" s="300">
        <v>0.810932000276195</v>
      </c>
      <c r="U86" s="330"/>
      <c r="V86" s="330"/>
      <c r="W86" s="330"/>
      <c r="X86" s="78"/>
      <c r="Y86" s="78"/>
      <c r="Z86" s="78"/>
      <c r="AA86" s="78"/>
    </row>
    <row r="87" spans="1:27" ht="14.25">
      <c r="A87" s="321" t="s">
        <v>39</v>
      </c>
      <c r="B87" s="312">
        <v>52342.53</v>
      </c>
      <c r="C87" s="312">
        <v>102532.95</v>
      </c>
      <c r="D87" s="312">
        <v>1136.82</v>
      </c>
      <c r="E87" s="337">
        <v>157848.18</v>
      </c>
      <c r="F87" s="312">
        <v>63591.44</v>
      </c>
      <c r="G87" s="312">
        <v>115253.74</v>
      </c>
      <c r="H87" s="312">
        <v>1462.17</v>
      </c>
      <c r="I87" s="337">
        <v>180307.35</v>
      </c>
      <c r="J87" s="24"/>
      <c r="L87" s="318" t="s">
        <v>23</v>
      </c>
      <c r="M87" s="300">
        <v>27.606579845320656</v>
      </c>
      <c r="N87" s="300">
        <v>57.14470438375896</v>
      </c>
      <c r="O87" s="300">
        <v>15.239896888524667</v>
      </c>
      <c r="P87" s="329"/>
      <c r="Q87" s="318" t="s">
        <v>51</v>
      </c>
      <c r="R87" s="300">
        <v>14.820478278893823</v>
      </c>
      <c r="S87" s="300">
        <v>70.2864109092544</v>
      </c>
      <c r="T87" s="300">
        <v>14.893110811851784</v>
      </c>
      <c r="U87" s="330"/>
      <c r="V87" s="330"/>
      <c r="W87" s="330"/>
      <c r="X87" s="78"/>
      <c r="Y87" s="78"/>
      <c r="Z87" s="78"/>
      <c r="AA87" s="78"/>
    </row>
    <row r="88" spans="1:27" ht="14.25">
      <c r="A88" s="321" t="s">
        <v>40</v>
      </c>
      <c r="B88" s="312">
        <v>163586</v>
      </c>
      <c r="C88" s="312">
        <v>4598</v>
      </c>
      <c r="D88" s="312">
        <v>448</v>
      </c>
      <c r="E88" s="337">
        <v>204810</v>
      </c>
      <c r="F88" s="312">
        <v>207438.49</v>
      </c>
      <c r="G88" s="312">
        <v>2814.75</v>
      </c>
      <c r="H88" s="312">
        <v>396.1</v>
      </c>
      <c r="I88" s="337">
        <v>210649.34</v>
      </c>
      <c r="J88" s="24"/>
      <c r="L88" s="318" t="s">
        <v>24</v>
      </c>
      <c r="M88" s="300">
        <v>20.6096116732759</v>
      </c>
      <c r="N88" s="300">
        <v>47.95887647871779</v>
      </c>
      <c r="O88" s="300">
        <v>31.431511848006295</v>
      </c>
      <c r="P88" s="329"/>
      <c r="Q88" s="318" t="s">
        <v>15</v>
      </c>
      <c r="R88" s="300">
        <v>28.31410942657794</v>
      </c>
      <c r="S88" s="300">
        <v>70.7837894035869</v>
      </c>
      <c r="T88" s="300">
        <v>0.9021011698351544</v>
      </c>
      <c r="U88" s="330"/>
      <c r="V88" s="330"/>
      <c r="W88" s="330"/>
      <c r="X88" s="78"/>
      <c r="Y88" s="78"/>
      <c r="Z88" s="78"/>
      <c r="AA88" s="78"/>
    </row>
    <row r="89" spans="1:27" ht="14.25">
      <c r="A89" s="321" t="s">
        <v>41</v>
      </c>
      <c r="B89" s="312">
        <v>374750.31</v>
      </c>
      <c r="C89" s="312">
        <v>110903.54</v>
      </c>
      <c r="D89" s="312">
        <v>262.88</v>
      </c>
      <c r="E89" s="337">
        <v>500996.18</v>
      </c>
      <c r="F89" s="312">
        <v>390251.97</v>
      </c>
      <c r="G89" s="312">
        <v>111108.71</v>
      </c>
      <c r="H89" s="312">
        <v>470.2</v>
      </c>
      <c r="I89" s="337">
        <v>501830.88</v>
      </c>
      <c r="J89" s="24"/>
      <c r="L89" s="318" t="s">
        <v>51</v>
      </c>
      <c r="M89" s="300">
        <v>14.820478278893823</v>
      </c>
      <c r="N89" s="300">
        <v>70.2864109092544</v>
      </c>
      <c r="O89" s="300">
        <v>14.893110811851784</v>
      </c>
      <c r="P89" s="329"/>
      <c r="Q89" s="318" t="s">
        <v>42</v>
      </c>
      <c r="R89" s="300">
        <v>28.721798743947456</v>
      </c>
      <c r="S89" s="300">
        <v>70.94817584735605</v>
      </c>
      <c r="T89" s="300">
        <v>0.33002540869648594</v>
      </c>
      <c r="U89" s="330"/>
      <c r="V89" s="330"/>
      <c r="W89" s="330"/>
      <c r="X89" s="78"/>
      <c r="Y89" s="78"/>
      <c r="Z89" s="78"/>
      <c r="AA89" s="78"/>
    </row>
    <row r="90" spans="1:27" ht="14.25">
      <c r="A90" s="321" t="s">
        <v>42</v>
      </c>
      <c r="B90" s="312">
        <v>157282.2</v>
      </c>
      <c r="C90" s="312">
        <v>387026.56</v>
      </c>
      <c r="D90" s="312">
        <v>4289.92</v>
      </c>
      <c r="E90" s="337">
        <v>558718.01</v>
      </c>
      <c r="F90" s="313">
        <v>149777</v>
      </c>
      <c r="G90" s="313">
        <v>369977</v>
      </c>
      <c r="H90" s="313">
        <v>1721</v>
      </c>
      <c r="I90" s="337">
        <v>521475</v>
      </c>
      <c r="J90" s="24"/>
      <c r="L90" s="318" t="s">
        <v>17</v>
      </c>
      <c r="M90" s="300">
        <v>11.515553300250591</v>
      </c>
      <c r="N90" s="300">
        <v>87.09459703190441</v>
      </c>
      <c r="O90" s="300">
        <v>1.3898496678449896</v>
      </c>
      <c r="P90" s="329"/>
      <c r="Q90" s="318" t="s">
        <v>38</v>
      </c>
      <c r="R90" s="300">
        <v>11.474254186572848</v>
      </c>
      <c r="S90" s="300">
        <v>83.89463491571564</v>
      </c>
      <c r="T90" s="300">
        <v>4.631110897711507</v>
      </c>
      <c r="U90" s="330"/>
      <c r="V90" s="330"/>
      <c r="W90" s="330"/>
      <c r="X90" s="78"/>
      <c r="Y90" s="78"/>
      <c r="Z90" s="78"/>
      <c r="AA90" s="78"/>
    </row>
    <row r="91" spans="1:27" ht="14.25">
      <c r="A91" s="321" t="s">
        <v>43</v>
      </c>
      <c r="B91" s="314" t="s">
        <v>22</v>
      </c>
      <c r="C91" s="312">
        <v>7727</v>
      </c>
      <c r="D91" s="312">
        <v>0</v>
      </c>
      <c r="E91" s="339" t="s">
        <v>22</v>
      </c>
      <c r="F91" s="314" t="s">
        <v>22</v>
      </c>
      <c r="G91" s="314" t="s">
        <v>22</v>
      </c>
      <c r="H91" s="314" t="s">
        <v>22</v>
      </c>
      <c r="I91" s="339" t="s">
        <v>22</v>
      </c>
      <c r="J91" s="24"/>
      <c r="L91" s="318" t="s">
        <v>38</v>
      </c>
      <c r="M91" s="300">
        <v>11.474254186572848</v>
      </c>
      <c r="N91" s="300">
        <v>83.89463491571564</v>
      </c>
      <c r="O91" s="300">
        <v>4.631110897711507</v>
      </c>
      <c r="P91" s="329"/>
      <c r="Q91" s="318" t="s">
        <v>17</v>
      </c>
      <c r="R91" s="300">
        <v>11.515553300250591</v>
      </c>
      <c r="S91" s="300">
        <v>87.09459703190441</v>
      </c>
      <c r="T91" s="300">
        <v>1.3898496678449896</v>
      </c>
      <c r="U91" s="330"/>
      <c r="V91" s="330"/>
      <c r="W91" s="330"/>
      <c r="X91" s="78"/>
      <c r="Y91" s="78"/>
      <c r="Z91" s="78"/>
      <c r="AA91" s="78"/>
    </row>
    <row r="92" spans="1:27" ht="14.25">
      <c r="A92" s="321" t="s">
        <v>44</v>
      </c>
      <c r="B92" s="312">
        <v>40278.3</v>
      </c>
      <c r="C92" s="312">
        <v>9927.9</v>
      </c>
      <c r="D92" s="312">
        <v>241.6</v>
      </c>
      <c r="E92" s="337">
        <v>51661.9</v>
      </c>
      <c r="F92" s="312">
        <v>40123.7</v>
      </c>
      <c r="G92" s="312">
        <v>9458.8</v>
      </c>
      <c r="H92" s="312">
        <v>244.5</v>
      </c>
      <c r="I92" s="338">
        <v>49827</v>
      </c>
      <c r="J92" s="24"/>
      <c r="L92" s="318" t="s">
        <v>21</v>
      </c>
      <c r="M92" s="300">
        <v>7.518380254971575</v>
      </c>
      <c r="N92" s="300">
        <v>92.38607480729073</v>
      </c>
      <c r="O92" s="300">
        <v>0.09554493773770564</v>
      </c>
      <c r="P92" s="329"/>
      <c r="Q92" s="318" t="s">
        <v>21</v>
      </c>
      <c r="R92" s="300">
        <v>7.518380254971575</v>
      </c>
      <c r="S92" s="300">
        <v>92.38607480729073</v>
      </c>
      <c r="T92" s="300">
        <v>0.09554493773770564</v>
      </c>
      <c r="U92" s="330"/>
      <c r="V92" s="330"/>
      <c r="W92" s="330"/>
      <c r="X92" s="78"/>
      <c r="Y92" s="78"/>
      <c r="Z92" s="78"/>
      <c r="AA92" s="78"/>
    </row>
    <row r="93" spans="1:27" ht="14.25">
      <c r="A93" s="321" t="s">
        <v>45</v>
      </c>
      <c r="B93" s="312">
        <v>21828.67</v>
      </c>
      <c r="C93" s="312">
        <v>102368.23</v>
      </c>
      <c r="D93" s="312">
        <v>1415.56</v>
      </c>
      <c r="E93" s="337">
        <v>127281.83</v>
      </c>
      <c r="F93" s="312">
        <v>24654.83</v>
      </c>
      <c r="G93" s="312">
        <v>106823.94</v>
      </c>
      <c r="H93" s="312">
        <v>1523</v>
      </c>
      <c r="I93" s="337">
        <v>133001.79</v>
      </c>
      <c r="J93" s="24"/>
      <c r="L93" s="318"/>
      <c r="M93" s="340"/>
      <c r="N93" s="340"/>
      <c r="O93" s="300"/>
      <c r="P93" s="329"/>
      <c r="Q93" s="318"/>
      <c r="R93" s="340"/>
      <c r="S93" s="340"/>
      <c r="T93" s="340"/>
      <c r="U93" s="330"/>
      <c r="V93" s="330"/>
      <c r="W93" s="330"/>
      <c r="X93" s="78"/>
      <c r="Y93" s="78"/>
      <c r="Z93" s="78"/>
      <c r="AA93" s="78"/>
    </row>
    <row r="94" spans="1:27" ht="14.25">
      <c r="A94" s="321" t="s">
        <v>46</v>
      </c>
      <c r="B94" s="314" t="s">
        <v>22</v>
      </c>
      <c r="C94" s="314" t="s">
        <v>22</v>
      </c>
      <c r="D94" s="314" t="s">
        <v>22</v>
      </c>
      <c r="E94" s="339" t="s">
        <v>22</v>
      </c>
      <c r="F94" s="312">
        <v>5937.44</v>
      </c>
      <c r="G94" s="312">
        <v>1549.36</v>
      </c>
      <c r="H94" s="312">
        <v>2061.03</v>
      </c>
      <c r="I94" s="337">
        <v>9547.83</v>
      </c>
      <c r="J94" s="24"/>
      <c r="L94" s="318" t="s">
        <v>44</v>
      </c>
      <c r="M94" s="300">
        <v>80.52602002930138</v>
      </c>
      <c r="N94" s="300">
        <v>18.98328215626066</v>
      </c>
      <c r="O94" s="300">
        <v>0.49069781443795535</v>
      </c>
      <c r="P94" s="329"/>
      <c r="Q94" s="318" t="s">
        <v>45</v>
      </c>
      <c r="R94" s="300">
        <v>18.537216679564988</v>
      </c>
      <c r="S94" s="300">
        <v>80.31767091254936</v>
      </c>
      <c r="T94" s="300">
        <v>1.1450973704940361</v>
      </c>
      <c r="U94" s="330"/>
      <c r="V94" s="330"/>
      <c r="W94" s="330"/>
      <c r="X94" s="78"/>
      <c r="Y94" s="78"/>
      <c r="Z94" s="78"/>
      <c r="AA94" s="78"/>
    </row>
    <row r="95" spans="1:27" ht="14.25">
      <c r="A95" s="321" t="s">
        <v>47</v>
      </c>
      <c r="B95" s="312">
        <v>314969.68</v>
      </c>
      <c r="C95" s="312">
        <v>14827.48</v>
      </c>
      <c r="D95" s="312">
        <v>127387.9</v>
      </c>
      <c r="E95" s="337">
        <v>474766.48</v>
      </c>
      <c r="F95" s="312">
        <v>346754.51</v>
      </c>
      <c r="G95" s="312">
        <v>15544.46</v>
      </c>
      <c r="H95" s="312">
        <v>153518.17</v>
      </c>
      <c r="I95" s="337">
        <v>515817.14</v>
      </c>
      <c r="J95" s="24"/>
      <c r="L95" s="318" t="s">
        <v>45</v>
      </c>
      <c r="M95" s="300">
        <v>18.537216679564988</v>
      </c>
      <c r="N95" s="300">
        <v>80.31767091254936</v>
      </c>
      <c r="O95" s="300">
        <v>1.1450973704940361</v>
      </c>
      <c r="P95" s="329"/>
      <c r="Q95" s="318" t="s">
        <v>44</v>
      </c>
      <c r="R95" s="300">
        <v>80.52602002930138</v>
      </c>
      <c r="S95" s="300">
        <v>18.98328215626066</v>
      </c>
      <c r="T95" s="300">
        <v>0.49069781443795535</v>
      </c>
      <c r="U95" s="330"/>
      <c r="V95" s="330"/>
      <c r="W95" s="330"/>
      <c r="X95" s="78"/>
      <c r="Y95" s="78"/>
      <c r="Z95" s="78"/>
      <c r="AA95" s="78"/>
    </row>
    <row r="96" spans="1:27" ht="14.25">
      <c r="A96" s="24" t="s">
        <v>48</v>
      </c>
      <c r="B96" s="326"/>
      <c r="C96" s="326"/>
      <c r="D96" s="326"/>
      <c r="E96" s="326"/>
      <c r="F96" s="327">
        <f>SUM(F63:F90)</f>
        <v>4411376.069999999</v>
      </c>
      <c r="G96" s="327">
        <f>SUM(G63:G90)</f>
        <v>4711719.68</v>
      </c>
      <c r="H96" s="327">
        <f aca="true" t="shared" si="0" ref="H96:I96">SUM(H63:H90)</f>
        <v>1190614.1</v>
      </c>
      <c r="I96" s="327">
        <f t="shared" si="0"/>
        <v>10315201.760000002</v>
      </c>
      <c r="J96" s="299"/>
      <c r="L96" s="318"/>
      <c r="M96" s="340"/>
      <c r="N96" s="340"/>
      <c r="O96" s="300"/>
      <c r="P96" s="329"/>
      <c r="Q96" s="318"/>
      <c r="R96" s="340"/>
      <c r="S96" s="340"/>
      <c r="T96" s="340"/>
      <c r="U96" s="330"/>
      <c r="V96" s="330"/>
      <c r="W96" s="330"/>
      <c r="X96" s="78"/>
      <c r="Y96" s="78"/>
      <c r="Z96" s="78"/>
      <c r="AA96" s="78"/>
    </row>
    <row r="97" spans="1:23" ht="15">
      <c r="A97" s="24" t="s">
        <v>22</v>
      </c>
      <c r="B97" s="24" t="s">
        <v>49</v>
      </c>
      <c r="C97" s="326"/>
      <c r="D97" s="326"/>
      <c r="E97" s="326"/>
      <c r="F97" s="328">
        <f>+F96/I96*100</f>
        <v>42.765775916340374</v>
      </c>
      <c r="G97" s="328">
        <f>+G96/I96*100</f>
        <v>45.677435978721945</v>
      </c>
      <c r="H97" s="328">
        <f>+H96/I96*100</f>
        <v>11.542324888078582</v>
      </c>
      <c r="I97" s="299"/>
      <c r="J97" s="299"/>
      <c r="L97" s="318" t="s">
        <v>47</v>
      </c>
      <c r="M97" s="300">
        <v>67.22430937444227</v>
      </c>
      <c r="N97" s="300">
        <v>3.0135601930560116</v>
      </c>
      <c r="O97" s="300">
        <v>29.76213043250172</v>
      </c>
      <c r="P97" s="329"/>
      <c r="Q97" s="318" t="s">
        <v>46</v>
      </c>
      <c r="R97" s="300">
        <v>62.18627688176266</v>
      </c>
      <c r="S97" s="300">
        <v>16.227352183689906</v>
      </c>
      <c r="T97" s="300">
        <v>21.586370934547432</v>
      </c>
      <c r="U97" s="299"/>
      <c r="V97" s="299"/>
      <c r="W97" s="299"/>
    </row>
    <row r="98" spans="2:23" ht="15">
      <c r="B98" s="299"/>
      <c r="C98" s="299"/>
      <c r="D98" s="299"/>
      <c r="E98" s="299"/>
      <c r="F98" s="299"/>
      <c r="G98" s="299"/>
      <c r="H98" s="299"/>
      <c r="I98" s="299"/>
      <c r="J98" s="299"/>
      <c r="L98" s="318" t="s">
        <v>46</v>
      </c>
      <c r="M98" s="300">
        <v>62.18627688176266</v>
      </c>
      <c r="N98" s="300">
        <v>16.227352183689906</v>
      </c>
      <c r="O98" s="300">
        <v>21.586370934547432</v>
      </c>
      <c r="P98" s="329"/>
      <c r="Q98" s="318" t="s">
        <v>47</v>
      </c>
      <c r="R98" s="300">
        <v>67.22430937444227</v>
      </c>
      <c r="S98" s="300">
        <v>3.0135601930560116</v>
      </c>
      <c r="T98" s="300">
        <v>29.76213043250172</v>
      </c>
      <c r="U98" s="299"/>
      <c r="V98" s="299"/>
      <c r="W98" s="299"/>
    </row>
    <row r="99" spans="2:23" ht="15">
      <c r="B99" s="299"/>
      <c r="C99" s="299"/>
      <c r="D99" s="299"/>
      <c r="E99" s="299"/>
      <c r="F99" s="299"/>
      <c r="G99" s="299"/>
      <c r="H99" s="299"/>
      <c r="I99" s="299"/>
      <c r="J99" s="299"/>
      <c r="M99" s="299"/>
      <c r="N99" s="299"/>
      <c r="O99" s="299"/>
      <c r="P99" s="299"/>
      <c r="R99" s="299"/>
      <c r="S99" s="299"/>
      <c r="T99" s="299"/>
      <c r="U99" s="299"/>
      <c r="V99" s="299"/>
      <c r="W99" s="299"/>
    </row>
    <row r="100" spans="13:23" ht="15">
      <c r="M100" s="299"/>
      <c r="N100" s="299"/>
      <c r="O100" s="299"/>
      <c r="P100" s="299"/>
      <c r="R100" s="299"/>
      <c r="S100" s="299"/>
      <c r="T100" s="299"/>
      <c r="U100" s="299"/>
      <c r="V100" s="299"/>
      <c r="W100" s="299"/>
    </row>
    <row r="101" spans="13:23" ht="15">
      <c r="M101" s="299"/>
      <c r="N101" s="299"/>
      <c r="O101" s="299"/>
      <c r="P101" s="299"/>
      <c r="R101" s="299"/>
      <c r="S101" s="299"/>
      <c r="T101" s="299"/>
      <c r="U101" s="299"/>
      <c r="V101" s="299"/>
      <c r="W101" s="299"/>
    </row>
    <row r="102" spans="13:23" ht="15">
      <c r="M102" s="299"/>
      <c r="N102" s="299"/>
      <c r="O102" s="299"/>
      <c r="P102" s="299"/>
      <c r="R102" s="299"/>
      <c r="S102" s="299"/>
      <c r="T102" s="299"/>
      <c r="U102" s="299"/>
      <c r="V102" s="299"/>
      <c r="W102" s="299"/>
    </row>
    <row r="103" spans="13:23" ht="15">
      <c r="M103" s="299"/>
      <c r="N103" s="299"/>
      <c r="O103" s="299"/>
      <c r="P103" s="299"/>
      <c r="R103" s="299"/>
      <c r="S103" s="299"/>
      <c r="T103" s="299"/>
      <c r="U103" s="299"/>
      <c r="V103" s="299"/>
      <c r="W103" s="299"/>
    </row>
    <row r="104" spans="18:23" ht="15">
      <c r="R104" s="299"/>
      <c r="S104" s="299"/>
      <c r="T104" s="299"/>
      <c r="U104" s="299"/>
      <c r="V104" s="299"/>
      <c r="W104" s="299"/>
    </row>
    <row r="105" spans="18:23" ht="15">
      <c r="R105" s="299"/>
      <c r="S105" s="299"/>
      <c r="T105" s="299"/>
      <c r="U105" s="299"/>
      <c r="V105" s="299"/>
      <c r="W105" s="299"/>
    </row>
    <row r="106" spans="18:23" ht="15">
      <c r="R106" s="299"/>
      <c r="S106" s="299"/>
      <c r="T106" s="299"/>
      <c r="U106" s="299"/>
      <c r="V106" s="299"/>
      <c r="W106" s="29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02"/>
  <sheetViews>
    <sheetView showGridLines="0" workbookViewId="0" topLeftCell="A1"/>
  </sheetViews>
  <sheetFormatPr defaultColWidth="8.8515625" defaultRowHeight="15"/>
  <cols>
    <col min="1" max="1" width="9.00390625" style="1" bestFit="1" customWidth="1"/>
    <col min="2" max="2" width="14.140625" style="1" customWidth="1"/>
    <col min="3" max="3" width="12.421875" style="1" customWidth="1"/>
    <col min="4" max="8" width="11.140625" style="1" customWidth="1"/>
    <col min="9" max="9" width="10.28125" style="1" customWidth="1"/>
    <col min="10" max="31" width="9.00390625" style="1" bestFit="1" customWidth="1"/>
    <col min="32" max="16384" width="8.8515625" style="1" customWidth="1"/>
  </cols>
  <sheetData>
    <row r="2" ht="15">
      <c r="B2" s="12" t="s">
        <v>223</v>
      </c>
    </row>
    <row r="3" spans="9:10" ht="15">
      <c r="I3" s="56"/>
      <c r="J3" s="56"/>
    </row>
    <row r="4" spans="2:10" ht="24">
      <c r="B4" s="98"/>
      <c r="C4" s="103" t="s">
        <v>222</v>
      </c>
      <c r="D4" s="202" t="s">
        <v>131</v>
      </c>
      <c r="E4" s="201" t="s">
        <v>128</v>
      </c>
      <c r="F4" s="201" t="s">
        <v>129</v>
      </c>
      <c r="G4" s="201" t="s">
        <v>130</v>
      </c>
      <c r="H4" s="201" t="s">
        <v>132</v>
      </c>
      <c r="I4" s="56"/>
      <c r="J4" s="56"/>
    </row>
    <row r="5" spans="2:10" ht="15">
      <c r="B5" s="16"/>
      <c r="C5" s="203" t="s">
        <v>0</v>
      </c>
      <c r="D5" s="283" t="s">
        <v>73</v>
      </c>
      <c r="E5" s="289"/>
      <c r="F5" s="289"/>
      <c r="G5" s="289"/>
      <c r="H5" s="289"/>
      <c r="I5" s="56"/>
      <c r="J5" s="56"/>
    </row>
    <row r="6" spans="2:11" ht="15">
      <c r="B6" s="200" t="s">
        <v>82</v>
      </c>
      <c r="C6" s="205">
        <f>SUM(C7:C34)</f>
        <v>4411376.069999999</v>
      </c>
      <c r="D6" s="213">
        <f>+D66/$C66*100</f>
        <v>35.00263104977129</v>
      </c>
      <c r="E6" s="214">
        <f>+E66/$C66*100</f>
        <v>5.018209431416715</v>
      </c>
      <c r="F6" s="214">
        <f>+F66/$C66*100</f>
        <v>41.359463148196305</v>
      </c>
      <c r="G6" s="214">
        <f>+G66/$C66*100</f>
        <v>2.7855836376244394</v>
      </c>
      <c r="H6" s="214">
        <f>+H66/$C66*100</f>
        <v>2.2507083600333355</v>
      </c>
      <c r="I6" s="229">
        <f>+D6+E6+F6+G6+H6</f>
        <v>86.41659562704208</v>
      </c>
      <c r="J6" s="230"/>
      <c r="K6" s="114"/>
    </row>
    <row r="7" spans="2:11" ht="15">
      <c r="B7" s="115" t="s">
        <v>15</v>
      </c>
      <c r="C7" s="206">
        <v>18886.72</v>
      </c>
      <c r="D7" s="215">
        <v>42.7757704884702</v>
      </c>
      <c r="E7" s="216">
        <v>1.686052422019281</v>
      </c>
      <c r="F7" s="216">
        <v>42.63863709527117</v>
      </c>
      <c r="G7" s="216">
        <v>5.572010386133748</v>
      </c>
      <c r="H7" s="216">
        <v>0</v>
      </c>
      <c r="I7" s="229">
        <v>92.6724703918944</v>
      </c>
      <c r="J7" s="225"/>
      <c r="K7" s="228">
        <f>+D7+F7</f>
        <v>85.41440758374137</v>
      </c>
    </row>
    <row r="8" spans="2:11" ht="15">
      <c r="B8" s="116" t="s">
        <v>16</v>
      </c>
      <c r="C8" s="207">
        <v>26382.94</v>
      </c>
      <c r="D8" s="118">
        <v>40.91810844432046</v>
      </c>
      <c r="E8" s="119">
        <v>37.43324284556611</v>
      </c>
      <c r="F8" s="119">
        <v>7.762819458331786</v>
      </c>
      <c r="G8" s="119">
        <v>4.299786149686123</v>
      </c>
      <c r="H8" s="119">
        <v>0.0021225837605664873</v>
      </c>
      <c r="I8" s="229">
        <v>90.41607948166505</v>
      </c>
      <c r="J8" s="225"/>
      <c r="K8" s="228">
        <f aca="true" t="shared" si="0" ref="K8:K34">+D8+F8</f>
        <v>48.68092790265224</v>
      </c>
    </row>
    <row r="9" spans="2:11" ht="15">
      <c r="B9" s="116" t="s">
        <v>17</v>
      </c>
      <c r="C9" s="207">
        <v>54429.8</v>
      </c>
      <c r="D9" s="118">
        <v>44.562666039559204</v>
      </c>
      <c r="E9" s="119">
        <v>6.054642861079776</v>
      </c>
      <c r="F9" s="119">
        <v>41.722585789402125</v>
      </c>
      <c r="G9" s="119">
        <v>0.21091387438498763</v>
      </c>
      <c r="H9" s="119">
        <v>1.3691396992088891</v>
      </c>
      <c r="I9" s="229">
        <v>93.91994826363498</v>
      </c>
      <c r="J9" s="225"/>
      <c r="K9" s="228">
        <f t="shared" si="0"/>
        <v>86.28525182896132</v>
      </c>
    </row>
    <row r="10" spans="2:11" ht="15">
      <c r="B10" s="116" t="s">
        <v>18</v>
      </c>
      <c r="C10" s="207">
        <v>140995</v>
      </c>
      <c r="D10" s="118">
        <v>36.47079683676726</v>
      </c>
      <c r="E10" s="119">
        <v>0.6815844533494095</v>
      </c>
      <c r="F10" s="119">
        <v>54.897691407496715</v>
      </c>
      <c r="G10" s="119">
        <v>1.4780665981063157</v>
      </c>
      <c r="H10" s="119">
        <v>0.017731125217206285</v>
      </c>
      <c r="I10" s="229">
        <v>93.54587042093691</v>
      </c>
      <c r="J10" s="225"/>
      <c r="K10" s="228">
        <f t="shared" si="0"/>
        <v>91.36848824426397</v>
      </c>
    </row>
    <row r="11" spans="2:11" ht="15">
      <c r="B11" s="116" t="s">
        <v>50</v>
      </c>
      <c r="C11" s="207">
        <v>447742</v>
      </c>
      <c r="D11" s="118">
        <v>48.84509382635536</v>
      </c>
      <c r="E11" s="119">
        <v>2.4344376895622926</v>
      </c>
      <c r="F11" s="119">
        <v>33.65777613000344</v>
      </c>
      <c r="G11" s="119">
        <v>2.53315525458858</v>
      </c>
      <c r="H11" s="119">
        <v>0.848703047737313</v>
      </c>
      <c r="I11" s="229">
        <v>88.31916594824699</v>
      </c>
      <c r="J11" s="225"/>
      <c r="K11" s="228">
        <f t="shared" si="0"/>
        <v>82.50286995635881</v>
      </c>
    </row>
    <row r="12" spans="2:11" ht="15">
      <c r="B12" s="116" t="s">
        <v>20</v>
      </c>
      <c r="C12" s="207">
        <v>67737.2</v>
      </c>
      <c r="D12" s="118">
        <v>40.12923474841003</v>
      </c>
      <c r="E12" s="119">
        <v>6.57896990132453</v>
      </c>
      <c r="F12" s="119">
        <v>43.592383505666014</v>
      </c>
      <c r="G12" s="119">
        <v>0.21113952156274546</v>
      </c>
      <c r="H12" s="119">
        <v>0.0017420265378551227</v>
      </c>
      <c r="I12" s="229">
        <v>90.51346970350116</v>
      </c>
      <c r="J12" s="225"/>
      <c r="K12" s="228">
        <f t="shared" si="0"/>
        <v>83.72161825407605</v>
      </c>
    </row>
    <row r="13" spans="2:11" ht="15">
      <c r="B13" s="116" t="s">
        <v>21</v>
      </c>
      <c r="C13" s="207">
        <v>3899.85</v>
      </c>
      <c r="D13" s="118">
        <v>35.77419644345296</v>
      </c>
      <c r="E13" s="119">
        <v>0.9305486108440068</v>
      </c>
      <c r="F13" s="119">
        <v>50.569380873623345</v>
      </c>
      <c r="G13" s="119">
        <v>5.457902227008731</v>
      </c>
      <c r="H13" s="119">
        <v>0</v>
      </c>
      <c r="I13" s="229">
        <v>92.73202815492904</v>
      </c>
      <c r="J13" s="225"/>
      <c r="K13" s="228">
        <f t="shared" si="0"/>
        <v>86.3435773170763</v>
      </c>
    </row>
    <row r="14" spans="2:11" ht="15">
      <c r="B14" s="116" t="s">
        <v>23</v>
      </c>
      <c r="C14" s="207">
        <v>100172.62</v>
      </c>
      <c r="D14" s="118">
        <v>45.02310112284175</v>
      </c>
      <c r="E14" s="119">
        <v>4.282118207550127</v>
      </c>
      <c r="F14" s="119">
        <v>32.537393950562546</v>
      </c>
      <c r="G14" s="119">
        <v>2.068329649359276</v>
      </c>
      <c r="H14" s="119">
        <v>3.496913627695871</v>
      </c>
      <c r="I14" s="229">
        <v>87.40785655800957</v>
      </c>
      <c r="J14" s="225"/>
      <c r="K14" s="228">
        <f t="shared" si="0"/>
        <v>77.5604950734043</v>
      </c>
    </row>
    <row r="15" spans="2:11" ht="15">
      <c r="B15" s="116" t="s">
        <v>24</v>
      </c>
      <c r="C15" s="207">
        <v>352522.28</v>
      </c>
      <c r="D15" s="118">
        <v>43.90073444435909</v>
      </c>
      <c r="E15" s="119">
        <v>3.2885864689176523</v>
      </c>
      <c r="F15" s="119">
        <v>6.466535959088883</v>
      </c>
      <c r="G15" s="119">
        <v>3.3567864136133463</v>
      </c>
      <c r="H15" s="119">
        <v>0.3108002138191095</v>
      </c>
      <c r="I15" s="229">
        <v>57.323443499798074</v>
      </c>
      <c r="J15" s="225"/>
      <c r="K15" s="228">
        <f t="shared" si="0"/>
        <v>50.367270403447975</v>
      </c>
    </row>
    <row r="16" spans="2:11" ht="15">
      <c r="B16" s="116" t="s">
        <v>25</v>
      </c>
      <c r="C16" s="207">
        <v>612488.49</v>
      </c>
      <c r="D16" s="118">
        <v>22.940231905419154</v>
      </c>
      <c r="E16" s="119">
        <v>6.309308767581902</v>
      </c>
      <c r="F16" s="119">
        <v>50.5749846825693</v>
      </c>
      <c r="G16" s="119">
        <v>2.5620334514367773</v>
      </c>
      <c r="H16" s="119">
        <v>4.90370031280098</v>
      </c>
      <c r="I16" s="229">
        <v>87.29025911980811</v>
      </c>
      <c r="J16" s="225"/>
      <c r="K16" s="228">
        <f t="shared" si="0"/>
        <v>73.51521658798845</v>
      </c>
    </row>
    <row r="17" spans="2:11" ht="15">
      <c r="B17" s="116" t="s">
        <v>26</v>
      </c>
      <c r="C17" s="207">
        <v>27458.77</v>
      </c>
      <c r="D17" s="118">
        <v>31.961810379707465</v>
      </c>
      <c r="E17" s="119">
        <v>27.39452641178028</v>
      </c>
      <c r="F17" s="119">
        <v>37.15796446818266</v>
      </c>
      <c r="G17" s="119">
        <v>1.1058761918323363</v>
      </c>
      <c r="H17" s="119">
        <v>0.0030955501648471506</v>
      </c>
      <c r="I17" s="229">
        <v>97.6232730016676</v>
      </c>
      <c r="J17" s="225"/>
      <c r="K17" s="228">
        <f t="shared" si="0"/>
        <v>69.11977484789013</v>
      </c>
    </row>
    <row r="18" spans="2:11" ht="15">
      <c r="B18" s="116" t="s">
        <v>27</v>
      </c>
      <c r="C18" s="207">
        <v>646816.22</v>
      </c>
      <c r="D18" s="118">
        <v>31.490436340634748</v>
      </c>
      <c r="E18" s="119">
        <v>2.7659355852269756</v>
      </c>
      <c r="F18" s="119">
        <v>39.625980622440174</v>
      </c>
      <c r="G18" s="119">
        <v>4.02727995905854</v>
      </c>
      <c r="H18" s="119">
        <v>6.18916142826474</v>
      </c>
      <c r="I18" s="229">
        <v>84.09879393562518</v>
      </c>
      <c r="J18" s="225"/>
      <c r="K18" s="228">
        <f t="shared" si="0"/>
        <v>71.11641696307493</v>
      </c>
    </row>
    <row r="19" spans="2:11" ht="15">
      <c r="B19" s="116" t="s">
        <v>28</v>
      </c>
      <c r="C19" s="207">
        <v>1841.65</v>
      </c>
      <c r="D19" s="118">
        <v>22.924008362066626</v>
      </c>
      <c r="E19" s="119">
        <v>3.8536095349279176</v>
      </c>
      <c r="F19" s="119">
        <v>51.47503597317623</v>
      </c>
      <c r="G19" s="119">
        <v>1.6148562430429232</v>
      </c>
      <c r="H19" s="119">
        <v>0</v>
      </c>
      <c r="I19" s="229">
        <v>79.8675101132137</v>
      </c>
      <c r="J19" s="225"/>
      <c r="K19" s="228">
        <f t="shared" si="0"/>
        <v>74.39904433524286</v>
      </c>
    </row>
    <row r="20" spans="2:11" ht="15">
      <c r="B20" s="116" t="s">
        <v>29</v>
      </c>
      <c r="C20" s="207">
        <v>103578.6</v>
      </c>
      <c r="D20" s="118">
        <v>30.305516776631464</v>
      </c>
      <c r="E20" s="119">
        <v>1.6878293392650605</v>
      </c>
      <c r="F20" s="119">
        <v>59.09593294367755</v>
      </c>
      <c r="G20" s="119">
        <v>0.2912570743377493</v>
      </c>
      <c r="H20" s="119">
        <v>0.11103644961410948</v>
      </c>
      <c r="I20" s="229">
        <v>91.49157258352594</v>
      </c>
      <c r="J20" s="225"/>
      <c r="K20" s="228">
        <f t="shared" si="0"/>
        <v>89.40144972030902</v>
      </c>
    </row>
    <row r="21" spans="2:11" ht="15">
      <c r="B21" s="116" t="s">
        <v>30</v>
      </c>
      <c r="C21" s="207">
        <v>110770.19</v>
      </c>
      <c r="D21" s="118">
        <v>61.754827720346064</v>
      </c>
      <c r="E21" s="119">
        <v>9.216008386371822</v>
      </c>
      <c r="F21" s="119">
        <v>1.7151184808837105</v>
      </c>
      <c r="G21" s="119">
        <v>0.07730419167828456</v>
      </c>
      <c r="H21" s="119">
        <v>0</v>
      </c>
      <c r="I21" s="229">
        <v>72.76325877927988</v>
      </c>
      <c r="J21" s="225"/>
      <c r="K21" s="228">
        <f t="shared" si="0"/>
        <v>63.469946201229774</v>
      </c>
    </row>
    <row r="22" spans="2:11" ht="15">
      <c r="B22" s="116" t="s">
        <v>31</v>
      </c>
      <c r="C22" s="207">
        <v>1972.82</v>
      </c>
      <c r="D22" s="118">
        <v>41.08839123690961</v>
      </c>
      <c r="E22" s="119">
        <v>0.8257215559452965</v>
      </c>
      <c r="F22" s="119">
        <v>46.89682789103923</v>
      </c>
      <c r="G22" s="119">
        <v>1.8856256526190935</v>
      </c>
      <c r="H22" s="119">
        <v>0</v>
      </c>
      <c r="I22" s="229">
        <v>90.69656633651323</v>
      </c>
      <c r="J22" s="225"/>
      <c r="K22" s="228">
        <f t="shared" si="0"/>
        <v>87.98521912794884</v>
      </c>
    </row>
    <row r="23" spans="2:11" ht="15">
      <c r="B23" s="116" t="s">
        <v>32</v>
      </c>
      <c r="C23" s="207">
        <v>56149.69</v>
      </c>
      <c r="D23" s="118">
        <v>42.91991638778415</v>
      </c>
      <c r="E23" s="119">
        <v>17.753597571064063</v>
      </c>
      <c r="F23" s="119">
        <v>24.90341442668695</v>
      </c>
      <c r="G23" s="119">
        <v>3.3168838510061227</v>
      </c>
      <c r="H23" s="119">
        <v>1.2327761738310576</v>
      </c>
      <c r="I23" s="229">
        <v>90.12658841037234</v>
      </c>
      <c r="J23" s="225"/>
      <c r="K23" s="228">
        <f t="shared" si="0"/>
        <v>67.82333081447109</v>
      </c>
    </row>
    <row r="24" spans="2:11" ht="15">
      <c r="B24" s="116" t="s">
        <v>33</v>
      </c>
      <c r="C24" s="207">
        <v>10.35</v>
      </c>
      <c r="D24" s="118">
        <v>4.830917874396135</v>
      </c>
      <c r="E24" s="119">
        <v>0.676328502415459</v>
      </c>
      <c r="F24" s="119">
        <v>13.429951690821257</v>
      </c>
      <c r="G24" s="119">
        <v>32.270531400966185</v>
      </c>
      <c r="H24" s="119">
        <v>0</v>
      </c>
      <c r="I24" s="229">
        <v>51.20772946859904</v>
      </c>
      <c r="J24" s="225"/>
      <c r="K24" s="228">
        <f t="shared" si="0"/>
        <v>18.26086956521739</v>
      </c>
    </row>
    <row r="25" spans="2:11" ht="15">
      <c r="B25" s="116" t="s">
        <v>34</v>
      </c>
      <c r="C25" s="207">
        <v>20589.28</v>
      </c>
      <c r="D25" s="118">
        <v>17.209586736398748</v>
      </c>
      <c r="E25" s="119">
        <v>0.4743245028480841</v>
      </c>
      <c r="F25" s="119">
        <v>41.47235843118361</v>
      </c>
      <c r="G25" s="119">
        <v>29.173871062999773</v>
      </c>
      <c r="H25" s="119">
        <v>0.8166871303901837</v>
      </c>
      <c r="I25" s="229">
        <v>89.14682786382039</v>
      </c>
      <c r="J25" s="225"/>
      <c r="K25" s="228">
        <f t="shared" si="0"/>
        <v>58.681945167582356</v>
      </c>
    </row>
    <row r="26" spans="2:11" ht="15">
      <c r="B26" s="116" t="s">
        <v>35</v>
      </c>
      <c r="C26" s="207">
        <v>191709.77</v>
      </c>
      <c r="D26" s="118">
        <v>51.006070269658146</v>
      </c>
      <c r="E26" s="119">
        <v>10.041314013365099</v>
      </c>
      <c r="F26" s="119">
        <v>27.488578177314594</v>
      </c>
      <c r="G26" s="119">
        <v>1.5149932108311435</v>
      </c>
      <c r="H26" s="119">
        <v>0</v>
      </c>
      <c r="I26" s="229">
        <v>90.05095567116899</v>
      </c>
      <c r="J26" s="225"/>
      <c r="K26" s="228">
        <f t="shared" si="0"/>
        <v>78.49464844697275</v>
      </c>
    </row>
    <row r="27" spans="2:11" ht="15">
      <c r="B27" s="116" t="s">
        <v>36</v>
      </c>
      <c r="C27" s="207">
        <v>393238.52</v>
      </c>
      <c r="D27" s="118">
        <v>28.35584367472444</v>
      </c>
      <c r="E27" s="119">
        <v>1.238357829238092</v>
      </c>
      <c r="F27" s="119">
        <v>59.96376194275168</v>
      </c>
      <c r="G27" s="119">
        <v>7.120370608657564</v>
      </c>
      <c r="H27" s="119">
        <v>0.529965884318759</v>
      </c>
      <c r="I27" s="229">
        <v>97.20829993969053</v>
      </c>
      <c r="J27" s="225"/>
      <c r="K27" s="228">
        <f t="shared" si="0"/>
        <v>88.31960561747613</v>
      </c>
    </row>
    <row r="28" spans="2:11" ht="15">
      <c r="B28" s="116" t="s">
        <v>51</v>
      </c>
      <c r="C28" s="207">
        <v>32064.27</v>
      </c>
      <c r="D28" s="118">
        <v>25.371948277631144</v>
      </c>
      <c r="E28" s="119">
        <v>4.0373911522077375</v>
      </c>
      <c r="F28" s="119">
        <v>41.98685951683915</v>
      </c>
      <c r="G28" s="119">
        <v>4.9775965584122135</v>
      </c>
      <c r="H28" s="119" t="s">
        <v>22</v>
      </c>
      <c r="I28" s="229">
        <v>76.37379550509024</v>
      </c>
      <c r="J28" s="225"/>
      <c r="K28" s="228">
        <f t="shared" si="0"/>
        <v>67.3588077944703</v>
      </c>
    </row>
    <row r="29" spans="2:11" ht="15">
      <c r="B29" s="116" t="s">
        <v>37</v>
      </c>
      <c r="C29" s="207">
        <v>184128.48</v>
      </c>
      <c r="D29" s="118">
        <v>55.684742523264184</v>
      </c>
      <c r="E29" s="119">
        <v>29.40618963454214</v>
      </c>
      <c r="F29" s="119">
        <v>7.3283231361058325</v>
      </c>
      <c r="G29" s="119">
        <v>1.0472904571851132</v>
      </c>
      <c r="H29" s="119">
        <v>0.016222368207243116</v>
      </c>
      <c r="I29" s="229">
        <v>93.48276811930451</v>
      </c>
      <c r="J29" s="225"/>
      <c r="K29" s="228">
        <f t="shared" si="0"/>
        <v>63.013065659370014</v>
      </c>
    </row>
    <row r="30" spans="2:11" ht="15">
      <c r="B30" s="116" t="s">
        <v>38</v>
      </c>
      <c r="C30" s="207">
        <v>4731.66</v>
      </c>
      <c r="D30" s="118">
        <v>36.63872721201439</v>
      </c>
      <c r="E30" s="119">
        <v>6.565560500965835</v>
      </c>
      <c r="F30" s="119">
        <v>48.50538711572683</v>
      </c>
      <c r="G30" s="119">
        <v>4.531602017051098</v>
      </c>
      <c r="H30" s="119">
        <v>0.0016907385568701047</v>
      </c>
      <c r="I30" s="229">
        <v>96.24296758431502</v>
      </c>
      <c r="J30" s="225"/>
      <c r="K30" s="228">
        <f t="shared" si="0"/>
        <v>85.14411432774122</v>
      </c>
    </row>
    <row r="31" spans="2:11" ht="15">
      <c r="B31" s="116" t="s">
        <v>39</v>
      </c>
      <c r="C31" s="207">
        <v>63591.44</v>
      </c>
      <c r="D31" s="118">
        <v>23.380552476874247</v>
      </c>
      <c r="E31" s="119">
        <v>4.365037181104878</v>
      </c>
      <c r="F31" s="119">
        <v>55.16629282180118</v>
      </c>
      <c r="G31" s="119">
        <v>0.3956979115428114</v>
      </c>
      <c r="H31" s="119">
        <v>12.880051151538636</v>
      </c>
      <c r="I31" s="229">
        <v>96.18763154286175</v>
      </c>
      <c r="J31" s="225"/>
      <c r="K31" s="228">
        <f t="shared" si="0"/>
        <v>78.54684529867542</v>
      </c>
    </row>
    <row r="32" spans="2:11" ht="15">
      <c r="B32" s="116" t="s">
        <v>40</v>
      </c>
      <c r="C32" s="207">
        <v>207438.49</v>
      </c>
      <c r="D32" s="118">
        <v>23.869678187495484</v>
      </c>
      <c r="E32" s="119">
        <v>1.2729074531925102</v>
      </c>
      <c r="F32" s="119">
        <v>48.77941408077161</v>
      </c>
      <c r="G32" s="119">
        <v>0.1493310137380965</v>
      </c>
      <c r="H32" s="119">
        <v>1.132494745791873</v>
      </c>
      <c r="I32" s="229">
        <v>75.20382548098956</v>
      </c>
      <c r="J32" s="225"/>
      <c r="K32" s="228">
        <f t="shared" si="0"/>
        <v>72.6490922682671</v>
      </c>
    </row>
    <row r="33" spans="2:11" ht="15">
      <c r="B33" s="204" t="s">
        <v>41</v>
      </c>
      <c r="C33" s="208">
        <v>390251.97</v>
      </c>
      <c r="D33" s="217">
        <v>23.751790413767804</v>
      </c>
      <c r="E33" s="218">
        <v>0.9951134903944239</v>
      </c>
      <c r="F33" s="218">
        <v>67.90093077557046</v>
      </c>
      <c r="G33" s="218">
        <v>0.3627246263484589</v>
      </c>
      <c r="H33" s="218">
        <v>0.8536869141237136</v>
      </c>
      <c r="I33" s="229">
        <v>93.86424622020485</v>
      </c>
      <c r="J33" s="225"/>
      <c r="K33" s="228">
        <f t="shared" si="0"/>
        <v>91.65272118933827</v>
      </c>
    </row>
    <row r="34" spans="2:11" ht="15">
      <c r="B34" s="117" t="s">
        <v>42</v>
      </c>
      <c r="C34" s="209">
        <v>149777</v>
      </c>
      <c r="D34" s="120">
        <v>28.04369162154403</v>
      </c>
      <c r="E34" s="121">
        <v>0.20630670930783768</v>
      </c>
      <c r="F34" s="121">
        <v>62.713901333315526</v>
      </c>
      <c r="G34" s="121">
        <v>3.9405249137050418</v>
      </c>
      <c r="H34" s="121">
        <v>2.06173177457153</v>
      </c>
      <c r="I34" s="229">
        <v>96.96615635244397</v>
      </c>
      <c r="J34" s="225"/>
      <c r="K34" s="228">
        <f t="shared" si="0"/>
        <v>90.75759295485956</v>
      </c>
    </row>
    <row r="35" spans="2:11" ht="15">
      <c r="B35" s="41" t="s">
        <v>44</v>
      </c>
      <c r="C35" s="210">
        <v>40123.7</v>
      </c>
      <c r="D35" s="219">
        <v>17.510100015701443</v>
      </c>
      <c r="E35" s="220">
        <v>0.03065519879771806</v>
      </c>
      <c r="F35" s="220">
        <v>77.7139197033175</v>
      </c>
      <c r="G35" s="220">
        <v>0.5754703579181383</v>
      </c>
      <c r="H35" s="220">
        <v>1.6728267831730377</v>
      </c>
      <c r="I35" s="229">
        <v>97.50297205890783</v>
      </c>
      <c r="J35" s="225"/>
      <c r="K35" s="228">
        <f>+D35+F35</f>
        <v>95.22401971901894</v>
      </c>
    </row>
    <row r="36" spans="2:11" ht="15">
      <c r="B36" s="117" t="s">
        <v>45</v>
      </c>
      <c r="C36" s="209">
        <v>24654.83</v>
      </c>
      <c r="D36" s="120">
        <v>29.964797972648764</v>
      </c>
      <c r="E36" s="121">
        <v>3.3015843143108263</v>
      </c>
      <c r="F36" s="121">
        <v>51.14393406890252</v>
      </c>
      <c r="G36" s="121">
        <v>8.071278528385715</v>
      </c>
      <c r="H36" s="121">
        <v>1.3398591675545926</v>
      </c>
      <c r="I36" s="229">
        <v>93.82145405180242</v>
      </c>
      <c r="J36" s="225"/>
      <c r="K36" s="228">
        <f>+D36+F36</f>
        <v>81.10873204155128</v>
      </c>
    </row>
    <row r="37" spans="2:11" ht="15">
      <c r="B37" s="115" t="s">
        <v>46</v>
      </c>
      <c r="C37" s="211">
        <v>5937.44</v>
      </c>
      <c r="D37" s="221">
        <v>47.62321808725646</v>
      </c>
      <c r="E37" s="222">
        <v>21.663376808860384</v>
      </c>
      <c r="F37" s="222">
        <v>20.291068204478698</v>
      </c>
      <c r="G37" s="222">
        <v>4.860680697404943</v>
      </c>
      <c r="H37" s="222">
        <v>1.7221226656606217</v>
      </c>
      <c r="I37" s="229">
        <v>96.16046646366111</v>
      </c>
      <c r="J37" s="225"/>
      <c r="K37" s="114"/>
    </row>
    <row r="38" spans="2:11" ht="15">
      <c r="B38" s="117" t="s">
        <v>47</v>
      </c>
      <c r="C38" s="212">
        <v>346754.51</v>
      </c>
      <c r="D38" s="223">
        <v>45.91896728322293</v>
      </c>
      <c r="E38" s="224">
        <v>6.813122632492942</v>
      </c>
      <c r="F38" s="224">
        <v>36.84870601971406</v>
      </c>
      <c r="G38" s="224">
        <v>0.8660363206234867</v>
      </c>
      <c r="H38" s="224">
        <v>0</v>
      </c>
      <c r="I38" s="229">
        <v>90.44683225605343</v>
      </c>
      <c r="J38" s="230"/>
      <c r="K38" s="114"/>
    </row>
    <row r="39" spans="2:11" ht="15">
      <c r="B39" s="162"/>
      <c r="C39" s="162"/>
      <c r="D39" s="162"/>
      <c r="E39" s="162"/>
      <c r="F39" s="162"/>
      <c r="G39" s="162"/>
      <c r="H39" s="162"/>
      <c r="I39" s="230"/>
      <c r="J39" s="230"/>
      <c r="K39" s="114"/>
    </row>
    <row r="40" spans="2:10" ht="15">
      <c r="B40" s="1" t="s">
        <v>224</v>
      </c>
      <c r="C40" s="162"/>
      <c r="D40" s="162"/>
      <c r="E40" s="162"/>
      <c r="F40" s="162"/>
      <c r="G40" s="162"/>
      <c r="H40" s="162"/>
      <c r="I40" s="56"/>
      <c r="J40" s="56"/>
    </row>
    <row r="41" ht="15">
      <c r="B41" s="14" t="s">
        <v>53</v>
      </c>
    </row>
    <row r="55" ht="15">
      <c r="A55" s="1" t="s">
        <v>221</v>
      </c>
    </row>
    <row r="56" spans="1:6" ht="14.25">
      <c r="A56" s="196" t="s">
        <v>2</v>
      </c>
      <c r="B56" s="197"/>
      <c r="C56" s="197"/>
      <c r="D56" s="94"/>
      <c r="E56" s="94"/>
      <c r="F56" s="94"/>
    </row>
    <row r="58" spans="1:6" ht="14.25">
      <c r="A58" s="196" t="s">
        <v>3</v>
      </c>
      <c r="B58" s="198">
        <v>42319.472395833334</v>
      </c>
      <c r="C58" s="197"/>
      <c r="D58" s="94"/>
      <c r="E58" s="94"/>
      <c r="F58" s="94"/>
    </row>
    <row r="59" spans="1:6" ht="14.25">
      <c r="A59" s="196" t="s">
        <v>4</v>
      </c>
      <c r="B59" s="198">
        <v>42345.77371207176</v>
      </c>
      <c r="C59" s="197"/>
      <c r="D59" s="94"/>
      <c r="E59" s="94"/>
      <c r="F59" s="94"/>
    </row>
    <row r="60" spans="1:6" ht="14.25">
      <c r="A60" s="196" t="s">
        <v>5</v>
      </c>
      <c r="B60" s="196" t="s">
        <v>6</v>
      </c>
      <c r="C60" s="197"/>
      <c r="D60" s="94"/>
      <c r="E60" s="94"/>
      <c r="F60" s="94"/>
    </row>
    <row r="62" spans="1:8" ht="14.25">
      <c r="A62" s="196" t="s">
        <v>7</v>
      </c>
      <c r="B62" s="196" t="s">
        <v>8</v>
      </c>
      <c r="C62" s="197"/>
      <c r="D62" s="94"/>
      <c r="E62" s="94"/>
      <c r="F62" s="94"/>
      <c r="G62" s="94"/>
      <c r="H62" s="95"/>
    </row>
    <row r="63" spans="1:8" ht="14.25">
      <c r="A63" s="196" t="s">
        <v>11</v>
      </c>
      <c r="B63" s="196" t="s">
        <v>12</v>
      </c>
      <c r="C63" s="197"/>
      <c r="D63" s="94"/>
      <c r="E63" s="94"/>
      <c r="F63" s="94"/>
      <c r="G63" s="94"/>
      <c r="H63" s="95"/>
    </row>
    <row r="64" spans="1:8" ht="14.25">
      <c r="A64" s="196"/>
      <c r="B64" s="196" t="s">
        <v>59</v>
      </c>
      <c r="C64" s="196" t="s">
        <v>14</v>
      </c>
      <c r="D64" s="197"/>
      <c r="E64" s="197"/>
      <c r="F64" s="197"/>
      <c r="G64" s="197"/>
      <c r="H64" s="197"/>
    </row>
    <row r="65" spans="2:8" ht="12.75">
      <c r="B65" s="199" t="s">
        <v>65</v>
      </c>
      <c r="C65" s="342" t="s">
        <v>74</v>
      </c>
      <c r="D65" s="342" t="s">
        <v>76</v>
      </c>
      <c r="E65" s="342" t="s">
        <v>78</v>
      </c>
      <c r="F65" s="342" t="s">
        <v>77</v>
      </c>
      <c r="G65" s="342" t="s">
        <v>79</v>
      </c>
      <c r="H65" s="342" t="s">
        <v>75</v>
      </c>
    </row>
    <row r="66" spans="2:8" ht="12.75">
      <c r="B66" s="341" t="s">
        <v>82</v>
      </c>
      <c r="C66" s="343">
        <f>SUM(C67:C94)</f>
        <v>4411376.069999999</v>
      </c>
      <c r="D66" s="343">
        <f aca="true" t="shared" si="1" ref="D66:H66">SUM(D67:D94)</f>
        <v>1544097.6900000002</v>
      </c>
      <c r="E66" s="343">
        <f t="shared" si="1"/>
        <v>221372.09000000003</v>
      </c>
      <c r="F66" s="343">
        <f t="shared" si="1"/>
        <v>1824521.4600000002</v>
      </c>
      <c r="G66" s="343">
        <f t="shared" si="1"/>
        <v>122882.57</v>
      </c>
      <c r="H66" s="343">
        <f t="shared" si="1"/>
        <v>99287.20999999998</v>
      </c>
    </row>
    <row r="67" spans="2:9" ht="12.75">
      <c r="B67" s="341" t="s">
        <v>15</v>
      </c>
      <c r="C67" s="344">
        <v>18886.72</v>
      </c>
      <c r="D67" s="344">
        <v>8078.94</v>
      </c>
      <c r="E67" s="344">
        <v>318.44</v>
      </c>
      <c r="F67" s="344">
        <v>8053.04</v>
      </c>
      <c r="G67" s="344">
        <v>1052.37</v>
      </c>
      <c r="H67" s="345">
        <v>0</v>
      </c>
      <c r="I67" s="17">
        <f>SUM(D67:H67)-C67</f>
        <v>-1383.930000000004</v>
      </c>
    </row>
    <row r="68" spans="2:9" ht="12.75">
      <c r="B68" s="341" t="s">
        <v>16</v>
      </c>
      <c r="C68" s="344">
        <v>26382.94</v>
      </c>
      <c r="D68" s="344">
        <v>10795.4</v>
      </c>
      <c r="E68" s="344">
        <v>9875.99</v>
      </c>
      <c r="F68" s="344">
        <v>2048.06</v>
      </c>
      <c r="G68" s="344">
        <v>1134.41</v>
      </c>
      <c r="H68" s="344">
        <v>0.56</v>
      </c>
      <c r="I68" s="17">
        <f aca="true" t="shared" si="2" ref="I68:I98">SUM(D68:H68)-C68</f>
        <v>-2528.519999999997</v>
      </c>
    </row>
    <row r="69" spans="2:9" ht="12.75">
      <c r="B69" s="341" t="s">
        <v>17</v>
      </c>
      <c r="C69" s="344">
        <v>54429.8</v>
      </c>
      <c r="D69" s="344">
        <v>24255.37</v>
      </c>
      <c r="E69" s="344">
        <v>3295.53</v>
      </c>
      <c r="F69" s="344">
        <v>22709.52</v>
      </c>
      <c r="G69" s="344">
        <v>114.8</v>
      </c>
      <c r="H69" s="344">
        <v>745.22</v>
      </c>
      <c r="I69" s="17">
        <f t="shared" si="2"/>
        <v>-3309.3600000000006</v>
      </c>
    </row>
    <row r="70" spans="2:9" ht="12.75">
      <c r="B70" s="341" t="s">
        <v>18</v>
      </c>
      <c r="C70" s="345">
        <v>140995</v>
      </c>
      <c r="D70" s="345">
        <v>51422</v>
      </c>
      <c r="E70" s="345">
        <v>961</v>
      </c>
      <c r="F70" s="345">
        <v>77403</v>
      </c>
      <c r="G70" s="345">
        <v>2084</v>
      </c>
      <c r="H70" s="345">
        <v>25</v>
      </c>
      <c r="I70" s="17">
        <f t="shared" si="2"/>
        <v>-9100</v>
      </c>
    </row>
    <row r="71" spans="2:9" ht="12.75">
      <c r="B71" s="341" t="s">
        <v>19</v>
      </c>
      <c r="C71" s="345">
        <v>447742</v>
      </c>
      <c r="D71" s="345">
        <v>218700</v>
      </c>
      <c r="E71" s="345">
        <v>10900</v>
      </c>
      <c r="F71" s="345">
        <v>150700</v>
      </c>
      <c r="G71" s="345">
        <v>11342</v>
      </c>
      <c r="H71" s="345">
        <v>3800</v>
      </c>
      <c r="I71" s="17"/>
    </row>
    <row r="72" spans="2:9" ht="12.75">
      <c r="B72" s="341" t="s">
        <v>20</v>
      </c>
      <c r="C72" s="344">
        <v>67737.2</v>
      </c>
      <c r="D72" s="344">
        <v>27182.42</v>
      </c>
      <c r="E72" s="344">
        <v>4456.41</v>
      </c>
      <c r="F72" s="344">
        <v>29528.26</v>
      </c>
      <c r="G72" s="344">
        <v>143.02</v>
      </c>
      <c r="H72" s="344">
        <v>1.18</v>
      </c>
      <c r="I72" s="17">
        <f t="shared" si="2"/>
        <v>-6425.9100000000035</v>
      </c>
    </row>
    <row r="73" spans="2:9" ht="12.75">
      <c r="B73" s="341" t="s">
        <v>21</v>
      </c>
      <c r="C73" s="344">
        <v>3899.85</v>
      </c>
      <c r="D73" s="344">
        <v>1395.14</v>
      </c>
      <c r="E73" s="344">
        <v>36.29</v>
      </c>
      <c r="F73" s="344">
        <v>1972.13</v>
      </c>
      <c r="G73" s="344">
        <v>212.85</v>
      </c>
      <c r="H73" s="345">
        <v>0</v>
      </c>
      <c r="I73" s="17">
        <f t="shared" si="2"/>
        <v>-283.4399999999996</v>
      </c>
    </row>
    <row r="74" spans="2:9" ht="12.75">
      <c r="B74" s="341" t="s">
        <v>23</v>
      </c>
      <c r="C74" s="344">
        <v>100172.62</v>
      </c>
      <c r="D74" s="344">
        <v>45100.82</v>
      </c>
      <c r="E74" s="344">
        <v>4289.51</v>
      </c>
      <c r="F74" s="344">
        <v>32593.56</v>
      </c>
      <c r="G74" s="344">
        <v>2071.9</v>
      </c>
      <c r="H74" s="344">
        <v>3502.95</v>
      </c>
      <c r="I74" s="17">
        <f t="shared" si="2"/>
        <v>-12613.880000000005</v>
      </c>
    </row>
    <row r="75" spans="2:9" ht="12.75">
      <c r="B75" s="341" t="s">
        <v>24</v>
      </c>
      <c r="C75" s="344">
        <v>352522.28</v>
      </c>
      <c r="D75" s="344">
        <v>154759.87</v>
      </c>
      <c r="E75" s="344">
        <v>11593</v>
      </c>
      <c r="F75" s="344">
        <v>22795.98</v>
      </c>
      <c r="G75" s="344">
        <v>11833.42</v>
      </c>
      <c r="H75" s="344">
        <v>1095.64</v>
      </c>
      <c r="I75" s="17">
        <f t="shared" si="2"/>
        <v>-150444.37</v>
      </c>
    </row>
    <row r="76" spans="2:9" ht="12.75">
      <c r="B76" s="341" t="s">
        <v>25</v>
      </c>
      <c r="C76" s="344">
        <v>612488.49</v>
      </c>
      <c r="D76" s="344">
        <v>140506.28</v>
      </c>
      <c r="E76" s="344">
        <v>38643.79</v>
      </c>
      <c r="F76" s="344">
        <v>309765.96</v>
      </c>
      <c r="G76" s="344">
        <v>15692.16</v>
      </c>
      <c r="H76" s="344">
        <v>30034.6</v>
      </c>
      <c r="I76" s="17">
        <f t="shared" si="2"/>
        <v>-77845.69999999995</v>
      </c>
    </row>
    <row r="77" spans="2:9" ht="12.75">
      <c r="B77" s="341" t="s">
        <v>26</v>
      </c>
      <c r="C77" s="344">
        <v>27458.77</v>
      </c>
      <c r="D77" s="344">
        <v>8776.32</v>
      </c>
      <c r="E77" s="344">
        <v>7522.2</v>
      </c>
      <c r="F77" s="344">
        <v>10203.12</v>
      </c>
      <c r="G77" s="344">
        <v>303.66</v>
      </c>
      <c r="H77" s="344">
        <v>0.85</v>
      </c>
      <c r="I77" s="17">
        <f t="shared" si="2"/>
        <v>-652.6200000000026</v>
      </c>
    </row>
    <row r="78" spans="2:9" ht="12.75">
      <c r="B78" s="341" t="s">
        <v>27</v>
      </c>
      <c r="C78" s="344">
        <v>646816.22</v>
      </c>
      <c r="D78" s="344">
        <v>203685.25</v>
      </c>
      <c r="E78" s="344">
        <v>17890.52</v>
      </c>
      <c r="F78" s="344">
        <v>256307.27</v>
      </c>
      <c r="G78" s="344">
        <v>26049.1</v>
      </c>
      <c r="H78" s="344">
        <v>40032.5</v>
      </c>
      <c r="I78" s="17">
        <f t="shared" si="2"/>
        <v>-102851.58000000007</v>
      </c>
    </row>
    <row r="79" spans="2:9" ht="12.75">
      <c r="B79" s="341" t="s">
        <v>28</v>
      </c>
      <c r="C79" s="344">
        <v>1841.65</v>
      </c>
      <c r="D79" s="344">
        <v>422.18</v>
      </c>
      <c r="E79" s="344">
        <v>70.97</v>
      </c>
      <c r="F79" s="344">
        <v>947.99</v>
      </c>
      <c r="G79" s="344">
        <v>29.74</v>
      </c>
      <c r="H79" s="345">
        <v>0</v>
      </c>
      <c r="I79" s="17">
        <f t="shared" si="2"/>
        <v>-370.7700000000002</v>
      </c>
    </row>
    <row r="80" spans="2:9" ht="12.75">
      <c r="B80" s="341" t="s">
        <v>29</v>
      </c>
      <c r="C80" s="344">
        <v>103578.6</v>
      </c>
      <c r="D80" s="344">
        <v>31390.03</v>
      </c>
      <c r="E80" s="344">
        <v>1748.23</v>
      </c>
      <c r="F80" s="344">
        <v>61210.74</v>
      </c>
      <c r="G80" s="344">
        <v>301.68</v>
      </c>
      <c r="H80" s="344">
        <v>115.01</v>
      </c>
      <c r="I80" s="17">
        <f t="shared" si="2"/>
        <v>-8812.910000000018</v>
      </c>
    </row>
    <row r="81" spans="2:9" ht="12.75">
      <c r="B81" s="341" t="s">
        <v>30</v>
      </c>
      <c r="C81" s="344">
        <v>110770.19</v>
      </c>
      <c r="D81" s="344">
        <v>68405.94</v>
      </c>
      <c r="E81" s="344">
        <v>10208.59</v>
      </c>
      <c r="F81" s="344">
        <v>1899.84</v>
      </c>
      <c r="G81" s="344">
        <v>85.63</v>
      </c>
      <c r="H81" s="345">
        <v>0</v>
      </c>
      <c r="I81" s="17">
        <f t="shared" si="2"/>
        <v>-30170.190000000002</v>
      </c>
    </row>
    <row r="82" spans="2:9" ht="12.75">
      <c r="B82" s="341" t="s">
        <v>31</v>
      </c>
      <c r="C82" s="344">
        <v>1972.82</v>
      </c>
      <c r="D82" s="344">
        <v>810.6</v>
      </c>
      <c r="E82" s="344">
        <v>16.29</v>
      </c>
      <c r="F82" s="344">
        <v>925.19</v>
      </c>
      <c r="G82" s="344">
        <v>37.2</v>
      </c>
      <c r="H82" s="345">
        <v>0</v>
      </c>
      <c r="I82" s="17">
        <f t="shared" si="2"/>
        <v>-183.53999999999996</v>
      </c>
    </row>
    <row r="83" spans="2:9" ht="12.75">
      <c r="B83" s="341" t="s">
        <v>32</v>
      </c>
      <c r="C83" s="344">
        <v>56149.69</v>
      </c>
      <c r="D83" s="344">
        <v>24099.4</v>
      </c>
      <c r="E83" s="344">
        <v>9968.59</v>
      </c>
      <c r="F83" s="344">
        <v>13983.19</v>
      </c>
      <c r="G83" s="344">
        <v>1862.42</v>
      </c>
      <c r="H83" s="344">
        <v>692.2</v>
      </c>
      <c r="I83" s="17">
        <f t="shared" si="2"/>
        <v>-5543.889999999999</v>
      </c>
    </row>
    <row r="84" spans="2:9" ht="12.75">
      <c r="B84" s="341" t="s">
        <v>33</v>
      </c>
      <c r="C84" s="344">
        <v>10.35</v>
      </c>
      <c r="D84" s="344">
        <v>0.5</v>
      </c>
      <c r="E84" s="344">
        <v>0.07</v>
      </c>
      <c r="F84" s="344">
        <v>1.39</v>
      </c>
      <c r="G84" s="344">
        <v>3.34</v>
      </c>
      <c r="H84" s="345">
        <v>0</v>
      </c>
      <c r="I84" s="17">
        <f t="shared" si="2"/>
        <v>-5.05</v>
      </c>
    </row>
    <row r="85" spans="2:9" ht="12.75">
      <c r="B85" s="341" t="s">
        <v>34</v>
      </c>
      <c r="C85" s="344">
        <v>20589.28</v>
      </c>
      <c r="D85" s="344">
        <v>3543.33</v>
      </c>
      <c r="E85" s="344">
        <v>97.66</v>
      </c>
      <c r="F85" s="344">
        <v>8538.86</v>
      </c>
      <c r="G85" s="344">
        <v>6006.69</v>
      </c>
      <c r="H85" s="344">
        <v>168.15</v>
      </c>
      <c r="I85" s="17">
        <f t="shared" si="2"/>
        <v>-2234.5899999999965</v>
      </c>
    </row>
    <row r="86" spans="2:9" ht="12.75">
      <c r="B86" s="341" t="s">
        <v>35</v>
      </c>
      <c r="C86" s="344">
        <v>191709.77</v>
      </c>
      <c r="D86" s="344">
        <v>97783.62</v>
      </c>
      <c r="E86" s="344">
        <v>19250.18</v>
      </c>
      <c r="F86" s="344">
        <v>52698.29</v>
      </c>
      <c r="G86" s="344">
        <v>2904.39</v>
      </c>
      <c r="H86" s="345">
        <v>0</v>
      </c>
      <c r="I86" s="17"/>
    </row>
    <row r="87" spans="2:9" ht="12.75">
      <c r="B87" s="341" t="s">
        <v>36</v>
      </c>
      <c r="C87" s="344">
        <v>393238.52</v>
      </c>
      <c r="D87" s="344">
        <v>111506.1</v>
      </c>
      <c r="E87" s="344">
        <v>4869.7</v>
      </c>
      <c r="F87" s="344">
        <v>235800.61</v>
      </c>
      <c r="G87" s="344">
        <v>28000.04</v>
      </c>
      <c r="H87" s="344">
        <v>2084.03</v>
      </c>
      <c r="I87" s="17">
        <f t="shared" si="2"/>
        <v>-10978.040000000037</v>
      </c>
    </row>
    <row r="88" spans="2:9" ht="12.75">
      <c r="B88" s="341" t="s">
        <v>51</v>
      </c>
      <c r="C88" s="344">
        <v>32064.27</v>
      </c>
      <c r="D88" s="344">
        <v>8135.33</v>
      </c>
      <c r="E88" s="344">
        <v>1294.56</v>
      </c>
      <c r="F88" s="344">
        <v>13462.78</v>
      </c>
      <c r="G88" s="344">
        <v>1596.03</v>
      </c>
      <c r="H88" s="346" t="s">
        <v>22</v>
      </c>
      <c r="I88" s="17">
        <f t="shared" si="2"/>
        <v>-7575.570000000003</v>
      </c>
    </row>
    <row r="89" spans="2:9" ht="12.75">
      <c r="B89" s="341" t="s">
        <v>37</v>
      </c>
      <c r="C89" s="344">
        <v>184128.48</v>
      </c>
      <c r="D89" s="344">
        <v>102531.47</v>
      </c>
      <c r="E89" s="344">
        <v>54145.17</v>
      </c>
      <c r="F89" s="344">
        <v>13493.53</v>
      </c>
      <c r="G89" s="344">
        <v>1928.36</v>
      </c>
      <c r="H89" s="344">
        <v>29.87</v>
      </c>
      <c r="I89" s="17">
        <f t="shared" si="2"/>
        <v>-12000.080000000016</v>
      </c>
    </row>
    <row r="90" spans="2:9" ht="12.75">
      <c r="B90" s="341" t="s">
        <v>38</v>
      </c>
      <c r="C90" s="344">
        <v>4731.66</v>
      </c>
      <c r="D90" s="344">
        <v>1733.62</v>
      </c>
      <c r="E90" s="344">
        <v>310.66</v>
      </c>
      <c r="F90" s="344">
        <v>2295.11</v>
      </c>
      <c r="G90" s="344">
        <v>214.42</v>
      </c>
      <c r="H90" s="344">
        <v>0.08</v>
      </c>
      <c r="I90" s="17">
        <f t="shared" si="2"/>
        <v>-177.76999999999953</v>
      </c>
    </row>
    <row r="91" spans="2:9" ht="12.75">
      <c r="B91" s="341" t="s">
        <v>39</v>
      </c>
      <c r="C91" s="344">
        <v>63591.44</v>
      </c>
      <c r="D91" s="344">
        <v>14868.03</v>
      </c>
      <c r="E91" s="344">
        <v>2775.79</v>
      </c>
      <c r="F91" s="344">
        <v>35081.04</v>
      </c>
      <c r="G91" s="344">
        <v>251.63</v>
      </c>
      <c r="H91" s="344">
        <v>8190.61</v>
      </c>
      <c r="I91" s="17">
        <f t="shared" si="2"/>
        <v>-2424.340000000004</v>
      </c>
    </row>
    <row r="92" spans="2:9" ht="12.75">
      <c r="B92" s="341" t="s">
        <v>40</v>
      </c>
      <c r="C92" s="344">
        <v>207438.49</v>
      </c>
      <c r="D92" s="344">
        <v>49514.9</v>
      </c>
      <c r="E92" s="344">
        <v>2640.5</v>
      </c>
      <c r="F92" s="344">
        <v>101187.28</v>
      </c>
      <c r="G92" s="344">
        <v>309.77</v>
      </c>
      <c r="H92" s="344">
        <v>2349.23</v>
      </c>
      <c r="I92" s="17">
        <f t="shared" si="2"/>
        <v>-51436.81</v>
      </c>
    </row>
    <row r="93" spans="2:9" ht="12.75">
      <c r="B93" s="341" t="s">
        <v>41</v>
      </c>
      <c r="C93" s="344">
        <v>390251.97</v>
      </c>
      <c r="D93" s="344">
        <v>92691.83</v>
      </c>
      <c r="E93" s="344">
        <v>3883.45</v>
      </c>
      <c r="F93" s="344">
        <v>264984.72</v>
      </c>
      <c r="G93" s="344">
        <v>1415.54</v>
      </c>
      <c r="H93" s="344">
        <v>3331.53</v>
      </c>
      <c r="I93" s="17">
        <f t="shared" si="2"/>
        <v>-23944.899999999965</v>
      </c>
    </row>
    <row r="94" spans="2:9" ht="12.75">
      <c r="B94" s="341" t="s">
        <v>42</v>
      </c>
      <c r="C94" s="345">
        <v>149777</v>
      </c>
      <c r="D94" s="345">
        <v>42003</v>
      </c>
      <c r="E94" s="345">
        <v>309</v>
      </c>
      <c r="F94" s="345">
        <v>93931</v>
      </c>
      <c r="G94" s="345">
        <v>5902</v>
      </c>
      <c r="H94" s="345">
        <v>3088</v>
      </c>
      <c r="I94" s="17">
        <f t="shared" si="2"/>
        <v>-4544</v>
      </c>
    </row>
    <row r="95" spans="2:9" ht="12.75">
      <c r="B95" s="341" t="s">
        <v>43</v>
      </c>
      <c r="C95" s="346" t="s">
        <v>22</v>
      </c>
      <c r="D95" s="346" t="s">
        <v>22</v>
      </c>
      <c r="E95" s="346" t="s">
        <v>22</v>
      </c>
      <c r="F95" s="346" t="s">
        <v>22</v>
      </c>
      <c r="G95" s="346" t="s">
        <v>22</v>
      </c>
      <c r="H95" s="346" t="s">
        <v>22</v>
      </c>
      <c r="I95" s="17"/>
    </row>
    <row r="96" spans="2:9" ht="12.75">
      <c r="B96" s="341" t="s">
        <v>44</v>
      </c>
      <c r="C96" s="344">
        <v>40123.7</v>
      </c>
      <c r="D96" s="344">
        <v>7025.7</v>
      </c>
      <c r="E96" s="344">
        <v>12.3</v>
      </c>
      <c r="F96" s="344">
        <v>31181.7</v>
      </c>
      <c r="G96" s="344">
        <v>230.9</v>
      </c>
      <c r="H96" s="344">
        <v>671.2</v>
      </c>
      <c r="I96" s="17"/>
    </row>
    <row r="97" spans="2:9" ht="12.75">
      <c r="B97" s="341" t="s">
        <v>45</v>
      </c>
      <c r="C97" s="344">
        <v>24654.83</v>
      </c>
      <c r="D97" s="344">
        <v>7387.77</v>
      </c>
      <c r="E97" s="344">
        <v>814</v>
      </c>
      <c r="F97" s="344">
        <v>12609.45</v>
      </c>
      <c r="G97" s="344">
        <v>1989.96</v>
      </c>
      <c r="H97" s="344">
        <v>330.34</v>
      </c>
      <c r="I97" s="17">
        <f t="shared" si="2"/>
        <v>-1523.3100000000013</v>
      </c>
    </row>
    <row r="98" spans="2:9" ht="12.75">
      <c r="B98" s="341" t="s">
        <v>46</v>
      </c>
      <c r="C98" s="344">
        <v>5937.44</v>
      </c>
      <c r="D98" s="344">
        <v>2827.6</v>
      </c>
      <c r="E98" s="344">
        <v>1286.25</v>
      </c>
      <c r="F98" s="344">
        <v>1204.77</v>
      </c>
      <c r="G98" s="344">
        <v>288.6</v>
      </c>
      <c r="H98" s="344">
        <v>102.25</v>
      </c>
      <c r="I98" s="17">
        <f t="shared" si="2"/>
        <v>-227.96999999999844</v>
      </c>
    </row>
    <row r="99" spans="2:8" ht="12.75">
      <c r="B99" s="341" t="s">
        <v>47</v>
      </c>
      <c r="C99" s="344">
        <v>346754.51</v>
      </c>
      <c r="D99" s="344">
        <v>159226.09</v>
      </c>
      <c r="E99" s="344">
        <v>23624.81</v>
      </c>
      <c r="F99" s="344">
        <v>127774.55</v>
      </c>
      <c r="G99" s="344">
        <v>3003.02</v>
      </c>
      <c r="H99" s="345">
        <v>0</v>
      </c>
    </row>
    <row r="100" spans="1:16" ht="14.25">
      <c r="A100" s="95"/>
      <c r="B100" s="94"/>
      <c r="C100" s="94"/>
      <c r="D100" s="94"/>
      <c r="E100" s="94"/>
      <c r="F100" s="94"/>
      <c r="G100" s="94"/>
      <c r="M100" s="94"/>
      <c r="N100" s="94"/>
      <c r="O100" s="94"/>
      <c r="P100" s="94"/>
    </row>
    <row r="101" spans="1:16" ht="14.25">
      <c r="A101" s="95"/>
      <c r="B101" s="196"/>
      <c r="C101" s="197"/>
      <c r="D101" s="197"/>
      <c r="E101" s="197"/>
      <c r="F101" s="197"/>
      <c r="G101" s="197"/>
      <c r="H101" s="197"/>
      <c r="M101" s="94"/>
      <c r="N101" s="94"/>
      <c r="O101" s="94"/>
      <c r="P101" s="94"/>
    </row>
    <row r="102" spans="2:8" ht="14.25">
      <c r="B102" s="196"/>
      <c r="C102" s="196"/>
      <c r="D102" s="197"/>
      <c r="E102" s="197"/>
      <c r="F102" s="197"/>
      <c r="G102" s="197"/>
      <c r="H102" s="197"/>
    </row>
  </sheetData>
  <mergeCells count="1">
    <mergeCell ref="D5:H5"/>
  </mergeCells>
  <printOptions/>
  <pageMargins left="0.7" right="0.7" top="0.75" bottom="0.75" header="0.3" footer="0.3"/>
  <pageSetup horizontalDpi="600" verticalDpi="600" orientation="portrait" paperSize="9" r:id="rId1"/>
  <ignoredErrors>
    <ignoredError sqref="C6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51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11.00390625" style="1" customWidth="1"/>
    <col min="3" max="5" width="9.28125" style="1" bestFit="1" customWidth="1"/>
    <col min="6" max="7" width="10.00390625" style="1" customWidth="1"/>
    <col min="8" max="8" width="9.28125" style="1" bestFit="1" customWidth="1"/>
    <col min="9" max="9" width="9.140625" style="1" customWidth="1"/>
    <col min="10" max="11" width="9.28125" style="1" bestFit="1" customWidth="1"/>
    <col min="12" max="13" width="9.57421875" style="1" bestFit="1" customWidth="1"/>
    <col min="14" max="14" width="9.7109375" style="1" bestFit="1" customWidth="1"/>
    <col min="15" max="15" width="10.7109375" style="1" customWidth="1"/>
    <col min="16" max="17" width="9.140625" style="1" customWidth="1"/>
    <col min="18" max="19" width="9.28125" style="1" bestFit="1" customWidth="1"/>
    <col min="20" max="21" width="9.140625" style="1" customWidth="1"/>
    <col min="22" max="26" width="9.28125" style="1" bestFit="1" customWidth="1"/>
    <col min="27" max="27" width="10.140625" style="1" bestFit="1" customWidth="1"/>
    <col min="28" max="29" width="9.140625" style="1" customWidth="1"/>
    <col min="30" max="32" width="9.7109375" style="1" bestFit="1" customWidth="1"/>
    <col min="33" max="33" width="9.28125" style="1" bestFit="1" customWidth="1"/>
    <col min="34" max="35" width="9.140625" style="1" customWidth="1"/>
    <col min="36" max="39" width="9.28125" style="1" bestFit="1" customWidth="1"/>
    <col min="40" max="16384" width="9.140625" style="1" customWidth="1"/>
  </cols>
  <sheetData>
    <row r="2" ht="15">
      <c r="B2" s="12" t="s">
        <v>232</v>
      </c>
    </row>
    <row r="3" ht="15">
      <c r="B3" s="13" t="s">
        <v>215</v>
      </c>
    </row>
    <row r="36" ht="15">
      <c r="L36" s="25"/>
    </row>
    <row r="40" ht="15">
      <c r="B40" s="14" t="s">
        <v>216</v>
      </c>
    </row>
    <row r="55" ht="15">
      <c r="A55" s="1" t="s">
        <v>179</v>
      </c>
    </row>
    <row r="57" spans="1:11" ht="15">
      <c r="A57" s="8"/>
      <c r="B57" s="8" t="s">
        <v>181</v>
      </c>
      <c r="C57" s="69"/>
      <c r="D57" s="69"/>
      <c r="E57" s="8" t="s">
        <v>178</v>
      </c>
      <c r="F57" s="69"/>
      <c r="G57" s="69"/>
      <c r="H57" s="69" t="s">
        <v>101</v>
      </c>
      <c r="I57" s="69"/>
      <c r="J57" s="69"/>
      <c r="K57" s="8" t="s">
        <v>173</v>
      </c>
    </row>
    <row r="58" spans="1:11" ht="15">
      <c r="A58" s="23" t="s">
        <v>41</v>
      </c>
      <c r="B58" s="77">
        <v>19.58384673753385</v>
      </c>
      <c r="D58" s="23" t="s">
        <v>35</v>
      </c>
      <c r="E58" s="77">
        <v>18.006657492468477</v>
      </c>
      <c r="G58" s="23" t="s">
        <v>35</v>
      </c>
      <c r="H58" s="77">
        <v>2.371913994540111</v>
      </c>
      <c r="J58" s="23" t="s">
        <v>35</v>
      </c>
      <c r="K58" s="77">
        <v>33.010719390185805</v>
      </c>
    </row>
    <row r="59" spans="1:11" ht="15">
      <c r="A59" s="23" t="s">
        <v>35</v>
      </c>
      <c r="B59" s="77">
        <v>19.204925555782175</v>
      </c>
      <c r="D59" s="23" t="s">
        <v>41</v>
      </c>
      <c r="E59" s="77">
        <v>13.626775908655103</v>
      </c>
      <c r="G59" s="23" t="s">
        <v>18</v>
      </c>
      <c r="H59" s="77">
        <v>1.6962860964670705</v>
      </c>
      <c r="J59" s="23" t="s">
        <v>39</v>
      </c>
      <c r="K59" s="77">
        <v>22.98243144981587</v>
      </c>
    </row>
    <row r="60" spans="1:11" ht="15">
      <c r="A60" s="23" t="s">
        <v>29</v>
      </c>
      <c r="B60" s="77">
        <v>18.01999905217762</v>
      </c>
      <c r="D60" s="23" t="s">
        <v>29</v>
      </c>
      <c r="E60" s="77">
        <v>11.920178453005366</v>
      </c>
      <c r="G60" s="23" t="s">
        <v>25</v>
      </c>
      <c r="H60" s="77">
        <v>1.6012487775520952</v>
      </c>
      <c r="J60" s="23" t="s">
        <v>64</v>
      </c>
      <c r="K60" s="77">
        <v>15.886784105065841</v>
      </c>
    </row>
    <row r="61" spans="1:11" ht="15">
      <c r="A61" s="23" t="s">
        <v>17</v>
      </c>
      <c r="B61" s="77">
        <v>16.37738789719388</v>
      </c>
      <c r="D61" s="23" t="s">
        <v>18</v>
      </c>
      <c r="E61" s="77">
        <v>11.56508226691042</v>
      </c>
      <c r="G61" s="23" t="s">
        <v>41</v>
      </c>
      <c r="H61" s="77">
        <v>1.3388249710667848</v>
      </c>
      <c r="J61" s="23" t="s">
        <v>30</v>
      </c>
      <c r="K61" s="77">
        <v>15.442658875091308</v>
      </c>
    </row>
    <row r="62" spans="1:11" ht="15">
      <c r="A62" s="23" t="s">
        <v>20</v>
      </c>
      <c r="B62" s="77">
        <v>12.087646392142046</v>
      </c>
      <c r="D62" s="23" t="s">
        <v>42</v>
      </c>
      <c r="E62" s="77">
        <v>6.7261285183218265</v>
      </c>
      <c r="G62" s="23" t="s">
        <v>29</v>
      </c>
      <c r="H62" s="77">
        <v>1.1467246658844403</v>
      </c>
      <c r="J62" s="23" t="s">
        <v>15</v>
      </c>
      <c r="K62" s="77">
        <v>13.918927586428067</v>
      </c>
    </row>
    <row r="63" spans="1:11" ht="15">
      <c r="A63" s="23" t="s">
        <v>18</v>
      </c>
      <c r="B63" s="77">
        <v>11.727688345138441</v>
      </c>
      <c r="D63" s="23" t="s">
        <v>39</v>
      </c>
      <c r="E63" s="77">
        <v>4.045988258317026</v>
      </c>
      <c r="G63" s="23" t="s">
        <v>38</v>
      </c>
      <c r="H63" s="77">
        <v>1.1129650667424027</v>
      </c>
      <c r="J63" s="23" t="s">
        <v>27</v>
      </c>
      <c r="K63" s="77">
        <v>10.494727294043601</v>
      </c>
    </row>
    <row r="64" spans="1:11" ht="15">
      <c r="A64" s="23" t="s">
        <v>23</v>
      </c>
      <c r="B64" s="77">
        <v>10.674658573596359</v>
      </c>
      <c r="D64" s="23" t="s">
        <v>25</v>
      </c>
      <c r="E64" s="77">
        <v>3.7894779550987288</v>
      </c>
      <c r="G64" s="23" t="s">
        <v>31</v>
      </c>
      <c r="H64" s="77">
        <v>1.054051138202611</v>
      </c>
      <c r="J64" s="23" t="s">
        <v>23</v>
      </c>
      <c r="K64" s="77">
        <v>7.191415278403122</v>
      </c>
    </row>
    <row r="65" spans="1:11" ht="15">
      <c r="A65" s="23" t="s">
        <v>39</v>
      </c>
      <c r="B65" s="77">
        <v>9.617218713751772</v>
      </c>
      <c r="D65" s="23" t="s">
        <v>64</v>
      </c>
      <c r="E65" s="77">
        <v>3.4569614123957093</v>
      </c>
      <c r="G65" s="23" t="s">
        <v>20</v>
      </c>
      <c r="H65" s="77">
        <v>0.7630623079072366</v>
      </c>
      <c r="J65" s="23" t="s">
        <v>25</v>
      </c>
      <c r="K65" s="77">
        <v>5.874914089347079</v>
      </c>
    </row>
    <row r="66" spans="1:11" ht="15">
      <c r="A66" s="23" t="s">
        <v>38</v>
      </c>
      <c r="B66" s="77">
        <v>5.842819006940736</v>
      </c>
      <c r="D66" s="23" t="s">
        <v>30</v>
      </c>
      <c r="E66" s="77">
        <v>3.044904458598726</v>
      </c>
      <c r="G66" s="23" t="s">
        <v>64</v>
      </c>
      <c r="H66" s="77">
        <v>0.6891565295728606</v>
      </c>
      <c r="J66" s="23" t="s">
        <v>42</v>
      </c>
      <c r="K66" s="77">
        <v>4.165795301576273</v>
      </c>
    </row>
    <row r="67" spans="1:11" ht="15">
      <c r="A67" s="23" t="s">
        <v>40</v>
      </c>
      <c r="B67" s="77">
        <v>5.774189993387701</v>
      </c>
      <c r="D67" s="23" t="s">
        <v>40</v>
      </c>
      <c r="E67" s="77">
        <v>2.5994132409600224</v>
      </c>
      <c r="G67" s="23" t="s">
        <v>42</v>
      </c>
      <c r="H67" s="77">
        <v>0.6311859117253679</v>
      </c>
      <c r="J67" s="23" t="s">
        <v>51</v>
      </c>
      <c r="K67" s="77">
        <v>4.052686288395516</v>
      </c>
    </row>
    <row r="68" spans="1:11" ht="15">
      <c r="A68" s="23" t="s">
        <v>64</v>
      </c>
      <c r="B68" s="77">
        <v>5.050937083813693</v>
      </c>
      <c r="D68" s="23" t="s">
        <v>27</v>
      </c>
      <c r="E68" s="77">
        <v>2.569887744697713</v>
      </c>
      <c r="G68" s="23" t="s">
        <v>27</v>
      </c>
      <c r="H68" s="77">
        <v>0.5751432095065756</v>
      </c>
      <c r="J68" s="23" t="s">
        <v>26</v>
      </c>
      <c r="K68" s="77">
        <v>3.48978978978979</v>
      </c>
    </row>
    <row r="69" spans="1:11" ht="15">
      <c r="A69" s="23" t="s">
        <v>51</v>
      </c>
      <c r="B69" s="77">
        <v>4.800627659643164</v>
      </c>
      <c r="D69" s="23" t="s">
        <v>15</v>
      </c>
      <c r="E69" s="77">
        <v>2.495713652738446</v>
      </c>
      <c r="G69" s="23" t="s">
        <v>34</v>
      </c>
      <c r="H69" s="77">
        <v>0.5711893907998342</v>
      </c>
      <c r="J69" s="23" t="s">
        <v>34</v>
      </c>
      <c r="K69" s="77">
        <v>2.92620780939775</v>
      </c>
    </row>
    <row r="70" spans="1:11" ht="15">
      <c r="A70" s="23" t="s">
        <v>30</v>
      </c>
      <c r="B70" s="77">
        <v>4.789437958186261</v>
      </c>
      <c r="D70" s="23" t="s">
        <v>23</v>
      </c>
      <c r="E70" s="77">
        <v>2.340740740740741</v>
      </c>
      <c r="G70" s="23" t="s">
        <v>40</v>
      </c>
      <c r="H70" s="77">
        <v>0.46262064452805496</v>
      </c>
      <c r="J70" s="23" t="s">
        <v>24</v>
      </c>
      <c r="K70" s="77">
        <v>2.888964980304454</v>
      </c>
    </row>
    <row r="71" spans="1:11" ht="15">
      <c r="A71" s="23" t="s">
        <v>27</v>
      </c>
      <c r="B71" s="77">
        <v>3.639325956424212</v>
      </c>
      <c r="D71" s="23" t="s">
        <v>20</v>
      </c>
      <c r="E71" s="77">
        <v>2.2834728033472804</v>
      </c>
      <c r="G71" s="23" t="s">
        <v>23</v>
      </c>
      <c r="H71" s="77">
        <v>0.44588910133843207</v>
      </c>
      <c r="J71" s="23" t="s">
        <v>21</v>
      </c>
      <c r="K71" s="77">
        <v>1.279136214622996</v>
      </c>
    </row>
    <row r="72" spans="1:11" ht="15">
      <c r="A72" s="23" t="s">
        <v>42</v>
      </c>
      <c r="B72" s="77">
        <v>3.1399463530382747</v>
      </c>
      <c r="D72" s="23" t="s">
        <v>37</v>
      </c>
      <c r="E72" s="77">
        <v>2.011612251767082</v>
      </c>
      <c r="G72" s="23" t="s">
        <v>32</v>
      </c>
      <c r="H72" s="77">
        <v>0.17028061224489796</v>
      </c>
      <c r="J72" s="23" t="s">
        <v>37</v>
      </c>
      <c r="K72" s="77">
        <v>1.1090860873859207</v>
      </c>
    </row>
    <row r="73" spans="1:11" ht="15">
      <c r="A73" s="23" t="s">
        <v>15</v>
      </c>
      <c r="B73" s="77">
        <v>3.092958292293036</v>
      </c>
      <c r="D73" s="23" t="s">
        <v>17</v>
      </c>
      <c r="E73" s="77">
        <v>1.9877010660866297</v>
      </c>
      <c r="G73" s="23" t="s">
        <v>15</v>
      </c>
      <c r="H73" s="77">
        <v>0.15010338110542984</v>
      </c>
      <c r="J73" s="23" t="s">
        <v>28</v>
      </c>
      <c r="K73" s="77">
        <v>1.0327169274537695</v>
      </c>
    </row>
    <row r="74" spans="1:11" ht="15">
      <c r="A74" s="23" t="s">
        <v>25</v>
      </c>
      <c r="B74" s="77">
        <v>2.8106217212901887</v>
      </c>
      <c r="D74" s="23" t="s">
        <v>34</v>
      </c>
      <c r="E74" s="77">
        <v>1.534223602484472</v>
      </c>
      <c r="G74" s="23" t="s">
        <v>17</v>
      </c>
      <c r="H74" s="77">
        <v>0.12409295147056992</v>
      </c>
      <c r="J74" s="23" t="s">
        <v>32</v>
      </c>
      <c r="K74" s="77">
        <v>0.6708366533864542</v>
      </c>
    </row>
    <row r="75" spans="1:11" ht="15">
      <c r="A75" s="23" t="s">
        <v>24</v>
      </c>
      <c r="B75" s="77">
        <v>2.767255660310624</v>
      </c>
      <c r="D75" s="23" t="s">
        <v>31</v>
      </c>
      <c r="E75" s="77">
        <v>1.1415134672937153</v>
      </c>
      <c r="G75" s="23" t="s">
        <v>26</v>
      </c>
      <c r="H75" s="77">
        <v>0.08313148788927335</v>
      </c>
      <c r="J75" s="23" t="s">
        <v>16</v>
      </c>
      <c r="K75" s="77">
        <v>0.641984864121087</v>
      </c>
    </row>
    <row r="76" spans="1:11" ht="15">
      <c r="A76" s="23" t="s">
        <v>32</v>
      </c>
      <c r="B76" s="77">
        <v>2.3529925187032417</v>
      </c>
      <c r="D76" s="23" t="s">
        <v>26</v>
      </c>
      <c r="E76" s="77">
        <v>0.9188679245283019</v>
      </c>
      <c r="G76" s="23" t="s">
        <v>51</v>
      </c>
      <c r="H76" s="77">
        <v>0.0810095396608225</v>
      </c>
      <c r="J76" s="23" t="s">
        <v>33</v>
      </c>
      <c r="K76" s="77">
        <v>0</v>
      </c>
    </row>
    <row r="77" spans="1:11" ht="15">
      <c r="A77" s="23" t="s">
        <v>31</v>
      </c>
      <c r="B77" s="77">
        <v>1.719612229679344</v>
      </c>
      <c r="D77" s="23" t="s">
        <v>32</v>
      </c>
      <c r="E77" s="77">
        <v>0.8458823529411765</v>
      </c>
      <c r="G77" s="23" t="s">
        <v>36</v>
      </c>
      <c r="H77" s="77">
        <v>0.0706395103700186</v>
      </c>
      <c r="K77" s="77"/>
    </row>
    <row r="78" spans="1:11" ht="15">
      <c r="A78" s="23" t="s">
        <v>26</v>
      </c>
      <c r="B78" s="77">
        <v>1.657142857142857</v>
      </c>
      <c r="D78" s="23" t="s">
        <v>36</v>
      </c>
      <c r="E78" s="77">
        <v>0.5856392917519352</v>
      </c>
      <c r="G78" s="23" t="s">
        <v>30</v>
      </c>
      <c r="H78" s="77">
        <v>0.035844301316157935</v>
      </c>
      <c r="J78" s="23" t="s">
        <v>46</v>
      </c>
      <c r="K78" s="77">
        <v>0.07458057956278596</v>
      </c>
    </row>
    <row r="79" spans="1:11" ht="15">
      <c r="A79" s="23" t="s">
        <v>37</v>
      </c>
      <c r="B79" s="77">
        <v>1.6328483735318287</v>
      </c>
      <c r="D79" s="23" t="s">
        <v>24</v>
      </c>
      <c r="E79" s="77">
        <v>0.47881722084778466</v>
      </c>
      <c r="G79" s="23" t="s">
        <v>21</v>
      </c>
      <c r="H79" s="77">
        <v>0.03181329118127598</v>
      </c>
      <c r="J79" s="1" t="s">
        <v>47</v>
      </c>
      <c r="K79" s="77">
        <v>0.05459169583971965</v>
      </c>
    </row>
    <row r="80" spans="1:11" ht="15">
      <c r="A80" s="23" t="s">
        <v>34</v>
      </c>
      <c r="B80" s="77">
        <v>1.2857519788918206</v>
      </c>
      <c r="D80" s="23" t="s">
        <v>16</v>
      </c>
      <c r="E80" s="77">
        <v>0.26150939644029036</v>
      </c>
      <c r="G80" s="23" t="s">
        <v>39</v>
      </c>
      <c r="H80" s="77">
        <v>0.027265786890609663</v>
      </c>
      <c r="J80" s="23" t="s">
        <v>36</v>
      </c>
      <c r="K80" s="77" t="s">
        <v>22</v>
      </c>
    </row>
    <row r="81" spans="1:11" ht="15">
      <c r="A81" s="23" t="s">
        <v>36</v>
      </c>
      <c r="B81" s="77">
        <v>0.6844903158329904</v>
      </c>
      <c r="D81" s="23" t="s">
        <v>21</v>
      </c>
      <c r="E81" s="77">
        <v>0.16848153797041818</v>
      </c>
      <c r="G81" s="23" t="s">
        <v>24</v>
      </c>
      <c r="H81" s="77">
        <v>0.025557465151135335</v>
      </c>
      <c r="J81" s="23" t="s">
        <v>17</v>
      </c>
      <c r="K81" s="77" t="s">
        <v>22</v>
      </c>
    </row>
    <row r="82" spans="1:11" ht="15">
      <c r="A82" s="23" t="s">
        <v>21</v>
      </c>
      <c r="B82" s="77">
        <v>0.6234612889533161</v>
      </c>
      <c r="D82" s="23" t="s">
        <v>28</v>
      </c>
      <c r="E82" s="77">
        <v>0</v>
      </c>
      <c r="G82" s="23" t="s">
        <v>37</v>
      </c>
      <c r="H82" s="77">
        <v>0.0024991570303667414</v>
      </c>
      <c r="J82" s="23" t="s">
        <v>40</v>
      </c>
      <c r="K82" s="77" t="s">
        <v>22</v>
      </c>
    </row>
    <row r="83" spans="1:11" ht="15">
      <c r="A83" s="23" t="s">
        <v>16</v>
      </c>
      <c r="B83" s="77">
        <v>0.23899281598975747</v>
      </c>
      <c r="D83" s="23" t="s">
        <v>33</v>
      </c>
      <c r="E83" s="77">
        <v>0</v>
      </c>
      <c r="G83" s="23" t="s">
        <v>28</v>
      </c>
      <c r="H83" s="77">
        <v>0</v>
      </c>
      <c r="J83" s="23" t="s">
        <v>20</v>
      </c>
      <c r="K83" s="77" t="s">
        <v>22</v>
      </c>
    </row>
    <row r="84" spans="1:11" ht="15">
      <c r="A84" s="23" t="s">
        <v>28</v>
      </c>
      <c r="B84" s="77">
        <v>0</v>
      </c>
      <c r="D84" s="23" t="s">
        <v>38</v>
      </c>
      <c r="E84" s="77">
        <v>0</v>
      </c>
      <c r="G84" s="23" t="s">
        <v>33</v>
      </c>
      <c r="H84" s="77">
        <v>0</v>
      </c>
      <c r="J84" s="23" t="s">
        <v>31</v>
      </c>
      <c r="K84" s="77" t="s">
        <v>22</v>
      </c>
    </row>
    <row r="85" spans="1:11" ht="15">
      <c r="A85" s="23" t="s">
        <v>33</v>
      </c>
      <c r="B85" s="77">
        <v>0</v>
      </c>
      <c r="G85" s="23" t="s">
        <v>16</v>
      </c>
      <c r="H85" s="77">
        <v>0</v>
      </c>
      <c r="J85" s="23" t="s">
        <v>38</v>
      </c>
      <c r="K85" s="77" t="s">
        <v>22</v>
      </c>
    </row>
    <row r="86" spans="4:11" ht="15">
      <c r="D86" s="1" t="s">
        <v>47</v>
      </c>
      <c r="E86" s="1">
        <v>0.10000054249842223</v>
      </c>
      <c r="G86" s="23"/>
      <c r="H86" s="77"/>
      <c r="J86" s="23" t="s">
        <v>29</v>
      </c>
      <c r="K86" s="77" t="s">
        <v>22</v>
      </c>
    </row>
    <row r="87" spans="1:11" ht="15">
      <c r="A87" s="23" t="s">
        <v>46</v>
      </c>
      <c r="B87" s="77">
        <v>0.27793478260869564</v>
      </c>
      <c r="D87" s="1" t="s">
        <v>51</v>
      </c>
      <c r="E87" s="1" t="s">
        <v>22</v>
      </c>
      <c r="G87" s="23" t="s">
        <v>46</v>
      </c>
      <c r="H87" s="77">
        <v>0.0013597033374536465</v>
      </c>
      <c r="J87" s="23" t="s">
        <v>41</v>
      </c>
      <c r="K87" s="77" t="s">
        <v>22</v>
      </c>
    </row>
    <row r="88" spans="1:11" ht="15">
      <c r="A88" s="23" t="s">
        <v>47</v>
      </c>
      <c r="B88" s="77">
        <v>0.06841857340324486</v>
      </c>
      <c r="D88" s="23" t="s">
        <v>46</v>
      </c>
      <c r="E88" s="77" t="s">
        <v>22</v>
      </c>
      <c r="F88" s="25"/>
      <c r="G88" s="25" t="s">
        <v>47</v>
      </c>
      <c r="H88" s="25" t="s">
        <v>22</v>
      </c>
      <c r="I88" s="25"/>
      <c r="J88" s="23" t="s">
        <v>18</v>
      </c>
      <c r="K88" s="77" t="s">
        <v>22</v>
      </c>
    </row>
    <row r="95" spans="1:21" s="39" customFormat="1" ht="15">
      <c r="A95" s="39" t="s">
        <v>176</v>
      </c>
      <c r="E95" s="39" t="s">
        <v>167</v>
      </c>
      <c r="I95" s="39" t="s">
        <v>169</v>
      </c>
      <c r="M95" s="39" t="s">
        <v>171</v>
      </c>
      <c r="U95" s="39" t="s">
        <v>190</v>
      </c>
    </row>
    <row r="96" spans="1:22" s="39" customFormat="1" ht="15">
      <c r="A96" s="2" t="s">
        <v>159</v>
      </c>
      <c r="B96" s="347"/>
      <c r="C96" s="347"/>
      <c r="E96" s="24" t="s">
        <v>168</v>
      </c>
      <c r="F96" s="326"/>
      <c r="G96" s="326"/>
      <c r="I96" s="24" t="s">
        <v>170</v>
      </c>
      <c r="J96" s="326"/>
      <c r="K96" s="326"/>
      <c r="M96" s="24" t="s">
        <v>172</v>
      </c>
      <c r="N96" s="326"/>
      <c r="O96" s="326"/>
      <c r="Q96" s="39" t="s">
        <v>173</v>
      </c>
      <c r="U96" s="122" t="s">
        <v>94</v>
      </c>
      <c r="V96" s="348"/>
    </row>
    <row r="98" spans="1:22" ht="15">
      <c r="A98" s="2" t="s">
        <v>3</v>
      </c>
      <c r="B98" s="4">
        <v>42296.40293981481</v>
      </c>
      <c r="C98" s="3"/>
      <c r="E98" s="24" t="s">
        <v>3</v>
      </c>
      <c r="F98" s="153">
        <v>42296.40298611111</v>
      </c>
      <c r="G98" s="25"/>
      <c r="I98" s="24" t="s">
        <v>3</v>
      </c>
      <c r="J98" s="153">
        <v>42268.4796412037</v>
      </c>
      <c r="K98" s="25"/>
      <c r="M98" s="24" t="s">
        <v>3</v>
      </c>
      <c r="N98" s="153">
        <v>42268.47966435185</v>
      </c>
      <c r="O98" s="25"/>
      <c r="U98" s="122" t="s">
        <v>3</v>
      </c>
      <c r="V98" s="124">
        <v>42306.34789351852</v>
      </c>
    </row>
    <row r="99" spans="1:22" ht="15">
      <c r="A99" s="2" t="s">
        <v>4</v>
      </c>
      <c r="B99" s="4">
        <v>42304.67899752315</v>
      </c>
      <c r="C99" s="3"/>
      <c r="E99" s="24" t="s">
        <v>4</v>
      </c>
      <c r="F99" s="153">
        <v>42303.581170011574</v>
      </c>
      <c r="G99" s="25"/>
      <c r="I99" s="24" t="s">
        <v>4</v>
      </c>
      <c r="J99" s="153">
        <v>42303.58228908565</v>
      </c>
      <c r="K99" s="25"/>
      <c r="M99" s="24" t="s">
        <v>4</v>
      </c>
      <c r="N99" s="153">
        <v>42303.583258935185</v>
      </c>
      <c r="O99" s="25"/>
      <c r="U99" s="122" t="s">
        <v>4</v>
      </c>
      <c r="V99" s="124">
        <v>42307.43432167824</v>
      </c>
    </row>
    <row r="100" spans="1:22" ht="15">
      <c r="A100" s="2" t="s">
        <v>5</v>
      </c>
      <c r="B100" s="2" t="s">
        <v>6</v>
      </c>
      <c r="C100" s="3"/>
      <c r="E100" s="24" t="s">
        <v>5</v>
      </c>
      <c r="F100" s="24" t="s">
        <v>6</v>
      </c>
      <c r="G100" s="25"/>
      <c r="I100" s="24" t="s">
        <v>5</v>
      </c>
      <c r="J100" s="24" t="s">
        <v>6</v>
      </c>
      <c r="K100" s="25"/>
      <c r="M100" s="24" t="s">
        <v>5</v>
      </c>
      <c r="N100" s="24" t="s">
        <v>6</v>
      </c>
      <c r="O100" s="25"/>
      <c r="U100" s="122" t="s">
        <v>5</v>
      </c>
      <c r="V100" s="122" t="s">
        <v>6</v>
      </c>
    </row>
    <row r="102" spans="1:15" ht="15">
      <c r="A102" s="2" t="s">
        <v>59</v>
      </c>
      <c r="B102" s="2" t="s">
        <v>14</v>
      </c>
      <c r="C102" s="3"/>
      <c r="E102" s="24" t="s">
        <v>160</v>
      </c>
      <c r="F102" s="24" t="s">
        <v>97</v>
      </c>
      <c r="G102" s="25"/>
      <c r="I102" s="24" t="s">
        <v>161</v>
      </c>
      <c r="J102" s="24" t="s">
        <v>162</v>
      </c>
      <c r="K102" s="25"/>
      <c r="M102" s="24" t="s">
        <v>161</v>
      </c>
      <c r="N102" s="24" t="s">
        <v>162</v>
      </c>
      <c r="O102" s="25"/>
    </row>
    <row r="103" spans="1:27" ht="15">
      <c r="A103" s="2" t="s">
        <v>161</v>
      </c>
      <c r="B103" s="2" t="s">
        <v>162</v>
      </c>
      <c r="C103" s="3"/>
      <c r="E103" s="24" t="s">
        <v>161</v>
      </c>
      <c r="F103" s="24" t="s">
        <v>162</v>
      </c>
      <c r="G103" s="25"/>
      <c r="I103" s="24" t="s">
        <v>160</v>
      </c>
      <c r="J103" s="24" t="s">
        <v>157</v>
      </c>
      <c r="K103" s="25"/>
      <c r="M103" s="24" t="s">
        <v>160</v>
      </c>
      <c r="N103" s="24" t="s">
        <v>98</v>
      </c>
      <c r="O103" s="25"/>
      <c r="U103" s="2" t="s">
        <v>59</v>
      </c>
      <c r="V103" s="2" t="s">
        <v>14</v>
      </c>
      <c r="W103" s="3"/>
      <c r="X103" s="3"/>
      <c r="Y103" s="3"/>
      <c r="Z103" s="3"/>
      <c r="AA103" s="3"/>
    </row>
    <row r="104" spans="1:29" ht="15">
      <c r="A104" s="2" t="s">
        <v>7</v>
      </c>
      <c r="B104" s="2" t="s">
        <v>163</v>
      </c>
      <c r="C104" s="3"/>
      <c r="E104" s="24" t="s">
        <v>7</v>
      </c>
      <c r="F104" s="24" t="s">
        <v>163</v>
      </c>
      <c r="G104" s="25"/>
      <c r="I104" s="24" t="s">
        <v>7</v>
      </c>
      <c r="J104" s="24" t="s">
        <v>163</v>
      </c>
      <c r="K104" s="25"/>
      <c r="M104" s="24" t="s">
        <v>7</v>
      </c>
      <c r="N104" s="24" t="s">
        <v>163</v>
      </c>
      <c r="O104" s="25"/>
      <c r="U104" s="2" t="s">
        <v>7</v>
      </c>
      <c r="V104" s="2" t="s">
        <v>83</v>
      </c>
      <c r="W104" s="3"/>
      <c r="X104" s="3"/>
      <c r="Y104" s="3"/>
      <c r="Z104" s="3"/>
      <c r="AA104" s="3"/>
      <c r="AC104" s="1" t="s">
        <v>179</v>
      </c>
    </row>
    <row r="106" spans="1:39" ht="15">
      <c r="A106" s="154" t="s">
        <v>177</v>
      </c>
      <c r="B106" s="154" t="s">
        <v>96</v>
      </c>
      <c r="C106" s="154" t="s">
        <v>178</v>
      </c>
      <c r="E106" s="26" t="s">
        <v>80</v>
      </c>
      <c r="F106" s="26" t="s">
        <v>13</v>
      </c>
      <c r="G106" s="26" t="s">
        <v>14</v>
      </c>
      <c r="I106" s="26" t="s">
        <v>80</v>
      </c>
      <c r="J106" s="26" t="s">
        <v>13</v>
      </c>
      <c r="K106" s="26" t="s">
        <v>14</v>
      </c>
      <c r="M106" s="26" t="s">
        <v>80</v>
      </c>
      <c r="N106" s="26" t="s">
        <v>13</v>
      </c>
      <c r="O106" s="26" t="s">
        <v>14</v>
      </c>
      <c r="Q106" s="26" t="s">
        <v>80</v>
      </c>
      <c r="R106" s="26" t="s">
        <v>13</v>
      </c>
      <c r="S106" s="26" t="s">
        <v>14</v>
      </c>
      <c r="U106" s="154" t="s">
        <v>95</v>
      </c>
      <c r="V106" s="154" t="s">
        <v>96</v>
      </c>
      <c r="W106" s="154" t="s">
        <v>178</v>
      </c>
      <c r="X106" s="154" t="s">
        <v>97</v>
      </c>
      <c r="Y106" s="154" t="s">
        <v>98</v>
      </c>
      <c r="Z106" s="154" t="s">
        <v>157</v>
      </c>
      <c r="AA106" s="154" t="s">
        <v>158</v>
      </c>
      <c r="AC106" s="351" t="s">
        <v>95</v>
      </c>
      <c r="AD106" s="351" t="s">
        <v>96</v>
      </c>
      <c r="AE106" s="351" t="s">
        <v>178</v>
      </c>
      <c r="AF106" s="351" t="s">
        <v>97</v>
      </c>
      <c r="AG106" s="351" t="s">
        <v>180</v>
      </c>
      <c r="AI106" s="351"/>
      <c r="AJ106" s="351" t="s">
        <v>96</v>
      </c>
      <c r="AK106" s="351" t="s">
        <v>178</v>
      </c>
      <c r="AL106" s="351" t="s">
        <v>97</v>
      </c>
      <c r="AM106" s="351" t="s">
        <v>180</v>
      </c>
    </row>
    <row r="107" spans="1:39" ht="15">
      <c r="A107" s="154" t="s">
        <v>164</v>
      </c>
      <c r="B107" s="5">
        <v>88387.62</v>
      </c>
      <c r="C107" s="5">
        <v>23556.66</v>
      </c>
      <c r="E107" s="26" t="s">
        <v>164</v>
      </c>
      <c r="F107" s="27">
        <v>146241.51</v>
      </c>
      <c r="G107" s="27">
        <v>148310.59</v>
      </c>
      <c r="I107" s="26" t="s">
        <v>15</v>
      </c>
      <c r="J107" s="27">
        <v>38.59</v>
      </c>
      <c r="K107" s="29" t="s">
        <v>22</v>
      </c>
      <c r="M107" s="26" t="s">
        <v>15</v>
      </c>
      <c r="N107" s="27">
        <v>117.32</v>
      </c>
      <c r="O107" s="29" t="s">
        <v>22</v>
      </c>
      <c r="Q107" s="26" t="s">
        <v>15</v>
      </c>
      <c r="R107" s="29">
        <f>SUM(J107:N107)</f>
        <v>155.91</v>
      </c>
      <c r="S107" s="27">
        <f aca="true" t="shared" si="0" ref="S107:S139">SUM(O107,K107)</f>
        <v>0</v>
      </c>
      <c r="U107" s="125" t="s">
        <v>15</v>
      </c>
      <c r="V107" s="126">
        <v>76620</v>
      </c>
      <c r="W107" s="126">
        <v>12955</v>
      </c>
      <c r="X107" s="126">
        <v>9532</v>
      </c>
      <c r="Y107" s="126">
        <v>15923</v>
      </c>
      <c r="Z107" s="126">
        <v>5778</v>
      </c>
      <c r="AA107" s="126">
        <v>2098231</v>
      </c>
      <c r="AC107" s="357" t="s">
        <v>15</v>
      </c>
      <c r="AD107" s="358">
        <f>+V107/(B108*1000)*100</f>
        <v>3.092958292293036</v>
      </c>
      <c r="AE107" s="358">
        <f>+W107/(C108*1000)*100</f>
        <v>2.495713652738446</v>
      </c>
      <c r="AF107" s="358">
        <f>+X107/(G108*1000)*100</f>
        <v>0.15010338110542984</v>
      </c>
      <c r="AG107" s="358">
        <f>+(Y107+Z107)/(R107*1000)*100</f>
        <v>13.918927586428067</v>
      </c>
      <c r="AI107" s="357" t="s">
        <v>33</v>
      </c>
      <c r="AJ107" s="358">
        <v>0</v>
      </c>
      <c r="AK107" s="358">
        <v>0</v>
      </c>
      <c r="AL107" s="358">
        <v>0</v>
      </c>
      <c r="AM107" s="358">
        <v>0</v>
      </c>
    </row>
    <row r="108" spans="1:39" ht="15">
      <c r="A108" s="154" t="s">
        <v>15</v>
      </c>
      <c r="B108" s="5">
        <v>2477.24</v>
      </c>
      <c r="C108" s="5">
        <v>519.09</v>
      </c>
      <c r="E108" s="26" t="s">
        <v>15</v>
      </c>
      <c r="F108" s="27">
        <v>6351.28</v>
      </c>
      <c r="G108" s="27">
        <v>6350.29</v>
      </c>
      <c r="I108" s="26" t="s">
        <v>16</v>
      </c>
      <c r="J108" s="27">
        <v>289.31</v>
      </c>
      <c r="K108" s="27">
        <v>292.64</v>
      </c>
      <c r="M108" s="26" t="s">
        <v>16</v>
      </c>
      <c r="N108" s="27">
        <v>1369.58</v>
      </c>
      <c r="O108" s="27">
        <v>1335.28</v>
      </c>
      <c r="Q108" s="26" t="s">
        <v>16</v>
      </c>
      <c r="R108" s="27">
        <f aca="true" t="shared" si="1" ref="R108:R140">SUM(J108:N108)</f>
        <v>1951.53</v>
      </c>
      <c r="S108" s="27">
        <f t="shared" si="0"/>
        <v>1627.92</v>
      </c>
      <c r="U108" s="125" t="s">
        <v>16</v>
      </c>
      <c r="V108" s="126">
        <v>1344</v>
      </c>
      <c r="W108" s="126">
        <v>789</v>
      </c>
      <c r="X108" s="126">
        <v>0</v>
      </c>
      <c r="Y108" s="126">
        <v>7250</v>
      </c>
      <c r="Z108" s="126">
        <v>3201</v>
      </c>
      <c r="AA108" s="126">
        <v>500</v>
      </c>
      <c r="AC108" s="357" t="s">
        <v>16</v>
      </c>
      <c r="AD108" s="358">
        <f>+V108/(B109*1000)*100</f>
        <v>0.23899281598975747</v>
      </c>
      <c r="AE108" s="358">
        <f>+W108/(C109*1000)*100</f>
        <v>0.26150939644029036</v>
      </c>
      <c r="AF108" s="358">
        <f>+X108/(G109*1000)*100</f>
        <v>0</v>
      </c>
      <c r="AG108" s="358">
        <f>+(Y108+Z108)/(S108*1000)*100</f>
        <v>0.641984864121087</v>
      </c>
      <c r="AI108" s="357" t="s">
        <v>28</v>
      </c>
      <c r="AJ108" s="358">
        <v>0</v>
      </c>
      <c r="AK108" s="358">
        <v>0</v>
      </c>
      <c r="AL108" s="358">
        <v>0</v>
      </c>
      <c r="AM108" s="358">
        <v>1.0327169274537695</v>
      </c>
    </row>
    <row r="109" spans="1:39" ht="15">
      <c r="A109" s="154" t="s">
        <v>16</v>
      </c>
      <c r="B109" s="5">
        <v>562.36</v>
      </c>
      <c r="C109" s="5">
        <v>301.71</v>
      </c>
      <c r="E109" s="26" t="s">
        <v>16</v>
      </c>
      <c r="F109" s="27">
        <v>586.42</v>
      </c>
      <c r="G109" s="27">
        <v>553.11</v>
      </c>
      <c r="I109" s="26" t="s">
        <v>17</v>
      </c>
      <c r="J109" s="29" t="s">
        <v>22</v>
      </c>
      <c r="K109" s="29" t="s">
        <v>22</v>
      </c>
      <c r="M109" s="26" t="s">
        <v>17</v>
      </c>
      <c r="N109" s="29" t="s">
        <v>22</v>
      </c>
      <c r="O109" s="29" t="s">
        <v>22</v>
      </c>
      <c r="Q109" s="26" t="s">
        <v>17</v>
      </c>
      <c r="R109" s="27">
        <f t="shared" si="1"/>
        <v>0</v>
      </c>
      <c r="S109" s="27">
        <f t="shared" si="0"/>
        <v>0</v>
      </c>
      <c r="U109" s="125" t="s">
        <v>17</v>
      </c>
      <c r="V109" s="126">
        <v>224873</v>
      </c>
      <c r="W109" s="126">
        <v>7402</v>
      </c>
      <c r="X109" s="126">
        <v>1994</v>
      </c>
      <c r="Y109" s="126">
        <v>100385</v>
      </c>
      <c r="Z109" s="126">
        <v>9112</v>
      </c>
      <c r="AA109" s="126">
        <v>39330</v>
      </c>
      <c r="AC109" s="357" t="s">
        <v>17</v>
      </c>
      <c r="AD109" s="358">
        <f>+V109/(B110*1000)*100</f>
        <v>16.37738789719388</v>
      </c>
      <c r="AE109" s="358">
        <f>+W109/(C110*1000)*100</f>
        <v>1.9877010660866297</v>
      </c>
      <c r="AF109" s="358">
        <f>+X109/(G110*1000)*100</f>
        <v>0.12409295147056992</v>
      </c>
      <c r="AG109" s="358" t="s">
        <v>22</v>
      </c>
      <c r="AI109" s="357" t="s">
        <v>38</v>
      </c>
      <c r="AJ109" s="358">
        <v>5.842819006940736</v>
      </c>
      <c r="AK109" s="358">
        <v>0</v>
      </c>
      <c r="AL109" s="358">
        <v>1.1129650667424027</v>
      </c>
      <c r="AM109" s="358" t="s">
        <v>22</v>
      </c>
    </row>
    <row r="110" spans="1:39" ht="15">
      <c r="A110" s="154" t="s">
        <v>17</v>
      </c>
      <c r="B110" s="5">
        <v>1373.07</v>
      </c>
      <c r="C110" s="5">
        <v>372.39</v>
      </c>
      <c r="E110" s="26" t="s">
        <v>17</v>
      </c>
      <c r="F110" s="27">
        <v>1547.69</v>
      </c>
      <c r="G110" s="27">
        <v>1606.86</v>
      </c>
      <c r="I110" s="26" t="s">
        <v>18</v>
      </c>
      <c r="J110" s="29" t="s">
        <v>22</v>
      </c>
      <c r="K110" s="29" t="s">
        <v>22</v>
      </c>
      <c r="M110" s="26" t="s">
        <v>18</v>
      </c>
      <c r="N110" s="29" t="s">
        <v>22</v>
      </c>
      <c r="O110" s="29" t="s">
        <v>22</v>
      </c>
      <c r="Q110" s="26" t="s">
        <v>18</v>
      </c>
      <c r="R110" s="27">
        <f t="shared" si="1"/>
        <v>0</v>
      </c>
      <c r="S110" s="27">
        <f t="shared" si="0"/>
        <v>0</v>
      </c>
      <c r="U110" s="125" t="s">
        <v>18</v>
      </c>
      <c r="V110" s="126">
        <v>182131</v>
      </c>
      <c r="W110" s="126">
        <v>63261</v>
      </c>
      <c r="X110" s="126">
        <v>215581</v>
      </c>
      <c r="Y110" s="126">
        <v>9820</v>
      </c>
      <c r="Z110" s="126">
        <v>2039</v>
      </c>
      <c r="AA110" s="126">
        <v>1630407</v>
      </c>
      <c r="AC110" s="357" t="s">
        <v>18</v>
      </c>
      <c r="AD110" s="358">
        <f>+V110/(B111*1000)*100</f>
        <v>11.727688345138441</v>
      </c>
      <c r="AE110" s="358">
        <f>+W110/(C111*1000)*100</f>
        <v>11.56508226691042</v>
      </c>
      <c r="AF110" s="358">
        <f>+X110/(G111*1000)*100</f>
        <v>1.6962860964670705</v>
      </c>
      <c r="AG110" s="358" t="s">
        <v>22</v>
      </c>
      <c r="AI110" s="357" t="s">
        <v>21</v>
      </c>
      <c r="AJ110" s="358">
        <v>0.6234612889533161</v>
      </c>
      <c r="AK110" s="358">
        <v>0.16848153797041818</v>
      </c>
      <c r="AL110" s="358">
        <v>0.03181329118127598</v>
      </c>
      <c r="AM110" s="358">
        <v>1.279136214622996</v>
      </c>
    </row>
    <row r="111" spans="1:39" ht="15">
      <c r="A111" s="154" t="s">
        <v>18</v>
      </c>
      <c r="B111" s="6">
        <v>1553</v>
      </c>
      <c r="C111" s="6">
        <v>547</v>
      </c>
      <c r="E111" s="26" t="s">
        <v>18</v>
      </c>
      <c r="F111" s="28">
        <v>12402</v>
      </c>
      <c r="G111" s="28">
        <v>12709</v>
      </c>
      <c r="I111" s="26" t="s">
        <v>19</v>
      </c>
      <c r="J111" s="27">
        <v>130.19</v>
      </c>
      <c r="K111" s="28">
        <v>117</v>
      </c>
      <c r="M111" s="26" t="s">
        <v>19</v>
      </c>
      <c r="N111" s="27">
        <v>1569.96</v>
      </c>
      <c r="O111" s="27">
        <v>1600.78</v>
      </c>
      <c r="Q111" s="26" t="s">
        <v>19</v>
      </c>
      <c r="R111" s="27">
        <f t="shared" si="1"/>
        <v>1817.15</v>
      </c>
      <c r="S111" s="27">
        <f t="shared" si="0"/>
        <v>1717.78</v>
      </c>
      <c r="U111" s="125" t="s">
        <v>19</v>
      </c>
      <c r="V111" s="126">
        <v>643600</v>
      </c>
      <c r="W111" s="126">
        <v>148500</v>
      </c>
      <c r="X111" s="126">
        <v>195300</v>
      </c>
      <c r="Y111" s="126">
        <v>230700</v>
      </c>
      <c r="Z111" s="126">
        <v>42200</v>
      </c>
      <c r="AA111" s="126">
        <v>4929300</v>
      </c>
      <c r="AC111" s="357" t="s">
        <v>19</v>
      </c>
      <c r="AD111" s="358">
        <f>+V111/(B112*1000)*100</f>
        <v>5.050937083813693</v>
      </c>
      <c r="AE111" s="358">
        <f>+W111/(C112*1000)*100</f>
        <v>3.4569614123957093</v>
      </c>
      <c r="AF111" s="358">
        <f>+X111/(G112*1000)*100</f>
        <v>0.6891565295728606</v>
      </c>
      <c r="AG111" s="358">
        <f>+(Y111+Z111)/(S111*1000)*100</f>
        <v>15.886784105065841</v>
      </c>
      <c r="AI111" s="357" t="s">
        <v>16</v>
      </c>
      <c r="AJ111" s="358">
        <v>0.23899281598975747</v>
      </c>
      <c r="AK111" s="358">
        <v>0.26150939644029036</v>
      </c>
      <c r="AL111" s="358">
        <v>0</v>
      </c>
      <c r="AM111" s="358">
        <v>0.641984864121087</v>
      </c>
    </row>
    <row r="112" spans="1:39" ht="15">
      <c r="A112" s="154" t="s">
        <v>19</v>
      </c>
      <c r="B112" s="5">
        <v>12742.19</v>
      </c>
      <c r="C112" s="5">
        <v>4295.68</v>
      </c>
      <c r="E112" s="26" t="s">
        <v>19</v>
      </c>
      <c r="F112" s="27">
        <v>28133.26</v>
      </c>
      <c r="G112" s="27">
        <v>28338.99</v>
      </c>
      <c r="I112" s="26" t="s">
        <v>20</v>
      </c>
      <c r="J112" s="29" t="s">
        <v>22</v>
      </c>
      <c r="K112" s="29" t="s">
        <v>22</v>
      </c>
      <c r="M112" s="26" t="s">
        <v>20</v>
      </c>
      <c r="N112" s="29" t="s">
        <v>22</v>
      </c>
      <c r="O112" s="29" t="s">
        <v>22</v>
      </c>
      <c r="Q112" s="26" t="s">
        <v>20</v>
      </c>
      <c r="R112" s="27">
        <f t="shared" si="1"/>
        <v>0</v>
      </c>
      <c r="S112" s="27">
        <f t="shared" si="0"/>
        <v>0</v>
      </c>
      <c r="U112" s="125" t="s">
        <v>20</v>
      </c>
      <c r="V112" s="126">
        <v>31996</v>
      </c>
      <c r="W112" s="126">
        <v>2183</v>
      </c>
      <c r="X112" s="126">
        <v>2731</v>
      </c>
      <c r="Y112" s="126">
        <v>36121</v>
      </c>
      <c r="Z112" s="126">
        <v>1009</v>
      </c>
      <c r="AA112" s="126">
        <v>21020</v>
      </c>
      <c r="AC112" s="357" t="s">
        <v>20</v>
      </c>
      <c r="AD112" s="358">
        <f>+V112/(B113*1000)*100</f>
        <v>12.087646392142046</v>
      </c>
      <c r="AE112" s="358">
        <f>+W112/(C113*1000)*100</f>
        <v>2.2834728033472804</v>
      </c>
      <c r="AF112" s="358">
        <f>+X112/(G113*1000)*100</f>
        <v>0.7630623079072366</v>
      </c>
      <c r="AG112" s="358" t="s">
        <v>22</v>
      </c>
      <c r="AI112" s="357" t="s">
        <v>24</v>
      </c>
      <c r="AJ112" s="358">
        <v>2.767255660310624</v>
      </c>
      <c r="AK112" s="358">
        <v>0.47881722084778466</v>
      </c>
      <c r="AL112" s="358">
        <v>0.025557465151135335</v>
      </c>
      <c r="AM112" s="358">
        <v>2.888964980304454</v>
      </c>
    </row>
    <row r="113" spans="1:39" ht="15">
      <c r="A113" s="154" t="s">
        <v>20</v>
      </c>
      <c r="B113" s="160">
        <v>264.7</v>
      </c>
      <c r="C113" s="160">
        <v>95.6</v>
      </c>
      <c r="E113" s="26" t="s">
        <v>20</v>
      </c>
      <c r="F113" s="161">
        <v>358.7</v>
      </c>
      <c r="G113" s="161">
        <v>357.9</v>
      </c>
      <c r="I113" s="26" t="s">
        <v>21</v>
      </c>
      <c r="J113" s="28">
        <v>0</v>
      </c>
      <c r="K113" s="28">
        <v>0</v>
      </c>
      <c r="M113" s="26" t="s">
        <v>21</v>
      </c>
      <c r="N113" s="27">
        <v>3324.09</v>
      </c>
      <c r="O113" s="161">
        <v>3324.9</v>
      </c>
      <c r="Q113" s="26" t="s">
        <v>21</v>
      </c>
      <c r="R113" s="27">
        <f t="shared" si="1"/>
        <v>3324.09</v>
      </c>
      <c r="S113" s="27">
        <f t="shared" si="0"/>
        <v>3324.9</v>
      </c>
      <c r="U113" s="125" t="s">
        <v>21</v>
      </c>
      <c r="V113" s="126">
        <v>38923</v>
      </c>
      <c r="W113" s="126">
        <v>1900</v>
      </c>
      <c r="X113" s="126">
        <v>479</v>
      </c>
      <c r="Y113" s="126">
        <v>42201</v>
      </c>
      <c r="Z113" s="126">
        <v>329</v>
      </c>
      <c r="AA113" s="126">
        <v>73451</v>
      </c>
      <c r="AC113" s="357" t="s">
        <v>21</v>
      </c>
      <c r="AD113" s="358">
        <f>+V113/(B114*1000)*100</f>
        <v>0.6234612889533161</v>
      </c>
      <c r="AE113" s="358">
        <f>+W113/(C114*1000)*100</f>
        <v>0.16848153797041818</v>
      </c>
      <c r="AF113" s="358">
        <f>+X113/(G114*1000)*100</f>
        <v>0.03181329118127598</v>
      </c>
      <c r="AG113" s="358">
        <f>+(Y113+Z113)/(S113*1000)*100</f>
        <v>1.279136214622996</v>
      </c>
      <c r="AI113" s="357" t="s">
        <v>36</v>
      </c>
      <c r="AJ113" s="358">
        <v>0.6844903158329904</v>
      </c>
      <c r="AK113" s="358">
        <v>0.5856392917519352</v>
      </c>
      <c r="AL113" s="358">
        <v>0.0706395103700186</v>
      </c>
      <c r="AM113" s="358" t="s">
        <v>22</v>
      </c>
    </row>
    <row r="114" spans="1:39" ht="15">
      <c r="A114" s="154" t="s">
        <v>21</v>
      </c>
      <c r="B114" s="5">
        <v>6243.05</v>
      </c>
      <c r="C114" s="5">
        <v>1127.72</v>
      </c>
      <c r="E114" s="26" t="s">
        <v>21</v>
      </c>
      <c r="F114" s="27">
        <v>1469.09</v>
      </c>
      <c r="G114" s="27">
        <v>1505.66</v>
      </c>
      <c r="I114" s="26" t="s">
        <v>23</v>
      </c>
      <c r="J114" s="28">
        <v>4387</v>
      </c>
      <c r="K114" s="28">
        <v>4254</v>
      </c>
      <c r="M114" s="26" t="s">
        <v>23</v>
      </c>
      <c r="N114" s="28">
        <v>9356</v>
      </c>
      <c r="O114" s="28">
        <v>9072</v>
      </c>
      <c r="Q114" s="26" t="s">
        <v>23</v>
      </c>
      <c r="R114" s="27">
        <f t="shared" si="1"/>
        <v>17997</v>
      </c>
      <c r="S114" s="27">
        <f t="shared" si="0"/>
        <v>13326</v>
      </c>
      <c r="U114" s="125" t="s">
        <v>23</v>
      </c>
      <c r="V114" s="126">
        <v>70346</v>
      </c>
      <c r="W114" s="126">
        <v>3160</v>
      </c>
      <c r="X114" s="126">
        <v>4664</v>
      </c>
      <c r="Y114" s="126">
        <v>604364</v>
      </c>
      <c r="Z114" s="126">
        <v>353964</v>
      </c>
      <c r="AA114" s="126">
        <v>203154</v>
      </c>
      <c r="AC114" s="357" t="s">
        <v>23</v>
      </c>
      <c r="AD114" s="359">
        <f>+V114/(B115*1000)*100</f>
        <v>10.674658573596359</v>
      </c>
      <c r="AE114" s="359">
        <f>+W114/(C115*1000)*100</f>
        <v>2.340740740740741</v>
      </c>
      <c r="AF114" s="359">
        <f>+X114/(G115*1000)*100</f>
        <v>0.44588910133843207</v>
      </c>
      <c r="AG114" s="359">
        <f>+(Y114+Z114)/(S114*1000)*100</f>
        <v>7.191415278403122</v>
      </c>
      <c r="AI114" s="357" t="s">
        <v>32</v>
      </c>
      <c r="AJ114" s="358">
        <v>2.3529925187032417</v>
      </c>
      <c r="AK114" s="358">
        <v>0.8458823529411765</v>
      </c>
      <c r="AL114" s="358">
        <v>0.17028061224489796</v>
      </c>
      <c r="AM114" s="358">
        <v>0.6708366533864542</v>
      </c>
    </row>
    <row r="115" spans="1:39" ht="15">
      <c r="A115" s="154" t="s">
        <v>23</v>
      </c>
      <c r="B115" s="6">
        <v>659</v>
      </c>
      <c r="C115" s="6">
        <v>135</v>
      </c>
      <c r="E115" s="26" t="s">
        <v>23</v>
      </c>
      <c r="F115" s="28">
        <v>1031</v>
      </c>
      <c r="G115" s="28">
        <v>1046</v>
      </c>
      <c r="I115" s="26" t="s">
        <v>24</v>
      </c>
      <c r="J115" s="27">
        <v>2609.99</v>
      </c>
      <c r="K115" s="27">
        <v>2704.25</v>
      </c>
      <c r="M115" s="26" t="s">
        <v>24</v>
      </c>
      <c r="N115" s="27">
        <v>16118.59</v>
      </c>
      <c r="O115" s="27">
        <v>15431.83</v>
      </c>
      <c r="Q115" s="26" t="s">
        <v>24</v>
      </c>
      <c r="R115" s="27">
        <f t="shared" si="1"/>
        <v>21432.83</v>
      </c>
      <c r="S115" s="27">
        <f t="shared" si="0"/>
        <v>18136.08</v>
      </c>
      <c r="U115" s="125" t="s">
        <v>24</v>
      </c>
      <c r="V115" s="126">
        <v>168214</v>
      </c>
      <c r="W115" s="126">
        <v>4045</v>
      </c>
      <c r="X115" s="126">
        <v>6790</v>
      </c>
      <c r="Y115" s="126">
        <v>467479</v>
      </c>
      <c r="Z115" s="126">
        <v>56466</v>
      </c>
      <c r="AA115" s="126">
        <v>391217</v>
      </c>
      <c r="AC115" s="357" t="s">
        <v>24</v>
      </c>
      <c r="AD115" s="359">
        <f>+V115/(B116*1000)*100</f>
        <v>2.767255660310624</v>
      </c>
      <c r="AE115" s="359">
        <f>+W115/(C116*1000)*100</f>
        <v>0.47881722084778466</v>
      </c>
      <c r="AF115" s="359">
        <f>+X115/(G116*1000)*100</f>
        <v>0.025557465151135335</v>
      </c>
      <c r="AG115" s="359">
        <f>+(Y115+Z115)/(S115*1000)*100</f>
        <v>2.888964980304454</v>
      </c>
      <c r="AI115" s="357" t="s">
        <v>26</v>
      </c>
      <c r="AJ115" s="358">
        <v>1.657142857142857</v>
      </c>
      <c r="AK115" s="358">
        <v>0.9188679245283019</v>
      </c>
      <c r="AL115" s="358">
        <v>0.08313148788927335</v>
      </c>
      <c r="AM115" s="358">
        <v>3.48978978978979</v>
      </c>
    </row>
    <row r="116" spans="1:39" ht="15">
      <c r="A116" s="154" t="s">
        <v>24</v>
      </c>
      <c r="B116" s="5">
        <v>6078.73</v>
      </c>
      <c r="C116" s="5">
        <v>844.79</v>
      </c>
      <c r="E116" s="26" t="s">
        <v>24</v>
      </c>
      <c r="F116" s="27">
        <v>25494.72</v>
      </c>
      <c r="G116" s="27">
        <v>26567.58</v>
      </c>
      <c r="I116" s="26" t="s">
        <v>25</v>
      </c>
      <c r="J116" s="28">
        <v>1283</v>
      </c>
      <c r="K116" s="28">
        <v>1271</v>
      </c>
      <c r="M116" s="26" t="s">
        <v>25</v>
      </c>
      <c r="N116" s="28">
        <v>7193</v>
      </c>
      <c r="O116" s="28">
        <v>7168</v>
      </c>
      <c r="Q116" s="26" t="s">
        <v>25</v>
      </c>
      <c r="R116" s="27">
        <f t="shared" si="1"/>
        <v>9747</v>
      </c>
      <c r="S116" s="27">
        <f t="shared" si="0"/>
        <v>8439</v>
      </c>
      <c r="U116" s="125" t="s">
        <v>25</v>
      </c>
      <c r="V116" s="126">
        <v>541129</v>
      </c>
      <c r="W116" s="126">
        <v>140097</v>
      </c>
      <c r="X116" s="126">
        <v>212854</v>
      </c>
      <c r="Y116" s="126">
        <v>427873</v>
      </c>
      <c r="Z116" s="126">
        <v>67911</v>
      </c>
      <c r="AA116" s="126">
        <v>12755234</v>
      </c>
      <c r="AC116" s="357" t="s">
        <v>25</v>
      </c>
      <c r="AD116" s="359">
        <f>+V116/(B117*1000)*100</f>
        <v>2.8106217212901887</v>
      </c>
      <c r="AE116" s="359">
        <f>+W116/(C117*1000)*100</f>
        <v>3.7894779550987288</v>
      </c>
      <c r="AF116" s="359">
        <f>+X116/(G117*1000)*100</f>
        <v>1.6012487775520952</v>
      </c>
      <c r="AG116" s="359">
        <f>+(Y116+Z116)/(S116*1000)*100</f>
        <v>5.874914089347079</v>
      </c>
      <c r="AI116" s="357" t="s">
        <v>31</v>
      </c>
      <c r="AJ116" s="358">
        <v>1.719612229679344</v>
      </c>
      <c r="AK116" s="358">
        <v>1.1415134672937153</v>
      </c>
      <c r="AL116" s="358">
        <v>1.054051138202611</v>
      </c>
      <c r="AM116" s="358" t="s">
        <v>22</v>
      </c>
    </row>
    <row r="117" spans="1:39" ht="15">
      <c r="A117" s="154" t="s">
        <v>25</v>
      </c>
      <c r="B117" s="6">
        <v>19253</v>
      </c>
      <c r="C117" s="6">
        <v>3697</v>
      </c>
      <c r="E117" s="26" t="s">
        <v>25</v>
      </c>
      <c r="F117" s="28">
        <v>13428</v>
      </c>
      <c r="G117" s="28">
        <v>13293</v>
      </c>
      <c r="I117" s="26" t="s">
        <v>26</v>
      </c>
      <c r="J117" s="28">
        <v>69</v>
      </c>
      <c r="K117" s="28">
        <v>61</v>
      </c>
      <c r="M117" s="26" t="s">
        <v>26</v>
      </c>
      <c r="N117" s="28">
        <v>620</v>
      </c>
      <c r="O117" s="28">
        <v>605</v>
      </c>
      <c r="Q117" s="26" t="s">
        <v>26</v>
      </c>
      <c r="R117" s="27">
        <f t="shared" si="1"/>
        <v>750</v>
      </c>
      <c r="S117" s="27">
        <f t="shared" si="0"/>
        <v>666</v>
      </c>
      <c r="U117" s="125" t="s">
        <v>26</v>
      </c>
      <c r="V117" s="126">
        <v>7308</v>
      </c>
      <c r="W117" s="126">
        <v>1461</v>
      </c>
      <c r="X117" s="126">
        <v>961</v>
      </c>
      <c r="Y117" s="126">
        <v>21690</v>
      </c>
      <c r="Z117" s="126">
        <v>1552</v>
      </c>
      <c r="AA117" s="126">
        <v>2540</v>
      </c>
      <c r="AC117" s="357" t="s">
        <v>26</v>
      </c>
      <c r="AD117" s="359">
        <f>+V117/(B118*1000)*100</f>
        <v>1.657142857142857</v>
      </c>
      <c r="AE117" s="359">
        <f>+W117/(C118*1000)*100</f>
        <v>0.9188679245283019</v>
      </c>
      <c r="AF117" s="359">
        <f>+X117/(G118*1000)*100</f>
        <v>0.08313148788927335</v>
      </c>
      <c r="AG117" s="359">
        <f>+(Y117+Z117)/(S117*1000)*100</f>
        <v>3.48978978978979</v>
      </c>
      <c r="AI117" s="357" t="s">
        <v>34</v>
      </c>
      <c r="AJ117" s="358">
        <v>1.2857519788918206</v>
      </c>
      <c r="AK117" s="358">
        <v>1.534223602484472</v>
      </c>
      <c r="AL117" s="358">
        <v>0.5711893907998342</v>
      </c>
      <c r="AM117" s="358">
        <v>2.92620780939775</v>
      </c>
    </row>
    <row r="118" spans="1:39" ht="15">
      <c r="A118" s="154" t="s">
        <v>26</v>
      </c>
      <c r="B118" s="6">
        <v>441</v>
      </c>
      <c r="C118" s="6">
        <v>159</v>
      </c>
      <c r="E118" s="26" t="s">
        <v>26</v>
      </c>
      <c r="F118" s="28">
        <v>1110</v>
      </c>
      <c r="G118" s="28">
        <v>1156</v>
      </c>
      <c r="I118" s="26" t="s">
        <v>27</v>
      </c>
      <c r="J118" s="27">
        <v>975.86</v>
      </c>
      <c r="K118" s="27">
        <v>937.03</v>
      </c>
      <c r="M118" s="26" t="s">
        <v>27</v>
      </c>
      <c r="N118" s="27">
        <v>7181.83</v>
      </c>
      <c r="O118" s="27">
        <v>7166.02</v>
      </c>
      <c r="Q118" s="26" t="s">
        <v>27</v>
      </c>
      <c r="R118" s="27">
        <f t="shared" si="1"/>
        <v>9094.72</v>
      </c>
      <c r="S118" s="27">
        <f t="shared" si="0"/>
        <v>8103.05</v>
      </c>
      <c r="U118" s="125" t="s">
        <v>27</v>
      </c>
      <c r="V118" s="126">
        <v>222924</v>
      </c>
      <c r="W118" s="126">
        <v>53181</v>
      </c>
      <c r="X118" s="126">
        <v>49900</v>
      </c>
      <c r="Y118" s="126">
        <v>757746</v>
      </c>
      <c r="Z118" s="126">
        <v>92647</v>
      </c>
      <c r="AA118" s="126">
        <v>3490702</v>
      </c>
      <c r="AC118" s="357" t="s">
        <v>27</v>
      </c>
      <c r="AD118" s="359">
        <f>+V118/(B119*1000)*100</f>
        <v>3.639325956424212</v>
      </c>
      <c r="AE118" s="359">
        <f>+W118/(C119*1000)*100</f>
        <v>2.569887744697713</v>
      </c>
      <c r="AF118" s="359">
        <f>+X118/(G119*1000)*100</f>
        <v>0.5751432095065756</v>
      </c>
      <c r="AG118" s="359">
        <f>+(Y118+Z118)/(S118*1000)*100</f>
        <v>10.494727294043601</v>
      </c>
      <c r="AI118" s="357" t="s">
        <v>17</v>
      </c>
      <c r="AJ118" s="358">
        <v>16.37738789719388</v>
      </c>
      <c r="AK118" s="358">
        <v>1.9877010660866297</v>
      </c>
      <c r="AL118" s="358">
        <v>0.12409295147056992</v>
      </c>
      <c r="AM118" s="358" t="s">
        <v>22</v>
      </c>
    </row>
    <row r="119" spans="1:39" ht="15">
      <c r="A119" s="154" t="s">
        <v>27</v>
      </c>
      <c r="B119" s="5">
        <v>6125.42</v>
      </c>
      <c r="C119" s="5">
        <v>2069.39</v>
      </c>
      <c r="E119" s="26" t="s">
        <v>27</v>
      </c>
      <c r="F119" s="27">
        <v>8561.28</v>
      </c>
      <c r="G119" s="161">
        <v>8676.1</v>
      </c>
      <c r="I119" s="26" t="s">
        <v>28</v>
      </c>
      <c r="J119" s="27">
        <v>243.13</v>
      </c>
      <c r="K119" s="28">
        <v>240</v>
      </c>
      <c r="M119" s="26" t="s">
        <v>28</v>
      </c>
      <c r="N119" s="27">
        <v>313.46</v>
      </c>
      <c r="O119" s="161">
        <v>322.4</v>
      </c>
      <c r="Q119" s="26" t="s">
        <v>28</v>
      </c>
      <c r="R119" s="27">
        <f t="shared" si="1"/>
        <v>796.5899999999999</v>
      </c>
      <c r="S119" s="27">
        <f t="shared" si="0"/>
        <v>562.4</v>
      </c>
      <c r="U119" s="125" t="s">
        <v>28</v>
      </c>
      <c r="V119" s="126">
        <v>0</v>
      </c>
      <c r="W119" s="126">
        <v>0</v>
      </c>
      <c r="X119" s="126">
        <v>0</v>
      </c>
      <c r="Y119" s="126">
        <v>1306</v>
      </c>
      <c r="Z119" s="126">
        <v>4502</v>
      </c>
      <c r="AA119" s="126">
        <v>8616</v>
      </c>
      <c r="AC119" s="357" t="s">
        <v>28</v>
      </c>
      <c r="AD119" s="359">
        <f>+V119/(B120*1000)*100</f>
        <v>0</v>
      </c>
      <c r="AE119" s="359">
        <f>+W119/(C120*1000)*100</f>
        <v>0</v>
      </c>
      <c r="AF119" s="359">
        <f>+X119/(G120*1000)*100</f>
        <v>0</v>
      </c>
      <c r="AG119" s="359">
        <f>+(Y119+Z119)/(S119*1000)*100</f>
        <v>1.0327169274537695</v>
      </c>
      <c r="AI119" s="357" t="s">
        <v>37</v>
      </c>
      <c r="AJ119" s="358">
        <v>1.6328483735318287</v>
      </c>
      <c r="AK119" s="358">
        <v>2.011612251767082</v>
      </c>
      <c r="AL119" s="358">
        <v>0.0024991570303667414</v>
      </c>
      <c r="AM119" s="358">
        <v>1.1090860873859207</v>
      </c>
    </row>
    <row r="120" spans="1:39" ht="15">
      <c r="A120" s="154" t="s">
        <v>28</v>
      </c>
      <c r="B120" s="5">
        <v>59.54</v>
      </c>
      <c r="C120" s="5">
        <v>25.33</v>
      </c>
      <c r="E120" s="26" t="s">
        <v>28</v>
      </c>
      <c r="F120" s="161">
        <v>357.9</v>
      </c>
      <c r="G120" s="27">
        <v>342.07</v>
      </c>
      <c r="I120" s="26" t="s">
        <v>29</v>
      </c>
      <c r="J120" s="29" t="s">
        <v>22</v>
      </c>
      <c r="K120" s="29" t="s">
        <v>22</v>
      </c>
      <c r="M120" s="26" t="s">
        <v>29</v>
      </c>
      <c r="N120" s="29" t="s">
        <v>22</v>
      </c>
      <c r="O120" s="29" t="s">
        <v>22</v>
      </c>
      <c r="Q120" s="26" t="s">
        <v>29</v>
      </c>
      <c r="R120" s="27">
        <f t="shared" si="1"/>
        <v>0</v>
      </c>
      <c r="S120" s="27">
        <f t="shared" si="0"/>
        <v>0</v>
      </c>
      <c r="U120" s="125" t="s">
        <v>29</v>
      </c>
      <c r="V120" s="126">
        <v>76048</v>
      </c>
      <c r="W120" s="126">
        <v>19772</v>
      </c>
      <c r="X120" s="126">
        <v>4007</v>
      </c>
      <c r="Y120" s="126">
        <v>27285</v>
      </c>
      <c r="Z120" s="126">
        <v>2209</v>
      </c>
      <c r="AA120" s="126">
        <v>24706</v>
      </c>
      <c r="AC120" s="357" t="s">
        <v>29</v>
      </c>
      <c r="AD120" s="359">
        <f>+V120/(B121*1000)*100</f>
        <v>18.01999905217762</v>
      </c>
      <c r="AE120" s="359">
        <f>+W120/(C121*1000)*100</f>
        <v>11.920178453005366</v>
      </c>
      <c r="AF120" s="359">
        <f>+X120/(G121*1000)*100</f>
        <v>1.1467246658844403</v>
      </c>
      <c r="AG120" s="359" t="s">
        <v>22</v>
      </c>
      <c r="AI120" s="357" t="s">
        <v>20</v>
      </c>
      <c r="AJ120" s="358">
        <v>12.087646392142046</v>
      </c>
      <c r="AK120" s="358">
        <v>2.2834728033472804</v>
      </c>
      <c r="AL120" s="358">
        <v>0.7630623079072366</v>
      </c>
      <c r="AM120" s="358" t="s">
        <v>22</v>
      </c>
    </row>
    <row r="121" spans="1:39" ht="15">
      <c r="A121" s="154" t="s">
        <v>29</v>
      </c>
      <c r="B121" s="5">
        <v>422.02</v>
      </c>
      <c r="C121" s="5">
        <v>165.87</v>
      </c>
      <c r="E121" s="26" t="s">
        <v>29</v>
      </c>
      <c r="F121" s="27">
        <v>367.54</v>
      </c>
      <c r="G121" s="27">
        <v>349.43</v>
      </c>
      <c r="I121" s="26" t="s">
        <v>30</v>
      </c>
      <c r="J121" s="161">
        <v>13.8</v>
      </c>
      <c r="K121" s="28">
        <v>13</v>
      </c>
      <c r="M121" s="26" t="s">
        <v>30</v>
      </c>
      <c r="N121" s="161">
        <v>99.6</v>
      </c>
      <c r="O121" s="161">
        <v>123.9</v>
      </c>
      <c r="Q121" s="26" t="s">
        <v>30</v>
      </c>
      <c r="R121" s="27">
        <f t="shared" si="1"/>
        <v>126.39999999999999</v>
      </c>
      <c r="S121" s="27">
        <f t="shared" si="0"/>
        <v>136.9</v>
      </c>
      <c r="U121" s="125" t="s">
        <v>30</v>
      </c>
      <c r="V121" s="126">
        <v>35279</v>
      </c>
      <c r="W121" s="126">
        <v>9561</v>
      </c>
      <c r="X121" s="126">
        <v>256</v>
      </c>
      <c r="Y121" s="126">
        <v>20257</v>
      </c>
      <c r="Z121" s="126">
        <v>884</v>
      </c>
      <c r="AA121" s="126">
        <v>6170</v>
      </c>
      <c r="AC121" s="357" t="s">
        <v>30</v>
      </c>
      <c r="AD121" s="359">
        <f>+V121/(B122*1000)*100</f>
        <v>4.789437958186261</v>
      </c>
      <c r="AE121" s="359">
        <f>+W121/(C122*1000)*100</f>
        <v>3.044904458598726</v>
      </c>
      <c r="AF121" s="359">
        <f>+X121/(G122*1000)*100</f>
        <v>0.035844301316157935</v>
      </c>
      <c r="AG121" s="359">
        <f>+(Y121+Z121)/(S121*1000)*100</f>
        <v>15.442658875091308</v>
      </c>
      <c r="AI121" s="357" t="s">
        <v>23</v>
      </c>
      <c r="AJ121" s="358">
        <v>10.674658573596359</v>
      </c>
      <c r="AK121" s="358">
        <v>2.340740740740741</v>
      </c>
      <c r="AL121" s="358">
        <v>0.44588910133843207</v>
      </c>
      <c r="AM121" s="358">
        <v>7.191415278403122</v>
      </c>
    </row>
    <row r="122" spans="1:39" ht="15">
      <c r="A122" s="154" t="s">
        <v>30</v>
      </c>
      <c r="B122" s="160">
        <v>736.6</v>
      </c>
      <c r="C122" s="6">
        <v>314</v>
      </c>
      <c r="E122" s="26" t="s">
        <v>30</v>
      </c>
      <c r="F122" s="161">
        <v>754.6</v>
      </c>
      <c r="G122" s="161">
        <v>714.2</v>
      </c>
      <c r="I122" s="26" t="s">
        <v>31</v>
      </c>
      <c r="J122" s="29" t="s">
        <v>22</v>
      </c>
      <c r="K122" s="29" t="s">
        <v>22</v>
      </c>
      <c r="M122" s="26" t="s">
        <v>31</v>
      </c>
      <c r="N122" s="29" t="s">
        <v>22</v>
      </c>
      <c r="O122" s="29" t="s">
        <v>22</v>
      </c>
      <c r="Q122" s="26" t="s">
        <v>31</v>
      </c>
      <c r="R122" s="27">
        <f t="shared" si="1"/>
        <v>0</v>
      </c>
      <c r="S122" s="27">
        <f t="shared" si="0"/>
        <v>0</v>
      </c>
      <c r="U122" s="125" t="s">
        <v>31</v>
      </c>
      <c r="V122" s="126">
        <v>3459</v>
      </c>
      <c r="W122" s="126">
        <v>534</v>
      </c>
      <c r="X122" s="126">
        <v>977</v>
      </c>
      <c r="Y122" s="126">
        <v>670</v>
      </c>
      <c r="Z122" s="126">
        <v>171</v>
      </c>
      <c r="AA122" s="126">
        <v>20771</v>
      </c>
      <c r="AC122" s="357" t="s">
        <v>31</v>
      </c>
      <c r="AD122" s="359">
        <f>+V122/(B123*1000)*100</f>
        <v>1.719612229679344</v>
      </c>
      <c r="AE122" s="359">
        <f>+W122/(C123*1000)*100</f>
        <v>1.1415134672937153</v>
      </c>
      <c r="AF122" s="359">
        <f>+X122/(G123*1000)*100</f>
        <v>1.054051138202611</v>
      </c>
      <c r="AG122" s="359" t="s">
        <v>22</v>
      </c>
      <c r="AI122" s="357" t="s">
        <v>15</v>
      </c>
      <c r="AJ122" s="358">
        <v>3.092958292293036</v>
      </c>
      <c r="AK122" s="358">
        <v>2.495713652738446</v>
      </c>
      <c r="AL122" s="358">
        <v>0.15010338110542984</v>
      </c>
      <c r="AM122" s="358">
        <v>13.918927586428067</v>
      </c>
    </row>
    <row r="123" spans="1:39" ht="15">
      <c r="A123" s="154" t="s">
        <v>31</v>
      </c>
      <c r="B123" s="5">
        <v>201.15</v>
      </c>
      <c r="C123" s="5">
        <v>46.78</v>
      </c>
      <c r="E123" s="26" t="s">
        <v>31</v>
      </c>
      <c r="F123" s="27">
        <v>89.55</v>
      </c>
      <c r="G123" s="27">
        <v>92.69</v>
      </c>
      <c r="I123" s="26" t="s">
        <v>32</v>
      </c>
      <c r="J123" s="28">
        <v>73</v>
      </c>
      <c r="K123" s="28">
        <v>70</v>
      </c>
      <c r="M123" s="26" t="s">
        <v>32</v>
      </c>
      <c r="N123" s="28">
        <v>1214</v>
      </c>
      <c r="O123" s="28">
        <v>1185</v>
      </c>
      <c r="Q123" s="26" t="s">
        <v>32</v>
      </c>
      <c r="R123" s="27">
        <f t="shared" si="1"/>
        <v>1357</v>
      </c>
      <c r="S123" s="27">
        <f t="shared" si="0"/>
        <v>1255</v>
      </c>
      <c r="U123" s="125" t="s">
        <v>32</v>
      </c>
      <c r="V123" s="126">
        <v>18871</v>
      </c>
      <c r="W123" s="126">
        <v>2157</v>
      </c>
      <c r="X123" s="126">
        <v>5340</v>
      </c>
      <c r="Y123" s="126">
        <v>7916</v>
      </c>
      <c r="Z123" s="126">
        <v>503</v>
      </c>
      <c r="AA123" s="126">
        <v>122536</v>
      </c>
      <c r="AC123" s="357" t="s">
        <v>32</v>
      </c>
      <c r="AD123" s="359">
        <f>+V123/(B124*1000)*100</f>
        <v>2.3529925187032417</v>
      </c>
      <c r="AE123" s="359">
        <f>+W123/(C124*1000)*100</f>
        <v>0.8458823529411765</v>
      </c>
      <c r="AF123" s="359">
        <f>+X123/(G124*1000)*100</f>
        <v>0.17028061224489796</v>
      </c>
      <c r="AG123" s="359">
        <f>+(Y123+Z123)/(S123*1000)*100</f>
        <v>0.6708366533864542</v>
      </c>
      <c r="AI123" s="357" t="s">
        <v>27</v>
      </c>
      <c r="AJ123" s="358">
        <v>3.639325956424212</v>
      </c>
      <c r="AK123" s="358">
        <v>2.569887744697713</v>
      </c>
      <c r="AL123" s="358">
        <v>0.5751432095065756</v>
      </c>
      <c r="AM123" s="358">
        <v>10.494727294043601</v>
      </c>
    </row>
    <row r="124" spans="1:39" ht="15">
      <c r="A124" s="154" t="s">
        <v>32</v>
      </c>
      <c r="B124" s="6">
        <v>802</v>
      </c>
      <c r="C124" s="6">
        <v>255</v>
      </c>
      <c r="E124" s="26" t="s">
        <v>32</v>
      </c>
      <c r="F124" s="28">
        <v>3004</v>
      </c>
      <c r="G124" s="28">
        <v>3136</v>
      </c>
      <c r="I124" s="26" t="s">
        <v>33</v>
      </c>
      <c r="J124" s="161">
        <v>4.6</v>
      </c>
      <c r="K124" s="27">
        <v>4.63</v>
      </c>
      <c r="M124" s="26" t="s">
        <v>33</v>
      </c>
      <c r="N124" s="27">
        <v>10.93</v>
      </c>
      <c r="O124" s="27">
        <v>10.53</v>
      </c>
      <c r="Q124" s="26" t="s">
        <v>33</v>
      </c>
      <c r="R124" s="27">
        <f t="shared" si="1"/>
        <v>20.16</v>
      </c>
      <c r="S124" s="27">
        <f t="shared" si="0"/>
        <v>15.16</v>
      </c>
      <c r="U124" s="125" t="s">
        <v>33</v>
      </c>
      <c r="V124" s="126">
        <v>0</v>
      </c>
      <c r="W124" s="126">
        <v>0</v>
      </c>
      <c r="X124" s="126">
        <v>0</v>
      </c>
      <c r="Y124" s="126">
        <v>0</v>
      </c>
      <c r="Z124" s="126">
        <v>0</v>
      </c>
      <c r="AA124" s="126">
        <v>0</v>
      </c>
      <c r="AC124" s="357" t="s">
        <v>33</v>
      </c>
      <c r="AD124" s="359">
        <f>+V124/(B125*1000)*100</f>
        <v>0</v>
      </c>
      <c r="AE124" s="359">
        <f>+W124/(C125*1000)*100</f>
        <v>0</v>
      </c>
      <c r="AF124" s="359">
        <f>+X124/(G125*1000)*100</f>
        <v>0</v>
      </c>
      <c r="AG124" s="359">
        <f>+(Y124+Z124)/(S124*1000)*100</f>
        <v>0</v>
      </c>
      <c r="AI124" s="357" t="s">
        <v>40</v>
      </c>
      <c r="AJ124" s="358">
        <v>5.774189993387701</v>
      </c>
      <c r="AK124" s="358">
        <v>2.5994132409600224</v>
      </c>
      <c r="AL124" s="358">
        <v>0.46262064452805496</v>
      </c>
      <c r="AM124" s="358" t="s">
        <v>22</v>
      </c>
    </row>
    <row r="125" spans="1:39" ht="15">
      <c r="A125" s="154" t="s">
        <v>33</v>
      </c>
      <c r="B125" s="5">
        <v>14.88</v>
      </c>
      <c r="C125" s="160">
        <v>6.5</v>
      </c>
      <c r="E125" s="26" t="s">
        <v>33</v>
      </c>
      <c r="F125" s="27">
        <v>49.45</v>
      </c>
      <c r="G125" s="27">
        <v>47.25</v>
      </c>
      <c r="I125" s="26" t="s">
        <v>34</v>
      </c>
      <c r="J125" s="28">
        <v>409</v>
      </c>
      <c r="K125" s="28">
        <v>441</v>
      </c>
      <c r="M125" s="26" t="s">
        <v>34</v>
      </c>
      <c r="N125" s="28">
        <v>1074</v>
      </c>
      <c r="O125" s="28">
        <v>1070</v>
      </c>
      <c r="Q125" s="26" t="s">
        <v>34</v>
      </c>
      <c r="R125" s="27">
        <f t="shared" si="1"/>
        <v>1924</v>
      </c>
      <c r="S125" s="27">
        <f t="shared" si="0"/>
        <v>1511</v>
      </c>
      <c r="U125" s="125" t="s">
        <v>34</v>
      </c>
      <c r="V125" s="126">
        <v>53603</v>
      </c>
      <c r="W125" s="126">
        <v>24701</v>
      </c>
      <c r="X125" s="126">
        <v>68914</v>
      </c>
      <c r="Y125" s="126">
        <v>14478</v>
      </c>
      <c r="Z125" s="126">
        <v>29737</v>
      </c>
      <c r="AA125" s="126">
        <v>2356380</v>
      </c>
      <c r="AC125" s="357" t="s">
        <v>34</v>
      </c>
      <c r="AD125" s="359">
        <f>+V125/(B126*1000)*100</f>
        <v>1.2857519788918206</v>
      </c>
      <c r="AE125" s="359">
        <f>+W125/(C126*1000)*100</f>
        <v>1.534223602484472</v>
      </c>
      <c r="AF125" s="359">
        <f>+X125/(G126*1000)*100</f>
        <v>0.5711893907998342</v>
      </c>
      <c r="AG125" s="359">
        <f>+(Y125+Z125)/(S125*1000)*100</f>
        <v>2.92620780939775</v>
      </c>
      <c r="AI125" s="357" t="s">
        <v>30</v>
      </c>
      <c r="AJ125" s="358">
        <v>4.789437958186261</v>
      </c>
      <c r="AK125" s="358">
        <v>3.044904458598726</v>
      </c>
      <c r="AL125" s="358">
        <v>0.035844301316157935</v>
      </c>
      <c r="AM125" s="358">
        <v>15.442658875091308</v>
      </c>
    </row>
    <row r="126" spans="1:39" ht="15">
      <c r="A126" s="154" t="s">
        <v>34</v>
      </c>
      <c r="B126" s="6">
        <v>4169</v>
      </c>
      <c r="C126" s="6">
        <v>1610</v>
      </c>
      <c r="E126" s="26" t="s">
        <v>34</v>
      </c>
      <c r="F126" s="28">
        <v>12013</v>
      </c>
      <c r="G126" s="28">
        <v>12065</v>
      </c>
      <c r="I126" s="26" t="s">
        <v>35</v>
      </c>
      <c r="J126" s="27">
        <v>72.07</v>
      </c>
      <c r="K126" s="27">
        <v>70.71</v>
      </c>
      <c r="M126" s="26" t="s">
        <v>35</v>
      </c>
      <c r="N126" s="27">
        <v>357.44</v>
      </c>
      <c r="O126" s="27">
        <v>349.09</v>
      </c>
      <c r="Q126" s="26" t="s">
        <v>35</v>
      </c>
      <c r="R126" s="27">
        <f t="shared" si="1"/>
        <v>500.21999999999997</v>
      </c>
      <c r="S126" s="27">
        <f t="shared" si="0"/>
        <v>419.79999999999995</v>
      </c>
      <c r="U126" s="125" t="s">
        <v>35</v>
      </c>
      <c r="V126" s="126">
        <v>376647</v>
      </c>
      <c r="W126" s="126">
        <v>96829</v>
      </c>
      <c r="X126" s="126">
        <v>68031</v>
      </c>
      <c r="Y126" s="126">
        <v>99286</v>
      </c>
      <c r="Z126" s="126">
        <v>39293</v>
      </c>
      <c r="AA126" s="126">
        <v>1484362</v>
      </c>
      <c r="AC126" s="357" t="s">
        <v>35</v>
      </c>
      <c r="AD126" s="359">
        <f>+V126/(B127*1000)*100</f>
        <v>19.204925555782175</v>
      </c>
      <c r="AE126" s="359">
        <f>+W126/(C127*1000)*100</f>
        <v>18.006657492468477</v>
      </c>
      <c r="AF126" s="359">
        <f>+X126/(G127*1000)*100</f>
        <v>2.371913994540111</v>
      </c>
      <c r="AG126" s="359">
        <f>+(Y126+Z126)/(S126*1000)*100</f>
        <v>33.010719390185805</v>
      </c>
      <c r="AI126" s="357" t="s">
        <v>64</v>
      </c>
      <c r="AJ126" s="358">
        <v>5.050937083813693</v>
      </c>
      <c r="AK126" s="358">
        <v>3.4569614123957093</v>
      </c>
      <c r="AL126" s="358">
        <v>0.6891565295728606</v>
      </c>
      <c r="AM126" s="358">
        <v>15.886784105065841</v>
      </c>
    </row>
    <row r="127" spans="1:39" ht="15">
      <c r="A127" s="154" t="s">
        <v>35</v>
      </c>
      <c r="B127" s="160">
        <v>1961.2</v>
      </c>
      <c r="C127" s="5">
        <v>537.74</v>
      </c>
      <c r="E127" s="26" t="s">
        <v>35</v>
      </c>
      <c r="F127" s="27">
        <v>2895.84</v>
      </c>
      <c r="G127" s="27">
        <v>2868.19</v>
      </c>
      <c r="I127" s="26" t="s">
        <v>174</v>
      </c>
      <c r="J127" s="29" t="s">
        <v>22</v>
      </c>
      <c r="K127" s="29" t="s">
        <v>22</v>
      </c>
      <c r="M127" s="26" t="s">
        <v>174</v>
      </c>
      <c r="N127" s="1" t="s">
        <v>22</v>
      </c>
      <c r="O127" s="29" t="s">
        <v>22</v>
      </c>
      <c r="Q127" s="26" t="s">
        <v>36</v>
      </c>
      <c r="R127" s="27" t="s">
        <v>22</v>
      </c>
      <c r="S127" s="27">
        <f t="shared" si="0"/>
        <v>0</v>
      </c>
      <c r="U127" s="125" t="s">
        <v>36</v>
      </c>
      <c r="V127" s="126">
        <v>38744</v>
      </c>
      <c r="W127" s="126">
        <v>13164</v>
      </c>
      <c r="X127" s="126">
        <v>7958</v>
      </c>
      <c r="Y127" s="126">
        <v>29880</v>
      </c>
      <c r="Z127" s="126">
        <v>4190</v>
      </c>
      <c r="AA127" s="126">
        <v>257515</v>
      </c>
      <c r="AC127" s="357" t="s">
        <v>36</v>
      </c>
      <c r="AD127" s="359">
        <f>+V127/(B128*1000)*100</f>
        <v>0.6844903158329904</v>
      </c>
      <c r="AE127" s="359">
        <f>+W127/(C128*1000)*100</f>
        <v>0.5856392917519352</v>
      </c>
      <c r="AF127" s="359">
        <f>+X127/(G128*1000)*100</f>
        <v>0.0706395103700186</v>
      </c>
      <c r="AG127" s="359" t="s">
        <v>22</v>
      </c>
      <c r="AI127" s="357" t="s">
        <v>25</v>
      </c>
      <c r="AJ127" s="358">
        <v>2.8106217212901887</v>
      </c>
      <c r="AK127" s="358">
        <v>3.7894779550987288</v>
      </c>
      <c r="AL127" s="358">
        <v>1.6012487775520952</v>
      </c>
      <c r="AM127" s="358">
        <v>5.874914089347079</v>
      </c>
    </row>
    <row r="128" spans="1:39" ht="15">
      <c r="A128" s="154" t="s">
        <v>36</v>
      </c>
      <c r="B128" s="5">
        <v>5660.27</v>
      </c>
      <c r="C128" s="160">
        <v>2247.8</v>
      </c>
      <c r="E128" s="26" t="s">
        <v>36</v>
      </c>
      <c r="F128" s="161">
        <v>10994.4</v>
      </c>
      <c r="G128" s="27">
        <v>11265.65</v>
      </c>
      <c r="I128" s="26" t="s">
        <v>51</v>
      </c>
      <c r="J128" s="27">
        <v>398.39</v>
      </c>
      <c r="K128" s="27">
        <v>382.05</v>
      </c>
      <c r="M128" s="26" t="s">
        <v>51</v>
      </c>
      <c r="N128" s="27">
        <v>2073.65</v>
      </c>
      <c r="O128" s="27">
        <v>2032.62</v>
      </c>
      <c r="Q128" s="26" t="s">
        <v>51</v>
      </c>
      <c r="R128" s="27">
        <f t="shared" si="1"/>
        <v>2854.09</v>
      </c>
      <c r="S128" s="27">
        <f t="shared" si="0"/>
        <v>2414.67</v>
      </c>
      <c r="U128" s="125" t="s">
        <v>51</v>
      </c>
      <c r="V128" s="126">
        <v>74343</v>
      </c>
      <c r="W128" s="127" t="s">
        <v>22</v>
      </c>
      <c r="X128" s="126">
        <v>1723</v>
      </c>
      <c r="Y128" s="126">
        <v>91299</v>
      </c>
      <c r="Z128" s="126">
        <v>6560</v>
      </c>
      <c r="AA128" s="126">
        <v>57054</v>
      </c>
      <c r="AC128" s="360" t="s">
        <v>51</v>
      </c>
      <c r="AD128" s="359">
        <f>+V128/(B129*1000)*100</f>
        <v>4.800627659643164</v>
      </c>
      <c r="AE128" s="359" t="s">
        <v>22</v>
      </c>
      <c r="AF128" s="359">
        <f>+X128/(G129*1000)*100</f>
        <v>0.0810095396608225</v>
      </c>
      <c r="AG128" s="359">
        <f>+(Y128+Z128)/(S128*1000)*100</f>
        <v>4.052686288395516</v>
      </c>
      <c r="AI128" s="357" t="s">
        <v>39</v>
      </c>
      <c r="AJ128" s="358">
        <v>9.617218713751772</v>
      </c>
      <c r="AK128" s="358">
        <v>4.045988258317026</v>
      </c>
      <c r="AL128" s="358">
        <v>0.027265786890609663</v>
      </c>
      <c r="AM128" s="358">
        <v>22.98243144981587</v>
      </c>
    </row>
    <row r="129" spans="1:39" ht="15">
      <c r="A129" s="154" t="s">
        <v>51</v>
      </c>
      <c r="B129" s="5">
        <v>1548.61</v>
      </c>
      <c r="C129" s="5">
        <v>233.83</v>
      </c>
      <c r="E129" s="26" t="s">
        <v>51</v>
      </c>
      <c r="F129" s="27">
        <v>2014.38</v>
      </c>
      <c r="G129" s="27">
        <v>2126.91</v>
      </c>
      <c r="I129" s="26" t="s">
        <v>37</v>
      </c>
      <c r="J129" s="28">
        <v>1313</v>
      </c>
      <c r="K129" s="161">
        <v>1417.2</v>
      </c>
      <c r="M129" s="26" t="s">
        <v>37</v>
      </c>
      <c r="N129" s="161">
        <v>9135.6</v>
      </c>
      <c r="O129" s="161">
        <v>9518.2</v>
      </c>
      <c r="Q129" s="26" t="s">
        <v>37</v>
      </c>
      <c r="R129" s="27">
        <f t="shared" si="1"/>
        <v>11865.8</v>
      </c>
      <c r="S129" s="27">
        <f t="shared" si="0"/>
        <v>10935.400000000001</v>
      </c>
      <c r="U129" s="125" t="s">
        <v>37</v>
      </c>
      <c r="V129" s="126">
        <v>33782</v>
      </c>
      <c r="W129" s="126">
        <v>23906</v>
      </c>
      <c r="X129" s="126">
        <v>126</v>
      </c>
      <c r="Y129" s="126">
        <v>114843</v>
      </c>
      <c r="Z129" s="126">
        <v>6440</v>
      </c>
      <c r="AA129" s="126">
        <v>57797</v>
      </c>
      <c r="AC129" s="357" t="s">
        <v>37</v>
      </c>
      <c r="AD129" s="359">
        <f>+V129/(B130*1000)*100</f>
        <v>1.6328483735318287</v>
      </c>
      <c r="AE129" s="359">
        <f>+W129/(C130*1000)*100</f>
        <v>2.011612251767082</v>
      </c>
      <c r="AF129" s="359">
        <f>+X129/(G130*1000)*100</f>
        <v>0.0024991570303667414</v>
      </c>
      <c r="AG129" s="359">
        <f>+(Y129+Z129)/(S129*1000)*100</f>
        <v>1.1090860873859207</v>
      </c>
      <c r="AI129" s="357" t="s">
        <v>42</v>
      </c>
      <c r="AJ129" s="358">
        <v>3.1399463530382747</v>
      </c>
      <c r="AK129" s="358">
        <v>6.7261285183218265</v>
      </c>
      <c r="AL129" s="358">
        <v>0.6311859117253679</v>
      </c>
      <c r="AM129" s="358">
        <v>4.165795301576273</v>
      </c>
    </row>
    <row r="130" spans="1:39" ht="15">
      <c r="A130" s="154" t="s">
        <v>37</v>
      </c>
      <c r="B130" s="160">
        <v>2068.9</v>
      </c>
      <c r="C130" s="160">
        <v>1188.4</v>
      </c>
      <c r="E130" s="26" t="s">
        <v>37</v>
      </c>
      <c r="F130" s="161">
        <v>5180.2</v>
      </c>
      <c r="G130" s="161">
        <v>5041.7</v>
      </c>
      <c r="I130" s="26" t="s">
        <v>38</v>
      </c>
      <c r="J130" s="29" t="s">
        <v>22</v>
      </c>
      <c r="K130" s="29" t="s">
        <v>22</v>
      </c>
      <c r="M130" s="26" t="s">
        <v>38</v>
      </c>
      <c r="N130" s="29" t="s">
        <v>22</v>
      </c>
      <c r="O130" s="29" t="s">
        <v>22</v>
      </c>
      <c r="Q130" s="26" t="s">
        <v>38</v>
      </c>
      <c r="R130" s="27">
        <f t="shared" si="1"/>
        <v>0</v>
      </c>
      <c r="S130" s="27">
        <f t="shared" si="0"/>
        <v>0</v>
      </c>
      <c r="U130" s="125" t="s">
        <v>38</v>
      </c>
      <c r="V130" s="126">
        <v>27359</v>
      </c>
      <c r="W130" s="126">
        <v>0</v>
      </c>
      <c r="X130" s="126">
        <v>3135</v>
      </c>
      <c r="Y130" s="126">
        <v>35790</v>
      </c>
      <c r="Z130" s="126">
        <v>6448</v>
      </c>
      <c r="AA130" s="126">
        <v>71537</v>
      </c>
      <c r="AC130" s="357" t="s">
        <v>38</v>
      </c>
      <c r="AD130" s="359">
        <f>+V130/(B131*1000)*100</f>
        <v>5.842819006940736</v>
      </c>
      <c r="AE130" s="359">
        <f>+W130/(C131*1000)*100</f>
        <v>0</v>
      </c>
      <c r="AF130" s="359">
        <f>+X130/(G131*1000)*100</f>
        <v>1.1129650667424027</v>
      </c>
      <c r="AG130" s="359" t="s">
        <v>22</v>
      </c>
      <c r="AI130" s="357" t="s">
        <v>18</v>
      </c>
      <c r="AJ130" s="358">
        <v>11.727688345138441</v>
      </c>
      <c r="AK130" s="358">
        <v>11.56508226691042</v>
      </c>
      <c r="AL130" s="358">
        <v>1.6962860964670705</v>
      </c>
      <c r="AM130" s="358" t="s">
        <v>22</v>
      </c>
    </row>
    <row r="131" spans="1:39" ht="15">
      <c r="A131" s="154" t="s">
        <v>38</v>
      </c>
      <c r="B131" s="5">
        <v>468.25</v>
      </c>
      <c r="C131" s="5">
        <v>107.86</v>
      </c>
      <c r="E131" s="26" t="s">
        <v>38</v>
      </c>
      <c r="F131" s="27">
        <v>288.35</v>
      </c>
      <c r="G131" s="27">
        <v>281.68</v>
      </c>
      <c r="I131" s="26" t="s">
        <v>39</v>
      </c>
      <c r="J131" s="27">
        <v>35.46</v>
      </c>
      <c r="K131" s="27">
        <v>35.18</v>
      </c>
      <c r="M131" s="26" t="s">
        <v>39</v>
      </c>
      <c r="N131" s="27">
        <v>399.91</v>
      </c>
      <c r="O131" s="27">
        <v>391.15</v>
      </c>
      <c r="Q131" s="26" t="s">
        <v>39</v>
      </c>
      <c r="R131" s="27">
        <f t="shared" si="1"/>
        <v>470.55</v>
      </c>
      <c r="S131" s="27">
        <f t="shared" si="0"/>
        <v>426.33</v>
      </c>
      <c r="U131" s="125" t="s">
        <v>39</v>
      </c>
      <c r="V131" s="126">
        <v>44772</v>
      </c>
      <c r="W131" s="126">
        <v>5789</v>
      </c>
      <c r="X131" s="126">
        <v>175</v>
      </c>
      <c r="Y131" s="126">
        <v>96976</v>
      </c>
      <c r="Z131" s="126">
        <v>1005</v>
      </c>
      <c r="AA131" s="126">
        <v>8250</v>
      </c>
      <c r="AC131" s="357" t="s">
        <v>39</v>
      </c>
      <c r="AD131" s="359">
        <f>+V131/(B132*1000)*100</f>
        <v>9.617218713751772</v>
      </c>
      <c r="AE131" s="359">
        <f>+W131/(C132*1000)*100</f>
        <v>4.045988258317026</v>
      </c>
      <c r="AF131" s="359">
        <f>+X131/(G132*1000)*100</f>
        <v>0.027265786890609663</v>
      </c>
      <c r="AG131" s="359">
        <f>+(Y131+Z131)/(S131*1000)*100</f>
        <v>22.98243144981587</v>
      </c>
      <c r="AI131" s="357" t="s">
        <v>29</v>
      </c>
      <c r="AJ131" s="358">
        <v>18.01999905217762</v>
      </c>
      <c r="AK131" s="358">
        <v>11.920178453005366</v>
      </c>
      <c r="AL131" s="358">
        <v>1.1467246658844403</v>
      </c>
      <c r="AM131" s="358" t="s">
        <v>22</v>
      </c>
    </row>
    <row r="132" spans="1:39" ht="15">
      <c r="A132" s="154" t="s">
        <v>39</v>
      </c>
      <c r="B132" s="5">
        <v>465.54</v>
      </c>
      <c r="C132" s="5">
        <v>143.08</v>
      </c>
      <c r="E132" s="26" t="s">
        <v>39</v>
      </c>
      <c r="F132" s="27">
        <v>637.17</v>
      </c>
      <c r="G132" s="27">
        <v>641.83</v>
      </c>
      <c r="I132" s="26" t="s">
        <v>40</v>
      </c>
      <c r="J132" s="29" t="s">
        <v>22</v>
      </c>
      <c r="K132" s="29" t="s">
        <v>22</v>
      </c>
      <c r="M132" s="26" t="s">
        <v>40</v>
      </c>
      <c r="N132" s="29" t="s">
        <v>22</v>
      </c>
      <c r="O132" s="29" t="s">
        <v>22</v>
      </c>
      <c r="Q132" s="26" t="s">
        <v>40</v>
      </c>
      <c r="R132" s="27">
        <f t="shared" si="1"/>
        <v>0</v>
      </c>
      <c r="S132" s="27">
        <f t="shared" si="0"/>
        <v>0</v>
      </c>
      <c r="U132" s="125" t="s">
        <v>40</v>
      </c>
      <c r="V132" s="126">
        <v>52395</v>
      </c>
      <c r="W132" s="126">
        <v>7354</v>
      </c>
      <c r="X132" s="126">
        <v>5656</v>
      </c>
      <c r="Y132" s="126">
        <v>23897</v>
      </c>
      <c r="Z132" s="126">
        <v>664</v>
      </c>
      <c r="AA132" s="126">
        <v>188203</v>
      </c>
      <c r="AC132" s="357" t="s">
        <v>40</v>
      </c>
      <c r="AD132" s="359">
        <f>+V132/(B133*1000)*100</f>
        <v>5.774189993387701</v>
      </c>
      <c r="AE132" s="359">
        <f>+W132/(C133*1000)*100</f>
        <v>2.5994132409600224</v>
      </c>
      <c r="AF132" s="359">
        <f>+X132/(G133*1000)*100</f>
        <v>0.46262064452805496</v>
      </c>
      <c r="AG132" s="359" t="s">
        <v>22</v>
      </c>
      <c r="AI132" s="26" t="s">
        <v>41</v>
      </c>
      <c r="AJ132" s="358">
        <v>19.58384673753385</v>
      </c>
      <c r="AK132" s="358">
        <v>13.626775908655103</v>
      </c>
      <c r="AL132" s="358">
        <v>1.3388249710667848</v>
      </c>
      <c r="AM132" s="358" t="s">
        <v>22</v>
      </c>
    </row>
    <row r="133" spans="1:39" ht="15">
      <c r="A133" s="154" t="s">
        <v>40</v>
      </c>
      <c r="B133" s="160">
        <v>907.4</v>
      </c>
      <c r="C133" s="5">
        <v>282.91</v>
      </c>
      <c r="E133" s="26" t="s">
        <v>40</v>
      </c>
      <c r="F133" s="161">
        <v>1258.3</v>
      </c>
      <c r="G133" s="161">
        <v>1222.6</v>
      </c>
      <c r="I133" s="26" t="s">
        <v>41</v>
      </c>
      <c r="J133" s="28">
        <v>0</v>
      </c>
      <c r="K133" s="28">
        <v>0</v>
      </c>
      <c r="M133" s="26" t="s">
        <v>41</v>
      </c>
      <c r="N133" s="27">
        <v>576.77</v>
      </c>
      <c r="O133" s="27">
        <v>588.76</v>
      </c>
      <c r="Q133" s="26" t="s">
        <v>41</v>
      </c>
      <c r="R133" s="27">
        <f t="shared" si="1"/>
        <v>576.77</v>
      </c>
      <c r="S133" s="27">
        <f t="shared" si="0"/>
        <v>588.76</v>
      </c>
      <c r="U133" s="125" t="s">
        <v>41</v>
      </c>
      <c r="V133" s="126">
        <v>281320</v>
      </c>
      <c r="W133" s="126">
        <v>46902</v>
      </c>
      <c r="X133" s="126">
        <v>19666</v>
      </c>
      <c r="Y133" s="126">
        <v>121667</v>
      </c>
      <c r="Z133" s="127" t="s">
        <v>22</v>
      </c>
      <c r="AA133" s="126">
        <v>928601</v>
      </c>
      <c r="AC133" s="357" t="s">
        <v>41</v>
      </c>
      <c r="AD133" s="359">
        <f>+V133/(B134*1000)*100</f>
        <v>19.58384673753385</v>
      </c>
      <c r="AE133" s="359">
        <f>+W133/(C134*1000)*100</f>
        <v>13.626775908655103</v>
      </c>
      <c r="AF133" s="359">
        <f>+X133/(G134*1000)*100</f>
        <v>1.3388249710667848</v>
      </c>
      <c r="AG133" s="359" t="s">
        <v>22</v>
      </c>
      <c r="AI133" s="26" t="s">
        <v>35</v>
      </c>
      <c r="AJ133" s="358">
        <v>19.204925555782175</v>
      </c>
      <c r="AK133" s="358">
        <v>18.006657492468477</v>
      </c>
      <c r="AL133" s="358">
        <v>2.371913994540111</v>
      </c>
      <c r="AM133" s="358">
        <v>33.010719390185805</v>
      </c>
    </row>
    <row r="134" spans="1:39" ht="15">
      <c r="A134" s="154" t="s">
        <v>41</v>
      </c>
      <c r="B134" s="5">
        <v>1436.49</v>
      </c>
      <c r="C134" s="5">
        <v>344.19</v>
      </c>
      <c r="E134" s="26" t="s">
        <v>41</v>
      </c>
      <c r="F134" s="161">
        <v>1480.4</v>
      </c>
      <c r="G134" s="161">
        <v>1468.9</v>
      </c>
      <c r="I134" s="26" t="s">
        <v>42</v>
      </c>
      <c r="J134" s="28">
        <v>0</v>
      </c>
      <c r="K134" s="28">
        <v>0</v>
      </c>
      <c r="M134" s="26" t="s">
        <v>42</v>
      </c>
      <c r="N134" s="28">
        <v>22027</v>
      </c>
      <c r="O134" s="28">
        <v>23029</v>
      </c>
      <c r="Q134" s="26" t="s">
        <v>42</v>
      </c>
      <c r="R134" s="27">
        <f t="shared" si="1"/>
        <v>22027</v>
      </c>
      <c r="S134" s="27">
        <f t="shared" si="0"/>
        <v>23029</v>
      </c>
      <c r="U134" s="125" t="s">
        <v>42</v>
      </c>
      <c r="V134" s="126">
        <v>304355</v>
      </c>
      <c r="W134" s="126">
        <v>126653</v>
      </c>
      <c r="X134" s="126">
        <v>28315</v>
      </c>
      <c r="Y134" s="126">
        <v>958940</v>
      </c>
      <c r="Z134" s="126">
        <v>401</v>
      </c>
      <c r="AA134" s="126">
        <v>2397852</v>
      </c>
      <c r="AC134" s="357" t="s">
        <v>42</v>
      </c>
      <c r="AD134" s="359">
        <f>+V134/(B135*1000)*100</f>
        <v>3.1399463530382747</v>
      </c>
      <c r="AE134" s="359">
        <f>+W134/(C135*1000)*100</f>
        <v>6.7261285183218265</v>
      </c>
      <c r="AF134" s="359">
        <f>+X134/(G135*1000)*100</f>
        <v>0.6311859117253679</v>
      </c>
      <c r="AG134" s="359">
        <f>+(Y134+Z134)/(S134*1000)*100</f>
        <v>4.165795301576273</v>
      </c>
      <c r="AI134" s="26" t="s">
        <v>51</v>
      </c>
      <c r="AJ134" s="358">
        <v>4.800627659643164</v>
      </c>
      <c r="AK134" s="358" t="s">
        <v>22</v>
      </c>
      <c r="AL134" s="358">
        <v>0.0810095396608225</v>
      </c>
      <c r="AM134" s="358">
        <v>4.052686288395516</v>
      </c>
    </row>
    <row r="135" spans="1:39" ht="15">
      <c r="A135" s="154" t="s">
        <v>42</v>
      </c>
      <c r="B135" s="6">
        <v>9693</v>
      </c>
      <c r="C135" s="6">
        <v>1883</v>
      </c>
      <c r="E135" s="336" t="s">
        <v>42</v>
      </c>
      <c r="F135" s="349">
        <v>4383</v>
      </c>
      <c r="G135" s="349">
        <v>4486</v>
      </c>
      <c r="I135" s="26" t="s">
        <v>43</v>
      </c>
      <c r="J135" s="161">
        <v>0.9</v>
      </c>
      <c r="K135" s="29" t="s">
        <v>22</v>
      </c>
      <c r="M135" s="26" t="s">
        <v>43</v>
      </c>
      <c r="N135" s="161">
        <v>473.5</v>
      </c>
      <c r="O135" s="29" t="s">
        <v>22</v>
      </c>
      <c r="Q135" s="26" t="s">
        <v>43</v>
      </c>
      <c r="R135" s="29">
        <f t="shared" si="1"/>
        <v>474.4</v>
      </c>
      <c r="S135" s="27">
        <f t="shared" si="0"/>
        <v>0</v>
      </c>
      <c r="U135" s="125" t="s">
        <v>43</v>
      </c>
      <c r="V135" s="127" t="s">
        <v>22</v>
      </c>
      <c r="W135" s="127" t="s">
        <v>22</v>
      </c>
      <c r="X135" s="127" t="s">
        <v>22</v>
      </c>
      <c r="Y135" s="127" t="s">
        <v>22</v>
      </c>
      <c r="Z135" s="127" t="s">
        <v>22</v>
      </c>
      <c r="AA135" s="127" t="s">
        <v>22</v>
      </c>
      <c r="AC135" s="357" t="s">
        <v>43</v>
      </c>
      <c r="AD135" s="359" t="s">
        <v>22</v>
      </c>
      <c r="AE135" s="359" t="s">
        <v>22</v>
      </c>
      <c r="AF135" s="359" t="s">
        <v>22</v>
      </c>
      <c r="AG135" s="319" t="s">
        <v>22</v>
      </c>
      <c r="AI135" s="26"/>
      <c r="AJ135" s="272"/>
      <c r="AK135" s="272"/>
      <c r="AL135" s="272"/>
      <c r="AM135" s="272"/>
    </row>
    <row r="136" spans="1:39" ht="15">
      <c r="A136" s="154" t="s">
        <v>43</v>
      </c>
      <c r="B136" s="160">
        <v>73.7</v>
      </c>
      <c r="C136" s="6">
        <v>26</v>
      </c>
      <c r="E136" s="318" t="s">
        <v>43</v>
      </c>
      <c r="F136" s="355">
        <v>36.3</v>
      </c>
      <c r="G136" s="355">
        <v>36.5</v>
      </c>
      <c r="I136" s="26" t="s">
        <v>138</v>
      </c>
      <c r="J136" s="28">
        <v>30</v>
      </c>
      <c r="K136" s="28">
        <v>33</v>
      </c>
      <c r="M136" s="26" t="s">
        <v>138</v>
      </c>
      <c r="N136" s="28">
        <v>191</v>
      </c>
      <c r="O136" s="28">
        <v>204</v>
      </c>
      <c r="Q136" s="26" t="s">
        <v>138</v>
      </c>
      <c r="R136" s="27">
        <f t="shared" si="1"/>
        <v>254</v>
      </c>
      <c r="S136" s="27">
        <f t="shared" si="0"/>
        <v>237</v>
      </c>
      <c r="U136" s="125" t="s">
        <v>44</v>
      </c>
      <c r="V136" s="126">
        <v>27385</v>
      </c>
      <c r="W136" s="126">
        <v>8226</v>
      </c>
      <c r="X136" s="126">
        <v>2631</v>
      </c>
      <c r="Y136" s="126">
        <v>46390</v>
      </c>
      <c r="Z136" s="126">
        <v>1399</v>
      </c>
      <c r="AA136" s="126">
        <v>338227</v>
      </c>
      <c r="AC136" s="357"/>
      <c r="AD136" s="359">
        <f>+V136/(B137*1000)*100</f>
        <v>29.132978723404257</v>
      </c>
      <c r="AE136" s="359">
        <f>+W136/(C137*1000)*100</f>
        <v>13.057142857142857</v>
      </c>
      <c r="AF136" s="359">
        <f>+X136/(G137*1000)*100</f>
        <v>11.959090909090909</v>
      </c>
      <c r="AG136" s="359">
        <f>+(Y136+Z136)/(S136*1000)*100</f>
        <v>20.164135021097046</v>
      </c>
      <c r="AI136" s="26" t="s">
        <v>46</v>
      </c>
      <c r="AJ136" s="358">
        <v>0.27793478260869564</v>
      </c>
      <c r="AK136" s="358" t="s">
        <v>22</v>
      </c>
      <c r="AL136" s="358">
        <v>0.0013597033374536465</v>
      </c>
      <c r="AM136" s="358">
        <v>0.07458057956278596</v>
      </c>
    </row>
    <row r="137" spans="1:39" ht="15">
      <c r="A137" s="351" t="s">
        <v>138</v>
      </c>
      <c r="B137" s="352">
        <v>94</v>
      </c>
      <c r="C137" s="352">
        <v>63</v>
      </c>
      <c r="E137" s="318" t="s">
        <v>138</v>
      </c>
      <c r="F137" s="338">
        <v>21</v>
      </c>
      <c r="G137" s="338">
        <v>22</v>
      </c>
      <c r="I137" s="336" t="s">
        <v>165</v>
      </c>
      <c r="J137" s="349">
        <v>75</v>
      </c>
      <c r="K137" s="356" t="s">
        <v>22</v>
      </c>
      <c r="M137" s="336" t="s">
        <v>165</v>
      </c>
      <c r="N137" s="349">
        <v>732</v>
      </c>
      <c r="O137" s="356" t="s">
        <v>22</v>
      </c>
      <c r="Q137" s="336" t="s">
        <v>165</v>
      </c>
      <c r="R137" s="356">
        <f t="shared" si="1"/>
        <v>807</v>
      </c>
      <c r="S137" s="350">
        <f t="shared" si="0"/>
        <v>0</v>
      </c>
      <c r="U137" s="125" t="s">
        <v>45</v>
      </c>
      <c r="V137" s="126">
        <v>167024</v>
      </c>
      <c r="W137" s="126">
        <v>50489</v>
      </c>
      <c r="X137" s="126">
        <v>29112</v>
      </c>
      <c r="Y137" s="126">
        <v>93062</v>
      </c>
      <c r="Z137" s="126">
        <v>22552</v>
      </c>
      <c r="AA137" s="126">
        <v>739725</v>
      </c>
      <c r="AC137" s="357"/>
      <c r="AD137" s="359">
        <f>+V137/(B138*1000)*100</f>
        <v>69.01818181818183</v>
      </c>
      <c r="AE137" s="359">
        <f>+W137/(C138*1000)*100</f>
        <v>39.75511811023622</v>
      </c>
      <c r="AF137" s="359">
        <f>+X137/(G138*1000)*100</f>
        <v>17.643636363636364</v>
      </c>
      <c r="AG137" s="359" t="s">
        <v>22</v>
      </c>
      <c r="AI137" s="357" t="s">
        <v>47</v>
      </c>
      <c r="AJ137" s="358">
        <v>0.06841857340324486</v>
      </c>
      <c r="AK137" s="358">
        <v>0.10000054249842223</v>
      </c>
      <c r="AL137" s="358" t="s">
        <v>22</v>
      </c>
      <c r="AM137" s="358">
        <v>0.05459169583971965</v>
      </c>
    </row>
    <row r="138" spans="1:33" ht="15">
      <c r="A138" s="357" t="s">
        <v>165</v>
      </c>
      <c r="B138" s="273">
        <v>242</v>
      </c>
      <c r="C138" s="273">
        <v>127</v>
      </c>
      <c r="E138" s="26" t="s">
        <v>165</v>
      </c>
      <c r="F138" s="338">
        <v>167</v>
      </c>
      <c r="G138" s="338">
        <v>165</v>
      </c>
      <c r="I138" s="318" t="s">
        <v>46</v>
      </c>
      <c r="J138" s="338">
        <v>225</v>
      </c>
      <c r="K138" s="338">
        <v>219</v>
      </c>
      <c r="M138" s="318" t="s">
        <v>46</v>
      </c>
      <c r="N138" s="338">
        <v>1616</v>
      </c>
      <c r="O138" s="338">
        <v>1748</v>
      </c>
      <c r="Q138" s="318" t="s">
        <v>46</v>
      </c>
      <c r="R138" s="337">
        <f t="shared" si="1"/>
        <v>2060</v>
      </c>
      <c r="S138" s="337">
        <f t="shared" si="0"/>
        <v>1967</v>
      </c>
      <c r="U138" s="125" t="s">
        <v>46</v>
      </c>
      <c r="V138" s="126">
        <v>2557</v>
      </c>
      <c r="W138" s="127" t="s">
        <v>22</v>
      </c>
      <c r="X138" s="126">
        <v>44</v>
      </c>
      <c r="Y138" s="126">
        <v>1285</v>
      </c>
      <c r="Z138" s="126">
        <v>182</v>
      </c>
      <c r="AA138" s="126">
        <v>1035</v>
      </c>
      <c r="AC138" s="357" t="s">
        <v>46</v>
      </c>
      <c r="AD138" s="359">
        <f>+V138/(B139*1000)*100</f>
        <v>0.27793478260869564</v>
      </c>
      <c r="AE138" s="359" t="s">
        <v>22</v>
      </c>
      <c r="AF138" s="359">
        <f>+X138/(G139*1000)*100</f>
        <v>0.0013597033374536465</v>
      </c>
      <c r="AG138" s="359">
        <f>+(Y138+Z138)/(S138*1000)*100</f>
        <v>0.07458057956278596</v>
      </c>
    </row>
    <row r="139" spans="1:33" ht="15">
      <c r="A139" s="357" t="s">
        <v>46</v>
      </c>
      <c r="B139" s="273">
        <v>920</v>
      </c>
      <c r="C139" s="273">
        <v>437</v>
      </c>
      <c r="E139" s="26" t="s">
        <v>46</v>
      </c>
      <c r="F139" s="338">
        <v>3144</v>
      </c>
      <c r="G139" s="338">
        <v>3236</v>
      </c>
      <c r="I139" s="318" t="s">
        <v>47</v>
      </c>
      <c r="J139" s="337">
        <v>9225.55</v>
      </c>
      <c r="K139" s="337">
        <v>10347.16</v>
      </c>
      <c r="M139" s="318" t="s">
        <v>47</v>
      </c>
      <c r="N139" s="337">
        <v>29284.25</v>
      </c>
      <c r="O139" s="337">
        <v>31115.19</v>
      </c>
      <c r="Q139" s="318" t="s">
        <v>47</v>
      </c>
      <c r="R139" s="337">
        <f t="shared" si="1"/>
        <v>48856.96</v>
      </c>
      <c r="S139" s="337">
        <f t="shared" si="0"/>
        <v>41462.35</v>
      </c>
      <c r="U139" s="125" t="s">
        <v>47</v>
      </c>
      <c r="V139" s="126">
        <v>9746</v>
      </c>
      <c r="W139" s="126">
        <v>5530</v>
      </c>
      <c r="X139" s="126">
        <v>0</v>
      </c>
      <c r="Y139" s="126">
        <v>16379</v>
      </c>
      <c r="Z139" s="126">
        <v>6256</v>
      </c>
      <c r="AA139" s="126">
        <v>742489</v>
      </c>
      <c r="AC139" s="357" t="s">
        <v>47</v>
      </c>
      <c r="AD139" s="359">
        <f>+V139/(B140*1000)*100</f>
        <v>0.06841857340324486</v>
      </c>
      <c r="AE139" s="359">
        <f>+W139/(C140*1000)*100</f>
        <v>0.10000054249842223</v>
      </c>
      <c r="AF139" s="359" t="s">
        <v>22</v>
      </c>
      <c r="AG139" s="359">
        <f>+(Y139+Z139)/(S139*1000)*100</f>
        <v>0.05459169583971965</v>
      </c>
    </row>
    <row r="140" spans="1:19" ht="15">
      <c r="A140" s="357" t="s">
        <v>47</v>
      </c>
      <c r="B140" s="266">
        <v>14244.67</v>
      </c>
      <c r="C140" s="266">
        <v>5529.97</v>
      </c>
      <c r="E140" s="26"/>
      <c r="F140" s="272"/>
      <c r="G140" s="272"/>
      <c r="I140" s="318" t="s">
        <v>166</v>
      </c>
      <c r="J140" s="338">
        <v>69</v>
      </c>
      <c r="K140" s="338">
        <v>74</v>
      </c>
      <c r="M140" s="318" t="s">
        <v>166</v>
      </c>
      <c r="N140" s="338">
        <v>1020</v>
      </c>
      <c r="O140" s="338">
        <v>1025</v>
      </c>
      <c r="Q140" s="318" t="s">
        <v>166</v>
      </c>
      <c r="R140" s="337">
        <f t="shared" si="1"/>
        <v>1163</v>
      </c>
      <c r="S140" s="337">
        <f>SUM(O140,K140)</f>
        <v>1099</v>
      </c>
    </row>
    <row r="141" spans="1:27" ht="15">
      <c r="A141" s="357" t="s">
        <v>166</v>
      </c>
      <c r="B141" s="273">
        <v>444</v>
      </c>
      <c r="C141" s="273">
        <v>216</v>
      </c>
      <c r="E141" s="318" t="s">
        <v>166</v>
      </c>
      <c r="F141" s="338">
        <v>530</v>
      </c>
      <c r="G141" s="338">
        <v>533</v>
      </c>
      <c r="I141" s="24"/>
      <c r="J141" s="353"/>
      <c r="K141" s="353"/>
      <c r="L141" s="162"/>
      <c r="M141" s="162"/>
      <c r="N141" s="162"/>
      <c r="O141" s="162"/>
      <c r="P141" s="162"/>
      <c r="Q141" s="162"/>
      <c r="R141" s="162"/>
      <c r="S141" s="162"/>
      <c r="T141" s="162"/>
      <c r="U141" s="2"/>
      <c r="V141" s="354"/>
      <c r="W141" s="354"/>
      <c r="X141" s="3"/>
      <c r="Y141" s="3"/>
      <c r="Z141" s="3"/>
      <c r="AA141" s="3"/>
    </row>
    <row r="142" spans="1:27" ht="15">
      <c r="A142" s="162"/>
      <c r="B142" s="162"/>
      <c r="C142" s="162"/>
      <c r="D142" s="162"/>
      <c r="E142" s="24"/>
      <c r="F142" s="353"/>
      <c r="G142" s="353"/>
      <c r="H142" s="162"/>
      <c r="I142" s="24"/>
      <c r="J142" s="24"/>
      <c r="K142" s="353"/>
      <c r="L142" s="162"/>
      <c r="M142" s="24"/>
      <c r="N142" s="353"/>
      <c r="O142" s="353"/>
      <c r="P142" s="162"/>
      <c r="Q142" s="162"/>
      <c r="R142" s="162"/>
      <c r="S142" s="162"/>
      <c r="T142" s="162"/>
      <c r="U142" s="2"/>
      <c r="V142" s="2"/>
      <c r="W142" s="354"/>
      <c r="X142" s="3"/>
      <c r="Y142" s="3"/>
      <c r="Z142" s="3"/>
      <c r="AA142" s="3"/>
    </row>
    <row r="143" spans="1:23" ht="15">
      <c r="A143" s="2"/>
      <c r="B143" s="354"/>
      <c r="C143" s="354"/>
      <c r="D143" s="162"/>
      <c r="E143" s="24"/>
      <c r="F143" s="24"/>
      <c r="G143" s="353"/>
      <c r="H143" s="162"/>
      <c r="I143" s="162"/>
      <c r="J143" s="162"/>
      <c r="K143" s="162"/>
      <c r="L143" s="162"/>
      <c r="M143" s="24"/>
      <c r="N143" s="24"/>
      <c r="O143" s="162"/>
      <c r="P143" s="162"/>
      <c r="Q143" s="24"/>
      <c r="R143" s="162"/>
      <c r="S143" s="162"/>
      <c r="T143" s="162"/>
      <c r="U143" s="162"/>
      <c r="V143" s="162"/>
      <c r="W143" s="162"/>
    </row>
    <row r="144" spans="1:23" ht="15">
      <c r="A144" s="2"/>
      <c r="B144" s="2"/>
      <c r="C144" s="354"/>
      <c r="D144" s="162"/>
      <c r="E144" s="162"/>
      <c r="F144" s="162"/>
      <c r="G144" s="162"/>
      <c r="H144" s="162"/>
      <c r="I144" s="162"/>
      <c r="J144" s="162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</row>
    <row r="145" spans="1:23" ht="15">
      <c r="A145" s="162"/>
      <c r="B145" s="162"/>
      <c r="C145" s="162"/>
      <c r="D145" s="162"/>
      <c r="E145" s="162"/>
      <c r="F145" s="162"/>
      <c r="G145" s="162"/>
      <c r="H145" s="162"/>
      <c r="I145" s="162"/>
      <c r="J145" s="162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</row>
    <row r="146" spans="1:23" ht="15">
      <c r="A146" s="162"/>
      <c r="B146" s="301"/>
      <c r="C146" s="301"/>
      <c r="D146" s="162"/>
      <c r="E146" s="162"/>
      <c r="F146" s="162"/>
      <c r="G146" s="162"/>
      <c r="H146" s="162"/>
      <c r="I146" s="162"/>
      <c r="J146" s="162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</row>
    <row r="147" spans="1:23" ht="15">
      <c r="A147" s="162"/>
      <c r="B147" s="162"/>
      <c r="C147" s="162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</row>
    <row r="148" spans="1:23" ht="15">
      <c r="A148" s="162"/>
      <c r="B148" s="162"/>
      <c r="C148" s="162"/>
      <c r="D148" s="162"/>
      <c r="E148" s="162"/>
      <c r="F148" s="162"/>
      <c r="G148" s="162"/>
      <c r="H148" s="162"/>
      <c r="I148" s="162"/>
      <c r="J148" s="162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</row>
    <row r="149" spans="1:8" ht="15">
      <c r="A149" s="162"/>
      <c r="B149" s="162"/>
      <c r="C149" s="162"/>
      <c r="D149" s="162"/>
      <c r="E149" s="162"/>
      <c r="F149" s="162"/>
      <c r="G149" s="162"/>
      <c r="H149" s="162"/>
    </row>
    <row r="150" spans="1:8" ht="15">
      <c r="A150" s="162"/>
      <c r="B150" s="162"/>
      <c r="C150" s="162"/>
      <c r="D150" s="162"/>
      <c r="E150" s="162"/>
      <c r="F150" s="162"/>
      <c r="G150" s="162"/>
      <c r="H150" s="162"/>
    </row>
    <row r="151" spans="1:8" ht="15">
      <c r="A151" s="162"/>
      <c r="B151" s="162"/>
      <c r="C151" s="162"/>
      <c r="D151" s="162"/>
      <c r="E151" s="162"/>
      <c r="F151" s="162"/>
      <c r="G151" s="162"/>
      <c r="H151" s="162"/>
    </row>
  </sheetData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1"/>
  <sheetViews>
    <sheetView showGridLines="0" workbookViewId="0" topLeftCell="A1"/>
  </sheetViews>
  <sheetFormatPr defaultColWidth="8.8515625" defaultRowHeight="15"/>
  <cols>
    <col min="1" max="16384" width="8.8515625" style="1" customWidth="1"/>
  </cols>
  <sheetData>
    <row r="2" ht="15">
      <c r="B2" s="12" t="s">
        <v>231</v>
      </c>
    </row>
    <row r="3" ht="15">
      <c r="B3" s="113" t="s">
        <v>199</v>
      </c>
    </row>
    <row r="29" ht="15">
      <c r="B29" s="14" t="s">
        <v>91</v>
      </c>
    </row>
    <row r="47" ht="15">
      <c r="J47" s="14"/>
    </row>
    <row r="50" ht="15">
      <c r="A50" s="1" t="s">
        <v>187</v>
      </c>
    </row>
    <row r="51" spans="1:2" ht="14.25">
      <c r="A51" s="84" t="s">
        <v>87</v>
      </c>
      <c r="B51" s="83"/>
    </row>
    <row r="53" spans="1:2" ht="12.75">
      <c r="A53" s="84" t="s">
        <v>3</v>
      </c>
      <c r="B53" s="85">
        <v>42305.64984953703</v>
      </c>
    </row>
    <row r="54" spans="1:2" ht="12.75">
      <c r="A54" s="84" t="s">
        <v>4</v>
      </c>
      <c r="B54" s="85">
        <v>42307.41622356481</v>
      </c>
    </row>
    <row r="55" spans="1:2" ht="12.75">
      <c r="A55" s="84" t="s">
        <v>5</v>
      </c>
      <c r="B55" s="84" t="s">
        <v>6</v>
      </c>
    </row>
    <row r="56" spans="1:2" ht="15">
      <c r="A56" s="24"/>
      <c r="B56" s="24"/>
    </row>
    <row r="57" spans="1:2" ht="12.75">
      <c r="A57" s="84" t="s">
        <v>7</v>
      </c>
      <c r="B57" s="84" t="s">
        <v>83</v>
      </c>
    </row>
    <row r="58" spans="1:2" ht="12.75">
      <c r="A58" s="84" t="s">
        <v>59</v>
      </c>
      <c r="B58" s="84" t="s">
        <v>14</v>
      </c>
    </row>
    <row r="59" spans="1:2" ht="12.75">
      <c r="A59" s="84" t="s">
        <v>84</v>
      </c>
      <c r="B59" s="84" t="s">
        <v>85</v>
      </c>
    </row>
    <row r="60" spans="1:2" ht="15">
      <c r="A60" s="24"/>
      <c r="B60" s="24"/>
    </row>
    <row r="61" spans="1:7" ht="12.75">
      <c r="A61" s="362" t="s">
        <v>188</v>
      </c>
      <c r="B61" s="362" t="s">
        <v>86</v>
      </c>
      <c r="F61" s="362" t="s">
        <v>188</v>
      </c>
      <c r="G61" s="362" t="s">
        <v>86</v>
      </c>
    </row>
    <row r="62" spans="1:7" ht="12.75">
      <c r="A62" s="309" t="s">
        <v>33</v>
      </c>
      <c r="B62" s="310">
        <v>9</v>
      </c>
      <c r="F62" s="309" t="s">
        <v>27</v>
      </c>
      <c r="G62" s="310">
        <v>45965</v>
      </c>
    </row>
    <row r="63" spans="1:7" ht="12.75">
      <c r="A63" s="309" t="s">
        <v>31</v>
      </c>
      <c r="B63" s="310">
        <v>83</v>
      </c>
      <c r="F63" s="309" t="s">
        <v>24</v>
      </c>
      <c r="G63" s="310">
        <v>30502</v>
      </c>
    </row>
    <row r="64" spans="1:7" ht="12.75">
      <c r="A64" s="309" t="s">
        <v>39</v>
      </c>
      <c r="B64" s="310">
        <v>343</v>
      </c>
      <c r="F64" s="309" t="s">
        <v>36</v>
      </c>
      <c r="G64" s="310">
        <v>26598</v>
      </c>
    </row>
    <row r="65" spans="1:7" ht="12.75">
      <c r="A65" s="309" t="s">
        <v>28</v>
      </c>
      <c r="B65" s="310">
        <v>746</v>
      </c>
      <c r="F65" s="309" t="s">
        <v>25</v>
      </c>
      <c r="G65" s="310">
        <v>25467</v>
      </c>
    </row>
    <row r="66" spans="1:7" ht="12.75">
      <c r="A66" s="309" t="s">
        <v>21</v>
      </c>
      <c r="B66" s="310">
        <v>1351</v>
      </c>
      <c r="F66" s="309" t="s">
        <v>64</v>
      </c>
      <c r="G66" s="310">
        <v>23271</v>
      </c>
    </row>
    <row r="67" spans="1:7" ht="12.75">
      <c r="A67" s="309" t="s">
        <v>20</v>
      </c>
      <c r="B67" s="310">
        <v>1553</v>
      </c>
      <c r="F67" s="309" t="s">
        <v>23</v>
      </c>
      <c r="G67" s="310">
        <v>21986</v>
      </c>
    </row>
    <row r="68" spans="1:7" ht="12.75">
      <c r="A68" s="309" t="s">
        <v>26</v>
      </c>
      <c r="B68" s="310">
        <v>1583</v>
      </c>
      <c r="F68" s="309" t="s">
        <v>35</v>
      </c>
      <c r="G68" s="310">
        <v>21863</v>
      </c>
    </row>
    <row r="69" spans="1:7" ht="12.75">
      <c r="A69" s="309" t="s">
        <v>34</v>
      </c>
      <c r="B69" s="310">
        <v>1650</v>
      </c>
      <c r="F69" s="309" t="s">
        <v>37</v>
      </c>
      <c r="G69" s="310">
        <v>14553</v>
      </c>
    </row>
    <row r="70" spans="1:7" ht="12.75">
      <c r="A70" s="309" t="s">
        <v>15</v>
      </c>
      <c r="B70" s="310">
        <v>1656</v>
      </c>
      <c r="F70" s="309" t="s">
        <v>41</v>
      </c>
      <c r="G70" s="310">
        <v>5584</v>
      </c>
    </row>
    <row r="71" spans="1:7" ht="12.75">
      <c r="A71" s="309" t="s">
        <v>32</v>
      </c>
      <c r="B71" s="310">
        <v>1682</v>
      </c>
      <c r="F71" s="309" t="s">
        <v>57</v>
      </c>
      <c r="G71" s="364">
        <v>41335</v>
      </c>
    </row>
    <row r="72" spans="1:2" ht="12.75">
      <c r="A72" s="309" t="s">
        <v>30</v>
      </c>
      <c r="B72" s="310">
        <v>2570</v>
      </c>
    </row>
    <row r="73" spans="1:2" ht="12.75">
      <c r="A73" s="309" t="s">
        <v>18</v>
      </c>
      <c r="B73" s="310">
        <v>2589</v>
      </c>
    </row>
    <row r="74" spans="1:2" ht="12.75">
      <c r="A74" s="309" t="s">
        <v>51</v>
      </c>
      <c r="B74" s="310">
        <v>3029</v>
      </c>
    </row>
    <row r="75" spans="1:2" ht="12.75">
      <c r="A75" s="309" t="s">
        <v>38</v>
      </c>
      <c r="B75" s="310">
        <v>3045</v>
      </c>
    </row>
    <row r="76" spans="1:2" ht="12.75">
      <c r="A76" s="309" t="s">
        <v>29</v>
      </c>
      <c r="B76" s="310">
        <v>3490</v>
      </c>
    </row>
    <row r="77" spans="1:2" ht="12.75">
      <c r="A77" s="309" t="s">
        <v>16</v>
      </c>
      <c r="B77" s="310">
        <v>3854</v>
      </c>
    </row>
    <row r="78" spans="1:2" ht="12.75">
      <c r="A78" s="309" t="s">
        <v>42</v>
      </c>
      <c r="B78" s="310">
        <v>3908</v>
      </c>
    </row>
    <row r="79" spans="1:2" ht="12.75">
      <c r="A79" s="309" t="s">
        <v>17</v>
      </c>
      <c r="B79" s="310">
        <v>3910</v>
      </c>
    </row>
    <row r="80" spans="1:2" ht="12.75">
      <c r="A80" s="309" t="s">
        <v>40</v>
      </c>
      <c r="B80" s="310">
        <v>4284</v>
      </c>
    </row>
    <row r="81" spans="1:2" ht="12.75">
      <c r="A81" s="309" t="s">
        <v>41</v>
      </c>
      <c r="B81" s="310">
        <v>5584</v>
      </c>
    </row>
    <row r="82" spans="1:2" ht="12.75">
      <c r="A82" s="309" t="s">
        <v>37</v>
      </c>
      <c r="B82" s="310">
        <v>14553</v>
      </c>
    </row>
    <row r="83" spans="1:2" ht="12.75">
      <c r="A83" s="309" t="s">
        <v>35</v>
      </c>
      <c r="B83" s="310">
        <v>21863</v>
      </c>
    </row>
    <row r="84" spans="1:3" ht="12.75">
      <c r="A84" s="309" t="s">
        <v>23</v>
      </c>
      <c r="B84" s="310">
        <v>21986</v>
      </c>
      <c r="C84" s="39"/>
    </row>
    <row r="85" spans="1:3" ht="12.75">
      <c r="A85" s="309" t="s">
        <v>19</v>
      </c>
      <c r="B85" s="310">
        <v>23271</v>
      </c>
      <c r="C85" s="39"/>
    </row>
    <row r="86" spans="1:3" ht="12.75">
      <c r="A86" s="309" t="s">
        <v>25</v>
      </c>
      <c r="B86" s="310">
        <v>25467</v>
      </c>
      <c r="C86" s="39"/>
    </row>
    <row r="87" spans="1:3" ht="12.75">
      <c r="A87" s="309" t="s">
        <v>36</v>
      </c>
      <c r="B87" s="310">
        <v>26598</v>
      </c>
      <c r="C87" s="39"/>
    </row>
    <row r="88" spans="1:3" ht="12.75">
      <c r="A88" s="309" t="s">
        <v>24</v>
      </c>
      <c r="B88" s="310">
        <v>30502</v>
      </c>
      <c r="C88" s="39"/>
    </row>
    <row r="89" spans="1:3" ht="12.75">
      <c r="A89" s="309" t="s">
        <v>27</v>
      </c>
      <c r="B89" s="310">
        <v>45965</v>
      </c>
      <c r="C89" s="39"/>
    </row>
    <row r="90" spans="1:3" ht="12.75">
      <c r="A90" s="309"/>
      <c r="B90" s="319"/>
      <c r="C90" s="39"/>
    </row>
    <row r="91" spans="1:3" ht="12.75">
      <c r="A91" s="309" t="s">
        <v>44</v>
      </c>
      <c r="B91" s="310">
        <v>2452</v>
      </c>
      <c r="C91" s="39"/>
    </row>
    <row r="92" spans="1:3" ht="12.75">
      <c r="A92" s="309" t="s">
        <v>47</v>
      </c>
      <c r="B92" s="310">
        <v>65042</v>
      </c>
      <c r="C92" s="39"/>
    </row>
    <row r="93" spans="1:3" ht="12.75">
      <c r="A93" s="309" t="s">
        <v>82</v>
      </c>
      <c r="B93" s="363">
        <v>257124</v>
      </c>
      <c r="C93" s="39"/>
    </row>
    <row r="94" spans="2:3" ht="15">
      <c r="B94" s="39"/>
      <c r="C94" s="39"/>
    </row>
    <row r="95" spans="2:3" ht="15">
      <c r="B95" s="361"/>
      <c r="C95" s="39"/>
    </row>
    <row r="96" spans="2:3" ht="15">
      <c r="B96" s="39"/>
      <c r="C96" s="39"/>
    </row>
    <row r="97" spans="2:3" ht="15">
      <c r="B97" s="39"/>
      <c r="C97" s="39"/>
    </row>
    <row r="98" spans="2:3" ht="15">
      <c r="B98" s="39"/>
      <c r="C98" s="39"/>
    </row>
    <row r="99" spans="2:3" ht="15">
      <c r="B99" s="39"/>
      <c r="C99" s="39"/>
    </row>
    <row r="100" spans="2:3" ht="15">
      <c r="B100" s="39"/>
      <c r="C100" s="39"/>
    </row>
    <row r="101" spans="2:3" ht="15">
      <c r="B101" s="39"/>
      <c r="C101" s="3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2016-02-02T14:11:39Z</dcterms:modified>
  <cp:category/>
  <cp:version/>
  <cp:contentType/>
  <cp:contentStatus/>
</cp:coreProperties>
</file>