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2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7" r:id="rId6"/>
    <sheet name="UAM Table 2" sheetId="10" r:id="rId7"/>
    <sheet name="UAM Figure 3" sheetId="16" r:id="rId8"/>
  </sheet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<sst xmlns="http://schemas.openxmlformats.org/spreadsheetml/2006/main" count="1183" uniqueCount="214">
  <si>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</si>
  <si>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</si>
  <si>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</si>
  <si>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</si>
  <si>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</si>
  <si>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</si>
  <si>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</si>
  <si>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</si>
  <si>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</si>
  <si>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</si>
  <si>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</si>
  <si>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</si>
  <si>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</si>
  <si>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</si>
  <si>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</si>
  <si>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</si>
  <si>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</si>
  <si>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</si>
  <si>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</si>
  <si>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</si>
  <si>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</si>
  <si>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</si>
  <si>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</si>
  <si>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</si>
  <si>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</si>
  <si>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</si>
  <si>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</si>
  <si>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</si>
  <si>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</si>
  <si>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</si>
  <si>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</si>
  <si>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</si>
  <si>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</si>
  <si>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</si>
  <si>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</si>
  <si>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</si>
  <si>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</si>
  <si>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</si>
  <si>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</si>
  <si>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</si>
  <si>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</si>
  <si>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</si>
  <si>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</si>
  <si>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</si>
  <si>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</si>
  <si>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</si>
  <si>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</si>
  <si>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</si>
  <si>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</si>
  <si>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</si>
  <si>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</si>
  <si>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</si>
  <si>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</si>
  <si>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</si>
  <si>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</si>
  <si>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</si>
  <si>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</si>
  <si>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</si>
  <si>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</si>
  <si>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</si>
  <si>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</si>
  <si>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</si>
  <si>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</si>
  <si>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</si>
  <si>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</si>
  <si>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</si>
  <si>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</si>
  <si>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</si>
  <si>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</si>
  <si>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</si>
  <si>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</si>
  <si>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</si>
  <si>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</si>
  <si>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</si>
  <si>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</si>
  <si>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</si>
  <si>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</si>
  <si>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</si>
  <si>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</si>
  <si>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</si>
  <si>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</si>
  <si>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</si>
  <si>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</si>
  <si>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</si>
  <si>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</si>
  <si>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</si>
  <si>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</si>
  <si>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</si>
  <si>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</si>
  <si>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</si>
  <si>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</si>
  <si>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</si>
  <si>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</si>
  <si>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</si>
  <si>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</si>
  <si>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</si>
  <si>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</si>
  <si>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</si>
  <si>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</si>
  <si>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</si>
  <si>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</si>
  <si>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</si>
  <si>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</si>
  <si>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</si>
  <si>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</si>
  <si>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</si>
  <si>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</si>
  <si>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</si>
  <si>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</si>
  <si>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</si>
  <si>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</si>
  <si>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</si>
  <si>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</si>
  <si>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</si>
  <si>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</si>
  <si>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</si>
  <si>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</si>
  <si>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</si>
  <si>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</si>
  <si>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</si>
  <si>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</si>
  <si>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</si>
  <si>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</si>
  <si>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</si>
  <si>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</si>
  <si>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</si>
  <si>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</si>
  <si>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</si>
  <si>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</si>
  <si>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</si>
  <si>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</si>
  <si>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</si>
  <si>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</si>
  <si>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</si>
  <si>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</si>
  <si>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</si>
  <si>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</si>
  <si>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</si>
  <si>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</si>
  <si>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</si>
  <si>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</si>
  <si>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</si>
  <si>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</si>
  <si>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</si>
  <si>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</si>
  <si>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</si>
  <si>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</si>
  <si>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</si>
  <si>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</si>
  <si>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</si>
  <si>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</si>
  <si>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</si>
  <si>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</si>
  <si>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</si>
  <si>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</si>
  <si>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</si>
  <si>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</si>
  <si>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</si>
  <si>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</si>
  <si>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</si>
  <si>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</si>
  <si>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</si>
  <si>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</si>
  <si>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</si>
  <si>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</si>
  <si>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</si>
  <si>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</si>
  <si>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</si>
  <si>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</si>
  <si>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</si>
  <si>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</si>
  <si>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</si>
  <si>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</si>
  <si>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</si>
  <si>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</si>
  <si>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</si>
  <si>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</si>
  <si>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65 years and over</t>
  </si>
  <si>
    <t>France: data does not generally include minors.</t>
  </si>
  <si>
    <t>2023Q3</t>
  </si>
  <si>
    <t>2023M11</t>
  </si>
  <si>
    <t>* French data does not generally include minors</t>
  </si>
  <si>
    <t>France*</t>
  </si>
  <si>
    <t>2023Q4</t>
  </si>
  <si>
    <t>2023M12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</si>
  <si>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</si>
  <si>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</si>
  <si>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</si>
  <si>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</si>
  <si>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</si>
  <si>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</si>
  <si>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</si>
  <si>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</si>
  <si>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</si>
  <si>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</si>
  <si>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</si>
  <si>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</si>
  <si>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r>
      <t>Source:</t>
    </r>
    <r>
      <rPr>
        <sz val="11"/>
        <rFont val="Arial"/>
        <family val="2"/>
      </rPr>
      <t xml:space="preserve"> Eurostat </t>
    </r>
    <r>
      <rPr>
        <sz val="12"/>
        <rFont val="Arial"/>
        <family val="2"/>
      </rPr>
      <t>(migr_asyumtpfm, migr_asyumtpfq, migr_asytpfm, migr_asytpfq)</t>
    </r>
  </si>
  <si>
    <t>2024M01</t>
  </si>
  <si>
    <t>Map 1: Non-EU citizens who fled Ukraine and were under temporary protection at the end of January 2024</t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</si>
  <si>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</si>
  <si>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</si>
  <si>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t>Structure by age and sex of beneficiaries of temporary protection in the EU, end of January 2024 (%)</t>
  </si>
  <si>
    <t>Figure 1: Structure of beneficiaries of temporary protection by age and sex, EU, end of January 2024</t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</si>
  <si>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</si>
  <si>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</si>
  <si>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Figure 3: Share of unaccompanied minors in the total number of children granted temporary protection between March 2022 and January 2024</t>
  </si>
  <si>
    <t>Yearly number of people granted temporary protection</t>
  </si>
  <si>
    <t>Data equals zero: Italy.</t>
  </si>
  <si>
    <t>Note: Only countries for which January 2024 data are available are presented.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</si>
  <si>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</si>
  <si>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</si>
  <si>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t>Share of unaccompanied minors in the total number of children granted temporary protection from March 2022 to January 2024 (%)</t>
  </si>
  <si>
    <r>
      <t xml:space="preserve">Total                     </t>
    </r>
    <r>
      <rPr>
        <b/>
        <sz val="8"/>
        <rFont val="Arial"/>
        <family val="2"/>
      </rPr>
      <t>March 2022 - January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</si>
</sst>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173" fontId="4" fillId="0" borderId="0" applyFill="0" applyBorder="0" applyProtection="0">
      <alignment horizontal="right"/>
    </xf>
  </cellStyleXfs>
  <cellXfs count="166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3" fontId="7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7" fillId="2" borderId="0" xfId="0" applyNumberFormat="1" applyFont="1" applyFill="1" applyAlignment="1">
      <alignment horizontal="right"/>
    </xf>
    <xf numFmtId="172" fontId="7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7" fillId="2" borderId="0" xfId="18" applyNumberFormat="1" applyFont="1" applyFill="1" applyAlignment="1">
      <alignment horizontal="right"/>
    </xf>
    <xf numFmtId="0" fontId="8" fillId="2" borderId="0" xfId="0" applyFont="1" applyFill="1"/>
    <xf numFmtId="174" fontId="7" fillId="2" borderId="0" xfId="0" applyNumberFormat="1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67" fontId="7" fillId="2" borderId="0" xfId="15" applyNumberFormat="1" applyFont="1" applyFill="1" applyBorder="1"/>
    <xf numFmtId="167" fontId="7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167" fontId="7" fillId="0" borderId="0" xfId="15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/>
    <xf numFmtId="9" fontId="7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7" fillId="3" borderId="0" xfId="0" applyFont="1" applyFill="1"/>
    <xf numFmtId="0" fontId="1" fillId="2" borderId="0" xfId="20" applyFont="1" applyFill="1">
      <alignment/>
      <protection/>
    </xf>
    <xf numFmtId="0" fontId="6" fillId="0" borderId="0" xfId="0" applyFont="1"/>
    <xf numFmtId="164" fontId="7" fillId="0" borderId="0" xfId="18" applyFont="1"/>
    <xf numFmtId="2" fontId="7" fillId="0" borderId="0" xfId="0" applyNumberFormat="1" applyFont="1"/>
    <xf numFmtId="166" fontId="7" fillId="0" borderId="0" xfId="0" applyNumberFormat="1" applyFont="1"/>
    <xf numFmtId="2" fontId="8" fillId="0" borderId="0" xfId="0" applyNumberFormat="1" applyFont="1"/>
    <xf numFmtId="3" fontId="7" fillId="0" borderId="0" xfId="0" applyNumberFormat="1" applyFont="1"/>
    <xf numFmtId="0" fontId="1" fillId="4" borderId="2" xfId="20" applyFont="1" applyFill="1" applyBorder="1">
      <alignment/>
      <protection/>
    </xf>
    <xf numFmtId="169" fontId="7" fillId="0" borderId="0" xfId="18" applyNumberFormat="1" applyFont="1"/>
    <xf numFmtId="164" fontId="8" fillId="0" borderId="0" xfId="18" applyFont="1"/>
    <xf numFmtId="10" fontId="7" fillId="0" borderId="0" xfId="15" applyNumberFormat="1" applyFont="1"/>
    <xf numFmtId="0" fontId="1" fillId="5" borderId="2" xfId="20" applyFont="1" applyFill="1" applyBorder="1">
      <alignment/>
      <protection/>
    </xf>
    <xf numFmtId="0" fontId="8" fillId="4" borderId="2" xfId="20" applyFont="1" applyFill="1" applyBorder="1">
      <alignment/>
      <protection/>
    </xf>
    <xf numFmtId="3" fontId="8" fillId="0" borderId="0" xfId="0" applyNumberFormat="1" applyFont="1"/>
    <xf numFmtId="169" fontId="8" fillId="0" borderId="0" xfId="18" applyNumberFormat="1" applyFont="1"/>
    <xf numFmtId="167" fontId="8" fillId="0" borderId="0" xfId="15" applyNumberFormat="1" applyFont="1"/>
    <xf numFmtId="170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3" fontId="11" fillId="0" borderId="0" xfId="0" applyNumberFormat="1" applyFont="1"/>
    <xf numFmtId="169" fontId="7" fillId="0" borderId="0" xfId="0" applyNumberFormat="1" applyFont="1"/>
    <xf numFmtId="164" fontId="7" fillId="0" borderId="0" xfId="0" applyNumberFormat="1" applyFont="1"/>
    <xf numFmtId="0" fontId="1" fillId="4" borderId="3" xfId="20" applyFont="1" applyFill="1" applyBorder="1">
      <alignment/>
      <protection/>
    </xf>
    <xf numFmtId="9" fontId="7" fillId="0" borderId="0" xfId="15" applyFont="1"/>
    <xf numFmtId="3" fontId="6" fillId="0" borderId="0" xfId="0" applyNumberFormat="1" applyFont="1"/>
    <xf numFmtId="167" fontId="6" fillId="0" borderId="0" xfId="15" applyNumberFormat="1" applyFont="1"/>
    <xf numFmtId="9" fontId="6" fillId="0" borderId="0" xfId="15" applyFont="1"/>
    <xf numFmtId="167" fontId="8" fillId="0" borderId="0" xfId="0" applyNumberFormat="1" applyFont="1"/>
    <xf numFmtId="0" fontId="1" fillId="4" borderId="0" xfId="20" applyFont="1" applyFill="1">
      <alignment/>
      <protection/>
    </xf>
    <xf numFmtId="0" fontId="9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/>
    <xf numFmtId="164" fontId="1" fillId="0" borderId="0" xfId="18" applyFont="1"/>
    <xf numFmtId="164" fontId="1" fillId="8" borderId="0" xfId="18" applyFont="1" applyFill="1"/>
    <xf numFmtId="164" fontId="9" fillId="0" borderId="0" xfId="18" applyFont="1"/>
    <xf numFmtId="165" fontId="1" fillId="0" borderId="0" xfId="20" applyNumberFormat="1" applyFont="1">
      <alignment/>
      <protection/>
    </xf>
    <xf numFmtId="164" fontId="1" fillId="9" borderId="0" xfId="18" applyFont="1" applyFill="1"/>
    <xf numFmtId="164" fontId="1" fillId="10" borderId="0" xfId="18" applyFont="1" applyFill="1"/>
    <xf numFmtId="0" fontId="8" fillId="6" borderId="2" xfId="20" applyFont="1" applyFill="1" applyBorder="1">
      <alignment/>
      <protection/>
    </xf>
    <xf numFmtId="164" fontId="8" fillId="5" borderId="0" xfId="18" applyFont="1" applyFill="1"/>
    <xf numFmtId="164" fontId="1" fillId="5" borderId="0" xfId="18" applyFont="1" applyFill="1"/>
    <xf numFmtId="3" fontId="1" fillId="0" borderId="2" xfId="20" applyNumberFormat="1" applyFont="1" applyBorder="1">
      <alignment/>
      <protection/>
    </xf>
    <xf numFmtId="164" fontId="8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6" fillId="2" borderId="0" xfId="0" applyNumberFormat="1" applyFont="1" applyFill="1"/>
    <xf numFmtId="169" fontId="7" fillId="2" borderId="0" xfId="0" applyNumberFormat="1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13" fillId="0" borderId="0" xfId="0" applyFont="1" applyAlignment="1">
      <alignment horizontal="left" vertical="center" readingOrder="1"/>
    </xf>
    <xf numFmtId="0" fontId="9" fillId="0" borderId="0" xfId="20" applyFont="1">
      <alignment/>
      <protection/>
    </xf>
    <xf numFmtId="0" fontId="8" fillId="0" borderId="0" xfId="20" applyFont="1">
      <alignment/>
      <protection/>
    </xf>
    <xf numFmtId="0" fontId="9" fillId="11" borderId="6" xfId="20" applyFont="1" applyFill="1" applyBorder="1" applyAlignment="1">
      <alignment horizontal="center" vertical="center" wrapText="1"/>
      <protection/>
    </xf>
    <xf numFmtId="0" fontId="9" fillId="12" borderId="7" xfId="20" applyFont="1" applyFill="1" applyBorder="1" applyAlignment="1">
      <alignment horizontal="left"/>
      <protection/>
    </xf>
    <xf numFmtId="0" fontId="9" fillId="12" borderId="2" xfId="20" applyFont="1" applyFill="1" applyBorder="1" applyAlignment="1">
      <alignment horizontal="left"/>
      <protection/>
    </xf>
    <xf numFmtId="0" fontId="9" fillId="12" borderId="5" xfId="20" applyFont="1" applyFill="1" applyBorder="1" applyAlignment="1">
      <alignment horizontal="left"/>
      <protection/>
    </xf>
    <xf numFmtId="0" fontId="9" fillId="11" borderId="8" xfId="20" applyFont="1" applyFill="1" applyBorder="1" applyAlignment="1">
      <alignment horizontal="left" vertical="center"/>
      <protection/>
    </xf>
    <xf numFmtId="0" fontId="9" fillId="11" borderId="9" xfId="20" applyFont="1" applyFill="1" applyBorder="1" applyAlignment="1">
      <alignment horizontal="left" vertical="center"/>
      <protection/>
    </xf>
    <xf numFmtId="0" fontId="9" fillId="11" borderId="10" xfId="20" applyFont="1" applyFill="1" applyBorder="1" applyAlignment="1">
      <alignment horizontal="left" vertical="center"/>
      <protection/>
    </xf>
    <xf numFmtId="0" fontId="9" fillId="12" borderId="11" xfId="20" applyFont="1" applyFill="1" applyBorder="1" applyAlignment="1">
      <alignment horizontal="left" vertical="center"/>
      <protection/>
    </xf>
    <xf numFmtId="0" fontId="9" fillId="11" borderId="10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/>
    </xf>
    <xf numFmtId="0" fontId="14" fillId="2" borderId="0" xfId="0" applyFont="1" applyFill="1" applyAlignment="1">
      <alignment horizontal="left" vertical="center"/>
    </xf>
    <xf numFmtId="3" fontId="1" fillId="0" borderId="12" xfId="20" applyNumberFormat="1" applyFont="1" applyBorder="1" applyAlignment="1">
      <alignment horizontal="right"/>
      <protection/>
    </xf>
    <xf numFmtId="3" fontId="1" fillId="0" borderId="13" xfId="20" applyNumberFormat="1" applyFont="1" applyBorder="1" applyAlignment="1">
      <alignment horizontal="right"/>
      <protection/>
    </xf>
    <xf numFmtId="0" fontId="9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2" fillId="2" borderId="0" xfId="20" applyFont="1" applyFill="1" applyAlignment="1">
      <alignment/>
      <protection/>
    </xf>
    <xf numFmtId="0" fontId="9" fillId="0" borderId="12" xfId="20" applyFont="1" applyFill="1" applyBorder="1" applyAlignment="1">
      <alignment horizontal="left"/>
      <protection/>
    </xf>
    <xf numFmtId="0" fontId="9" fillId="0" borderId="13" xfId="20" applyFont="1" applyFill="1" applyBorder="1" applyAlignment="1">
      <alignment horizontal="left"/>
      <protection/>
    </xf>
    <xf numFmtId="0" fontId="9" fillId="2" borderId="12" xfId="0" applyFont="1" applyFill="1" applyBorder="1" applyAlignment="1">
      <alignment horizontal="left" vertical="center"/>
    </xf>
    <xf numFmtId="174" fontId="7" fillId="2" borderId="12" xfId="24" applyNumberFormat="1" applyFont="1" applyFill="1" applyBorder="1" applyAlignment="1">
      <alignment horizontal="right"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13" xfId="20" applyFont="1" applyFill="1" applyBorder="1" applyAlignment="1">
      <alignment horizontal="left" vertical="center"/>
      <protection/>
    </xf>
    <xf numFmtId="174" fontId="7" fillId="2" borderId="13" xfId="24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 horizontal="left" vertical="center"/>
    </xf>
    <xf numFmtId="3" fontId="9" fillId="2" borderId="14" xfId="20" applyNumberFormat="1" applyFont="1" applyFill="1" applyBorder="1" applyAlignment="1">
      <alignment horizontal="left" vertical="center"/>
      <protection/>
    </xf>
    <xf numFmtId="174" fontId="7" fillId="2" borderId="14" xfId="24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 vertical="center"/>
    </xf>
    <xf numFmtId="174" fontId="7" fillId="2" borderId="15" xfId="24" applyNumberFormat="1" applyFont="1" applyFill="1" applyBorder="1" applyAlignment="1">
      <alignment horizontal="right"/>
    </xf>
    <xf numFmtId="0" fontId="9" fillId="2" borderId="15" xfId="20" applyFont="1" applyFill="1" applyBorder="1" applyAlignment="1">
      <alignment horizontal="left" vertical="center"/>
      <protection/>
    </xf>
    <xf numFmtId="0" fontId="9" fillId="2" borderId="14" xfId="0" applyFont="1" applyFill="1" applyBorder="1" applyAlignment="1">
      <alignment horizontal="left" vertical="center"/>
    </xf>
    <xf numFmtId="0" fontId="9" fillId="14" borderId="16" xfId="20" applyFont="1" applyFill="1" applyBorder="1" applyAlignment="1">
      <alignment horizontal="left" vertical="center"/>
      <protection/>
    </xf>
    <xf numFmtId="174" fontId="7" fillId="14" borderId="16" xfId="24" applyNumberFormat="1" applyFont="1" applyFill="1" applyBorder="1" applyAlignment="1">
      <alignment horizontal="right"/>
    </xf>
    <xf numFmtId="0" fontId="9" fillId="13" borderId="15" xfId="20" applyFont="1" applyFill="1" applyBorder="1" applyAlignment="1">
      <alignment horizontal="center" vertical="center"/>
      <protection/>
    </xf>
    <xf numFmtId="0" fontId="7" fillId="2" borderId="16" xfId="0" applyFont="1" applyFill="1" applyBorder="1"/>
    <xf numFmtId="0" fontId="9" fillId="13" borderId="17" xfId="20" applyFont="1" applyFill="1" applyBorder="1" applyAlignment="1">
      <alignment horizontal="center" vertical="center"/>
      <protection/>
    </xf>
    <xf numFmtId="174" fontId="7" fillId="14" borderId="18" xfId="24" applyNumberFormat="1" applyFont="1" applyFill="1" applyBorder="1" applyAlignment="1">
      <alignment horizontal="right"/>
    </xf>
    <xf numFmtId="174" fontId="7" fillId="2" borderId="19" xfId="24" applyNumberFormat="1" applyFont="1" applyFill="1" applyBorder="1" applyAlignment="1">
      <alignment horizontal="right"/>
    </xf>
    <xf numFmtId="174" fontId="7" fillId="2" borderId="20" xfId="24" applyNumberFormat="1" applyFont="1" applyFill="1" applyBorder="1" applyAlignment="1">
      <alignment horizontal="right"/>
    </xf>
    <xf numFmtId="174" fontId="7" fillId="2" borderId="21" xfId="24" applyNumberFormat="1" applyFont="1" applyFill="1" applyBorder="1" applyAlignment="1">
      <alignment horizontal="right"/>
    </xf>
    <xf numFmtId="174" fontId="7" fillId="2" borderId="17" xfId="24" applyNumberFormat="1" applyFont="1" applyFill="1" applyBorder="1" applyAlignment="1">
      <alignment horizontal="right"/>
    </xf>
    <xf numFmtId="174" fontId="7" fillId="2" borderId="0" xfId="0" applyNumberFormat="1" applyFont="1" applyFill="1" applyBorder="1"/>
    <xf numFmtId="0" fontId="9" fillId="13" borderId="16" xfId="20" applyFont="1" applyFill="1" applyBorder="1" applyAlignment="1">
      <alignment horizontal="left" vertical="center"/>
      <protection/>
    </xf>
    <xf numFmtId="0" fontId="9" fillId="0" borderId="14" xfId="20" applyFont="1" applyFill="1" applyBorder="1" applyAlignment="1">
      <alignment horizontal="left"/>
      <protection/>
    </xf>
    <xf numFmtId="3" fontId="1" fillId="0" borderId="14" xfId="20" applyNumberFormat="1" applyFont="1" applyBorder="1" applyAlignment="1">
      <alignment horizontal="right"/>
      <protection/>
    </xf>
    <xf numFmtId="0" fontId="9" fillId="0" borderId="15" xfId="20" applyFont="1" applyFill="1" applyBorder="1" applyAlignment="1">
      <alignment horizontal="left"/>
      <protection/>
    </xf>
    <xf numFmtId="3" fontId="1" fillId="0" borderId="15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13" borderId="22" xfId="20" applyFont="1" applyFill="1" applyBorder="1" applyAlignment="1">
      <alignment horizontal="left" vertical="center"/>
      <protection/>
    </xf>
    <xf numFmtId="0" fontId="9" fillId="13" borderId="22" xfId="20" applyFont="1" applyFill="1" applyBorder="1" applyAlignment="1">
      <alignment horizontal="center" vertical="center"/>
      <protection/>
    </xf>
    <xf numFmtId="0" fontId="14" fillId="2" borderId="0" xfId="0" applyFont="1" applyFill="1" applyBorder="1" applyAlignment="1">
      <alignment horizontal="left"/>
    </xf>
    <xf numFmtId="175" fontId="7" fillId="2" borderId="8" xfId="18" applyNumberFormat="1" applyFont="1" applyFill="1" applyBorder="1"/>
    <xf numFmtId="175" fontId="1" fillId="0" borderId="23" xfId="18" applyNumberFormat="1" applyFont="1" applyBorder="1" applyAlignment="1">
      <alignment horizontal="right"/>
    </xf>
    <xf numFmtId="175" fontId="1" fillId="0" borderId="24" xfId="18" applyNumberFormat="1" applyFont="1" applyBorder="1" applyAlignment="1">
      <alignment horizontal="right"/>
    </xf>
    <xf numFmtId="43" fontId="1" fillId="0" borderId="0" xfId="20" applyNumberFormat="1" applyFont="1">
      <alignment/>
      <protection/>
    </xf>
    <xf numFmtId="175" fontId="7" fillId="0" borderId="0" xfId="18" applyNumberFormat="1" applyFont="1"/>
    <xf numFmtId="175" fontId="7" fillId="2" borderId="0" xfId="18" applyNumberFormat="1" applyFont="1" applyFill="1"/>
    <xf numFmtId="1" fontId="7" fillId="2" borderId="0" xfId="0" applyNumberFormat="1" applyFont="1" applyFill="1" applyAlignment="1">
      <alignment horizontal="right"/>
    </xf>
    <xf numFmtId="0" fontId="9" fillId="2" borderId="0" xfId="20" applyFont="1" applyFill="1" applyBorder="1" applyAlignment="1">
      <alignment horizontal="left" vertical="center"/>
      <protection/>
    </xf>
    <xf numFmtId="174" fontId="7" fillId="2" borderId="0" xfId="24" applyNumberFormat="1" applyFont="1" applyFill="1" applyBorder="1" applyAlignment="1">
      <alignment horizontal="right"/>
    </xf>
    <xf numFmtId="176" fontId="7" fillId="2" borderId="0" xfId="18" applyNumberFormat="1" applyFont="1" applyFill="1"/>
    <xf numFmtId="0" fontId="16" fillId="0" borderId="0" xfId="0" applyFont="1"/>
    <xf numFmtId="0" fontId="17" fillId="0" borderId="0" xfId="0" applyFont="1"/>
    <xf numFmtId="0" fontId="9" fillId="13" borderId="22" xfId="20" applyFont="1" applyFill="1" applyBorder="1" applyAlignment="1">
      <alignment horizontal="center" vertical="center" wrapText="1"/>
      <protection/>
    </xf>
    <xf numFmtId="0" fontId="12" fillId="2" borderId="0" xfId="0" applyFont="1" applyFill="1"/>
    <xf numFmtId="3" fontId="1" fillId="0" borderId="0" xfId="20" applyNumberFormat="1" applyFont="1">
      <alignment/>
      <protection/>
    </xf>
    <xf numFmtId="171" fontId="7" fillId="2" borderId="0" xfId="0" applyNumberFormat="1" applyFont="1" applyFill="1"/>
    <xf numFmtId="174" fontId="9" fillId="2" borderId="0" xfId="20" applyNumberFormat="1" applyFont="1" applyFill="1" applyBorder="1">
      <alignment/>
      <protection/>
    </xf>
    <xf numFmtId="0" fontId="9" fillId="13" borderId="25" xfId="20" applyFont="1" applyFill="1" applyBorder="1" applyAlignment="1">
      <alignment horizontal="center" vertical="center" wrapText="1"/>
      <protection/>
    </xf>
    <xf numFmtId="0" fontId="6" fillId="13" borderId="25" xfId="0" applyFont="1" applyFill="1" applyBorder="1" applyAlignment="1">
      <alignment horizontal="center" vertical="center" wrapText="1"/>
    </xf>
    <xf numFmtId="0" fontId="9" fillId="13" borderId="26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72" fontId="7" fillId="2" borderId="0" xfId="0" applyNumberFormat="1" applyFont="1" applyFill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January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5d1bf1-01ac-434e-9aa2-811bea27196f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2e9f93-ae61-46ba-8ff1-9960a68e350b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358055-b433-450f-8fa8-4b1a1c4aa55c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b0e386-1b44-433b-9d27-bf28e7855e06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fb4ad7-e941-428d-8bf7-5bab3fb5cc06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41446007"/>
        <c:axId val="49154724"/>
      </c:barChart>
      <c:catAx>
        <c:axId val="414460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154724"/>
        <c:crosses val="autoZero"/>
        <c:auto val="0"/>
        <c:lblOffset val="200"/>
        <c:noMultiLvlLbl val="0"/>
      </c:catAx>
      <c:valAx>
        <c:axId val="49154724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414460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7575"/>
          <c:w val="0.108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a2513b-2f0e-4f82-9cbe-a029272edd5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7581ad-2c39-4ed4-a9a9-313257387a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4e6c7a-848e-4654-b8a3-c41c2b25ad6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6e732a-0096-4e1a-bb9d-c170433ec6f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d408b6-1f66-4896-b918-5239797e0274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13945e-e17f-4fe0-a8d0-54d3ff93f89c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bbe3df-d0a0-4a9d-bd8b-481224fa2694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d86b82-3c2e-49b1-9feb-ab2944d09b29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55063541"/>
        <c:axId val="32686522"/>
      </c:barChart>
      <c:catAx>
        <c:axId val="55063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686522"/>
        <c:crosses val="autoZero"/>
        <c:auto val="1"/>
        <c:lblOffset val="100"/>
        <c:noMultiLvlLbl val="0"/>
      </c:catAx>
      <c:valAx>
        <c:axId val="326865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635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54664067"/>
        <c:axId val="11514400"/>
      </c:barChart>
      <c:catAx>
        <c:axId val="54664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400"/>
        <c:crosses val="autoZero"/>
        <c:auto val="1"/>
        <c:lblOffset val="100"/>
        <c:noMultiLvlLbl val="0"/>
      </c:catAx>
      <c:valAx>
        <c:axId val="11514400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546640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6283425"/>
        <c:axId val="64586070"/>
      </c:lineChart>
      <c:catAx>
        <c:axId val="628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586070"/>
        <c:crosses val="autoZero"/>
        <c:auto val="1"/>
        <c:lblOffset val="100"/>
        <c:noMultiLvlLbl val="0"/>
      </c:catAx>
      <c:valAx>
        <c:axId val="645860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2834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509647"/>
        <c:axId val="27011292"/>
      </c:barChart>
      <c:catAx>
        <c:axId val="509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011292"/>
        <c:crosses val="autoZero"/>
        <c:auto val="1"/>
        <c:lblOffset val="100"/>
        <c:noMultiLvlLbl val="0"/>
      </c:catAx>
      <c:valAx>
        <c:axId val="270112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96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22312333"/>
        <c:axId val="41702962"/>
      </c:barChart>
      <c:catAx>
        <c:axId val="2231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2962"/>
        <c:crosses val="autoZero"/>
        <c:auto val="1"/>
        <c:lblOffset val="100"/>
        <c:noMultiLvlLbl val="0"/>
      </c:catAx>
      <c:valAx>
        <c:axId val="417029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223123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4e9483c-b176-4f2b-8b3e-ba0c2b33268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27c8eed-8032-4bbf-b0cd-b46e5284c26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a02244e-e71f-451a-8f23-50287f24f96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4949974-0ec9-44c3-a6a1-e7a6e9d0347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5afd578-09d4-45e5-8a18-08487fc963c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abea5f2-0140-4910-8056-d3ecbd4ee60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4671c3f-51bf-479e-95ec-2e57ffd6f57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96e18f0-456b-4e72-a7b5-9bbb163a8d8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3f666d5-a3cf-4430-8eff-cbafbfbd728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2'!$S$14:$AA$14</c:f>
              <c:strCache/>
            </c:strRef>
          </c:cat>
          <c:val>
            <c:numRef>
              <c:f>'Figure 2'!$S$15:$AA$15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6d53b89-544a-4b53-bf16-49e456edc3e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e805074-1c6b-4ade-b210-888cf734265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0d41bb0-aab5-471f-b94c-f1bfa54b273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d667a59-b5b3-4be8-b49c-232ba7fa7e8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5354557-f915-4e1a-9941-c28c192fd1c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1ba0777-445f-4997-bad8-78551fab820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8e14216-248b-413e-860c-615f5d190fe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fe91556-3c4b-4e28-afb5-f03a3b9897d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91c0afc-ba4a-4e42-b1f8-59a1a69f1b0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2'!$S$14:$AA$14</c:f>
              <c:strCache/>
            </c:strRef>
          </c:cat>
          <c:val>
            <c:numRef>
              <c:f>'Figure 2'!$S$16:$AA$16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4d6461e-80a8-4849-b2c6-7a0ac965652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dcbf8d8-1c54-4363-98e4-d751e73780c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05b357c-aaa8-4333-aa08-3b9e8fb1a14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3edb744-8202-4c86-9dc0-b9a402016e9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802c9d9-3ea6-4dd4-8f9e-7323efd4635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26f3743-6216-4e6f-a411-1c63e54400f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8b01158-12bb-4210-9e0e-8967e843a06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9eed2d2-6af9-4cc6-bd25-74c295f4891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a550a8b-7f97-4738-a71c-2b63aed15e6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2'!$S$14:$AA$14</c:f>
              <c:strCache/>
            </c:strRef>
          </c:cat>
          <c:val>
            <c:numRef>
              <c:f>'Figure 2'!$S$17:$AA$17</c:f>
              <c:numCache/>
            </c:numRef>
          </c:val>
        </c:ser>
        <c:overlap val="100"/>
        <c:gapWidth val="75"/>
        <c:axId val="62773339"/>
        <c:axId val="38652632"/>
      </c:barChart>
      <c:catAx>
        <c:axId val="62773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632"/>
        <c:crosses val="autoZero"/>
        <c:auto val="1"/>
        <c:lblOffset val="100"/>
        <c:noMultiLvlLbl val="0"/>
      </c:catAx>
      <c:valAx>
        <c:axId val="3865263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627733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January 2024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5"/>
          <c:w val="0.970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3'!$T$9:$T$29</c:f>
              <c:strCache/>
            </c:strRef>
          </c:cat>
          <c:val>
            <c:numRef>
              <c:f>'UAM Figure 3'!$U$9:$U$29</c:f>
              <c:numCache/>
            </c:numRef>
          </c:val>
        </c:ser>
        <c:overlap val="-27"/>
        <c:gapWidth val="75"/>
        <c:axId val="35323577"/>
        <c:axId val="60210254"/>
      </c:barChart>
      <c:catAx>
        <c:axId val="35323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0254"/>
        <c:crosses val="autoZero"/>
        <c:auto val="1"/>
        <c:lblOffset val="100"/>
        <c:noMultiLvlLbl val="0"/>
      </c:catAx>
      <c:valAx>
        <c:axId val="60210254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353235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19050</xdr:rowOff>
    </xdr:from>
    <xdr:to>
      <xdr:col>20</xdr:col>
      <xdr:colOff>19050</xdr:colOff>
      <xdr:row>42</xdr:row>
      <xdr:rowOff>152400</xdr:rowOff>
    </xdr:to>
    <xdr:pic>
      <xdr:nvPicPr>
        <xdr:cNvPr id="6" name="Picture 5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9050"/>
          <a:ext cx="7962900" cy="7353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247650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January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16</xdr:col>
      <xdr:colOff>228600</xdr:colOff>
      <xdr:row>28</xdr:row>
      <xdr:rowOff>47625</xdr:rowOff>
    </xdr:to>
    <xdr:graphicFrame macro="">
      <xdr:nvGraphicFramePr>
        <xdr:cNvPr id="3" name="Chart 2"/>
        <xdr:cNvGraphicFramePr/>
      </xdr:nvGraphicFramePr>
      <xdr:xfrm>
        <a:off x="0" y="819150"/>
        <a:ext cx="95250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86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71532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workbookViewId="0" topLeftCell="A1">
      <selection activeCell="D5" sqref="D5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199</v>
      </c>
    </row>
    <row r="3" ht="12.75">
      <c r="D3" s="4"/>
    </row>
    <row r="4" spans="1:22" s="6" customFormat="1" ht="44.15" customHeight="1">
      <c r="A4" s="5"/>
      <c r="B4" s="100" t="s">
        <v>205</v>
      </c>
      <c r="C4" s="100" t="s">
        <v>175</v>
      </c>
      <c r="D4" s="100" t="s">
        <v>171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4303115</v>
      </c>
      <c r="C5" s="4">
        <v>448387872</v>
      </c>
      <c r="D5" s="8">
        <v>9.59685635743511</v>
      </c>
      <c r="G5" s="1"/>
    </row>
    <row r="6" ht="12.75">
      <c r="D6" s="8"/>
    </row>
    <row r="7" spans="1:4" ht="12.75">
      <c r="A7" s="2" t="s">
        <v>33</v>
      </c>
      <c r="B7" s="4">
        <v>75760</v>
      </c>
      <c r="C7" s="152">
        <v>11754004</v>
      </c>
      <c r="D7" s="8">
        <v>6.445293025253352</v>
      </c>
    </row>
    <row r="8" spans="1:4" ht="12.75">
      <c r="A8" s="2" t="s">
        <v>32</v>
      </c>
      <c r="B8" s="4">
        <v>172275</v>
      </c>
      <c r="C8" s="152">
        <v>6447710</v>
      </c>
      <c r="D8" s="8">
        <v>26.718788531121902</v>
      </c>
    </row>
    <row r="9" spans="1:4" ht="12.75">
      <c r="A9" s="2" t="s">
        <v>31</v>
      </c>
      <c r="B9" s="4">
        <v>381190</v>
      </c>
      <c r="C9" s="152">
        <v>10827529</v>
      </c>
      <c r="D9" s="8">
        <v>35.205724223874164</v>
      </c>
    </row>
    <row r="10" spans="1:4" ht="12.75">
      <c r="A10" s="2" t="s">
        <v>30</v>
      </c>
      <c r="B10" s="7">
        <v>36635</v>
      </c>
      <c r="C10" s="152">
        <v>5932654</v>
      </c>
      <c r="D10" s="8">
        <v>6.1751452216832465</v>
      </c>
    </row>
    <row r="11" spans="1:4" ht="12.75">
      <c r="A11" s="2" t="s">
        <v>165</v>
      </c>
      <c r="B11" s="4">
        <v>1270150</v>
      </c>
      <c r="C11" s="152">
        <v>84358845</v>
      </c>
      <c r="D11" s="8">
        <v>15.056536158123075</v>
      </c>
    </row>
    <row r="12" spans="1:4" ht="12.75">
      <c r="A12" s="2" t="s">
        <v>28</v>
      </c>
      <c r="B12" s="4">
        <v>35720</v>
      </c>
      <c r="C12" s="152">
        <v>1365884</v>
      </c>
      <c r="D12" s="8">
        <v>26.151561918874517</v>
      </c>
    </row>
    <row r="13" spans="1:4" ht="12.75">
      <c r="A13" s="2" t="s">
        <v>27</v>
      </c>
      <c r="B13" s="4">
        <v>102800</v>
      </c>
      <c r="C13" s="152">
        <v>5194336</v>
      </c>
      <c r="D13" s="8">
        <v>19.790980021315526</v>
      </c>
    </row>
    <row r="14" spans="1:4" ht="12.75">
      <c r="A14" s="2" t="s">
        <v>26</v>
      </c>
      <c r="B14" s="4">
        <v>27100</v>
      </c>
      <c r="C14" s="152">
        <v>10394055</v>
      </c>
      <c r="D14" s="8">
        <v>2.607067212940474</v>
      </c>
    </row>
    <row r="15" spans="1:4" ht="12.75">
      <c r="A15" s="2" t="s">
        <v>25</v>
      </c>
      <c r="B15" s="4">
        <v>197750</v>
      </c>
      <c r="C15" s="152">
        <v>48059777</v>
      </c>
      <c r="D15" s="8">
        <v>4.114709063256785</v>
      </c>
    </row>
    <row r="16" spans="1:4" ht="12.75">
      <c r="A16" s="2" t="s">
        <v>182</v>
      </c>
      <c r="B16" s="4">
        <v>64725</v>
      </c>
      <c r="C16" s="152">
        <v>68070697</v>
      </c>
      <c r="D16" s="8">
        <v>0.9508202920266852</v>
      </c>
    </row>
    <row r="17" spans="1:4" ht="12.75">
      <c r="A17" s="2" t="s">
        <v>23</v>
      </c>
      <c r="B17" s="4">
        <v>23180</v>
      </c>
      <c r="C17" s="152">
        <v>3850894</v>
      </c>
      <c r="D17" s="8">
        <v>6.019121793536773</v>
      </c>
    </row>
    <row r="18" spans="1:4" ht="12.75">
      <c r="A18" s="2" t="s">
        <v>22</v>
      </c>
      <c r="B18" s="4">
        <v>143250</v>
      </c>
      <c r="C18" s="152">
        <v>58850717</v>
      </c>
      <c r="D18" s="8">
        <v>2.4341249742122937</v>
      </c>
    </row>
    <row r="19" spans="1:4" ht="12.75">
      <c r="A19" s="2" t="s">
        <v>21</v>
      </c>
      <c r="B19" s="4">
        <v>19530</v>
      </c>
      <c r="C19" s="152">
        <v>920701</v>
      </c>
      <c r="D19" s="8">
        <v>21.213184301961224</v>
      </c>
    </row>
    <row r="20" spans="1:4" ht="12.75">
      <c r="A20" s="2" t="s">
        <v>20</v>
      </c>
      <c r="B20" s="4">
        <v>44135</v>
      </c>
      <c r="C20" s="152">
        <v>1883008</v>
      </c>
      <c r="D20" s="8">
        <v>23.438031065189314</v>
      </c>
    </row>
    <row r="21" spans="1:4" ht="12.75">
      <c r="A21" s="2" t="s">
        <v>19</v>
      </c>
      <c r="B21" s="4">
        <v>75350</v>
      </c>
      <c r="C21" s="152">
        <v>2857279</v>
      </c>
      <c r="D21" s="8">
        <v>26.370893426928205</v>
      </c>
    </row>
    <row r="22" spans="1:4" ht="12.75">
      <c r="A22" s="2" t="s">
        <v>18</v>
      </c>
      <c r="B22" s="4">
        <v>4220</v>
      </c>
      <c r="C22" s="152">
        <v>660809</v>
      </c>
      <c r="D22" s="8">
        <v>6.38308497614288</v>
      </c>
    </row>
    <row r="23" spans="1:4" ht="12.75">
      <c r="A23" s="2" t="s">
        <v>17</v>
      </c>
      <c r="B23" s="4">
        <v>34250</v>
      </c>
      <c r="C23" s="152">
        <v>9597085</v>
      </c>
      <c r="D23" s="8">
        <v>3.56858358553665</v>
      </c>
    </row>
    <row r="24" spans="1:4" ht="12.75">
      <c r="A24" s="2" t="s">
        <v>16</v>
      </c>
      <c r="B24" s="4">
        <v>1985</v>
      </c>
      <c r="C24" s="152">
        <v>542051</v>
      </c>
      <c r="D24" s="8">
        <v>3.6583273529612526</v>
      </c>
    </row>
    <row r="25" spans="1:4" ht="12.75">
      <c r="A25" s="2" t="s">
        <v>15</v>
      </c>
      <c r="B25" s="7">
        <v>116855</v>
      </c>
      <c r="C25" s="152">
        <v>17811291</v>
      </c>
      <c r="D25" s="165">
        <v>6.560669858237676</v>
      </c>
    </row>
    <row r="26" spans="1:4" ht="12.75">
      <c r="A26" s="2" t="s">
        <v>14</v>
      </c>
      <c r="B26" s="9">
        <v>83560</v>
      </c>
      <c r="C26" s="152">
        <v>9104772</v>
      </c>
      <c r="D26" s="8">
        <v>9.177495054241886</v>
      </c>
    </row>
    <row r="27" spans="1:4" ht="12.75">
      <c r="A27" s="2" t="s">
        <v>13</v>
      </c>
      <c r="B27" s="4">
        <v>951560</v>
      </c>
      <c r="C27" s="152">
        <v>36753736</v>
      </c>
      <c r="D27" s="8">
        <v>25.89012991767694</v>
      </c>
    </row>
    <row r="28" spans="1:4" ht="12.75">
      <c r="A28" s="2" t="s">
        <v>12</v>
      </c>
      <c r="B28" s="4">
        <v>59455</v>
      </c>
      <c r="C28" s="152">
        <v>10467366</v>
      </c>
      <c r="D28" s="8">
        <v>5.680034499605727</v>
      </c>
    </row>
    <row r="29" spans="1:4" ht="12.75">
      <c r="A29" s="2" t="s">
        <v>11</v>
      </c>
      <c r="B29" s="7">
        <v>147515</v>
      </c>
      <c r="C29" s="152">
        <v>19051562</v>
      </c>
      <c r="D29" s="8">
        <v>7.7429871629423355</v>
      </c>
    </row>
    <row r="30" spans="1:4" ht="12.75">
      <c r="A30" s="2" t="s">
        <v>10</v>
      </c>
      <c r="B30" s="4">
        <v>8830</v>
      </c>
      <c r="C30" s="152">
        <v>2116792</v>
      </c>
      <c r="D30" s="8">
        <f>1000*B30/C30</f>
        <v>4.171406543486559</v>
      </c>
    </row>
    <row r="31" spans="1:4" ht="12.75">
      <c r="A31" s="2" t="s">
        <v>9</v>
      </c>
      <c r="B31" s="4">
        <v>116005</v>
      </c>
      <c r="C31" s="152">
        <v>5428792</v>
      </c>
      <c r="D31" s="8">
        <v>21.368842276513817</v>
      </c>
    </row>
    <row r="32" spans="1:4" ht="12.75">
      <c r="A32" s="2" t="s">
        <v>8</v>
      </c>
      <c r="B32" s="4">
        <v>64950</v>
      </c>
      <c r="C32" s="152">
        <v>5563970</v>
      </c>
      <c r="D32" s="8">
        <v>11.673139862364463</v>
      </c>
    </row>
    <row r="33" spans="1:4" ht="12.75">
      <c r="A33" s="2" t="s">
        <v>7</v>
      </c>
      <c r="B33" s="4">
        <v>44390</v>
      </c>
      <c r="C33" s="152">
        <v>10521556</v>
      </c>
      <c r="D33" s="8">
        <v>4.218767642352519</v>
      </c>
    </row>
    <row r="34" spans="3:4" ht="12.75">
      <c r="C34" s="152"/>
      <c r="D34" s="8"/>
    </row>
    <row r="35" spans="1:4" ht="12.75">
      <c r="A35" s="2" t="s">
        <v>6</v>
      </c>
      <c r="B35" s="7">
        <v>3975</v>
      </c>
      <c r="C35" s="152">
        <v>387758</v>
      </c>
      <c r="D35" s="8">
        <v>10.24608131876067</v>
      </c>
    </row>
    <row r="36" spans="1:4" ht="12.75">
      <c r="A36" s="2" t="s">
        <v>5</v>
      </c>
      <c r="B36" s="2">
        <v>565</v>
      </c>
      <c r="C36" s="152">
        <v>39679</v>
      </c>
      <c r="D36" s="8">
        <v>14.289674638977797</v>
      </c>
    </row>
    <row r="37" spans="1:4" ht="12.75">
      <c r="A37" s="2" t="s">
        <v>4</v>
      </c>
      <c r="B37" s="7">
        <v>68145</v>
      </c>
      <c r="C37" s="152">
        <v>5488984</v>
      </c>
      <c r="D37" s="8">
        <v>12.414865847668713</v>
      </c>
    </row>
    <row r="38" spans="1:4" ht="12.75">
      <c r="A38" s="2" t="s">
        <v>3</v>
      </c>
      <c r="B38" s="10" t="s">
        <v>1</v>
      </c>
      <c r="C38" s="152">
        <v>8812728</v>
      </c>
      <c r="D38" s="149" t="s">
        <v>1</v>
      </c>
    </row>
    <row r="39" ht="12.75">
      <c r="C39" s="4"/>
    </row>
    <row r="40" ht="12.75">
      <c r="A40" s="107" t="s">
        <v>169</v>
      </c>
    </row>
    <row r="41" ht="12.75">
      <c r="A41" s="2" t="s">
        <v>181</v>
      </c>
    </row>
    <row r="42" ht="15">
      <c r="A42"/>
    </row>
    <row r="43" ht="12.75"/>
    <row r="44" ht="13">
      <c r="A44" s="102" t="s">
        <v>204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B42"/>
  <sheetViews>
    <sheetView zoomScale="80" zoomScaleNormal="80" workbookViewId="0" topLeftCell="A17">
      <selection activeCell="A41" sqref="A41"/>
    </sheetView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10.421875" style="3" customWidth="1"/>
    <col min="12" max="12" width="8.7109375" style="3" customWidth="1"/>
    <col min="13" max="13" width="20.57421875" style="3" bestFit="1" customWidth="1"/>
    <col min="14" max="14" width="11.00390625" style="3" bestFit="1" customWidth="1"/>
    <col min="15" max="16384" width="8.7109375" style="3" customWidth="1"/>
  </cols>
  <sheetData>
    <row r="1" spans="1:12" s="2" customFormat="1" ht="15.5">
      <c r="A1" s="142" t="s">
        <v>172</v>
      </c>
      <c r="B1" s="142"/>
      <c r="C1" s="142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126"/>
      <c r="B2" s="13"/>
      <c r="C2" s="13"/>
      <c r="D2" s="13"/>
      <c r="E2" s="13"/>
      <c r="F2" s="13"/>
      <c r="G2" s="13"/>
      <c r="H2" s="13"/>
      <c r="I2" s="13"/>
      <c r="J2" s="133"/>
      <c r="L2" s="13"/>
      <c r="M2" s="13"/>
    </row>
    <row r="3" spans="1:13" s="2" customFormat="1" ht="33.65" customHeight="1">
      <c r="A3" s="106"/>
      <c r="B3" s="160" t="s">
        <v>207</v>
      </c>
      <c r="C3" s="161"/>
      <c r="D3" s="160" t="s">
        <v>141</v>
      </c>
      <c r="E3" s="161"/>
      <c r="F3" s="161"/>
      <c r="G3" s="161"/>
      <c r="H3" s="162" t="s">
        <v>138</v>
      </c>
      <c r="I3" s="161"/>
      <c r="J3" s="161"/>
      <c r="L3" s="14"/>
      <c r="M3" s="14"/>
    </row>
    <row r="4" spans="1:13" s="2" customFormat="1" ht="13">
      <c r="A4" s="134"/>
      <c r="B4" s="125">
        <v>2022</v>
      </c>
      <c r="C4" s="125">
        <v>2023</v>
      </c>
      <c r="D4" s="125" t="s">
        <v>173</v>
      </c>
      <c r="E4" s="125" t="s">
        <v>174</v>
      </c>
      <c r="F4" s="125" t="s">
        <v>179</v>
      </c>
      <c r="G4" s="125" t="s">
        <v>183</v>
      </c>
      <c r="H4" s="127" t="s">
        <v>180</v>
      </c>
      <c r="I4" s="125" t="s">
        <v>184</v>
      </c>
      <c r="J4" s="125" t="s">
        <v>198</v>
      </c>
      <c r="L4" s="13"/>
      <c r="M4" s="13"/>
    </row>
    <row r="5" spans="1:28" s="2" customFormat="1" ht="13">
      <c r="A5" s="123" t="s">
        <v>61</v>
      </c>
      <c r="B5" s="128">
        <v>4331345</v>
      </c>
      <c r="C5" s="124">
        <v>1056055</v>
      </c>
      <c r="D5" s="128">
        <v>335435</v>
      </c>
      <c r="E5" s="124">
        <v>260275</v>
      </c>
      <c r="F5" s="124">
        <v>257410</v>
      </c>
      <c r="G5" s="124">
        <v>202935</v>
      </c>
      <c r="H5" s="128">
        <v>64525</v>
      </c>
      <c r="I5" s="124">
        <v>46875</v>
      </c>
      <c r="J5" s="124">
        <v>62990</v>
      </c>
      <c r="K5" s="12"/>
      <c r="L5" s="13"/>
      <c r="M5" s="16"/>
      <c r="P5" s="13"/>
      <c r="Q5" s="15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2" customFormat="1" ht="13">
      <c r="A6" s="122" t="s">
        <v>33</v>
      </c>
      <c r="B6" s="129">
        <v>63355</v>
      </c>
      <c r="C6" s="118">
        <v>15625</v>
      </c>
      <c r="D6" s="129">
        <v>4395</v>
      </c>
      <c r="E6" s="118">
        <v>3510</v>
      </c>
      <c r="F6" s="118">
        <v>4350</v>
      </c>
      <c r="G6" s="118">
        <v>3370</v>
      </c>
      <c r="H6" s="129">
        <v>1090</v>
      </c>
      <c r="I6" s="118">
        <v>925</v>
      </c>
      <c r="J6" s="118">
        <v>1220</v>
      </c>
      <c r="K6" s="17"/>
      <c r="L6" s="16"/>
      <c r="M6" s="16"/>
      <c r="N6" s="152"/>
      <c r="O6" s="17"/>
      <c r="P6" s="159"/>
      <c r="Q6" s="16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2" customFormat="1" ht="13">
      <c r="A7" s="111" t="s">
        <v>32</v>
      </c>
      <c r="B7" s="130">
        <v>147330</v>
      </c>
      <c r="C7" s="112">
        <v>23585</v>
      </c>
      <c r="D7" s="130">
        <v>6160</v>
      </c>
      <c r="E7" s="112">
        <v>7140</v>
      </c>
      <c r="F7" s="112">
        <v>5845</v>
      </c>
      <c r="G7" s="112">
        <v>4435</v>
      </c>
      <c r="H7" s="130">
        <v>1545</v>
      </c>
      <c r="I7" s="112">
        <v>1125</v>
      </c>
      <c r="J7" s="112">
        <v>1305</v>
      </c>
      <c r="K7" s="17"/>
      <c r="L7" s="16"/>
      <c r="M7" s="16"/>
      <c r="N7" s="152"/>
      <c r="O7" s="17"/>
      <c r="P7" s="18"/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2" customFormat="1" ht="13">
      <c r="A8" s="111" t="s">
        <v>31</v>
      </c>
      <c r="B8" s="130">
        <v>458915</v>
      </c>
      <c r="C8" s="112">
        <v>98655</v>
      </c>
      <c r="D8" s="130">
        <v>31100</v>
      </c>
      <c r="E8" s="112">
        <v>24420</v>
      </c>
      <c r="F8" s="112">
        <v>25310</v>
      </c>
      <c r="G8" s="112">
        <v>17830</v>
      </c>
      <c r="H8" s="130">
        <v>5635</v>
      </c>
      <c r="I8" s="112">
        <v>4040</v>
      </c>
      <c r="J8" s="112">
        <v>8010</v>
      </c>
      <c r="K8" s="17"/>
      <c r="L8" s="16"/>
      <c r="M8" s="16"/>
      <c r="N8" s="152"/>
      <c r="O8" s="17"/>
      <c r="P8" s="18"/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2" customFormat="1" ht="13">
      <c r="A9" s="111" t="s">
        <v>30</v>
      </c>
      <c r="B9" s="130">
        <v>32895</v>
      </c>
      <c r="C9" s="112">
        <v>8380</v>
      </c>
      <c r="D9" s="130">
        <v>2730</v>
      </c>
      <c r="E9" s="112">
        <v>2040</v>
      </c>
      <c r="F9" s="112">
        <v>1945</v>
      </c>
      <c r="G9" s="112">
        <v>1665</v>
      </c>
      <c r="H9" s="130">
        <v>610</v>
      </c>
      <c r="I9" s="112">
        <v>425</v>
      </c>
      <c r="J9" s="112">
        <v>575</v>
      </c>
      <c r="K9" s="17"/>
      <c r="L9" s="16"/>
      <c r="M9" s="16"/>
      <c r="N9" s="152"/>
      <c r="O9" s="17"/>
      <c r="P9" s="18"/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2" customFormat="1" ht="13">
      <c r="A10" s="111" t="s">
        <v>165</v>
      </c>
      <c r="B10" s="130">
        <v>795205</v>
      </c>
      <c r="C10" s="112">
        <v>335785</v>
      </c>
      <c r="D10" s="130">
        <v>108655</v>
      </c>
      <c r="E10" s="112">
        <v>81445</v>
      </c>
      <c r="F10" s="112">
        <v>77130</v>
      </c>
      <c r="G10" s="112">
        <v>68555</v>
      </c>
      <c r="H10" s="130">
        <v>20365</v>
      </c>
      <c r="I10" s="112">
        <v>13905</v>
      </c>
      <c r="J10" s="112">
        <v>16680</v>
      </c>
      <c r="K10" s="17"/>
      <c r="L10" s="16"/>
      <c r="M10" s="16"/>
      <c r="N10" s="152"/>
      <c r="O10" s="17"/>
      <c r="P10" s="18"/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2" customFormat="1" ht="13">
      <c r="A11" s="111" t="s">
        <v>28</v>
      </c>
      <c r="B11" s="130">
        <v>41870</v>
      </c>
      <c r="C11" s="112">
        <v>8780</v>
      </c>
      <c r="D11" s="130">
        <v>2715</v>
      </c>
      <c r="E11" s="112">
        <v>2045</v>
      </c>
      <c r="F11" s="112">
        <v>2320</v>
      </c>
      <c r="G11" s="112">
        <v>1705</v>
      </c>
      <c r="H11" s="130">
        <v>600</v>
      </c>
      <c r="I11" s="112">
        <v>435</v>
      </c>
      <c r="J11" s="112">
        <v>475</v>
      </c>
      <c r="K11" s="17"/>
      <c r="L11" s="16"/>
      <c r="M11" s="16"/>
      <c r="N11" s="152"/>
      <c r="O11" s="17"/>
      <c r="P11" s="18"/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2" customFormat="1" ht="13">
      <c r="A12" s="111" t="s">
        <v>27</v>
      </c>
      <c r="B12" s="130">
        <v>69575</v>
      </c>
      <c r="C12" s="112">
        <v>33035</v>
      </c>
      <c r="D12" s="130">
        <v>8955</v>
      </c>
      <c r="E12" s="112">
        <v>7735</v>
      </c>
      <c r="F12" s="112">
        <v>8590</v>
      </c>
      <c r="G12" s="112">
        <v>7755</v>
      </c>
      <c r="H12" s="130">
        <v>2230</v>
      </c>
      <c r="I12" s="112">
        <v>2185</v>
      </c>
      <c r="J12" s="112">
        <v>1455</v>
      </c>
      <c r="K12" s="17"/>
      <c r="L12" s="16"/>
      <c r="M12" s="16"/>
      <c r="N12" s="152"/>
      <c r="O12" s="17"/>
      <c r="P12" s="18"/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2" customFormat="1" ht="13">
      <c r="A13" s="111" t="s">
        <v>26</v>
      </c>
      <c r="B13" s="130">
        <v>21530</v>
      </c>
      <c r="C13" s="112">
        <v>5325</v>
      </c>
      <c r="D13" s="130">
        <v>1170</v>
      </c>
      <c r="E13" s="112">
        <v>1995</v>
      </c>
      <c r="F13" s="112">
        <v>1395</v>
      </c>
      <c r="G13" s="112">
        <v>760</v>
      </c>
      <c r="H13" s="130">
        <v>240</v>
      </c>
      <c r="I13" s="112">
        <v>175</v>
      </c>
      <c r="J13" s="112">
        <v>245</v>
      </c>
      <c r="K13" s="17"/>
      <c r="L13" s="16"/>
      <c r="M13" s="16"/>
      <c r="N13" s="152"/>
      <c r="O13" s="17"/>
      <c r="P13" s="18"/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2" customFormat="1" ht="13">
      <c r="A14" s="111" t="s">
        <v>25</v>
      </c>
      <c r="B14" s="130">
        <v>160990</v>
      </c>
      <c r="C14" s="112">
        <v>33915</v>
      </c>
      <c r="D14" s="130">
        <v>11660</v>
      </c>
      <c r="E14" s="112">
        <v>7570</v>
      </c>
      <c r="F14" s="112">
        <v>6975</v>
      </c>
      <c r="G14" s="112">
        <v>7715</v>
      </c>
      <c r="H14" s="130">
        <v>2720</v>
      </c>
      <c r="I14" s="112">
        <v>2255</v>
      </c>
      <c r="J14" s="112">
        <v>2805</v>
      </c>
      <c r="K14" s="17"/>
      <c r="L14" s="16"/>
      <c r="M14" s="16"/>
      <c r="N14" s="152"/>
      <c r="O14" s="17"/>
      <c r="P14" s="18"/>
      <c r="Q14" s="1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2" customFormat="1" ht="13">
      <c r="A15" s="111" t="s">
        <v>24</v>
      </c>
      <c r="B15" s="130">
        <v>84910</v>
      </c>
      <c r="C15" s="112">
        <v>17175</v>
      </c>
      <c r="D15" s="130">
        <v>5405</v>
      </c>
      <c r="E15" s="112">
        <v>3990</v>
      </c>
      <c r="F15" s="112">
        <v>4145</v>
      </c>
      <c r="G15" s="112">
        <v>3635</v>
      </c>
      <c r="H15" s="130">
        <v>1240</v>
      </c>
      <c r="I15" s="112">
        <v>985</v>
      </c>
      <c r="J15" s="112">
        <v>1070</v>
      </c>
      <c r="K15" s="17"/>
      <c r="L15" s="16"/>
      <c r="M15" s="16"/>
      <c r="N15" s="152"/>
      <c r="O15" s="17"/>
      <c r="P15" s="18"/>
      <c r="Q15" s="1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2" customFormat="1" ht="13">
      <c r="A16" s="111" t="s">
        <v>23</v>
      </c>
      <c r="B16" s="130">
        <v>19275</v>
      </c>
      <c r="C16" s="112">
        <v>4925</v>
      </c>
      <c r="D16" s="130">
        <v>1505</v>
      </c>
      <c r="E16" s="112">
        <v>1770</v>
      </c>
      <c r="F16" s="112">
        <v>960</v>
      </c>
      <c r="G16" s="112">
        <v>695</v>
      </c>
      <c r="H16" s="130">
        <v>235</v>
      </c>
      <c r="I16" s="112">
        <v>190</v>
      </c>
      <c r="J16" s="112">
        <v>170</v>
      </c>
      <c r="K16" s="17"/>
      <c r="L16" s="16"/>
      <c r="M16" s="16"/>
      <c r="N16" s="152"/>
      <c r="O16" s="17"/>
      <c r="P16" s="18"/>
      <c r="Q16" s="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2" customFormat="1" ht="13">
      <c r="A17" s="111" t="s">
        <v>22</v>
      </c>
      <c r="B17" s="130">
        <v>150110</v>
      </c>
      <c r="C17" s="112">
        <v>21395</v>
      </c>
      <c r="D17" s="130">
        <v>7995</v>
      </c>
      <c r="E17" s="112">
        <v>7230</v>
      </c>
      <c r="F17" s="112">
        <v>5175</v>
      </c>
      <c r="G17" s="112">
        <v>995</v>
      </c>
      <c r="H17" s="130">
        <v>115</v>
      </c>
      <c r="I17" s="112">
        <v>10</v>
      </c>
      <c r="J17" s="112">
        <v>2505</v>
      </c>
      <c r="K17" s="17"/>
      <c r="L17" s="16"/>
      <c r="M17" s="16"/>
      <c r="N17" s="152"/>
      <c r="O17" s="17"/>
      <c r="P17" s="18"/>
      <c r="Q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2" customFormat="1" ht="13">
      <c r="A18" s="111" t="s">
        <v>21</v>
      </c>
      <c r="B18" s="130">
        <v>12620</v>
      </c>
      <c r="C18" s="112">
        <v>6670</v>
      </c>
      <c r="D18" s="130">
        <v>2670</v>
      </c>
      <c r="E18" s="112">
        <v>1785</v>
      </c>
      <c r="F18" s="112">
        <v>1305</v>
      </c>
      <c r="G18" s="112">
        <v>910</v>
      </c>
      <c r="H18" s="130">
        <v>445</v>
      </c>
      <c r="I18" s="112">
        <v>190</v>
      </c>
      <c r="J18" s="112">
        <v>260</v>
      </c>
      <c r="K18" s="17"/>
      <c r="L18" s="16"/>
      <c r="M18" s="16"/>
      <c r="N18" s="152"/>
      <c r="O18" s="17"/>
      <c r="P18" s="18"/>
      <c r="Q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2" customFormat="1" ht="13">
      <c r="A19" s="111" t="s">
        <v>20</v>
      </c>
      <c r="B19" s="130">
        <v>38135</v>
      </c>
      <c r="C19" s="112">
        <v>12125</v>
      </c>
      <c r="D19" s="130">
        <v>2805</v>
      </c>
      <c r="E19" s="112">
        <v>6350</v>
      </c>
      <c r="F19" s="112">
        <v>1780</v>
      </c>
      <c r="G19" s="112">
        <v>1185</v>
      </c>
      <c r="H19" s="130">
        <v>340</v>
      </c>
      <c r="I19" s="112">
        <v>295</v>
      </c>
      <c r="J19" s="112">
        <v>355</v>
      </c>
      <c r="K19" s="17"/>
      <c r="L19" s="16"/>
      <c r="M19" s="16"/>
      <c r="N19" s="152"/>
      <c r="O19" s="17"/>
      <c r="P19" s="18"/>
      <c r="Q19" s="16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2" customFormat="1" ht="13">
      <c r="A20" s="111" t="s">
        <v>19</v>
      </c>
      <c r="B20" s="130">
        <v>65450</v>
      </c>
      <c r="C20" s="112">
        <v>12210</v>
      </c>
      <c r="D20" s="130">
        <v>3160</v>
      </c>
      <c r="E20" s="112">
        <v>4135</v>
      </c>
      <c r="F20" s="112">
        <v>2520</v>
      </c>
      <c r="G20" s="112">
        <v>2395</v>
      </c>
      <c r="H20" s="130">
        <v>830</v>
      </c>
      <c r="I20" s="112">
        <v>570</v>
      </c>
      <c r="J20" s="112">
        <v>550</v>
      </c>
      <c r="K20" s="17"/>
      <c r="L20" s="16"/>
      <c r="M20" s="16"/>
      <c r="N20" s="152"/>
      <c r="O20" s="17"/>
      <c r="P20" s="18"/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2" customFormat="1" ht="13">
      <c r="A21" s="111" t="s">
        <v>18</v>
      </c>
      <c r="B21" s="130">
        <v>5090</v>
      </c>
      <c r="C21" s="112">
        <v>885</v>
      </c>
      <c r="D21" s="130">
        <v>310</v>
      </c>
      <c r="E21" s="112">
        <v>150</v>
      </c>
      <c r="F21" s="112">
        <v>250</v>
      </c>
      <c r="G21" s="112">
        <v>180</v>
      </c>
      <c r="H21" s="130">
        <v>30</v>
      </c>
      <c r="I21" s="112">
        <v>75</v>
      </c>
      <c r="J21" s="112">
        <v>55</v>
      </c>
      <c r="K21" s="17"/>
      <c r="L21" s="16"/>
      <c r="M21" s="16"/>
      <c r="N21" s="152"/>
      <c r="O21" s="17"/>
      <c r="P21" s="18"/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2" customFormat="1" ht="13">
      <c r="A22" s="111" t="s">
        <v>17</v>
      </c>
      <c r="B22" s="130">
        <v>29920</v>
      </c>
      <c r="C22" s="112">
        <v>6875</v>
      </c>
      <c r="D22" s="130">
        <v>2225</v>
      </c>
      <c r="E22" s="112">
        <v>1855</v>
      </c>
      <c r="F22" s="112">
        <v>1615</v>
      </c>
      <c r="G22" s="112">
        <v>1180</v>
      </c>
      <c r="H22" s="130">
        <v>465</v>
      </c>
      <c r="I22" s="112">
        <v>255</v>
      </c>
      <c r="J22" s="112">
        <v>435</v>
      </c>
      <c r="K22" s="17"/>
      <c r="L22" s="16"/>
      <c r="M22" s="16"/>
      <c r="N22" s="152"/>
      <c r="O22" s="17"/>
      <c r="P22" s="18"/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2" customFormat="1" ht="13">
      <c r="A23" s="111" t="s">
        <v>16</v>
      </c>
      <c r="B23" s="130">
        <v>1630</v>
      </c>
      <c r="C23" s="112">
        <v>570</v>
      </c>
      <c r="D23" s="130">
        <v>205</v>
      </c>
      <c r="E23" s="112">
        <v>135</v>
      </c>
      <c r="F23" s="112">
        <v>135</v>
      </c>
      <c r="G23" s="112">
        <v>95</v>
      </c>
      <c r="H23" s="130">
        <v>30</v>
      </c>
      <c r="I23" s="112">
        <v>10</v>
      </c>
      <c r="J23" s="112">
        <v>25</v>
      </c>
      <c r="K23" s="17"/>
      <c r="L23" s="16"/>
      <c r="M23" s="16"/>
      <c r="N23" s="152"/>
      <c r="O23" s="17"/>
      <c r="P23" s="18"/>
      <c r="Q23" s="1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s="2" customFormat="1" ht="13">
      <c r="A24" s="111" t="s">
        <v>15</v>
      </c>
      <c r="B24" s="130">
        <v>110000</v>
      </c>
      <c r="C24" s="112">
        <v>34775</v>
      </c>
      <c r="D24" s="130">
        <v>8745</v>
      </c>
      <c r="E24" s="112">
        <v>7220</v>
      </c>
      <c r="F24" s="112">
        <v>9410</v>
      </c>
      <c r="G24" s="112">
        <v>9395</v>
      </c>
      <c r="H24" s="130">
        <v>3250</v>
      </c>
      <c r="I24" s="112">
        <v>2005</v>
      </c>
      <c r="J24" s="112">
        <v>2040</v>
      </c>
      <c r="K24" s="17"/>
      <c r="L24" s="16"/>
      <c r="M24" s="16"/>
      <c r="N24" s="152"/>
      <c r="O24" s="17"/>
      <c r="P24" s="18"/>
      <c r="Q24" s="16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2" customFormat="1" ht="13">
      <c r="A25" s="111" t="s">
        <v>14</v>
      </c>
      <c r="B25" s="130">
        <v>90620</v>
      </c>
      <c r="C25" s="112">
        <v>18320</v>
      </c>
      <c r="D25" s="130">
        <v>5250</v>
      </c>
      <c r="E25" s="112">
        <v>4130</v>
      </c>
      <c r="F25" s="112">
        <v>4615</v>
      </c>
      <c r="G25" s="112">
        <v>4325</v>
      </c>
      <c r="H25" s="130">
        <v>1645</v>
      </c>
      <c r="I25" s="112">
        <v>1045</v>
      </c>
      <c r="J25" s="112">
        <v>1320</v>
      </c>
      <c r="K25" s="17"/>
      <c r="L25" s="16"/>
      <c r="M25" s="16"/>
      <c r="N25" s="152"/>
      <c r="O25" s="17"/>
      <c r="P25" s="18"/>
      <c r="Q25" s="16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s="2" customFormat="1" ht="13">
      <c r="A26" s="111" t="s">
        <v>13</v>
      </c>
      <c r="B26" s="130">
        <v>1567905</v>
      </c>
      <c r="C26" s="112">
        <v>237475</v>
      </c>
      <c r="D26" s="130">
        <v>72520</v>
      </c>
      <c r="E26" s="112">
        <v>55440</v>
      </c>
      <c r="F26" s="112">
        <v>66280</v>
      </c>
      <c r="G26" s="112">
        <v>43235</v>
      </c>
      <c r="H26" s="130">
        <v>13755</v>
      </c>
      <c r="I26" s="112">
        <v>10465</v>
      </c>
      <c r="J26" s="112">
        <v>14540</v>
      </c>
      <c r="K26" s="17"/>
      <c r="L26" s="16"/>
      <c r="M26" s="16"/>
      <c r="N26" s="152"/>
      <c r="O26" s="17"/>
      <c r="P26" s="18"/>
      <c r="Q26" s="16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s="2" customFormat="1" ht="13">
      <c r="A27" s="111" t="s">
        <v>12</v>
      </c>
      <c r="B27" s="130">
        <v>57230</v>
      </c>
      <c r="C27" s="112">
        <v>8550</v>
      </c>
      <c r="D27" s="130">
        <v>2940</v>
      </c>
      <c r="E27" s="112">
        <v>1715</v>
      </c>
      <c r="F27" s="112">
        <v>1905</v>
      </c>
      <c r="G27" s="112">
        <v>1990</v>
      </c>
      <c r="H27" s="130">
        <v>630</v>
      </c>
      <c r="I27" s="112">
        <v>530</v>
      </c>
      <c r="J27" s="112">
        <v>640</v>
      </c>
      <c r="K27" s="17"/>
      <c r="L27" s="16"/>
      <c r="M27" s="16"/>
      <c r="N27" s="152"/>
      <c r="O27" s="17"/>
      <c r="P27" s="18"/>
      <c r="Q27" s="16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2" customFormat="1" ht="13">
      <c r="A28" s="111" t="s">
        <v>11</v>
      </c>
      <c r="B28" s="130">
        <v>101925</v>
      </c>
      <c r="C28" s="112">
        <v>49320</v>
      </c>
      <c r="D28" s="130">
        <v>24070</v>
      </c>
      <c r="E28" s="112">
        <v>10765</v>
      </c>
      <c r="F28" s="112">
        <v>7600</v>
      </c>
      <c r="G28" s="112">
        <v>6885</v>
      </c>
      <c r="H28" s="130">
        <v>2380</v>
      </c>
      <c r="I28" s="112">
        <v>1740</v>
      </c>
      <c r="J28" s="112">
        <v>2160</v>
      </c>
      <c r="K28" s="17"/>
      <c r="L28" s="16"/>
      <c r="M28" s="16"/>
      <c r="N28" s="152"/>
      <c r="O28" s="17"/>
      <c r="P28" s="18"/>
      <c r="Q28" s="16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2" customFormat="1" ht="13">
      <c r="A29" s="111" t="s">
        <v>10</v>
      </c>
      <c r="B29" s="130">
        <v>7480</v>
      </c>
      <c r="C29" s="112">
        <v>1580</v>
      </c>
      <c r="D29" s="130">
        <v>490</v>
      </c>
      <c r="E29" s="112">
        <v>370</v>
      </c>
      <c r="F29" s="112">
        <v>350</v>
      </c>
      <c r="G29" s="112">
        <v>375</v>
      </c>
      <c r="H29" s="130">
        <v>175</v>
      </c>
      <c r="I29" s="112">
        <v>55</v>
      </c>
      <c r="J29" s="112">
        <v>65</v>
      </c>
      <c r="K29" s="17"/>
      <c r="L29" s="16"/>
      <c r="M29" s="16"/>
      <c r="N29" s="152"/>
      <c r="O29" s="17"/>
      <c r="P29" s="18"/>
      <c r="Q29" s="1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2" customFormat="1" ht="13">
      <c r="A30" s="111" t="s">
        <v>9</v>
      </c>
      <c r="B30" s="130">
        <v>104775</v>
      </c>
      <c r="C30" s="112">
        <v>30235</v>
      </c>
      <c r="D30" s="130">
        <v>8660</v>
      </c>
      <c r="E30" s="112">
        <v>6915</v>
      </c>
      <c r="F30" s="112">
        <v>7810</v>
      </c>
      <c r="G30" s="112">
        <v>6855</v>
      </c>
      <c r="H30" s="130">
        <v>2360</v>
      </c>
      <c r="I30" s="112">
        <v>1705</v>
      </c>
      <c r="J30" s="112">
        <v>2575</v>
      </c>
      <c r="K30" s="17"/>
      <c r="L30" s="16"/>
      <c r="M30" s="16"/>
      <c r="N30" s="152"/>
      <c r="O30" s="17"/>
      <c r="P30" s="18"/>
      <c r="Q30" s="16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2" customFormat="1" ht="13">
      <c r="A31" s="116" t="s">
        <v>8</v>
      </c>
      <c r="B31" s="131">
        <v>45225</v>
      </c>
      <c r="C31" s="115">
        <v>18970</v>
      </c>
      <c r="D31" s="131">
        <v>5815</v>
      </c>
      <c r="E31" s="115">
        <v>5115</v>
      </c>
      <c r="F31" s="115">
        <v>5020</v>
      </c>
      <c r="G31" s="115">
        <v>3020</v>
      </c>
      <c r="H31" s="131">
        <v>975</v>
      </c>
      <c r="I31" s="115">
        <v>700</v>
      </c>
      <c r="J31" s="115">
        <v>765</v>
      </c>
      <c r="K31" s="17"/>
      <c r="L31" s="16"/>
      <c r="M31" s="16"/>
      <c r="N31" s="152"/>
      <c r="O31" s="17"/>
      <c r="P31" s="18"/>
      <c r="Q31" s="16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2" customFormat="1" ht="13">
      <c r="A32" s="119" t="s">
        <v>7</v>
      </c>
      <c r="B32" s="132">
        <v>47390</v>
      </c>
      <c r="C32" s="120">
        <v>10915</v>
      </c>
      <c r="D32" s="132">
        <v>3120</v>
      </c>
      <c r="E32" s="120">
        <v>3315</v>
      </c>
      <c r="F32" s="120">
        <v>2675</v>
      </c>
      <c r="G32" s="120">
        <v>1800</v>
      </c>
      <c r="H32" s="132">
        <v>590</v>
      </c>
      <c r="I32" s="120">
        <v>585</v>
      </c>
      <c r="J32" s="120">
        <v>690</v>
      </c>
      <c r="K32" s="17"/>
      <c r="L32" s="16"/>
      <c r="M32" s="16"/>
      <c r="N32" s="152"/>
      <c r="O32" s="17"/>
      <c r="P32" s="18"/>
      <c r="Q32" s="16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2" customFormat="1" ht="13">
      <c r="A33" s="117" t="s">
        <v>6</v>
      </c>
      <c r="B33" s="129">
        <v>2305</v>
      </c>
      <c r="C33" s="118">
        <v>1555</v>
      </c>
      <c r="D33" s="129">
        <v>455</v>
      </c>
      <c r="E33" s="118">
        <v>310</v>
      </c>
      <c r="F33" s="118">
        <v>385</v>
      </c>
      <c r="G33" s="118">
        <v>405</v>
      </c>
      <c r="H33" s="129">
        <v>150</v>
      </c>
      <c r="I33" s="118">
        <v>115</v>
      </c>
      <c r="J33" s="118">
        <v>95</v>
      </c>
      <c r="K33" s="12"/>
      <c r="M33" s="17"/>
      <c r="N33" s="17"/>
      <c r="O33" s="17"/>
      <c r="P33" s="18"/>
      <c r="Q33" s="16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2" customFormat="1" ht="13">
      <c r="A34" s="113" t="s">
        <v>5</v>
      </c>
      <c r="B34" s="130">
        <v>420</v>
      </c>
      <c r="C34" s="112">
        <v>270</v>
      </c>
      <c r="D34" s="130">
        <v>70</v>
      </c>
      <c r="E34" s="112">
        <v>65</v>
      </c>
      <c r="F34" s="112">
        <v>65</v>
      </c>
      <c r="G34" s="112">
        <v>65</v>
      </c>
      <c r="H34" s="130">
        <v>20</v>
      </c>
      <c r="I34" s="112">
        <v>20</v>
      </c>
      <c r="J34" s="112">
        <v>15</v>
      </c>
      <c r="K34" s="12"/>
      <c r="M34" s="17"/>
      <c r="N34" s="17"/>
      <c r="O34" s="17"/>
      <c r="P34" s="18"/>
      <c r="Q34" s="16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2" customFormat="1" ht="13">
      <c r="A35" s="114" t="s">
        <v>4</v>
      </c>
      <c r="B35" s="131">
        <v>33540</v>
      </c>
      <c r="C35" s="115">
        <v>33420</v>
      </c>
      <c r="D35" s="131">
        <v>7990</v>
      </c>
      <c r="E35" s="115">
        <v>5685</v>
      </c>
      <c r="F35" s="115">
        <v>9260</v>
      </c>
      <c r="G35" s="115">
        <v>10490</v>
      </c>
      <c r="H35" s="131">
        <v>4185</v>
      </c>
      <c r="I35" s="115">
        <v>1780</v>
      </c>
      <c r="J35" s="115">
        <v>3150</v>
      </c>
      <c r="K35" s="12"/>
      <c r="M35" s="17"/>
      <c r="N35" s="17"/>
      <c r="O35" s="17"/>
      <c r="P35" s="18"/>
      <c r="Q35" s="16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2" customFormat="1" ht="13">
      <c r="A36" s="121" t="s">
        <v>3</v>
      </c>
      <c r="B36" s="132">
        <v>72030</v>
      </c>
      <c r="C36" s="120">
        <v>18355</v>
      </c>
      <c r="D36" s="132">
        <v>6220</v>
      </c>
      <c r="E36" s="120">
        <v>3765</v>
      </c>
      <c r="F36" s="120">
        <v>5040</v>
      </c>
      <c r="G36" s="120">
        <v>3330</v>
      </c>
      <c r="H36" s="132">
        <v>1090</v>
      </c>
      <c r="I36" s="120">
        <v>765</v>
      </c>
      <c r="J36" s="120" t="s">
        <v>1</v>
      </c>
      <c r="K36" s="12"/>
      <c r="M36" s="17"/>
      <c r="N36" s="17"/>
      <c r="O36" s="17"/>
      <c r="P36" s="18"/>
      <c r="Q36" s="16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2" customFormat="1" ht="13">
      <c r="A37" s="150"/>
      <c r="B37" s="150"/>
      <c r="C37" s="150"/>
      <c r="D37" s="151"/>
      <c r="E37" s="151"/>
      <c r="F37" s="151"/>
      <c r="G37" s="151"/>
      <c r="H37" s="151"/>
      <c r="I37" s="151"/>
      <c r="J37" s="151"/>
      <c r="K37" s="12"/>
      <c r="M37" s="17"/>
      <c r="N37" s="17"/>
      <c r="O37" s="17"/>
      <c r="P37" s="18"/>
      <c r="Q37" s="16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2" customFormat="1" ht="15.75" customHeight="1">
      <c r="A38" s="107" t="s">
        <v>169</v>
      </c>
      <c r="B38" s="107"/>
      <c r="C38" s="107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2" customFormat="1" ht="15.75" customHeight="1">
      <c r="A39" s="2" t="s">
        <v>210</v>
      </c>
      <c r="B39" s="101"/>
      <c r="C39" s="10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2" customFormat="1" ht="15.75" customHeight="1">
      <c r="A40" s="101" t="s">
        <v>178</v>
      </c>
      <c r="B40" s="102"/>
      <c r="C40" s="10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2" customFormat="1" ht="15.75" customHeight="1">
      <c r="A41" s="102" t="s">
        <v>185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6:28" s="2" customFormat="1" ht="15"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="2" customFormat="1" ht="15"/>
    <row r="44" s="2" customFormat="1" ht="15"/>
  </sheetData>
  <mergeCells count="3">
    <mergeCell ref="D3:G3"/>
    <mergeCell ref="H3:J3"/>
    <mergeCell ref="B3:C3"/>
  </mergeCells>
  <conditionalFormatting sqref="K6:K32">
    <cfRule type="cellIs" priority="1" dxfId="0" operator="less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tabSelected="1" workbookViewId="0" topLeftCell="A1">
      <selection activeCell="N14" sqref="N14:O15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2:20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63</v>
      </c>
      <c r="D4" s="2" t="s">
        <v>64</v>
      </c>
      <c r="E4" s="2"/>
      <c r="F4" s="147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177</v>
      </c>
      <c r="C5" s="148">
        <v>-1.6445193399358786</v>
      </c>
      <c r="D5" s="148">
        <v>4.311719160948348</v>
      </c>
      <c r="E5" s="2"/>
      <c r="F5" s="147"/>
      <c r="G5" s="147"/>
      <c r="H5" s="2"/>
      <c r="I5" s="2"/>
      <c r="J5" s="2"/>
      <c r="K5" s="2"/>
      <c r="L5" s="2"/>
      <c r="M5" s="1" t="s">
        <v>203</v>
      </c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192</v>
      </c>
      <c r="C6" s="148">
        <v>-10.52913188667614</v>
      </c>
      <c r="D6" s="148">
        <v>25.3304723890313</v>
      </c>
      <c r="E6" s="2"/>
      <c r="F6" s="147"/>
      <c r="G6" s="147"/>
      <c r="H6" s="2"/>
      <c r="I6" s="2"/>
      <c r="J6" s="2"/>
      <c r="K6" s="2"/>
      <c r="L6" s="2"/>
      <c r="M6" s="2" t="s">
        <v>186</v>
      </c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193</v>
      </c>
      <c r="C7" s="148">
        <v>-8.555865768872831</v>
      </c>
      <c r="D7" s="148">
        <v>16.436006007507004</v>
      </c>
      <c r="E7" s="2"/>
      <c r="F7" s="147"/>
      <c r="G7" s="147"/>
      <c r="H7" s="2"/>
      <c r="I7" s="2"/>
      <c r="J7" s="2"/>
      <c r="K7" s="2"/>
      <c r="L7" s="2"/>
      <c r="M7" s="22"/>
      <c r="N7" s="163" t="s">
        <v>202</v>
      </c>
      <c r="O7" s="164"/>
      <c r="P7" s="164"/>
      <c r="Q7" s="2"/>
      <c r="R7" s="2"/>
      <c r="S7" s="2"/>
      <c r="T7" s="2"/>
    </row>
    <row r="8" spans="1:20" ht="12.75">
      <c r="A8" s="2"/>
      <c r="B8" s="20" t="s">
        <v>194</v>
      </c>
      <c r="C8" s="148">
        <v>-4.235054422205878</v>
      </c>
      <c r="D8" s="148">
        <v>3.6127395326806955</v>
      </c>
      <c r="E8" s="2"/>
      <c r="F8" s="147"/>
      <c r="G8" s="1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37</v>
      </c>
      <c r="C9" s="148">
        <v>-12.870488716883141</v>
      </c>
      <c r="D9" s="148">
        <v>12.474002775258782</v>
      </c>
      <c r="E9" s="2"/>
      <c r="F9" s="8"/>
      <c r="G9" s="8"/>
      <c r="H9" s="2"/>
      <c r="I9" s="2"/>
      <c r="J9" s="2"/>
      <c r="K9" s="2"/>
      <c r="L9" s="2"/>
      <c r="M9" s="2"/>
      <c r="N9" s="23"/>
      <c r="O9" s="23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4" t="s">
        <v>63</v>
      </c>
      <c r="O10" s="24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177</v>
      </c>
      <c r="N11" s="148">
        <f>-C5</f>
        <v>1.6445193399358786</v>
      </c>
      <c r="O11" s="148">
        <f>D5</f>
        <v>4.311719160948348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48">
        <f>-C6</f>
        <v>10.52913188667614</v>
      </c>
      <c r="O12" s="148">
        <f>D6</f>
        <v>25.3304723890313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48">
        <f>-C7</f>
        <v>8.555865768872831</v>
      </c>
      <c r="O13" s="148">
        <f>D7</f>
        <v>16.436006007507004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48">
        <f>-C8</f>
        <v>4.235054422205878</v>
      </c>
      <c r="O14" s="148">
        <f>D8</f>
        <v>3.6127395326806955</v>
      </c>
      <c r="P14" s="2"/>
      <c r="Q14" s="2"/>
      <c r="R14" s="2"/>
      <c r="S14" s="2"/>
      <c r="T14" s="2"/>
    </row>
    <row r="15" spans="1:20" ht="12.7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48">
        <f>-C9</f>
        <v>12.870488716883141</v>
      </c>
      <c r="O15" s="148">
        <f>D9</f>
        <v>12.474002775258782</v>
      </c>
      <c r="P15" s="2"/>
      <c r="Q15" s="2"/>
      <c r="R15" s="2"/>
      <c r="S15" s="2"/>
      <c r="T15" s="2"/>
    </row>
    <row r="16" spans="1:20" ht="12.75">
      <c r="A16" s="26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6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189</v>
      </c>
      <c r="O17" s="25"/>
      <c r="P17" s="2"/>
      <c r="Q17" s="2"/>
      <c r="R17" s="2"/>
      <c r="S17" s="2"/>
      <c r="T17" s="2"/>
    </row>
    <row r="18" spans="1:20" ht="12.75">
      <c r="A18" s="27"/>
      <c r="B18" s="28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190</v>
      </c>
      <c r="O18" s="2"/>
      <c r="P18" s="2"/>
      <c r="Q18" s="2"/>
      <c r="R18" s="2"/>
      <c r="S18" s="2"/>
      <c r="T18" s="2"/>
    </row>
    <row r="19" spans="1:20" ht="12.75">
      <c r="A19" s="26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191</v>
      </c>
      <c r="O19" s="2"/>
      <c r="P19" s="2"/>
      <c r="Q19" s="2"/>
      <c r="R19" s="2"/>
      <c r="S19" s="2"/>
      <c r="T19" s="2"/>
    </row>
    <row r="20" spans="1:20" ht="12.75">
      <c r="A20" s="26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156" t="s">
        <v>187</v>
      </c>
      <c r="O20" s="2"/>
      <c r="P20" s="2"/>
      <c r="Q20" s="2"/>
      <c r="R20" s="2"/>
      <c r="S20" s="2"/>
      <c r="T20" s="2"/>
    </row>
    <row r="21" spans="1:20" ht="12.75">
      <c r="A21" s="26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6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6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6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6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6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6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6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6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6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6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A32" s="26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6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9" customFormat="1" ht="15">
      <c r="A34" s="26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5">
      <c r="A35" s="26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6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6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6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6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6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6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6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6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6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6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6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9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9" customFormat="1" ht="15"/>
    <row r="127" s="2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1" t="s">
        <v>59</v>
      </c>
      <c r="T1" s="32"/>
      <c r="U1" s="32" t="e">
        <f>SUM(V5:V6,V8,V10:V22,V26:V31)/SUM($V26:$X31,$V10:$X22,$V8:$X8,$V5:$X6)</f>
        <v>#REF!</v>
      </c>
      <c r="V1" s="32" t="e">
        <f>SUM(W5:W6,W8,W10:W22,W26:W31)/SUM($V26:$X31,$V10:$X22,$V8:$X8,$V5:$X6)</f>
        <v>#REF!</v>
      </c>
      <c r="W1" s="32" t="e">
        <f>SUM(X5:X6,X8,X10:X22,X26:X31)/SUM($V26:$X31,$V10:$X22,$V8:$X8,$V5:$X6)</f>
        <v>#REF!</v>
      </c>
      <c r="AA1" s="3" t="e">
        <f>Z9/AK9</f>
        <v>#REF!</v>
      </c>
      <c r="AF1" s="31" t="s">
        <v>60</v>
      </c>
      <c r="AK1" s="33" t="e">
        <f>MEDIAN(AL5:AL6,AL8,AL10:AL16,AL17:AL31)</f>
        <v>#REF!</v>
      </c>
      <c r="AL1" s="33" t="e">
        <f>MEDIAN(AM5:AM6,AM8:AM15,AM17:AM35)</f>
        <v>#REF!</v>
      </c>
    </row>
    <row r="2" spans="21:49" ht="12.75">
      <c r="U2" s="32" t="e">
        <f>SUM(V5:V6,V8,V10:V22,V25:V31)/SUM($V25:$X31,$V10:$X22,$V8:$X8,$V5:$X6)</f>
        <v>#REF!</v>
      </c>
      <c r="V2" s="32" t="e">
        <f>SUM(W5:W6,W8,W10:W22,W25:W31)/SUM($V25:$X31,$V10:$X22,$V8:$X8,$V5:$X6)</f>
        <v>#REF!</v>
      </c>
      <c r="W2" s="32" t="e">
        <f>SUM(X5:X6,X8,X10:X22,X25:X31)/SUM($V25:$X31,$V10:$X22,$V8:$X8,$V5:$X6)</f>
        <v>#REF!</v>
      </c>
      <c r="AJ2" s="34"/>
      <c r="AK2" s="32" t="e">
        <f>SUM(Y5:Y6,Y8,Y10:Y22,Y24:Y31,Y23)/SUM($AK5:$AK6,$AK8,$AK10:$AK22,$AK24:$AK31,AK23)</f>
        <v>#REF!</v>
      </c>
      <c r="AL2" s="32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5"/>
      <c r="AW3" s="3" t="s">
        <v>146</v>
      </c>
      <c r="AX3" s="36" t="e">
        <f aca="true" t="shared" si="0" ref="AX3:BC3">B7</f>
        <v>#REF!</v>
      </c>
      <c r="AY3" s="36">
        <f t="shared" si="0"/>
        <v>0</v>
      </c>
      <c r="AZ3" s="36">
        <f t="shared" si="0"/>
        <v>0</v>
      </c>
      <c r="BA3" s="36" t="e">
        <f t="shared" si="0"/>
        <v>#REF!</v>
      </c>
      <c r="BB3" s="36">
        <f t="shared" si="0"/>
        <v>0</v>
      </c>
      <c r="BC3" s="36">
        <f t="shared" si="0"/>
        <v>0</v>
      </c>
      <c r="BG3" s="3" t="s">
        <v>155</v>
      </c>
    </row>
    <row r="4" spans="1:56" ht="12.75">
      <c r="A4" s="37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37" t="s">
        <v>42</v>
      </c>
      <c r="U4" s="31" t="s">
        <v>51</v>
      </c>
      <c r="V4" s="31" t="s">
        <v>52</v>
      </c>
      <c r="W4" s="31" t="s">
        <v>53</v>
      </c>
      <c r="X4" s="31" t="s">
        <v>54</v>
      </c>
      <c r="Y4" s="31" t="s">
        <v>55</v>
      </c>
      <c r="Z4" s="31" t="s">
        <v>56</v>
      </c>
      <c r="AA4" s="31" t="s">
        <v>57</v>
      </c>
      <c r="AG4" s="37" t="s">
        <v>42</v>
      </c>
      <c r="AH4" s="31" t="s">
        <v>41</v>
      </c>
      <c r="AI4" s="31" t="s">
        <v>52</v>
      </c>
      <c r="AJ4" s="31" t="s">
        <v>53</v>
      </c>
      <c r="AK4" s="31" t="s">
        <v>40</v>
      </c>
      <c r="AL4" s="31" t="s">
        <v>55</v>
      </c>
      <c r="AM4" s="31" t="s">
        <v>56</v>
      </c>
      <c r="AN4" s="31" t="s">
        <v>62</v>
      </c>
      <c r="AX4" s="3" t="s">
        <v>148</v>
      </c>
      <c r="AY4" s="38">
        <v>246729</v>
      </c>
      <c r="AZ4" s="38">
        <v>314613</v>
      </c>
      <c r="BA4" s="38">
        <v>352674</v>
      </c>
      <c r="BB4" s="38">
        <v>375118</v>
      </c>
      <c r="BC4" s="38">
        <v>390438</v>
      </c>
      <c r="BD4" s="38">
        <v>400844</v>
      </c>
    </row>
    <row r="5" spans="1:60" ht="12.75">
      <c r="A5" s="37" t="s">
        <v>33</v>
      </c>
      <c r="B5" s="36" t="e">
        <f>#REF!</f>
        <v>#REF!</v>
      </c>
      <c r="C5" s="36" t="e">
        <f>#REF!</f>
        <v>#REF!</v>
      </c>
      <c r="D5" s="36" t="e">
        <f>#REF!</f>
        <v>#REF!</v>
      </c>
      <c r="E5" s="36" t="e">
        <f>#REF!</f>
        <v>#REF!</v>
      </c>
      <c r="F5" s="36" t="e">
        <f>#REF!</f>
        <v>#REF!</v>
      </c>
      <c r="G5" s="36" t="e">
        <f>#REF!</f>
        <v>#REF!</v>
      </c>
      <c r="H5" s="36" t="e">
        <f>#REF!</f>
        <v>#REF!</v>
      </c>
      <c r="I5" s="21"/>
      <c r="J5" s="36" t="e">
        <f>B5-U5</f>
        <v>#REF!</v>
      </c>
      <c r="K5" s="36" t="e">
        <f>C5-SUM($U5:V5)</f>
        <v>#REF!</v>
      </c>
      <c r="L5" s="36" t="e">
        <f>D5-SUM($U5:W5)</f>
        <v>#REF!</v>
      </c>
      <c r="M5" s="36" t="e">
        <f>E5-SUM($U5:X5)</f>
        <v>#REF!</v>
      </c>
      <c r="N5" s="36" t="e">
        <f>F5-SUM($U5:Y5)</f>
        <v>#REF!</v>
      </c>
      <c r="O5" s="36" t="e">
        <f>G5-SUM($U5:Z5)</f>
        <v>#REF!</v>
      </c>
      <c r="P5" s="36"/>
      <c r="Q5" s="36"/>
      <c r="R5" s="36"/>
      <c r="T5" s="37" t="s">
        <v>33</v>
      </c>
      <c r="U5" s="36" t="e">
        <f>#REF!</f>
        <v>#REF!</v>
      </c>
      <c r="V5" s="36" t="e">
        <f>#REF!</f>
        <v>#REF!</v>
      </c>
      <c r="W5" s="36" t="e">
        <f>#REF!</f>
        <v>#REF!</v>
      </c>
      <c r="X5" s="36" t="e">
        <f>#REF!</f>
        <v>#REF!</v>
      </c>
      <c r="Y5" s="36" t="e">
        <f>#REF!</f>
        <v>#REF!</v>
      </c>
      <c r="Z5" s="36" t="e">
        <f>#REF!</f>
        <v>#REF!</v>
      </c>
      <c r="AA5" s="36" t="e">
        <f>#REF!</f>
        <v>#REF!</v>
      </c>
      <c r="AB5" s="36"/>
      <c r="AC5" s="36" t="e">
        <f>AK$2*$AK5</f>
        <v>#REF!</v>
      </c>
      <c r="AD5" s="38" t="e">
        <f>(Y5-AC5)</f>
        <v>#REF!</v>
      </c>
      <c r="AE5" s="36" t="e">
        <f>AL$2*$AK5</f>
        <v>#REF!</v>
      </c>
      <c r="AF5" s="36" t="e">
        <f>Z5-AE5</f>
        <v>#REF!</v>
      </c>
      <c r="AG5" s="37" t="s">
        <v>33</v>
      </c>
      <c r="AH5" s="36" t="e">
        <f>#REF!</f>
        <v>#REF!</v>
      </c>
      <c r="AI5" s="39" t="e">
        <f aca="true" t="shared" si="1" ref="AI5:AI6">AH5/AH$7</f>
        <v>#REF!</v>
      </c>
      <c r="AK5" s="36" t="e">
        <f>#REF!</f>
        <v>#REF!</v>
      </c>
      <c r="AL5" s="35" t="e">
        <f aca="true" t="shared" si="2" ref="AL5:AL35">Y5/AK5</f>
        <v>#REF!</v>
      </c>
      <c r="AM5" s="35" t="e">
        <f>Z5/$AK5</f>
        <v>#REF!</v>
      </c>
      <c r="AN5" s="3" t="e">
        <f>#REF!</f>
        <v>#REF!</v>
      </c>
      <c r="AO5" s="32" t="e">
        <f>AK5/AK$7</f>
        <v>#REF!</v>
      </c>
      <c r="AP5" s="21" t="e">
        <f aca="true" t="shared" si="3" ref="AP5:AP31">AK5/SUM(AK$5:AK$31)</f>
        <v>#REF!</v>
      </c>
      <c r="AU5" s="32"/>
      <c r="AX5" s="3" t="s">
        <v>149</v>
      </c>
      <c r="AY5" s="40" t="e">
        <f aca="true" t="shared" si="4" ref="AY5:BD5">(AY4-AX3)/B36</f>
        <v>#REF!</v>
      </c>
      <c r="AZ5" s="40" t="e">
        <f t="shared" si="4"/>
        <v>#DIV/0!</v>
      </c>
      <c r="BA5" s="40" t="e">
        <f t="shared" si="4"/>
        <v>#DIV/0!</v>
      </c>
      <c r="BB5" s="40" t="e">
        <f t="shared" si="4"/>
        <v>#REF!</v>
      </c>
      <c r="BC5" s="40" t="e">
        <f t="shared" si="4"/>
        <v>#DIV/0!</v>
      </c>
      <c r="BD5" s="40" t="e">
        <f t="shared" si="4"/>
        <v>#REF!</v>
      </c>
      <c r="BF5" s="3">
        <v>2014</v>
      </c>
      <c r="BG5" s="32">
        <v>530560</v>
      </c>
      <c r="BH5" s="34">
        <f aca="true" t="shared" si="5" ref="BH5:BH11">BI$12/BG5</f>
        <v>6.937952352231604</v>
      </c>
    </row>
    <row r="6" spans="1:60" ht="12.75">
      <c r="A6" s="37" t="s">
        <v>32</v>
      </c>
      <c r="B6" s="36" t="e">
        <f>#REF!</f>
        <v>#REF!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21"/>
      <c r="J6" s="36" t="e">
        <f>B6-U6</f>
        <v>#REF!</v>
      </c>
      <c r="K6" s="36" t="e">
        <f>C6-SUM($U6:V6)</f>
        <v>#REF!</v>
      </c>
      <c r="L6" s="36" t="e">
        <f>D6-SUM($U6:W6)</f>
        <v>#REF!</v>
      </c>
      <c r="M6" s="36" t="e">
        <f>E6-SUM($U6:X6)</f>
        <v>#REF!</v>
      </c>
      <c r="N6" s="36" t="e">
        <f>F6-SUM($U6:Y6)</f>
        <v>#REF!</v>
      </c>
      <c r="O6" s="36" t="e">
        <f>G6-SUM($U6:Z6)</f>
        <v>#REF!</v>
      </c>
      <c r="P6" s="36"/>
      <c r="Q6" s="36"/>
      <c r="R6" s="36"/>
      <c r="T6" s="41" t="s">
        <v>32</v>
      </c>
      <c r="U6" s="36" t="e">
        <f>#REF!</f>
        <v>#REF!</v>
      </c>
      <c r="V6" s="36" t="e">
        <f>#REF!</f>
        <v>#REF!</v>
      </c>
      <c r="W6" s="36" t="e">
        <f>#REF!</f>
        <v>#REF!</v>
      </c>
      <c r="X6" s="36" t="e">
        <f>#REF!</f>
        <v>#REF!</v>
      </c>
      <c r="Y6" s="36" t="e">
        <f>#REF!</f>
        <v>#REF!</v>
      </c>
      <c r="Z6" s="36" t="e">
        <f>#REF!</f>
        <v>#REF!</v>
      </c>
      <c r="AA6" s="36" t="e">
        <f>#REF!</f>
        <v>#REF!</v>
      </c>
      <c r="AB6" s="36"/>
      <c r="AC6" s="36" t="e">
        <f>AK$2*$AK6</f>
        <v>#REF!</v>
      </c>
      <c r="AD6" s="38" t="e">
        <f>(Y6-AC6)</f>
        <v>#REF!</v>
      </c>
      <c r="AE6" s="36" t="e">
        <f>AL$2*$AK6</f>
        <v>#REF!</v>
      </c>
      <c r="AF6" s="36" t="e">
        <f aca="true" t="shared" si="6" ref="AF6:AF35">Z6-AE6</f>
        <v>#REF!</v>
      </c>
      <c r="AG6" s="37" t="s">
        <v>32</v>
      </c>
      <c r="AH6" s="36" t="e">
        <f>#REF!</f>
        <v>#REF!</v>
      </c>
      <c r="AI6" s="39" t="e">
        <f t="shared" si="1"/>
        <v>#REF!</v>
      </c>
      <c r="AK6" s="36" t="e">
        <f>#REF!</f>
        <v>#REF!</v>
      </c>
      <c r="AL6" s="35" t="e">
        <f t="shared" si="2"/>
        <v>#REF!</v>
      </c>
      <c r="AM6" s="35" t="e">
        <f>Z6/$AK6</f>
        <v>#REF!</v>
      </c>
      <c r="AN6" s="3" t="e">
        <f>#REF!</f>
        <v>#REF!</v>
      </c>
      <c r="AO6" s="32" t="e">
        <f aca="true" t="shared" si="7" ref="AO6:AO35">AK6/AK$7</f>
        <v>#REF!</v>
      </c>
      <c r="AP6" s="21" t="e">
        <f t="shared" si="3"/>
        <v>#REF!</v>
      </c>
      <c r="AS6" s="38" t="e">
        <f>Y5/$AO5</f>
        <v>#REF!</v>
      </c>
      <c r="AT6" s="32" t="e">
        <f>Z5/$AO5</f>
        <v>#REF!</v>
      </c>
      <c r="AU6" s="32"/>
      <c r="AX6" s="3" t="s">
        <v>150</v>
      </c>
      <c r="AZ6" s="21" t="e">
        <f>(C36/B36)-1</f>
        <v>#REF!</v>
      </c>
      <c r="BA6" s="21" t="e">
        <f>(D36/C36)-1</f>
        <v>#DIV/0!</v>
      </c>
      <c r="BB6" s="21" t="e">
        <f>(E36/D36)-1</f>
        <v>#REF!</v>
      </c>
      <c r="BC6" s="21" t="e">
        <f>(F36/E36)-1</f>
        <v>#REF!</v>
      </c>
      <c r="BD6" s="21" t="e">
        <f>(G36/F36)-1</f>
        <v>#REF!</v>
      </c>
      <c r="BF6" s="3">
        <v>2015</v>
      </c>
      <c r="BG6" s="32">
        <v>1216860</v>
      </c>
      <c r="BH6" s="34">
        <f t="shared" si="5"/>
        <v>3.0249987673191656</v>
      </c>
    </row>
    <row r="7" spans="1:60" ht="12.75">
      <c r="A7" s="42" t="s">
        <v>145</v>
      </c>
      <c r="B7" s="43" t="e">
        <f>U7</f>
        <v>#REF!</v>
      </c>
      <c r="C7" s="43"/>
      <c r="D7" s="43"/>
      <c r="E7" s="43" t="e">
        <f>AK7+B7</f>
        <v>#REF!</v>
      </c>
      <c r="F7" s="43"/>
      <c r="G7" s="43"/>
      <c r="H7" s="43"/>
      <c r="I7" s="43"/>
      <c r="J7" s="36"/>
      <c r="K7" s="36"/>
      <c r="L7" s="36"/>
      <c r="M7" s="36"/>
      <c r="N7" s="36"/>
      <c r="O7" s="36"/>
      <c r="P7" s="43"/>
      <c r="Q7" s="43"/>
      <c r="R7" s="44"/>
      <c r="T7" s="41" t="s">
        <v>31</v>
      </c>
      <c r="U7" s="36" t="e">
        <f>#REF!</f>
        <v>#REF!</v>
      </c>
      <c r="V7" s="43" t="e">
        <f>U2*$AK7</f>
        <v>#REF!</v>
      </c>
      <c r="W7" s="43" t="e">
        <f>V2*$AK7</f>
        <v>#REF!</v>
      </c>
      <c r="X7" s="43" t="e">
        <f>W2*$AK7</f>
        <v>#REF!</v>
      </c>
      <c r="Y7" s="43" t="e">
        <f>AK$2*$AK7</f>
        <v>#REF!</v>
      </c>
      <c r="Z7" s="43" t="e">
        <f>AL$2*$AK7</f>
        <v>#REF!</v>
      </c>
      <c r="AA7" s="36" t="e">
        <f>#REF!</f>
        <v>#REF!</v>
      </c>
      <c r="AB7" s="36"/>
      <c r="AC7" s="36"/>
      <c r="AE7" s="36"/>
      <c r="AF7" s="36"/>
      <c r="AG7" s="37" t="s">
        <v>31</v>
      </c>
      <c r="AH7" s="36" t="e">
        <f>#REF!</f>
        <v>#REF!</v>
      </c>
      <c r="AI7" s="39"/>
      <c r="AK7" s="36" t="e">
        <f>#REF!</f>
        <v>#REF!</v>
      </c>
      <c r="AL7" s="35"/>
      <c r="AM7" s="35"/>
      <c r="AN7" s="3" t="e">
        <f>#REF!</f>
        <v>#REF!</v>
      </c>
      <c r="AO7" s="32"/>
      <c r="AP7" s="45" t="e">
        <f t="shared" si="3"/>
        <v>#REF!</v>
      </c>
      <c r="AQ7" s="46" t="e">
        <f>AP7*AQ35</f>
        <v>#REF!</v>
      </c>
      <c r="AR7" s="44" t="e">
        <f>AP7*AR35</f>
        <v>#REF!</v>
      </c>
      <c r="AS7" s="38" t="e">
        <f>Y6/$AO6</f>
        <v>#REF!</v>
      </c>
      <c r="AT7" s="32" t="e">
        <f>Z6/AO6</f>
        <v>#REF!</v>
      </c>
      <c r="AU7" s="32"/>
      <c r="AX7" s="3" t="s">
        <v>151</v>
      </c>
      <c r="AZ7" s="21" t="e">
        <f>((C36+AZ4-AY3)/(B36+AY4-AX3))-1</f>
        <v>#REF!</v>
      </c>
      <c r="BA7" s="21">
        <f>((D36+BA4-AZ3)/(C36+AZ4-AY3))-1</f>
        <v>0.12097720056068884</v>
      </c>
      <c r="BB7" s="21" t="e">
        <f>((E36+BB4-BA3)/(D36+BA4-AZ3))-1</f>
        <v>#REF!</v>
      </c>
      <c r="BC7" s="21" t="e">
        <f>((F36+BC4-BB3)/(E36+BB4-BA3))-1</f>
        <v>#REF!</v>
      </c>
      <c r="BD7" s="21" t="e">
        <f>((G36+BD4-BC3)/(F36+BC4-BB3))-1</f>
        <v>#REF!</v>
      </c>
      <c r="BF7" s="3">
        <v>2016</v>
      </c>
      <c r="BG7" s="32">
        <v>1166815</v>
      </c>
      <c r="BH7" s="34">
        <f t="shared" si="5"/>
        <v>3.1547417542626723</v>
      </c>
    </row>
    <row r="8" spans="1:60" ht="12.75">
      <c r="A8" s="37" t="s">
        <v>30</v>
      </c>
      <c r="B8" s="36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21"/>
      <c r="J8" s="36" t="e">
        <f>B8-U8</f>
        <v>#REF!</v>
      </c>
      <c r="K8" s="36" t="e">
        <f>C6-SUM($U6:V6)</f>
        <v>#REF!</v>
      </c>
      <c r="L8" s="36" t="e">
        <f>D6-SUM($U6:W6)</f>
        <v>#REF!</v>
      </c>
      <c r="M8" s="36" t="e">
        <f>E6-SUM($U6:X6)</f>
        <v>#REF!</v>
      </c>
      <c r="N8" s="36" t="e">
        <f>F6-SUM($U6:Y6)</f>
        <v>#REF!</v>
      </c>
      <c r="O8" s="36" t="e">
        <f>G6-SUM($U6:Z6)</f>
        <v>#REF!</v>
      </c>
      <c r="P8" s="36"/>
      <c r="Q8" s="36"/>
      <c r="R8" s="36"/>
      <c r="T8" s="37" t="s">
        <v>30</v>
      </c>
      <c r="U8" s="36" t="e">
        <f>#REF!</f>
        <v>#REF!</v>
      </c>
      <c r="V8" s="36" t="e">
        <f>#REF!</f>
        <v>#REF!</v>
      </c>
      <c r="W8" s="36" t="e">
        <f>#REF!</f>
        <v>#REF!</v>
      </c>
      <c r="X8" s="36" t="e">
        <f>#REF!</f>
        <v>#REF!</v>
      </c>
      <c r="Y8" s="36" t="e">
        <f>#REF!</f>
        <v>#REF!</v>
      </c>
      <c r="Z8" s="36" t="e">
        <f>#REF!</f>
        <v>#REF!</v>
      </c>
      <c r="AA8" s="36" t="e">
        <f>#REF!</f>
        <v>#REF!</v>
      </c>
      <c r="AB8" s="36"/>
      <c r="AC8" s="36" t="e">
        <f>AK$2*$AK8</f>
        <v>#REF!</v>
      </c>
      <c r="AD8" s="38" t="e">
        <f>(Y8-AC8)</f>
        <v>#REF!</v>
      </c>
      <c r="AE8" s="36" t="e">
        <f aca="true" t="shared" si="8" ref="AE8:AE35">AL$2*$AK8</f>
        <v>#REF!</v>
      </c>
      <c r="AF8" s="36" t="e">
        <f t="shared" si="6"/>
        <v>#REF!</v>
      </c>
      <c r="AG8" s="37" t="s">
        <v>30</v>
      </c>
      <c r="AH8" s="36" t="e">
        <f>#REF!</f>
        <v>#REF!</v>
      </c>
      <c r="AI8" s="39" t="e">
        <f aca="true" t="shared" si="9" ref="AI8:AI35">AH8/AH$7</f>
        <v>#REF!</v>
      </c>
      <c r="AK8" s="36" t="e">
        <f>#REF!</f>
        <v>#REF!</v>
      </c>
      <c r="AL8" s="35" t="e">
        <f t="shared" si="2"/>
        <v>#REF!</v>
      </c>
      <c r="AM8" s="35" t="e">
        <f aca="true" t="shared" si="10" ref="AM8:AM15">Z8/$AK8</f>
        <v>#REF!</v>
      </c>
      <c r="AN8" s="3" t="e">
        <f>#REF!</f>
        <v>#REF!</v>
      </c>
      <c r="AO8" s="32" t="e">
        <f t="shared" si="7"/>
        <v>#REF!</v>
      </c>
      <c r="AP8" s="21" t="e">
        <f t="shared" si="3"/>
        <v>#REF!</v>
      </c>
      <c r="AQ8" s="46"/>
      <c r="AR8" s="47"/>
      <c r="AS8" s="38" t="e">
        <f aca="true" t="shared" si="11" ref="AS8:AS31">Y8/$AO8</f>
        <v>#REF!</v>
      </c>
      <c r="AT8" s="32" t="e">
        <f aca="true" t="shared" si="12" ref="AT8:AT31">Z8/AO8</f>
        <v>#REF!</v>
      </c>
      <c r="AU8" s="32"/>
      <c r="BF8" s="3">
        <v>2017</v>
      </c>
      <c r="BG8" s="32">
        <v>620265</v>
      </c>
      <c r="BH8" s="34">
        <f t="shared" si="5"/>
        <v>5.934560228289522</v>
      </c>
    </row>
    <row r="9" spans="1:60" ht="12.75">
      <c r="A9" s="37" t="s">
        <v>29</v>
      </c>
      <c r="B9" s="43" t="e">
        <f>AH9</f>
        <v>#REF!</v>
      </c>
      <c r="C9" s="48"/>
      <c r="D9" s="48"/>
      <c r="E9" s="43" t="e">
        <f>AK9+B9</f>
        <v>#REF!</v>
      </c>
      <c r="F9" s="48"/>
      <c r="G9" s="48" t="e">
        <f>#REF!</f>
        <v>#REF!</v>
      </c>
      <c r="H9" s="48" t="e">
        <f>#REF!</f>
        <v>#REF!</v>
      </c>
      <c r="I9" s="36"/>
      <c r="J9" s="36"/>
      <c r="K9" s="36"/>
      <c r="L9" s="36"/>
      <c r="M9" s="36"/>
      <c r="N9" s="36"/>
      <c r="O9" s="36"/>
      <c r="P9" s="36"/>
      <c r="Q9" s="36"/>
      <c r="R9" s="43"/>
      <c r="T9" s="37" t="s">
        <v>29</v>
      </c>
      <c r="U9" s="49" t="e">
        <f>G9-SUM(V9:Z9)</f>
        <v>#REF!</v>
      </c>
      <c r="V9" s="49" t="e">
        <f>U$1*$AK9</f>
        <v>#REF!</v>
      </c>
      <c r="W9" s="49" t="e">
        <f>V$1*$AK9</f>
        <v>#REF!</v>
      </c>
      <c r="X9" s="49" t="e">
        <f>W$1*$AK9</f>
        <v>#REF!</v>
      </c>
      <c r="Y9" s="43" t="e">
        <f>Z9</f>
        <v>#REF!</v>
      </c>
      <c r="Z9" s="36" t="e">
        <f>#REF!</f>
        <v>#REF!</v>
      </c>
      <c r="AA9" s="36" t="e">
        <f>#REF!</f>
        <v>#REF!</v>
      </c>
      <c r="AB9" s="36"/>
      <c r="AC9" s="36"/>
      <c r="AD9" s="36"/>
      <c r="AE9" s="36" t="e">
        <f t="shared" si="8"/>
        <v>#REF!</v>
      </c>
      <c r="AF9" s="36" t="e">
        <f t="shared" si="6"/>
        <v>#REF!</v>
      </c>
      <c r="AG9" s="37" t="s">
        <v>29</v>
      </c>
      <c r="AH9" s="36" t="e">
        <f>#REF!</f>
        <v>#REF!</v>
      </c>
      <c r="AI9" s="39" t="e">
        <f t="shared" si="9"/>
        <v>#REF!</v>
      </c>
      <c r="AK9" s="36" t="e">
        <f>#REF!</f>
        <v>#REF!</v>
      </c>
      <c r="AL9" s="35"/>
      <c r="AM9" s="35" t="e">
        <f t="shared" si="10"/>
        <v>#REF!</v>
      </c>
      <c r="AN9" s="3" t="e">
        <f>#REF!</f>
        <v>#REF!</v>
      </c>
      <c r="AO9" s="32" t="e">
        <f t="shared" si="7"/>
        <v>#REF!</v>
      </c>
      <c r="AP9" s="45" t="e">
        <f>AK9/SUM(AK$5:AK$31)</f>
        <v>#REF!</v>
      </c>
      <c r="AQ9" s="46" t="e">
        <f>AP9*AQ35</f>
        <v>#REF!</v>
      </c>
      <c r="AR9" s="47"/>
      <c r="AS9" s="38" t="e">
        <f t="shared" si="11"/>
        <v>#REF!</v>
      </c>
      <c r="AT9" s="32" t="e">
        <f t="shared" si="12"/>
        <v>#REF!</v>
      </c>
      <c r="AU9" s="32"/>
      <c r="AX9" s="3" t="s">
        <v>102</v>
      </c>
      <c r="BF9" s="3">
        <v>2018</v>
      </c>
      <c r="BG9" s="32">
        <v>564115</v>
      </c>
      <c r="BH9" s="34">
        <f t="shared" si="5"/>
        <v>6.52526523847088</v>
      </c>
    </row>
    <row r="10" spans="1:60" ht="12.75">
      <c r="A10" s="37" t="s">
        <v>28</v>
      </c>
      <c r="B10" s="36" t="e">
        <f>#REF!</f>
        <v>#REF!</v>
      </c>
      <c r="C10" s="36" t="e">
        <f>#REF!</f>
        <v>#REF!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21"/>
      <c r="J10" s="36" t="e">
        <f aca="true" t="shared" si="13" ref="J10:J20">B10-U10</f>
        <v>#REF!</v>
      </c>
      <c r="K10" s="36" t="e">
        <f>C10-SUM($U10:V10)</f>
        <v>#REF!</v>
      </c>
      <c r="L10" s="36" t="e">
        <f>D10-SUM($U10:W10)</f>
        <v>#REF!</v>
      </c>
      <c r="M10" s="36" t="e">
        <f>E10-SUM($U10:X10)</f>
        <v>#REF!</v>
      </c>
      <c r="N10" s="36" t="e">
        <f>F10-SUM($U10:Y10)</f>
        <v>#REF!</v>
      </c>
      <c r="O10" s="36" t="e">
        <f>G10-SUM($U10:Z10)</f>
        <v>#REF!</v>
      </c>
      <c r="P10" s="36"/>
      <c r="Q10" s="36"/>
      <c r="R10" s="36"/>
      <c r="T10" s="41" t="s">
        <v>28</v>
      </c>
      <c r="U10" s="36" t="e">
        <f>#REF!</f>
        <v>#REF!</v>
      </c>
      <c r="V10" s="36" t="e">
        <f>#REF!</f>
        <v>#REF!</v>
      </c>
      <c r="W10" s="36" t="e">
        <f>#REF!</f>
        <v>#REF!</v>
      </c>
      <c r="X10" s="36" t="e">
        <f>#REF!</f>
        <v>#REF!</v>
      </c>
      <c r="Y10" s="36" t="e">
        <f>#REF!</f>
        <v>#REF!</v>
      </c>
      <c r="Z10" s="36" t="e">
        <f>#REF!</f>
        <v>#REF!</v>
      </c>
      <c r="AA10" s="36" t="e">
        <f>#REF!</f>
        <v>#REF!</v>
      </c>
      <c r="AB10" s="36"/>
      <c r="AC10" s="36" t="e">
        <f aca="true" t="shared" si="14" ref="AC10:AC35">AK$2*$AK10</f>
        <v>#REF!</v>
      </c>
      <c r="AD10" s="38" t="e">
        <f aca="true" t="shared" si="15" ref="AD10:AD22">(Y10-AC10)</f>
        <v>#REF!</v>
      </c>
      <c r="AE10" s="36" t="e">
        <f t="shared" si="8"/>
        <v>#REF!</v>
      </c>
      <c r="AF10" s="36" t="e">
        <f t="shared" si="6"/>
        <v>#REF!</v>
      </c>
      <c r="AG10" s="37" t="s">
        <v>28</v>
      </c>
      <c r="AH10" s="36" t="e">
        <f>#REF!</f>
        <v>#REF!</v>
      </c>
      <c r="AI10" s="39" t="e">
        <f t="shared" si="9"/>
        <v>#REF!</v>
      </c>
      <c r="AK10" s="36" t="e">
        <f>#REF!</f>
        <v>#REF!</v>
      </c>
      <c r="AL10" s="35" t="e">
        <f t="shared" si="2"/>
        <v>#REF!</v>
      </c>
      <c r="AM10" s="35" t="e">
        <f t="shared" si="10"/>
        <v>#REF!</v>
      </c>
      <c r="AN10" s="3" t="e">
        <f>#REF!</f>
        <v>#REF!</v>
      </c>
      <c r="AO10" s="32" t="e">
        <f t="shared" si="7"/>
        <v>#REF!</v>
      </c>
      <c r="AP10" s="21" t="e">
        <f t="shared" si="3"/>
        <v>#REF!</v>
      </c>
      <c r="AR10" s="47"/>
      <c r="AS10" s="38" t="e">
        <f t="shared" si="11"/>
        <v>#REF!</v>
      </c>
      <c r="AT10" s="32" t="e">
        <f t="shared" si="12"/>
        <v>#REF!</v>
      </c>
      <c r="AU10" s="32"/>
      <c r="AX10" s="3" t="s">
        <v>146</v>
      </c>
      <c r="AY10" s="36" t="e">
        <f aca="true" t="shared" si="16" ref="AY10:BD10">U7</f>
        <v>#REF!</v>
      </c>
      <c r="AZ10" s="36" t="e">
        <f t="shared" si="16"/>
        <v>#REF!</v>
      </c>
      <c r="BA10" s="36" t="e">
        <f t="shared" si="16"/>
        <v>#REF!</v>
      </c>
      <c r="BB10" s="36" t="e">
        <f t="shared" si="16"/>
        <v>#REF!</v>
      </c>
      <c r="BC10" s="36" t="e">
        <f t="shared" si="16"/>
        <v>#REF!</v>
      </c>
      <c r="BD10" s="36" t="e">
        <f t="shared" si="16"/>
        <v>#REF!</v>
      </c>
      <c r="BF10" s="3">
        <v>2019</v>
      </c>
      <c r="BG10" s="32">
        <v>631285</v>
      </c>
      <c r="BH10" s="34">
        <f t="shared" si="5"/>
        <v>5.830963827748165</v>
      </c>
    </row>
    <row r="11" spans="1:60" ht="12.75">
      <c r="A11" s="37" t="s">
        <v>27</v>
      </c>
      <c r="B11" s="36" t="e">
        <f>#REF!</f>
        <v>#REF!</v>
      </c>
      <c r="C11" s="36" t="e">
        <f>#REF!</f>
        <v>#REF!</v>
      </c>
      <c r="D11" s="36" t="e">
        <f>#REF!</f>
        <v>#REF!</v>
      </c>
      <c r="E11" s="36" t="e">
        <f>#REF!</f>
        <v>#REF!</v>
      </c>
      <c r="F11" s="36" t="e">
        <f>#REF!</f>
        <v>#REF!</v>
      </c>
      <c r="G11" s="36" t="e">
        <f>#REF!</f>
        <v>#REF!</v>
      </c>
      <c r="H11" s="36" t="e">
        <f>#REF!</f>
        <v>#REF!</v>
      </c>
      <c r="I11" s="21"/>
      <c r="J11" s="36" t="e">
        <f t="shared" si="13"/>
        <v>#REF!</v>
      </c>
      <c r="K11" s="36" t="e">
        <f>C11-SUM($U11:V11)</f>
        <v>#REF!</v>
      </c>
      <c r="L11" s="36" t="e">
        <f>D11-SUM($U11:W11)</f>
        <v>#REF!</v>
      </c>
      <c r="M11" s="36" t="e">
        <f>E11-SUM($U11:X11)</f>
        <v>#REF!</v>
      </c>
      <c r="N11" s="36" t="e">
        <f>F11-SUM($U11:Y11)</f>
        <v>#REF!</v>
      </c>
      <c r="O11" s="36" t="e">
        <f>G11-SUM($U11:Z11)</f>
        <v>#REF!</v>
      </c>
      <c r="P11" s="36"/>
      <c r="Q11" s="36"/>
      <c r="R11" s="36"/>
      <c r="T11" s="37" t="s">
        <v>27</v>
      </c>
      <c r="U11" s="36" t="e">
        <f>#REF!</f>
        <v>#REF!</v>
      </c>
      <c r="V11" s="36" t="e">
        <f>#REF!</f>
        <v>#REF!</v>
      </c>
      <c r="W11" s="36" t="e">
        <f>#REF!</f>
        <v>#REF!</v>
      </c>
      <c r="X11" s="36" t="e">
        <f>#REF!</f>
        <v>#REF!</v>
      </c>
      <c r="Y11" s="36" t="e">
        <f>#REF!</f>
        <v>#REF!</v>
      </c>
      <c r="Z11" s="36" t="e">
        <f>#REF!</f>
        <v>#REF!</v>
      </c>
      <c r="AA11" s="36" t="e">
        <f>#REF!</f>
        <v>#REF!</v>
      </c>
      <c r="AB11" s="36"/>
      <c r="AC11" s="36" t="e">
        <f t="shared" si="14"/>
        <v>#REF!</v>
      </c>
      <c r="AD11" s="38" t="e">
        <f t="shared" si="15"/>
        <v>#REF!</v>
      </c>
      <c r="AE11" s="36" t="e">
        <f t="shared" si="8"/>
        <v>#REF!</v>
      </c>
      <c r="AF11" s="36" t="e">
        <f t="shared" si="6"/>
        <v>#REF!</v>
      </c>
      <c r="AG11" s="37" t="s">
        <v>27</v>
      </c>
      <c r="AH11" s="36" t="e">
        <f>#REF!</f>
        <v>#REF!</v>
      </c>
      <c r="AI11" s="39" t="e">
        <f t="shared" si="9"/>
        <v>#REF!</v>
      </c>
      <c r="AK11" s="36" t="e">
        <f>#REF!</f>
        <v>#REF!</v>
      </c>
      <c r="AL11" s="35" t="e">
        <f>Y11/AK11</f>
        <v>#REF!</v>
      </c>
      <c r="AM11" s="35" t="e">
        <f t="shared" si="10"/>
        <v>#REF!</v>
      </c>
      <c r="AN11" s="3" t="e">
        <f>#REF!</f>
        <v>#REF!</v>
      </c>
      <c r="AO11" s="32" t="e">
        <f t="shared" si="7"/>
        <v>#REF!</v>
      </c>
      <c r="AP11" s="21" t="e">
        <f t="shared" si="3"/>
        <v>#REF!</v>
      </c>
      <c r="AR11" s="47"/>
      <c r="AS11" s="38" t="e">
        <f t="shared" si="11"/>
        <v>#REF!</v>
      </c>
      <c r="AT11" s="32" t="e">
        <f t="shared" si="12"/>
        <v>#REF!</v>
      </c>
      <c r="AU11" s="32"/>
      <c r="AX11" s="3" t="s">
        <v>147</v>
      </c>
      <c r="AY11" s="50">
        <f>AY4</f>
        <v>246729</v>
      </c>
      <c r="AZ11" s="50">
        <f>AZ4-AY4</f>
        <v>67884</v>
      </c>
      <c r="BA11" s="50">
        <f>BA4-AZ4</f>
        <v>38061</v>
      </c>
      <c r="BB11" s="50">
        <f>BB4-BA4</f>
        <v>22444</v>
      </c>
      <c r="BC11" s="50">
        <f>BC4-BB4</f>
        <v>15320</v>
      </c>
      <c r="BD11" s="50">
        <f>BD4-BC4</f>
        <v>10406</v>
      </c>
      <c r="BF11" s="3">
        <v>2020</v>
      </c>
      <c r="BG11" s="32">
        <v>417070</v>
      </c>
      <c r="BH11" s="34">
        <f t="shared" si="5"/>
        <v>8.825856570839427</v>
      </c>
    </row>
    <row r="12" spans="1:61" ht="12.75">
      <c r="A12" s="37" t="s">
        <v>26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21"/>
      <c r="J12" s="36" t="e">
        <f t="shared" si="13"/>
        <v>#REF!</v>
      </c>
      <c r="K12" s="36" t="e">
        <f>C12-SUM($U12:V12)</f>
        <v>#REF!</v>
      </c>
      <c r="L12" s="36" t="e">
        <f>D12-SUM($U12:W12)</f>
        <v>#REF!</v>
      </c>
      <c r="M12" s="36" t="e">
        <f>E12-SUM($U12:X12)</f>
        <v>#REF!</v>
      </c>
      <c r="N12" s="36" t="e">
        <f>F12-SUM($U12:Y12)</f>
        <v>#REF!</v>
      </c>
      <c r="O12" s="36" t="e">
        <f>G12-SUM($U12:Z12)</f>
        <v>#REF!</v>
      </c>
      <c r="P12" s="36"/>
      <c r="Q12" s="36"/>
      <c r="R12" s="36"/>
      <c r="T12" s="37" t="s">
        <v>26</v>
      </c>
      <c r="U12" s="36" t="e">
        <f>#REF!</f>
        <v>#REF!</v>
      </c>
      <c r="V12" s="36" t="e">
        <f>#REF!</f>
        <v>#REF!</v>
      </c>
      <c r="W12" s="36" t="e">
        <f>#REF!</f>
        <v>#REF!</v>
      </c>
      <c r="X12" s="36" t="e">
        <f>#REF!</f>
        <v>#REF!</v>
      </c>
      <c r="Y12" s="36" t="e">
        <f>#REF!</f>
        <v>#REF!</v>
      </c>
      <c r="Z12" s="36" t="e">
        <f>#REF!</f>
        <v>#REF!</v>
      </c>
      <c r="AA12" s="36" t="e">
        <f>#REF!</f>
        <v>#REF!</v>
      </c>
      <c r="AB12" s="36"/>
      <c r="AC12" s="36" t="e">
        <f t="shared" si="14"/>
        <v>#REF!</v>
      </c>
      <c r="AD12" s="38" t="e">
        <f t="shared" si="15"/>
        <v>#REF!</v>
      </c>
      <c r="AE12" s="36" t="e">
        <f t="shared" si="8"/>
        <v>#REF!</v>
      </c>
      <c r="AF12" s="36" t="e">
        <f t="shared" si="6"/>
        <v>#REF!</v>
      </c>
      <c r="AG12" s="37" t="s">
        <v>26</v>
      </c>
      <c r="AH12" s="36" t="e">
        <f>#REF!</f>
        <v>#REF!</v>
      </c>
      <c r="AI12" s="39" t="e">
        <f t="shared" si="9"/>
        <v>#REF!</v>
      </c>
      <c r="AK12" s="36" t="e">
        <f>#REF!</f>
        <v>#REF!</v>
      </c>
      <c r="AL12" s="35" t="e">
        <f t="shared" si="2"/>
        <v>#REF!</v>
      </c>
      <c r="AM12" s="35" t="e">
        <f t="shared" si="10"/>
        <v>#REF!</v>
      </c>
      <c r="AN12" s="3" t="e">
        <f>#REF!</f>
        <v>#REF!</v>
      </c>
      <c r="AO12" s="32" t="e">
        <f t="shared" si="7"/>
        <v>#REF!</v>
      </c>
      <c r="AP12" s="21" t="e">
        <f t="shared" si="3"/>
        <v>#REF!</v>
      </c>
      <c r="AR12" s="47"/>
      <c r="AS12" s="38" t="e">
        <f t="shared" si="11"/>
        <v>#REF!</v>
      </c>
      <c r="AT12" s="32" t="e">
        <f t="shared" si="12"/>
        <v>#REF!</v>
      </c>
      <c r="AU12" s="32"/>
      <c r="AX12" s="3" t="s">
        <v>149</v>
      </c>
      <c r="AY12" s="40" t="e">
        <f aca="true" t="shared" si="17" ref="AY12:BD12">(AY11-AY10)/U36</f>
        <v>#REF!</v>
      </c>
      <c r="AZ12" s="40" t="e">
        <f t="shared" si="17"/>
        <v>#REF!</v>
      </c>
      <c r="BA12" s="40" t="e">
        <f t="shared" si="17"/>
        <v>#REF!</v>
      </c>
      <c r="BB12" s="40" t="e">
        <f t="shared" si="17"/>
        <v>#REF!</v>
      </c>
      <c r="BC12" s="40" t="e">
        <f t="shared" si="17"/>
        <v>#REF!</v>
      </c>
      <c r="BD12" s="40" t="e">
        <f t="shared" si="17"/>
        <v>#REF!</v>
      </c>
      <c r="BF12" s="3">
        <v>2021</v>
      </c>
      <c r="BG12" s="32">
        <v>537345</v>
      </c>
      <c r="BH12" s="34">
        <f>BI$12/BG12</f>
        <v>6.850347542081903</v>
      </c>
      <c r="BI12" s="3">
        <f>3681000</f>
        <v>3681000</v>
      </c>
    </row>
    <row r="13" spans="1:56" ht="12.75">
      <c r="A13" s="37" t="s">
        <v>25</v>
      </c>
      <c r="B13" s="36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36" t="e">
        <f>#REF!</f>
        <v>#REF!</v>
      </c>
      <c r="G13" s="36" t="e">
        <f>#REF!</f>
        <v>#REF!</v>
      </c>
      <c r="H13" s="36" t="e">
        <f>#REF!</f>
        <v>#REF!</v>
      </c>
      <c r="I13" s="21"/>
      <c r="J13" s="36" t="e">
        <f t="shared" si="13"/>
        <v>#REF!</v>
      </c>
      <c r="K13" s="36" t="e">
        <f>C13-SUM($U13:V13)</f>
        <v>#REF!</v>
      </c>
      <c r="L13" s="36" t="e">
        <f>D13-SUM($U13:W13)</f>
        <v>#REF!</v>
      </c>
      <c r="M13" s="36" t="e">
        <f>E13-SUM($U13:X13)</f>
        <v>#REF!</v>
      </c>
      <c r="N13" s="36" t="e">
        <f>F13-SUM($U13:Y13)</f>
        <v>#REF!</v>
      </c>
      <c r="O13" s="36" t="e">
        <f>G13-SUM($U13:Z13)</f>
        <v>#REF!</v>
      </c>
      <c r="P13" s="36"/>
      <c r="Q13" s="36"/>
      <c r="R13" s="36"/>
      <c r="T13" s="37" t="s">
        <v>25</v>
      </c>
      <c r="U13" s="36" t="e">
        <f>#REF!</f>
        <v>#REF!</v>
      </c>
      <c r="V13" s="36" t="e">
        <f>#REF!</f>
        <v>#REF!</v>
      </c>
      <c r="W13" s="36" t="e">
        <f>#REF!</f>
        <v>#REF!</v>
      </c>
      <c r="X13" s="36" t="e">
        <f>#REF!</f>
        <v>#REF!</v>
      </c>
      <c r="Y13" s="36" t="e">
        <f>#REF!</f>
        <v>#REF!</v>
      </c>
      <c r="Z13" s="36" t="e">
        <f>#REF!</f>
        <v>#REF!</v>
      </c>
      <c r="AA13" s="36" t="e">
        <f>#REF!</f>
        <v>#REF!</v>
      </c>
      <c r="AB13" s="36"/>
      <c r="AC13" s="36" t="e">
        <f t="shared" si="14"/>
        <v>#REF!</v>
      </c>
      <c r="AD13" s="38" t="e">
        <f t="shared" si="15"/>
        <v>#REF!</v>
      </c>
      <c r="AE13" s="36" t="e">
        <f t="shared" si="8"/>
        <v>#REF!</v>
      </c>
      <c r="AF13" s="36" t="e">
        <f t="shared" si="6"/>
        <v>#REF!</v>
      </c>
      <c r="AG13" s="37" t="s">
        <v>25</v>
      </c>
      <c r="AH13" s="36" t="e">
        <f>#REF!</f>
        <v>#REF!</v>
      </c>
      <c r="AI13" s="39" t="e">
        <f t="shared" si="9"/>
        <v>#REF!</v>
      </c>
      <c r="AK13" s="36" t="e">
        <f>#REF!</f>
        <v>#REF!</v>
      </c>
      <c r="AL13" s="35" t="e">
        <f t="shared" si="2"/>
        <v>#REF!</v>
      </c>
      <c r="AM13" s="35" t="e">
        <f t="shared" si="10"/>
        <v>#REF!</v>
      </c>
      <c r="AN13" s="3" t="e">
        <f>#REF!</f>
        <v>#REF!</v>
      </c>
      <c r="AO13" s="32" t="e">
        <f t="shared" si="7"/>
        <v>#REF!</v>
      </c>
      <c r="AP13" s="21" t="e">
        <f t="shared" si="3"/>
        <v>#REF!</v>
      </c>
      <c r="AR13" s="47"/>
      <c r="AS13" s="38" t="e">
        <f t="shared" si="11"/>
        <v>#REF!</v>
      </c>
      <c r="AT13" s="32" t="e">
        <f t="shared" si="12"/>
        <v>#REF!</v>
      </c>
      <c r="AU13" s="32"/>
      <c r="AX13" s="3" t="s">
        <v>150</v>
      </c>
      <c r="AZ13" s="21" t="e">
        <f>(V36/U36)-1</f>
        <v>#REF!</v>
      </c>
      <c r="BA13" s="21" t="e">
        <f>(W36/V36)-1</f>
        <v>#REF!</v>
      </c>
      <c r="BB13" s="21" t="e">
        <f>(X36/W36)-1</f>
        <v>#REF!</v>
      </c>
      <c r="BC13" s="21" t="e">
        <f>(Y36/X36)-1</f>
        <v>#REF!</v>
      </c>
      <c r="BD13" s="21" t="e">
        <f>(Z36/Y36)-1</f>
        <v>#REF!</v>
      </c>
    </row>
    <row r="14" spans="1:59" ht="12.75">
      <c r="A14" s="37" t="s">
        <v>24</v>
      </c>
      <c r="B14" s="36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/>
      <c r="J14" s="36" t="e">
        <f t="shared" si="13"/>
        <v>#REF!</v>
      </c>
      <c r="K14" s="36" t="e">
        <f>C14-SUM($U14:V14)</f>
        <v>#REF!</v>
      </c>
      <c r="L14" s="36" t="e">
        <f>D14-SUM($U14:W14)</f>
        <v>#REF!</v>
      </c>
      <c r="M14" s="36" t="e">
        <f>E14-SUM($U14:X14)</f>
        <v>#REF!</v>
      </c>
      <c r="N14" s="36" t="e">
        <f>F14-SUM($U14:Y14)</f>
        <v>#REF!</v>
      </c>
      <c r="O14" s="36" t="e">
        <f>G14-SUM($U14:Z14)</f>
        <v>#REF!</v>
      </c>
      <c r="P14" s="36"/>
      <c r="Q14" s="36"/>
      <c r="R14" s="36"/>
      <c r="T14" s="37" t="s">
        <v>24</v>
      </c>
      <c r="U14" s="36" t="e">
        <f>#REF!</f>
        <v>#REF!</v>
      </c>
      <c r="V14" s="36" t="e">
        <f>#REF!</f>
        <v>#REF!</v>
      </c>
      <c r="W14" s="36" t="e">
        <f>#REF!</f>
        <v>#REF!</v>
      </c>
      <c r="X14" s="36" t="e">
        <f>#REF!</f>
        <v>#REF!</v>
      </c>
      <c r="Y14" s="36" t="e">
        <f>#REF!</f>
        <v>#REF!</v>
      </c>
      <c r="Z14" s="36" t="e">
        <f>#REF!</f>
        <v>#REF!</v>
      </c>
      <c r="AA14" s="36" t="e">
        <f>#REF!</f>
        <v>#REF!</v>
      </c>
      <c r="AB14" s="36"/>
      <c r="AC14" s="36" t="e">
        <f t="shared" si="14"/>
        <v>#REF!</v>
      </c>
      <c r="AD14" s="38" t="e">
        <f t="shared" si="15"/>
        <v>#REF!</v>
      </c>
      <c r="AE14" s="36" t="e">
        <f t="shared" si="8"/>
        <v>#REF!</v>
      </c>
      <c r="AF14" s="36" t="e">
        <f t="shared" si="6"/>
        <v>#REF!</v>
      </c>
      <c r="AG14" s="37" t="s">
        <v>24</v>
      </c>
      <c r="AH14" s="36" t="e">
        <f>#REF!</f>
        <v>#REF!</v>
      </c>
      <c r="AI14" s="39" t="e">
        <f t="shared" si="9"/>
        <v>#REF!</v>
      </c>
      <c r="AK14" s="36" t="e">
        <f>#REF!</f>
        <v>#REF!</v>
      </c>
      <c r="AL14" s="35" t="e">
        <f t="shared" si="2"/>
        <v>#REF!</v>
      </c>
      <c r="AM14" s="35" t="e">
        <f t="shared" si="10"/>
        <v>#REF!</v>
      </c>
      <c r="AN14" s="3" t="e">
        <f>#REF!</f>
        <v>#REF!</v>
      </c>
      <c r="AO14" s="32" t="e">
        <f t="shared" si="7"/>
        <v>#REF!</v>
      </c>
      <c r="AP14" s="21" t="e">
        <f t="shared" si="3"/>
        <v>#REF!</v>
      </c>
      <c r="AR14" s="47"/>
      <c r="AS14" s="38" t="e">
        <f t="shared" si="11"/>
        <v>#REF!</v>
      </c>
      <c r="AT14" s="32" t="e">
        <f t="shared" si="12"/>
        <v>#REF!</v>
      </c>
      <c r="AU14" s="32"/>
      <c r="AX14" s="3" t="s">
        <v>151</v>
      </c>
      <c r="AZ14" s="21" t="e">
        <f>((V36+AZ11-AZ10)/(U36+AY11-AY10))-1</f>
        <v>#REF!</v>
      </c>
      <c r="BA14" s="21" t="e">
        <f>((W36+BA11-BA10)/(V36+AZ11-AZ10))-1</f>
        <v>#REF!</v>
      </c>
      <c r="BB14" s="21" t="e">
        <f>((X36+BB11-BB10)/(W36+BA11-BA10))-1</f>
        <v>#REF!</v>
      </c>
      <c r="BC14" s="21" t="e">
        <f>((Y36+BC11-BC10)/(X36+BB11-BB10))-1</f>
        <v>#REF!</v>
      </c>
      <c r="BD14" s="21" t="e">
        <f>((Z36+BD11-BD10)/(Y36+BC11-BC10))-1</f>
        <v>#REF!</v>
      </c>
      <c r="BG14" s="51"/>
    </row>
    <row r="15" spans="1:56" ht="12.75">
      <c r="A15" s="37" t="s">
        <v>23</v>
      </c>
      <c r="B15" s="36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36" t="e">
        <f>#REF!</f>
        <v>#REF!</v>
      </c>
      <c r="G15" s="36" t="e">
        <f>#REF!</f>
        <v>#REF!</v>
      </c>
      <c r="H15" s="36" t="e">
        <f>#REF!</f>
        <v>#REF!</v>
      </c>
      <c r="I15" s="21"/>
      <c r="J15" s="36" t="e">
        <f t="shared" si="13"/>
        <v>#REF!</v>
      </c>
      <c r="K15" s="36" t="e">
        <f>C15-SUM($U15:V15)</f>
        <v>#REF!</v>
      </c>
      <c r="L15" s="36" t="e">
        <f>D15-SUM($U15:W15)</f>
        <v>#REF!</v>
      </c>
      <c r="M15" s="36" t="e">
        <f>E15-SUM($U15:X15)</f>
        <v>#REF!</v>
      </c>
      <c r="N15" s="36" t="e">
        <f>F15-SUM($U15:Y15)</f>
        <v>#REF!</v>
      </c>
      <c r="O15" s="36" t="e">
        <f>G15-SUM($U15:Z15)</f>
        <v>#REF!</v>
      </c>
      <c r="P15" s="36"/>
      <c r="Q15" s="36"/>
      <c r="R15" s="36"/>
      <c r="T15" s="37" t="s">
        <v>23</v>
      </c>
      <c r="U15" s="36" t="e">
        <f>#REF!</f>
        <v>#REF!</v>
      </c>
      <c r="V15" s="36" t="e">
        <f>#REF!</f>
        <v>#REF!</v>
      </c>
      <c r="W15" s="36" t="e">
        <f>#REF!</f>
        <v>#REF!</v>
      </c>
      <c r="X15" s="36" t="e">
        <f>#REF!</f>
        <v>#REF!</v>
      </c>
      <c r="Y15" s="36" t="e">
        <f>#REF!</f>
        <v>#REF!</v>
      </c>
      <c r="Z15" s="36" t="e">
        <f>#REF!</f>
        <v>#REF!</v>
      </c>
      <c r="AA15" s="36" t="e">
        <f>#REF!</f>
        <v>#REF!</v>
      </c>
      <c r="AB15" s="36"/>
      <c r="AC15" s="36" t="e">
        <f t="shared" si="14"/>
        <v>#REF!</v>
      </c>
      <c r="AD15" s="38" t="e">
        <f t="shared" si="15"/>
        <v>#REF!</v>
      </c>
      <c r="AE15" s="36" t="e">
        <f t="shared" si="8"/>
        <v>#REF!</v>
      </c>
      <c r="AF15" s="36" t="e">
        <f t="shared" si="6"/>
        <v>#REF!</v>
      </c>
      <c r="AG15" s="37" t="s">
        <v>23</v>
      </c>
      <c r="AH15" s="36" t="e">
        <f>#REF!</f>
        <v>#REF!</v>
      </c>
      <c r="AI15" s="39" t="e">
        <f t="shared" si="9"/>
        <v>#REF!</v>
      </c>
      <c r="AK15" s="36" t="e">
        <f>#REF!</f>
        <v>#REF!</v>
      </c>
      <c r="AL15" s="35" t="e">
        <f t="shared" si="2"/>
        <v>#REF!</v>
      </c>
      <c r="AM15" s="35" t="e">
        <f t="shared" si="10"/>
        <v>#REF!</v>
      </c>
      <c r="AN15" s="3" t="e">
        <f>#REF!</f>
        <v>#REF!</v>
      </c>
      <c r="AO15" s="32" t="e">
        <f t="shared" si="7"/>
        <v>#REF!</v>
      </c>
      <c r="AP15" s="21" t="e">
        <f t="shared" si="3"/>
        <v>#REF!</v>
      </c>
      <c r="AR15" s="47"/>
      <c r="AS15" s="38" t="e">
        <f t="shared" si="11"/>
        <v>#REF!</v>
      </c>
      <c r="AT15" s="32" t="e">
        <f t="shared" si="12"/>
        <v>#REF!</v>
      </c>
      <c r="AU15" s="32"/>
      <c r="BD15" s="36" t="e">
        <f>(Z36-Y36)</f>
        <v>#REF!</v>
      </c>
    </row>
    <row r="16" spans="1:47" ht="12.75">
      <c r="A16" s="42" t="s">
        <v>153</v>
      </c>
      <c r="B16" s="36" t="e">
        <f>#REF!</f>
        <v>#REF!</v>
      </c>
      <c r="C16" s="36" t="e">
        <f>#REF!</f>
        <v>#REF!</v>
      </c>
      <c r="D16" s="36" t="e">
        <f>#REF!</f>
        <v>#REF!</v>
      </c>
      <c r="E16" s="36" t="e">
        <f>#REF!</f>
        <v>#REF!</v>
      </c>
      <c r="F16" s="36" t="e">
        <f>#REF!</f>
        <v>#REF!</v>
      </c>
      <c r="G16" s="43"/>
      <c r="H16" s="43"/>
      <c r="I16" s="43"/>
      <c r="J16" s="36" t="e">
        <f t="shared" si="13"/>
        <v>#REF!</v>
      </c>
      <c r="K16" s="36" t="e">
        <f>C16-SUM($U16:V16)</f>
        <v>#REF!</v>
      </c>
      <c r="L16" s="36" t="e">
        <f>D16-SUM($U16:W16)</f>
        <v>#REF!</v>
      </c>
      <c r="M16" s="36" t="e">
        <f>E16-SUM($U16:X16)</f>
        <v>#REF!</v>
      </c>
      <c r="N16" s="36" t="e">
        <f>F16-SUM($U16:Y16)</f>
        <v>#REF!</v>
      </c>
      <c r="O16" s="36" t="e">
        <f>G16-SUM($U16:Z16)</f>
        <v>#REF!</v>
      </c>
      <c r="P16" s="43"/>
      <c r="Q16" s="43"/>
      <c r="R16" s="43"/>
      <c r="T16" s="37" t="s">
        <v>22</v>
      </c>
      <c r="U16" s="36" t="e">
        <f>#REF!</f>
        <v>#REF!</v>
      </c>
      <c r="V16" s="36" t="e">
        <f>#REF!</f>
        <v>#REF!</v>
      </c>
      <c r="W16" s="36" t="e">
        <f>#REF!</f>
        <v>#REF!</v>
      </c>
      <c r="X16" s="36" t="e">
        <f>#REF!</f>
        <v>#REF!</v>
      </c>
      <c r="Y16" s="36" t="e">
        <f>#REF!</f>
        <v>#REF!</v>
      </c>
      <c r="Z16" s="43" t="e">
        <f>Y16</f>
        <v>#REF!</v>
      </c>
      <c r="AA16" s="36" t="e">
        <f>#REF!</f>
        <v>#REF!</v>
      </c>
      <c r="AB16" s="36"/>
      <c r="AC16" s="36" t="e">
        <f t="shared" si="14"/>
        <v>#REF!</v>
      </c>
      <c r="AD16" s="38" t="e">
        <f t="shared" si="15"/>
        <v>#REF!</v>
      </c>
      <c r="AE16" s="36" t="e">
        <f t="shared" si="8"/>
        <v>#REF!</v>
      </c>
      <c r="AF16" s="36"/>
      <c r="AG16" s="37" t="s">
        <v>22</v>
      </c>
      <c r="AH16" s="36" t="e">
        <f>#REF!</f>
        <v>#REF!</v>
      </c>
      <c r="AI16" s="39" t="e">
        <f t="shared" si="9"/>
        <v>#REF!</v>
      </c>
      <c r="AK16" s="36" t="e">
        <f>#REF!</f>
        <v>#REF!</v>
      </c>
      <c r="AL16" s="35" t="e">
        <f t="shared" si="2"/>
        <v>#REF!</v>
      </c>
      <c r="AM16" s="35"/>
      <c r="AN16" s="3" t="e">
        <f>#REF!</f>
        <v>#REF!</v>
      </c>
      <c r="AO16" s="32" t="e">
        <f t="shared" si="7"/>
        <v>#REF!</v>
      </c>
      <c r="AP16" s="45" t="e">
        <f t="shared" si="3"/>
        <v>#REF!</v>
      </c>
      <c r="AR16" s="44" t="e">
        <f>AP16*AR35</f>
        <v>#REF!</v>
      </c>
      <c r="AS16" s="38" t="e">
        <f t="shared" si="11"/>
        <v>#REF!</v>
      </c>
      <c r="AT16" s="32" t="e">
        <f t="shared" si="12"/>
        <v>#REF!</v>
      </c>
      <c r="AU16" s="32"/>
    </row>
    <row r="17" spans="1:55" ht="12.75">
      <c r="A17" s="37" t="s">
        <v>21</v>
      </c>
      <c r="B17" s="36" t="e">
        <f>#REF!</f>
        <v>#REF!</v>
      </c>
      <c r="C17" s="36" t="e">
        <f>#REF!</f>
        <v>#REF!</v>
      </c>
      <c r="D17" s="36" t="e">
        <f>#REF!</f>
        <v>#REF!</v>
      </c>
      <c r="E17" s="36" t="e">
        <f>#REF!</f>
        <v>#REF!</v>
      </c>
      <c r="F17" s="36" t="e">
        <f>#REF!</f>
        <v>#REF!</v>
      </c>
      <c r="G17" s="36" t="e">
        <f>#REF!</f>
        <v>#REF!</v>
      </c>
      <c r="H17" s="36" t="e">
        <f>#REF!</f>
        <v>#REF!</v>
      </c>
      <c r="I17" s="21"/>
      <c r="J17" s="36" t="e">
        <f t="shared" si="13"/>
        <v>#REF!</v>
      </c>
      <c r="K17" s="36" t="e">
        <f>C17-SUM($U17:V17)</f>
        <v>#REF!</v>
      </c>
      <c r="L17" s="36" t="e">
        <f>D17-SUM($U17:W17)</f>
        <v>#REF!</v>
      </c>
      <c r="M17" s="36" t="e">
        <f>E17-SUM($U17:X17)</f>
        <v>#REF!</v>
      </c>
      <c r="N17" s="36" t="e">
        <f>F17-SUM($U17:Y17)</f>
        <v>#REF!</v>
      </c>
      <c r="O17" s="36" t="e">
        <f>G17-SUM($U17:Z17)</f>
        <v>#REF!</v>
      </c>
      <c r="P17" s="36"/>
      <c r="Q17" s="36"/>
      <c r="R17" s="36"/>
      <c r="T17" s="37" t="s">
        <v>21</v>
      </c>
      <c r="U17" s="36" t="e">
        <f>#REF!</f>
        <v>#REF!</v>
      </c>
      <c r="V17" s="36" t="e">
        <f>#REF!</f>
        <v>#REF!</v>
      </c>
      <c r="W17" s="36" t="e">
        <f>#REF!</f>
        <v>#REF!</v>
      </c>
      <c r="X17" s="36" t="e">
        <f>#REF!</f>
        <v>#REF!</v>
      </c>
      <c r="Y17" s="36" t="e">
        <f>#REF!</f>
        <v>#REF!</v>
      </c>
      <c r="Z17" s="36" t="e">
        <f>#REF!</f>
        <v>#REF!</v>
      </c>
      <c r="AA17" s="36" t="e">
        <f>#REF!</f>
        <v>#REF!</v>
      </c>
      <c r="AB17" s="36"/>
      <c r="AC17" s="36" t="e">
        <f t="shared" si="14"/>
        <v>#REF!</v>
      </c>
      <c r="AD17" s="38" t="e">
        <f t="shared" si="15"/>
        <v>#REF!</v>
      </c>
      <c r="AE17" s="36" t="e">
        <f t="shared" si="8"/>
        <v>#REF!</v>
      </c>
      <c r="AF17" s="36" t="e">
        <f t="shared" si="6"/>
        <v>#REF!</v>
      </c>
      <c r="AG17" s="37" t="s">
        <v>21</v>
      </c>
      <c r="AH17" s="36" t="e">
        <f>#REF!</f>
        <v>#REF!</v>
      </c>
      <c r="AI17" s="39" t="e">
        <f t="shared" si="9"/>
        <v>#REF!</v>
      </c>
      <c r="AK17" s="36" t="e">
        <f>#REF!</f>
        <v>#REF!</v>
      </c>
      <c r="AL17" s="35" t="e">
        <f t="shared" si="2"/>
        <v>#REF!</v>
      </c>
      <c r="AM17" s="35" t="e">
        <f aca="true" t="shared" si="18" ref="AM17:AM35">Z17/$AK17</f>
        <v>#REF!</v>
      </c>
      <c r="AN17" s="3" t="e">
        <f>#REF!</f>
        <v>#REF!</v>
      </c>
      <c r="AO17" s="32" t="e">
        <f t="shared" si="7"/>
        <v>#REF!</v>
      </c>
      <c r="AP17" s="21" t="e">
        <f t="shared" si="3"/>
        <v>#REF!</v>
      </c>
      <c r="AS17" s="38" t="e">
        <f t="shared" si="11"/>
        <v>#REF!</v>
      </c>
      <c r="AT17" s="32" t="e">
        <f t="shared" si="12"/>
        <v>#REF!</v>
      </c>
      <c r="AU17" s="32"/>
      <c r="BC17" s="40" t="e">
        <f>(Z36-BD10)/(Y36-BC10)-1</f>
        <v>#REF!</v>
      </c>
    </row>
    <row r="18" spans="1:47" ht="12.75">
      <c r="A18" s="37" t="s">
        <v>20</v>
      </c>
      <c r="B18" s="36" t="e">
        <f>#REF!</f>
        <v>#REF!</v>
      </c>
      <c r="C18" s="36" t="e">
        <f>#REF!</f>
        <v>#REF!</v>
      </c>
      <c r="D18" s="36" t="e">
        <f>#REF!</f>
        <v>#REF!</v>
      </c>
      <c r="E18" s="36" t="e">
        <f>#REF!</f>
        <v>#REF!</v>
      </c>
      <c r="F18" s="36" t="e">
        <f>#REF!</f>
        <v>#REF!</v>
      </c>
      <c r="G18" s="36" t="e">
        <f>#REF!</f>
        <v>#REF!</v>
      </c>
      <c r="H18" s="36" t="e">
        <f>#REF!</f>
        <v>#REF!</v>
      </c>
      <c r="I18" s="21"/>
      <c r="J18" s="36" t="e">
        <f t="shared" si="13"/>
        <v>#REF!</v>
      </c>
      <c r="K18" s="36" t="e">
        <f>C18-SUM($U18:V18)</f>
        <v>#REF!</v>
      </c>
      <c r="L18" s="36" t="e">
        <f>D18-SUM($U18:W18)</f>
        <v>#REF!</v>
      </c>
      <c r="M18" s="36" t="e">
        <f>E18-SUM($U18:X18)</f>
        <v>#REF!</v>
      </c>
      <c r="N18" s="36" t="e">
        <f>F18-SUM($U18:Y18)</f>
        <v>#REF!</v>
      </c>
      <c r="O18" s="36" t="e">
        <f>G18-SUM($U18:Z18)</f>
        <v>#REF!</v>
      </c>
      <c r="P18" s="36"/>
      <c r="Q18" s="36"/>
      <c r="R18" s="36"/>
      <c r="T18" s="41" t="s">
        <v>20</v>
      </c>
      <c r="U18" s="36" t="e">
        <f>#REF!</f>
        <v>#REF!</v>
      </c>
      <c r="V18" s="36" t="e">
        <f>#REF!</f>
        <v>#REF!</v>
      </c>
      <c r="W18" s="36" t="e">
        <f>#REF!</f>
        <v>#REF!</v>
      </c>
      <c r="X18" s="36" t="e">
        <f>#REF!</f>
        <v>#REF!</v>
      </c>
      <c r="Y18" s="36" t="e">
        <f>#REF!</f>
        <v>#REF!</v>
      </c>
      <c r="Z18" s="36" t="e">
        <f>#REF!</f>
        <v>#REF!</v>
      </c>
      <c r="AA18" s="36" t="e">
        <f>#REF!</f>
        <v>#REF!</v>
      </c>
      <c r="AB18" s="36"/>
      <c r="AC18" s="36" t="e">
        <f t="shared" si="14"/>
        <v>#REF!</v>
      </c>
      <c r="AD18" s="38" t="e">
        <f t="shared" si="15"/>
        <v>#REF!</v>
      </c>
      <c r="AE18" s="36" t="e">
        <f t="shared" si="8"/>
        <v>#REF!</v>
      </c>
      <c r="AF18" s="36" t="e">
        <f t="shared" si="6"/>
        <v>#REF!</v>
      </c>
      <c r="AG18" s="37" t="s">
        <v>20</v>
      </c>
      <c r="AH18" s="36" t="e">
        <f>#REF!</f>
        <v>#REF!</v>
      </c>
      <c r="AI18" s="39" t="e">
        <f t="shared" si="9"/>
        <v>#REF!</v>
      </c>
      <c r="AK18" s="36" t="e">
        <f>#REF!</f>
        <v>#REF!</v>
      </c>
      <c r="AL18" s="35" t="e">
        <f t="shared" si="2"/>
        <v>#REF!</v>
      </c>
      <c r="AM18" s="35" t="e">
        <f t="shared" si="18"/>
        <v>#REF!</v>
      </c>
      <c r="AN18" s="3" t="e">
        <f>#REF!</f>
        <v>#REF!</v>
      </c>
      <c r="AO18" s="32" t="e">
        <f t="shared" si="7"/>
        <v>#REF!</v>
      </c>
      <c r="AP18" s="21" t="e">
        <f t="shared" si="3"/>
        <v>#REF!</v>
      </c>
      <c r="AS18" s="38" t="e">
        <f t="shared" si="11"/>
        <v>#REF!</v>
      </c>
      <c r="AT18" s="32" t="e">
        <f t="shared" si="12"/>
        <v>#REF!</v>
      </c>
      <c r="AU18" s="32"/>
    </row>
    <row r="19" spans="1:47" ht="12.75">
      <c r="A19" s="37" t="s">
        <v>19</v>
      </c>
      <c r="B19" s="36" t="e">
        <f>#REF!</f>
        <v>#REF!</v>
      </c>
      <c r="C19" s="36" t="e">
        <f>#REF!</f>
        <v>#REF!</v>
      </c>
      <c r="D19" s="36" t="e">
        <f>#REF!</f>
        <v>#REF!</v>
      </c>
      <c r="E19" s="36" t="e">
        <f>#REF!</f>
        <v>#REF!</v>
      </c>
      <c r="F19" s="36" t="e">
        <f>#REF!</f>
        <v>#REF!</v>
      </c>
      <c r="G19" s="36" t="e">
        <f>#REF!</f>
        <v>#REF!</v>
      </c>
      <c r="H19" s="36" t="e">
        <f>#REF!</f>
        <v>#REF!</v>
      </c>
      <c r="I19" s="21"/>
      <c r="J19" s="36" t="e">
        <f t="shared" si="13"/>
        <v>#REF!</v>
      </c>
      <c r="K19" s="36" t="e">
        <f>C19-SUM($U19:V19)</f>
        <v>#REF!</v>
      </c>
      <c r="L19" s="36" t="e">
        <f>D19-SUM($U19:W19)</f>
        <v>#REF!</v>
      </c>
      <c r="M19" s="36" t="e">
        <f>E19-SUM($U19:X19)</f>
        <v>#REF!</v>
      </c>
      <c r="N19" s="36" t="e">
        <f>F19-SUM($U19:Y19)</f>
        <v>#REF!</v>
      </c>
      <c r="O19" s="36" t="e">
        <f>G19-SUM($U19:Z19)</f>
        <v>#REF!</v>
      </c>
      <c r="P19" s="36"/>
      <c r="Q19" s="36"/>
      <c r="R19" s="36"/>
      <c r="T19" s="41" t="s">
        <v>19</v>
      </c>
      <c r="U19" s="36" t="e">
        <f>#REF!</f>
        <v>#REF!</v>
      </c>
      <c r="V19" s="36" t="e">
        <f>#REF!</f>
        <v>#REF!</v>
      </c>
      <c r="W19" s="36" t="e">
        <f>#REF!</f>
        <v>#REF!</v>
      </c>
      <c r="X19" s="36" t="e">
        <f>#REF!</f>
        <v>#REF!</v>
      </c>
      <c r="Y19" s="36" t="e">
        <f>#REF!</f>
        <v>#REF!</v>
      </c>
      <c r="Z19" s="36" t="e">
        <f>#REF!</f>
        <v>#REF!</v>
      </c>
      <c r="AA19" s="36" t="e">
        <f>#REF!</f>
        <v>#REF!</v>
      </c>
      <c r="AB19" s="36"/>
      <c r="AC19" s="36" t="e">
        <f t="shared" si="14"/>
        <v>#REF!</v>
      </c>
      <c r="AD19" s="38" t="e">
        <f t="shared" si="15"/>
        <v>#REF!</v>
      </c>
      <c r="AE19" s="36" t="e">
        <f t="shared" si="8"/>
        <v>#REF!</v>
      </c>
      <c r="AF19" s="36" t="e">
        <f t="shared" si="6"/>
        <v>#REF!</v>
      </c>
      <c r="AG19" s="37" t="s">
        <v>19</v>
      </c>
      <c r="AH19" s="36" t="e">
        <f>#REF!</f>
        <v>#REF!</v>
      </c>
      <c r="AI19" s="39" t="e">
        <f t="shared" si="9"/>
        <v>#REF!</v>
      </c>
      <c r="AK19" s="36" t="e">
        <f>#REF!</f>
        <v>#REF!</v>
      </c>
      <c r="AL19" s="35" t="e">
        <f t="shared" si="2"/>
        <v>#REF!</v>
      </c>
      <c r="AM19" s="35" t="e">
        <f t="shared" si="18"/>
        <v>#REF!</v>
      </c>
      <c r="AN19" s="3" t="e">
        <f>#REF!</f>
        <v>#REF!</v>
      </c>
      <c r="AO19" s="32" t="e">
        <f t="shared" si="7"/>
        <v>#REF!</v>
      </c>
      <c r="AP19" s="21" t="e">
        <f t="shared" si="3"/>
        <v>#REF!</v>
      </c>
      <c r="AS19" s="38" t="e">
        <f t="shared" si="11"/>
        <v>#REF!</v>
      </c>
      <c r="AT19" s="32" t="e">
        <f t="shared" si="12"/>
        <v>#REF!</v>
      </c>
      <c r="AU19" s="32"/>
    </row>
    <row r="20" spans="1:47" ht="12.75">
      <c r="A20" s="37" t="s">
        <v>18</v>
      </c>
      <c r="B20" s="36" t="e">
        <f>#REF!</f>
        <v>#REF!</v>
      </c>
      <c r="C20" s="36" t="e">
        <f>#REF!</f>
        <v>#REF!</v>
      </c>
      <c r="D20" s="36" t="e">
        <f>#REF!</f>
        <v>#REF!</v>
      </c>
      <c r="E20" s="36" t="e">
        <f>#REF!</f>
        <v>#REF!</v>
      </c>
      <c r="F20" s="36" t="e">
        <f>#REF!</f>
        <v>#REF!</v>
      </c>
      <c r="G20" s="36" t="e">
        <f>#REF!</f>
        <v>#REF!</v>
      </c>
      <c r="H20" s="36" t="e">
        <f>#REF!</f>
        <v>#REF!</v>
      </c>
      <c r="I20" s="36"/>
      <c r="J20" s="36" t="e">
        <f t="shared" si="13"/>
        <v>#REF!</v>
      </c>
      <c r="K20" s="36" t="e">
        <f>C20-SUM($U20:V20)</f>
        <v>#REF!</v>
      </c>
      <c r="L20" s="36" t="e">
        <f>D20-SUM($U20:W20)</f>
        <v>#REF!</v>
      </c>
      <c r="M20" s="36" t="e">
        <f>E20-SUM($U20:X20)</f>
        <v>#REF!</v>
      </c>
      <c r="N20" s="36" t="e">
        <f>F20-SUM($U20:Y20)</f>
        <v>#REF!</v>
      </c>
      <c r="O20" s="36" t="e">
        <f>G20-SUM($U20:Z20)</f>
        <v>#REF!</v>
      </c>
      <c r="P20" s="36"/>
      <c r="Q20" s="36"/>
      <c r="R20" s="36"/>
      <c r="T20" s="37" t="s">
        <v>18</v>
      </c>
      <c r="U20" s="36" t="e">
        <f>#REF!</f>
        <v>#REF!</v>
      </c>
      <c r="V20" s="36" t="e">
        <f>#REF!</f>
        <v>#REF!</v>
      </c>
      <c r="W20" s="36" t="e">
        <f>#REF!</f>
        <v>#REF!</v>
      </c>
      <c r="X20" s="36" t="e">
        <f>#REF!</f>
        <v>#REF!</v>
      </c>
      <c r="Y20" s="36" t="e">
        <f>#REF!</f>
        <v>#REF!</v>
      </c>
      <c r="Z20" s="36" t="e">
        <f>#REF!</f>
        <v>#REF!</v>
      </c>
      <c r="AA20" s="36" t="e">
        <f>#REF!</f>
        <v>#REF!</v>
      </c>
      <c r="AB20" s="36"/>
      <c r="AC20" s="36" t="e">
        <f t="shared" si="14"/>
        <v>#REF!</v>
      </c>
      <c r="AD20" s="38" t="e">
        <f t="shared" si="15"/>
        <v>#REF!</v>
      </c>
      <c r="AE20" s="36" t="e">
        <f t="shared" si="8"/>
        <v>#REF!</v>
      </c>
      <c r="AF20" s="36" t="e">
        <f t="shared" si="6"/>
        <v>#REF!</v>
      </c>
      <c r="AG20" s="37" t="s">
        <v>18</v>
      </c>
      <c r="AH20" s="36" t="e">
        <f>#REF!</f>
        <v>#REF!</v>
      </c>
      <c r="AI20" s="39" t="e">
        <f t="shared" si="9"/>
        <v>#REF!</v>
      </c>
      <c r="AK20" s="36" t="e">
        <f>#REF!</f>
        <v>#REF!</v>
      </c>
      <c r="AL20" s="35" t="e">
        <f t="shared" si="2"/>
        <v>#REF!</v>
      </c>
      <c r="AM20" s="35" t="e">
        <f t="shared" si="18"/>
        <v>#REF!</v>
      </c>
      <c r="AN20" s="3" t="e">
        <f>#REF!</f>
        <v>#REF!</v>
      </c>
      <c r="AO20" s="32" t="e">
        <f t="shared" si="7"/>
        <v>#REF!</v>
      </c>
      <c r="AP20" s="21" t="e">
        <f t="shared" si="3"/>
        <v>#REF!</v>
      </c>
      <c r="AS20" s="38" t="e">
        <f t="shared" si="11"/>
        <v>#REF!</v>
      </c>
      <c r="AT20" s="32" t="e">
        <f t="shared" si="12"/>
        <v>#REF!</v>
      </c>
      <c r="AU20" s="32"/>
    </row>
    <row r="21" spans="1:47" ht="12.75">
      <c r="A21" s="42" t="s">
        <v>152</v>
      </c>
      <c r="B21" s="43" t="e">
        <f>U21</f>
        <v>#REF!</v>
      </c>
      <c r="C21" s="43" t="e">
        <f aca="true" t="shared" si="19" ref="C21:G21">B21+V21</f>
        <v>#REF!</v>
      </c>
      <c r="D21" s="43" t="e">
        <f t="shared" si="19"/>
        <v>#REF!</v>
      </c>
      <c r="E21" s="43" t="e">
        <f t="shared" si="19"/>
        <v>#REF!</v>
      </c>
      <c r="F21" s="43" t="e">
        <f t="shared" si="19"/>
        <v>#REF!</v>
      </c>
      <c r="G21" s="43" t="e">
        <f t="shared" si="19"/>
        <v>#REF!</v>
      </c>
      <c r="H21" s="43"/>
      <c r="I21" s="21"/>
      <c r="J21" s="36"/>
      <c r="K21" s="36"/>
      <c r="L21" s="36"/>
      <c r="M21" s="36"/>
      <c r="N21" s="36"/>
      <c r="O21" s="36"/>
      <c r="P21" s="43"/>
      <c r="Q21" s="43"/>
      <c r="R21" s="43"/>
      <c r="T21" s="37" t="s">
        <v>17</v>
      </c>
      <c r="U21" s="36" t="e">
        <f>#REF!</f>
        <v>#REF!</v>
      </c>
      <c r="V21" s="36" t="e">
        <f>#REF!</f>
        <v>#REF!</v>
      </c>
      <c r="W21" s="36" t="e">
        <f>#REF!</f>
        <v>#REF!</v>
      </c>
      <c r="X21" s="36" t="e">
        <f>#REF!</f>
        <v>#REF!</v>
      </c>
      <c r="Y21" s="36" t="e">
        <f>#REF!</f>
        <v>#REF!</v>
      </c>
      <c r="Z21" s="36" t="e">
        <f>#REF!</f>
        <v>#REF!</v>
      </c>
      <c r="AA21" s="36" t="e">
        <f>#REF!</f>
        <v>#REF!</v>
      </c>
      <c r="AC21" s="36" t="e">
        <f t="shared" si="14"/>
        <v>#REF!</v>
      </c>
      <c r="AD21" s="38" t="e">
        <f t="shared" si="15"/>
        <v>#REF!</v>
      </c>
      <c r="AE21" s="36" t="e">
        <f t="shared" si="8"/>
        <v>#REF!</v>
      </c>
      <c r="AF21" s="36" t="e">
        <f t="shared" si="6"/>
        <v>#REF!</v>
      </c>
      <c r="AG21" s="37" t="s">
        <v>17</v>
      </c>
      <c r="AH21" s="36" t="e">
        <f>#REF!</f>
        <v>#REF!</v>
      </c>
      <c r="AI21" s="39" t="e">
        <f t="shared" si="9"/>
        <v>#REF!</v>
      </c>
      <c r="AK21" s="36" t="e">
        <f>#REF!</f>
        <v>#REF!</v>
      </c>
      <c r="AL21" s="35" t="e">
        <f t="shared" si="2"/>
        <v>#REF!</v>
      </c>
      <c r="AM21" s="35" t="e">
        <f t="shared" si="18"/>
        <v>#REF!</v>
      </c>
      <c r="AN21" s="3" t="e">
        <f>#REF!</f>
        <v>#REF!</v>
      </c>
      <c r="AO21" s="32" t="e">
        <f t="shared" si="7"/>
        <v>#REF!</v>
      </c>
      <c r="AP21" s="21" t="e">
        <f t="shared" si="3"/>
        <v>#REF!</v>
      </c>
      <c r="AS21" s="38" t="e">
        <f t="shared" si="11"/>
        <v>#REF!</v>
      </c>
      <c r="AT21" s="32" t="e">
        <f t="shared" si="12"/>
        <v>#REF!</v>
      </c>
      <c r="AU21" s="32"/>
    </row>
    <row r="22" spans="1:47" ht="12.75">
      <c r="A22" s="37" t="s">
        <v>16</v>
      </c>
      <c r="B22" s="36" t="e">
        <f>#REF!</f>
        <v>#REF!</v>
      </c>
      <c r="C22" s="36" t="e">
        <f>#REF!</f>
        <v>#REF!</v>
      </c>
      <c r="D22" s="36" t="e">
        <f>#REF!</f>
        <v>#REF!</v>
      </c>
      <c r="E22" s="36" t="e">
        <f>#REF!</f>
        <v>#REF!</v>
      </c>
      <c r="F22" s="36" t="e">
        <f>#REF!</f>
        <v>#REF!</v>
      </c>
      <c r="G22" s="36" t="e">
        <f>#REF!</f>
        <v>#REF!</v>
      </c>
      <c r="H22" s="36" t="e">
        <f>#REF!</f>
        <v>#REF!</v>
      </c>
      <c r="I22" s="21"/>
      <c r="J22" s="36" t="e">
        <f>B22-U22</f>
        <v>#REF!</v>
      </c>
      <c r="K22" s="36" t="e">
        <f>C20-SUM($U20:V20)</f>
        <v>#REF!</v>
      </c>
      <c r="L22" s="36" t="e">
        <f>D20-SUM($U20:W20)</f>
        <v>#REF!</v>
      </c>
      <c r="M22" s="36" t="e">
        <f>E20-SUM($U20:X20)</f>
        <v>#REF!</v>
      </c>
      <c r="N22" s="36" t="e">
        <f>F20-SUM($U20:Y20)</f>
        <v>#REF!</v>
      </c>
      <c r="O22" s="36" t="e">
        <f>G20-SUM($U20:Z20)</f>
        <v>#REF!</v>
      </c>
      <c r="P22" s="36"/>
      <c r="Q22" s="36"/>
      <c r="R22" s="36"/>
      <c r="T22" s="37" t="s">
        <v>16</v>
      </c>
      <c r="U22" s="36" t="e">
        <f>#REF!</f>
        <v>#REF!</v>
      </c>
      <c r="V22" s="36" t="e">
        <f>#REF!</f>
        <v>#REF!</v>
      </c>
      <c r="W22" s="36" t="e">
        <f>#REF!</f>
        <v>#REF!</v>
      </c>
      <c r="X22" s="36" t="e">
        <f>#REF!</f>
        <v>#REF!</v>
      </c>
      <c r="Y22" s="36" t="e">
        <f>#REF!</f>
        <v>#REF!</v>
      </c>
      <c r="Z22" s="36" t="e">
        <f>#REF!</f>
        <v>#REF!</v>
      </c>
      <c r="AA22" s="36" t="e">
        <f>#REF!</f>
        <v>#REF!</v>
      </c>
      <c r="AC22" s="36" t="e">
        <f t="shared" si="14"/>
        <v>#REF!</v>
      </c>
      <c r="AD22" s="38" t="e">
        <f t="shared" si="15"/>
        <v>#REF!</v>
      </c>
      <c r="AE22" s="36" t="e">
        <f t="shared" si="8"/>
        <v>#REF!</v>
      </c>
      <c r="AF22" s="36" t="e">
        <f t="shared" si="6"/>
        <v>#REF!</v>
      </c>
      <c r="AG22" s="37" t="s">
        <v>16</v>
      </c>
      <c r="AH22" s="36" t="e">
        <f>#REF!</f>
        <v>#REF!</v>
      </c>
      <c r="AI22" s="39" t="e">
        <f t="shared" si="9"/>
        <v>#REF!</v>
      </c>
      <c r="AK22" s="36" t="e">
        <f>#REF!</f>
        <v>#REF!</v>
      </c>
      <c r="AL22" s="35" t="e">
        <f t="shared" si="2"/>
        <v>#REF!</v>
      </c>
      <c r="AM22" s="35" t="e">
        <f t="shared" si="18"/>
        <v>#REF!</v>
      </c>
      <c r="AN22" s="3" t="e">
        <f>#REF!</f>
        <v>#REF!</v>
      </c>
      <c r="AO22" s="32" t="e">
        <f t="shared" si="7"/>
        <v>#REF!</v>
      </c>
      <c r="AP22" s="21" t="e">
        <f t="shared" si="3"/>
        <v>#REF!</v>
      </c>
      <c r="AS22" s="38" t="e">
        <f t="shared" si="11"/>
        <v>#REF!</v>
      </c>
      <c r="AT22" s="32" t="e">
        <f t="shared" si="12"/>
        <v>#REF!</v>
      </c>
      <c r="AU22" s="32"/>
    </row>
    <row r="23" spans="1:47" ht="12.75">
      <c r="A23" s="37" t="s">
        <v>15</v>
      </c>
      <c r="B23" s="36" t="e">
        <f>#REF!</f>
        <v>#REF!</v>
      </c>
      <c r="C23" s="36" t="e">
        <f>#REF!</f>
        <v>#REF!</v>
      </c>
      <c r="D23" s="36" t="e">
        <f>#REF!</f>
        <v>#REF!</v>
      </c>
      <c r="E23" s="36" t="e">
        <f>#REF!</f>
        <v>#REF!</v>
      </c>
      <c r="F23" s="36" t="e">
        <f>#REF!</f>
        <v>#REF!</v>
      </c>
      <c r="G23" s="36" t="e">
        <f>#REF!</f>
        <v>#REF!</v>
      </c>
      <c r="H23" s="36" t="e">
        <f>#REF!</f>
        <v>#REF!</v>
      </c>
      <c r="I23" s="21"/>
      <c r="J23" s="36" t="e">
        <f>B23-U23</f>
        <v>#REF!</v>
      </c>
      <c r="K23" s="36" t="e">
        <f>C21-SUM($U21:V21)</f>
        <v>#REF!</v>
      </c>
      <c r="L23" s="36" t="e">
        <f>D21-SUM($U21:W21)</f>
        <v>#REF!</v>
      </c>
      <c r="M23" s="36" t="e">
        <f>E21-SUM($U21:X21)</f>
        <v>#REF!</v>
      </c>
      <c r="N23" s="36" t="e">
        <f>F21-SUM($U21:Y21)</f>
        <v>#REF!</v>
      </c>
      <c r="O23" s="36" t="e">
        <f>G21-SUM($U21:Z21)</f>
        <v>#REF!</v>
      </c>
      <c r="P23" s="43"/>
      <c r="Q23" s="43"/>
      <c r="R23" s="43"/>
      <c r="T23" s="37" t="s">
        <v>15</v>
      </c>
      <c r="U23" s="36" t="e">
        <f>#REF!</f>
        <v>#REF!</v>
      </c>
      <c r="V23" s="36" t="e">
        <f>#REF!</f>
        <v>#REF!</v>
      </c>
      <c r="W23" s="36" t="e">
        <f>#REF!</f>
        <v>#REF!</v>
      </c>
      <c r="X23" s="36" t="e">
        <f>#REF!</f>
        <v>#REF!</v>
      </c>
      <c r="Y23" s="36" t="e">
        <f>#REF!</f>
        <v>#REF!</v>
      </c>
      <c r="Z23" s="36" t="e">
        <f>#REF!</f>
        <v>#REF!</v>
      </c>
      <c r="AA23" s="36" t="e">
        <f>#REF!</f>
        <v>#REF!</v>
      </c>
      <c r="AC23" s="36" t="e">
        <f t="shared" si="14"/>
        <v>#REF!</v>
      </c>
      <c r="AD23" s="38" t="e">
        <f>(Y23-AC23)</f>
        <v>#REF!</v>
      </c>
      <c r="AE23" s="36" t="e">
        <f t="shared" si="8"/>
        <v>#REF!</v>
      </c>
      <c r="AF23" s="36"/>
      <c r="AG23" s="37" t="s">
        <v>15</v>
      </c>
      <c r="AH23" s="36" t="e">
        <f>#REF!</f>
        <v>#REF!</v>
      </c>
      <c r="AI23" s="39" t="e">
        <f t="shared" si="9"/>
        <v>#REF!</v>
      </c>
      <c r="AK23" s="36" t="e">
        <f>#REF!</f>
        <v>#REF!</v>
      </c>
      <c r="AL23" s="35" t="e">
        <f>Y23/AK23</f>
        <v>#REF!</v>
      </c>
      <c r="AM23" s="35" t="e">
        <f t="shared" si="18"/>
        <v>#REF!</v>
      </c>
      <c r="AN23" s="3" t="e">
        <f>#REF!</f>
        <v>#REF!</v>
      </c>
      <c r="AO23" s="32" t="e">
        <f t="shared" si="7"/>
        <v>#REF!</v>
      </c>
      <c r="AP23" s="21" t="e">
        <f t="shared" si="3"/>
        <v>#REF!</v>
      </c>
      <c r="AS23" s="38" t="e">
        <f t="shared" si="11"/>
        <v>#REF!</v>
      </c>
      <c r="AT23" s="32" t="e">
        <f t="shared" si="12"/>
        <v>#REF!</v>
      </c>
      <c r="AU23" s="32"/>
    </row>
    <row r="24" spans="1:47" ht="12.75">
      <c r="A24" s="37" t="s">
        <v>14</v>
      </c>
      <c r="B24" s="43" t="e">
        <f>AH24</f>
        <v>#REF!</v>
      </c>
      <c r="C24" s="43"/>
      <c r="D24" s="43"/>
      <c r="E24" s="43" t="e">
        <f>B24+AK24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21"/>
      <c r="J24" s="36"/>
      <c r="K24" s="36"/>
      <c r="L24" s="36"/>
      <c r="M24" s="36"/>
      <c r="N24" s="36" t="e">
        <f>F24-SUM($U24:Y24)</f>
        <v>#REF!</v>
      </c>
      <c r="O24" s="36" t="e">
        <f>G24-SUM($U24:Z24)</f>
        <v>#REF!</v>
      </c>
      <c r="P24" s="36"/>
      <c r="Q24" s="36"/>
      <c r="R24" s="36"/>
      <c r="T24" s="37" t="s">
        <v>14</v>
      </c>
      <c r="U24" s="36" t="e">
        <f>#REF!</f>
        <v>#REF!</v>
      </c>
      <c r="V24" s="49" t="e">
        <f>U$1*$AK24</f>
        <v>#REF!</v>
      </c>
      <c r="W24" s="49" t="e">
        <f>V$1*$AK24</f>
        <v>#REF!</v>
      </c>
      <c r="X24" s="49" t="e">
        <f>W$1*$AK24</f>
        <v>#REF!</v>
      </c>
      <c r="Y24" s="36" t="e">
        <f>#REF!</f>
        <v>#REF!</v>
      </c>
      <c r="Z24" s="36" t="e">
        <f>#REF!</f>
        <v>#REF!</v>
      </c>
      <c r="AA24" s="36" t="e">
        <f>#REF!</f>
        <v>#REF!</v>
      </c>
      <c r="AC24" s="36" t="e">
        <f t="shared" si="14"/>
        <v>#REF!</v>
      </c>
      <c r="AD24" s="38" t="e">
        <f aca="true" t="shared" si="20" ref="AD24:AD35">(Y24-AC24)</f>
        <v>#REF!</v>
      </c>
      <c r="AE24" s="36" t="e">
        <f t="shared" si="8"/>
        <v>#REF!</v>
      </c>
      <c r="AF24" s="36" t="e">
        <f t="shared" si="6"/>
        <v>#REF!</v>
      </c>
      <c r="AG24" s="37" t="s">
        <v>14</v>
      </c>
      <c r="AH24" s="36" t="e">
        <f>#REF!</f>
        <v>#REF!</v>
      </c>
      <c r="AI24" s="39" t="e">
        <f t="shared" si="9"/>
        <v>#REF!</v>
      </c>
      <c r="AK24" s="36" t="e">
        <f>#REF!</f>
        <v>#REF!</v>
      </c>
      <c r="AL24" s="35" t="e">
        <f t="shared" si="2"/>
        <v>#REF!</v>
      </c>
      <c r="AM24" s="35" t="e">
        <f t="shared" si="18"/>
        <v>#REF!</v>
      </c>
      <c r="AN24" s="3" t="e">
        <f>#REF!</f>
        <v>#REF!</v>
      </c>
      <c r="AO24" s="32" t="e">
        <f t="shared" si="7"/>
        <v>#REF!</v>
      </c>
      <c r="AP24" s="21" t="e">
        <f t="shared" si="3"/>
        <v>#REF!</v>
      </c>
      <c r="AS24" s="38" t="e">
        <f t="shared" si="11"/>
        <v>#REF!</v>
      </c>
      <c r="AT24" s="32" t="e">
        <f t="shared" si="12"/>
        <v>#REF!</v>
      </c>
      <c r="AU24" s="32"/>
    </row>
    <row r="25" spans="1:47" ht="12.75">
      <c r="A25" s="37" t="s">
        <v>13</v>
      </c>
      <c r="B25" s="36" t="e">
        <f>#REF!</f>
        <v>#REF!</v>
      </c>
      <c r="C25" s="36" t="e">
        <f>#REF!</f>
        <v>#REF!</v>
      </c>
      <c r="D25" s="36" t="e">
        <f>#REF!</f>
        <v>#REF!</v>
      </c>
      <c r="E25" s="36" t="e">
        <f>#REF!</f>
        <v>#REF!</v>
      </c>
      <c r="F25" s="36" t="e">
        <f>#REF!</f>
        <v>#REF!</v>
      </c>
      <c r="G25" s="36" t="e">
        <f>#REF!</f>
        <v>#REF!</v>
      </c>
      <c r="H25" s="36" t="e">
        <f>#REF!</f>
        <v>#REF!</v>
      </c>
      <c r="I25" s="36"/>
      <c r="J25" s="36" t="e">
        <f aca="true" t="shared" si="21" ref="J25:J35">B25-U25</f>
        <v>#REF!</v>
      </c>
      <c r="K25" s="36" t="e">
        <f>C25-SUM($U25:V25)</f>
        <v>#REF!</v>
      </c>
      <c r="L25" s="36" t="e">
        <f>D25-SUM($U25:W25)</f>
        <v>#REF!</v>
      </c>
      <c r="M25" s="36" t="e">
        <f>E25-SUM($U25:X25)</f>
        <v>#REF!</v>
      </c>
      <c r="N25" s="36" t="e">
        <f>F25-SUM($U25:Y25)</f>
        <v>#REF!</v>
      </c>
      <c r="O25" s="36" t="e">
        <f>G25-SUM($U25:Z25)</f>
        <v>#REF!</v>
      </c>
      <c r="P25" s="36"/>
      <c r="Q25" s="36"/>
      <c r="R25" s="36"/>
      <c r="T25" s="41" t="s">
        <v>13</v>
      </c>
      <c r="U25" s="36" t="e">
        <f>#REF!</f>
        <v>#REF!</v>
      </c>
      <c r="V25" s="36" t="e">
        <f>#REF!</f>
        <v>#REF!</v>
      </c>
      <c r="W25" s="36" t="e">
        <f>#REF!</f>
        <v>#REF!</v>
      </c>
      <c r="X25" s="36" t="e">
        <f>#REF!</f>
        <v>#REF!</v>
      </c>
      <c r="Y25" s="36" t="e">
        <f>#REF!</f>
        <v>#REF!</v>
      </c>
      <c r="Z25" s="36" t="e">
        <f>#REF!</f>
        <v>#REF!</v>
      </c>
      <c r="AA25" s="36" t="e">
        <f>#REF!</f>
        <v>#REF!</v>
      </c>
      <c r="AC25" s="36" t="e">
        <f t="shared" si="14"/>
        <v>#REF!</v>
      </c>
      <c r="AD25" s="38" t="e">
        <f t="shared" si="20"/>
        <v>#REF!</v>
      </c>
      <c r="AE25" s="36" t="e">
        <f t="shared" si="8"/>
        <v>#REF!</v>
      </c>
      <c r="AF25" s="36" t="e">
        <f t="shared" si="6"/>
        <v>#REF!</v>
      </c>
      <c r="AG25" s="37" t="s">
        <v>13</v>
      </c>
      <c r="AH25" s="36" t="e">
        <f>#REF!</f>
        <v>#REF!</v>
      </c>
      <c r="AI25" s="39" t="e">
        <f t="shared" si="9"/>
        <v>#REF!</v>
      </c>
      <c r="AK25" s="36" t="e">
        <f>#REF!</f>
        <v>#REF!</v>
      </c>
      <c r="AL25" s="35" t="e">
        <f t="shared" si="2"/>
        <v>#REF!</v>
      </c>
      <c r="AM25" s="35" t="e">
        <f t="shared" si="18"/>
        <v>#REF!</v>
      </c>
      <c r="AN25" s="3" t="e">
        <f>#REF!</f>
        <v>#REF!</v>
      </c>
      <c r="AO25" s="32" t="e">
        <f t="shared" si="7"/>
        <v>#REF!</v>
      </c>
      <c r="AP25" s="21" t="e">
        <f t="shared" si="3"/>
        <v>#REF!</v>
      </c>
      <c r="AS25" s="38" t="e">
        <f t="shared" si="11"/>
        <v>#REF!</v>
      </c>
      <c r="AT25" s="32" t="e">
        <f t="shared" si="12"/>
        <v>#REF!</v>
      </c>
      <c r="AU25" s="32"/>
    </row>
    <row r="26" spans="1:47" ht="12.75">
      <c r="A26" s="37" t="s">
        <v>12</v>
      </c>
      <c r="B26" s="36" t="e">
        <f>#REF!</f>
        <v>#REF!</v>
      </c>
      <c r="C26" s="36" t="e">
        <f>#REF!</f>
        <v>#REF!</v>
      </c>
      <c r="D26" s="36" t="e">
        <f>#REF!</f>
        <v>#REF!</v>
      </c>
      <c r="E26" s="36" t="e">
        <f>#REF!</f>
        <v>#REF!</v>
      </c>
      <c r="F26" s="36" t="e">
        <f>#REF!</f>
        <v>#REF!</v>
      </c>
      <c r="G26" s="36" t="e">
        <f>#REF!</f>
        <v>#REF!</v>
      </c>
      <c r="H26" s="36" t="e">
        <f>#REF!</f>
        <v>#REF!</v>
      </c>
      <c r="I26" s="21"/>
      <c r="J26" s="36" t="e">
        <f t="shared" si="21"/>
        <v>#REF!</v>
      </c>
      <c r="K26" s="36" t="e">
        <f>C26-SUM($U26:V26)</f>
        <v>#REF!</v>
      </c>
      <c r="L26" s="36" t="e">
        <f>D26-SUM($U26:W26)</f>
        <v>#REF!</v>
      </c>
      <c r="M26" s="36" t="e">
        <f>E26-SUM($U26:X26)</f>
        <v>#REF!</v>
      </c>
      <c r="N26" s="36" t="e">
        <f>F26-SUM($U26:Y26)</f>
        <v>#REF!</v>
      </c>
      <c r="O26" s="36" t="e">
        <f>G26-SUM($U26:Z26)</f>
        <v>#REF!</v>
      </c>
      <c r="P26" s="36"/>
      <c r="Q26" s="36"/>
      <c r="R26" s="36"/>
      <c r="T26" s="37" t="s">
        <v>12</v>
      </c>
      <c r="U26" s="36" t="e">
        <f>#REF!</f>
        <v>#REF!</v>
      </c>
      <c r="V26" s="36" t="e">
        <f>#REF!</f>
        <v>#REF!</v>
      </c>
      <c r="W26" s="36" t="e">
        <f>#REF!</f>
        <v>#REF!</v>
      </c>
      <c r="X26" s="36" t="e">
        <f>#REF!</f>
        <v>#REF!</v>
      </c>
      <c r="Y26" s="36" t="e">
        <f>#REF!</f>
        <v>#REF!</v>
      </c>
      <c r="Z26" s="36" t="e">
        <f>#REF!</f>
        <v>#REF!</v>
      </c>
      <c r="AA26" s="36" t="e">
        <f>#REF!</f>
        <v>#REF!</v>
      </c>
      <c r="AC26" s="36" t="e">
        <f t="shared" si="14"/>
        <v>#REF!</v>
      </c>
      <c r="AD26" s="38" t="e">
        <f t="shared" si="20"/>
        <v>#REF!</v>
      </c>
      <c r="AE26" s="36" t="e">
        <f t="shared" si="8"/>
        <v>#REF!</v>
      </c>
      <c r="AF26" s="36" t="e">
        <f t="shared" si="6"/>
        <v>#REF!</v>
      </c>
      <c r="AG26" s="37" t="s">
        <v>12</v>
      </c>
      <c r="AH26" s="36" t="e">
        <f>#REF!</f>
        <v>#REF!</v>
      </c>
      <c r="AI26" s="39" t="e">
        <f t="shared" si="9"/>
        <v>#REF!</v>
      </c>
      <c r="AK26" s="36" t="e">
        <f>#REF!</f>
        <v>#REF!</v>
      </c>
      <c r="AL26" s="35" t="e">
        <f t="shared" si="2"/>
        <v>#REF!</v>
      </c>
      <c r="AM26" s="35" t="e">
        <f t="shared" si="18"/>
        <v>#REF!</v>
      </c>
      <c r="AN26" s="3" t="e">
        <f>#REF!</f>
        <v>#REF!</v>
      </c>
      <c r="AO26" s="32" t="e">
        <f t="shared" si="7"/>
        <v>#REF!</v>
      </c>
      <c r="AP26" s="21" t="e">
        <f t="shared" si="3"/>
        <v>#REF!</v>
      </c>
      <c r="AS26" s="38" t="e">
        <f t="shared" si="11"/>
        <v>#REF!</v>
      </c>
      <c r="AT26" s="32" t="e">
        <f t="shared" si="12"/>
        <v>#REF!</v>
      </c>
      <c r="AU26" s="32"/>
    </row>
    <row r="27" spans="1:47" ht="12.75">
      <c r="A27" s="37" t="s">
        <v>11</v>
      </c>
      <c r="B27" s="36" t="e">
        <f>#REF!</f>
        <v>#REF!</v>
      </c>
      <c r="C27" s="36" t="e">
        <f>#REF!</f>
        <v>#REF!</v>
      </c>
      <c r="D27" s="36" t="e">
        <f>#REF!</f>
        <v>#REF!</v>
      </c>
      <c r="E27" s="36" t="e">
        <f>#REF!</f>
        <v>#REF!</v>
      </c>
      <c r="F27" s="36" t="e">
        <f>#REF!</f>
        <v>#REF!</v>
      </c>
      <c r="G27" s="36" t="e">
        <f>#REF!</f>
        <v>#REF!</v>
      </c>
      <c r="H27" s="36" t="e">
        <f>#REF!</f>
        <v>#REF!</v>
      </c>
      <c r="I27" s="21"/>
      <c r="J27" s="36" t="e">
        <f t="shared" si="21"/>
        <v>#REF!</v>
      </c>
      <c r="K27" s="36" t="e">
        <f>C27-SUM($U27:V27)</f>
        <v>#REF!</v>
      </c>
      <c r="L27" s="36" t="e">
        <f>D27-SUM($U27:W27)</f>
        <v>#REF!</v>
      </c>
      <c r="M27" s="36" t="e">
        <f>E27-SUM($U27:X27)</f>
        <v>#REF!</v>
      </c>
      <c r="N27" s="36" t="e">
        <f>F27-SUM($U27:Y27)</f>
        <v>#REF!</v>
      </c>
      <c r="O27" s="36" t="e">
        <f>G27-SUM($U27:Z27)</f>
        <v>#REF!</v>
      </c>
      <c r="P27" s="36"/>
      <c r="Q27" s="36"/>
      <c r="R27" s="36"/>
      <c r="T27" s="37" t="s">
        <v>11</v>
      </c>
      <c r="U27" s="36" t="e">
        <f>#REF!</f>
        <v>#REF!</v>
      </c>
      <c r="V27" s="36" t="e">
        <f>#REF!</f>
        <v>#REF!</v>
      </c>
      <c r="W27" s="36" t="e">
        <f>#REF!</f>
        <v>#REF!</v>
      </c>
      <c r="X27" s="36" t="e">
        <f>#REF!</f>
        <v>#REF!</v>
      </c>
      <c r="Y27" s="36" t="e">
        <f>#REF!</f>
        <v>#REF!</v>
      </c>
      <c r="Z27" s="36" t="e">
        <f>#REF!</f>
        <v>#REF!</v>
      </c>
      <c r="AA27" s="36" t="e">
        <f>#REF!</f>
        <v>#REF!</v>
      </c>
      <c r="AC27" s="36" t="e">
        <f t="shared" si="14"/>
        <v>#REF!</v>
      </c>
      <c r="AD27" s="38" t="e">
        <f t="shared" si="20"/>
        <v>#REF!</v>
      </c>
      <c r="AE27" s="36" t="e">
        <f t="shared" si="8"/>
        <v>#REF!</v>
      </c>
      <c r="AF27" s="36" t="e">
        <f t="shared" si="6"/>
        <v>#REF!</v>
      </c>
      <c r="AG27" s="37" t="s">
        <v>11</v>
      </c>
      <c r="AH27" s="36" t="e">
        <f>#REF!</f>
        <v>#REF!</v>
      </c>
      <c r="AI27" s="39" t="e">
        <f t="shared" si="9"/>
        <v>#REF!</v>
      </c>
      <c r="AK27" s="36" t="e">
        <f>#REF!</f>
        <v>#REF!</v>
      </c>
      <c r="AL27" s="35" t="e">
        <f t="shared" si="2"/>
        <v>#REF!</v>
      </c>
      <c r="AM27" s="35" t="e">
        <f t="shared" si="18"/>
        <v>#REF!</v>
      </c>
      <c r="AN27" s="3" t="e">
        <f>#REF!</f>
        <v>#REF!</v>
      </c>
      <c r="AO27" s="32" t="e">
        <f t="shared" si="7"/>
        <v>#REF!</v>
      </c>
      <c r="AP27" s="21" t="e">
        <f t="shared" si="3"/>
        <v>#REF!</v>
      </c>
      <c r="AS27" s="38" t="e">
        <f t="shared" si="11"/>
        <v>#REF!</v>
      </c>
      <c r="AT27" s="32" t="e">
        <f t="shared" si="12"/>
        <v>#REF!</v>
      </c>
      <c r="AU27" s="32"/>
    </row>
    <row r="28" spans="1:47" ht="12.75">
      <c r="A28" s="37" t="s">
        <v>10</v>
      </c>
      <c r="B28" s="36" t="e">
        <f>#REF!</f>
        <v>#REF!</v>
      </c>
      <c r="C28" s="36" t="e">
        <f>#REF!</f>
        <v>#REF!</v>
      </c>
      <c r="D28" s="36" t="e">
        <f>#REF!</f>
        <v>#REF!</v>
      </c>
      <c r="E28" s="36" t="e">
        <f>#REF!</f>
        <v>#REF!</v>
      </c>
      <c r="F28" s="36" t="e">
        <f>#REF!</f>
        <v>#REF!</v>
      </c>
      <c r="G28" s="36" t="e">
        <f>#REF!</f>
        <v>#REF!</v>
      </c>
      <c r="H28" s="36" t="e">
        <f>#REF!</f>
        <v>#REF!</v>
      </c>
      <c r="I28" s="21"/>
      <c r="J28" s="36" t="e">
        <f t="shared" si="21"/>
        <v>#REF!</v>
      </c>
      <c r="K28" s="36" t="e">
        <f>C28-SUM($U28:V28)</f>
        <v>#REF!</v>
      </c>
      <c r="L28" s="36" t="e">
        <f>D28-SUM($U28:W28)</f>
        <v>#REF!</v>
      </c>
      <c r="M28" s="36" t="e">
        <f>E28-SUM($U28:X28)</f>
        <v>#REF!</v>
      </c>
      <c r="N28" s="36" t="e">
        <f>F28-SUM($U28:Y28)</f>
        <v>#REF!</v>
      </c>
      <c r="O28" s="36" t="e">
        <f>G28-SUM($U28:Z28)</f>
        <v>#REF!</v>
      </c>
      <c r="P28" s="36"/>
      <c r="Q28" s="36"/>
      <c r="R28" s="36"/>
      <c r="T28" s="37" t="s">
        <v>10</v>
      </c>
      <c r="U28" s="36" t="e">
        <f>#REF!</f>
        <v>#REF!</v>
      </c>
      <c r="V28" s="36" t="e">
        <f>#REF!</f>
        <v>#REF!</v>
      </c>
      <c r="W28" s="36" t="e">
        <f>#REF!</f>
        <v>#REF!</v>
      </c>
      <c r="X28" s="36" t="e">
        <f>#REF!</f>
        <v>#REF!</v>
      </c>
      <c r="Y28" s="36" t="e">
        <f>#REF!</f>
        <v>#REF!</v>
      </c>
      <c r="Z28" s="36" t="e">
        <f>#REF!</f>
        <v>#REF!</v>
      </c>
      <c r="AA28" s="36" t="e">
        <f>#REF!</f>
        <v>#REF!</v>
      </c>
      <c r="AC28" s="36" t="e">
        <f t="shared" si="14"/>
        <v>#REF!</v>
      </c>
      <c r="AD28" s="38" t="e">
        <f t="shared" si="20"/>
        <v>#REF!</v>
      </c>
      <c r="AE28" s="36" t="e">
        <f t="shared" si="8"/>
        <v>#REF!</v>
      </c>
      <c r="AF28" s="36" t="e">
        <f t="shared" si="6"/>
        <v>#REF!</v>
      </c>
      <c r="AG28" s="37" t="s">
        <v>10</v>
      </c>
      <c r="AH28" s="36" t="e">
        <f>#REF!</f>
        <v>#REF!</v>
      </c>
      <c r="AI28" s="39" t="e">
        <f t="shared" si="9"/>
        <v>#REF!</v>
      </c>
      <c r="AK28" s="36" t="e">
        <f>#REF!</f>
        <v>#REF!</v>
      </c>
      <c r="AL28" s="35" t="e">
        <f t="shared" si="2"/>
        <v>#REF!</v>
      </c>
      <c r="AM28" s="35" t="e">
        <f t="shared" si="18"/>
        <v>#REF!</v>
      </c>
      <c r="AN28" s="3" t="e">
        <f>#REF!</f>
        <v>#REF!</v>
      </c>
      <c r="AO28" s="32" t="e">
        <f t="shared" si="7"/>
        <v>#REF!</v>
      </c>
      <c r="AP28" s="21" t="e">
        <f t="shared" si="3"/>
        <v>#REF!</v>
      </c>
      <c r="AS28" s="38" t="e">
        <f t="shared" si="11"/>
        <v>#REF!</v>
      </c>
      <c r="AT28" s="32" t="e">
        <f t="shared" si="12"/>
        <v>#REF!</v>
      </c>
      <c r="AU28" s="32"/>
    </row>
    <row r="29" spans="1:47" ht="12.75">
      <c r="A29" s="37" t="s">
        <v>9</v>
      </c>
      <c r="B29" s="36" t="e">
        <f>AH29</f>
        <v>#REF!</v>
      </c>
      <c r="C29" s="36" t="e">
        <f>#REF!</f>
        <v>#REF!</v>
      </c>
      <c r="D29" s="36" t="e">
        <f>#REF!</f>
        <v>#REF!</v>
      </c>
      <c r="E29" s="36" t="e">
        <f>#REF!</f>
        <v>#REF!</v>
      </c>
      <c r="F29" s="36" t="e">
        <f>#REF!</f>
        <v>#REF!</v>
      </c>
      <c r="G29" s="36" t="e">
        <f>#REF!</f>
        <v>#REF!</v>
      </c>
      <c r="H29" s="36" t="e">
        <f>#REF!</f>
        <v>#REF!</v>
      </c>
      <c r="I29" s="21"/>
      <c r="J29" s="36" t="e">
        <f t="shared" si="21"/>
        <v>#REF!</v>
      </c>
      <c r="K29" s="36" t="e">
        <f>C29-SUM($U29:V29)</f>
        <v>#REF!</v>
      </c>
      <c r="L29" s="36" t="e">
        <f>D29-SUM($U29:W29)</f>
        <v>#REF!</v>
      </c>
      <c r="M29" s="36" t="e">
        <f>E29-SUM($U29:X29)</f>
        <v>#REF!</v>
      </c>
      <c r="N29" s="36" t="e">
        <f>F29-SUM($U29:Y29)</f>
        <v>#REF!</v>
      </c>
      <c r="O29" s="36" t="e">
        <f>G29-SUM($U29:Z29)</f>
        <v>#REF!</v>
      </c>
      <c r="P29" s="36"/>
      <c r="Q29" s="36"/>
      <c r="R29" s="36"/>
      <c r="T29" s="41" t="s">
        <v>9</v>
      </c>
      <c r="U29" s="36" t="e">
        <f>#REF!</f>
        <v>#REF!</v>
      </c>
      <c r="V29" s="36" t="e">
        <f>#REF!</f>
        <v>#REF!</v>
      </c>
      <c r="W29" s="36" t="e">
        <f>#REF!</f>
        <v>#REF!</v>
      </c>
      <c r="X29" s="36" t="e">
        <f>#REF!</f>
        <v>#REF!</v>
      </c>
      <c r="Y29" s="36" t="e">
        <f>#REF!</f>
        <v>#REF!</v>
      </c>
      <c r="Z29" s="36" t="e">
        <f>#REF!</f>
        <v>#REF!</v>
      </c>
      <c r="AA29" s="36" t="e">
        <f>#REF!</f>
        <v>#REF!</v>
      </c>
      <c r="AC29" s="36" t="e">
        <f t="shared" si="14"/>
        <v>#REF!</v>
      </c>
      <c r="AD29" s="38" t="e">
        <f t="shared" si="20"/>
        <v>#REF!</v>
      </c>
      <c r="AE29" s="36" t="e">
        <f t="shared" si="8"/>
        <v>#REF!</v>
      </c>
      <c r="AF29" s="36" t="e">
        <f t="shared" si="6"/>
        <v>#REF!</v>
      </c>
      <c r="AG29" s="37" t="s">
        <v>9</v>
      </c>
      <c r="AH29" s="36" t="e">
        <f>#REF!</f>
        <v>#REF!</v>
      </c>
      <c r="AI29" s="39" t="e">
        <f t="shared" si="9"/>
        <v>#REF!</v>
      </c>
      <c r="AK29" s="36" t="e">
        <f>#REF!</f>
        <v>#REF!</v>
      </c>
      <c r="AL29" s="35" t="e">
        <f t="shared" si="2"/>
        <v>#REF!</v>
      </c>
      <c r="AM29" s="35" t="e">
        <f t="shared" si="18"/>
        <v>#REF!</v>
      </c>
      <c r="AN29" s="3" t="e">
        <f>#REF!</f>
        <v>#REF!</v>
      </c>
      <c r="AO29" s="32" t="e">
        <f t="shared" si="7"/>
        <v>#REF!</v>
      </c>
      <c r="AP29" s="21" t="e">
        <f t="shared" si="3"/>
        <v>#REF!</v>
      </c>
      <c r="AS29" s="38" t="e">
        <f t="shared" si="11"/>
        <v>#REF!</v>
      </c>
      <c r="AT29" s="32" t="e">
        <f t="shared" si="12"/>
        <v>#REF!</v>
      </c>
      <c r="AU29" s="32"/>
    </row>
    <row r="30" spans="1:47" ht="12.75">
      <c r="A30" s="37" t="s">
        <v>8</v>
      </c>
      <c r="B30" s="36" t="e">
        <f>#REF!</f>
        <v>#REF!</v>
      </c>
      <c r="C30" s="36" t="e">
        <f>#REF!</f>
        <v>#REF!</v>
      </c>
      <c r="D30" s="36" t="e">
        <f>#REF!</f>
        <v>#REF!</v>
      </c>
      <c r="E30" s="36" t="e">
        <f>#REF!</f>
        <v>#REF!</v>
      </c>
      <c r="F30" s="36" t="e">
        <f>#REF!</f>
        <v>#REF!</v>
      </c>
      <c r="G30" s="36" t="e">
        <f>#REF!</f>
        <v>#REF!</v>
      </c>
      <c r="H30" s="36" t="e">
        <f>#REF!</f>
        <v>#REF!</v>
      </c>
      <c r="I30" s="21"/>
      <c r="J30" s="36" t="e">
        <f t="shared" si="21"/>
        <v>#REF!</v>
      </c>
      <c r="K30" s="36" t="e">
        <f>C30-SUM($U30:V30)</f>
        <v>#REF!</v>
      </c>
      <c r="L30" s="36" t="e">
        <f>D30-SUM($U30:W30)</f>
        <v>#REF!</v>
      </c>
      <c r="M30" s="36" t="e">
        <f>E30-SUM($U30:X30)</f>
        <v>#REF!</v>
      </c>
      <c r="N30" s="36" t="e">
        <f>F30-SUM($U30:Y30)</f>
        <v>#REF!</v>
      </c>
      <c r="O30" s="36" t="e">
        <f>G30-SUM($U30:Z30)</f>
        <v>#REF!</v>
      </c>
      <c r="P30" s="36"/>
      <c r="Q30" s="36"/>
      <c r="R30" s="36"/>
      <c r="T30" s="41" t="s">
        <v>8</v>
      </c>
      <c r="U30" s="36" t="e">
        <f>#REF!</f>
        <v>#REF!</v>
      </c>
      <c r="V30" s="36" t="e">
        <f>#REF!</f>
        <v>#REF!</v>
      </c>
      <c r="W30" s="36" t="e">
        <f>#REF!</f>
        <v>#REF!</v>
      </c>
      <c r="X30" s="36" t="e">
        <f>#REF!</f>
        <v>#REF!</v>
      </c>
      <c r="Y30" s="36" t="e">
        <f>#REF!</f>
        <v>#REF!</v>
      </c>
      <c r="Z30" s="36" t="e">
        <f>#REF!</f>
        <v>#REF!</v>
      </c>
      <c r="AA30" s="36" t="e">
        <f>#REF!</f>
        <v>#REF!</v>
      </c>
      <c r="AC30" s="36" t="e">
        <f t="shared" si="14"/>
        <v>#REF!</v>
      </c>
      <c r="AD30" s="38" t="e">
        <f t="shared" si="20"/>
        <v>#REF!</v>
      </c>
      <c r="AE30" s="36" t="e">
        <f t="shared" si="8"/>
        <v>#REF!</v>
      </c>
      <c r="AF30" s="36" t="e">
        <f t="shared" si="6"/>
        <v>#REF!</v>
      </c>
      <c r="AG30" s="37" t="s">
        <v>8</v>
      </c>
      <c r="AH30" s="36" t="e">
        <f>#REF!</f>
        <v>#REF!</v>
      </c>
      <c r="AI30" s="39" t="e">
        <f t="shared" si="9"/>
        <v>#REF!</v>
      </c>
      <c r="AK30" s="36" t="e">
        <f>#REF!</f>
        <v>#REF!</v>
      </c>
      <c r="AL30" s="35" t="e">
        <f t="shared" si="2"/>
        <v>#REF!</v>
      </c>
      <c r="AM30" s="35" t="e">
        <f t="shared" si="18"/>
        <v>#REF!</v>
      </c>
      <c r="AN30" s="3" t="e">
        <f>#REF!</f>
        <v>#REF!</v>
      </c>
      <c r="AO30" s="32" t="e">
        <f t="shared" si="7"/>
        <v>#REF!</v>
      </c>
      <c r="AP30" s="21" t="e">
        <f t="shared" si="3"/>
        <v>#REF!</v>
      </c>
      <c r="AS30" s="38" t="e">
        <f t="shared" si="11"/>
        <v>#REF!</v>
      </c>
      <c r="AT30" s="32" t="e">
        <f t="shared" si="12"/>
        <v>#REF!</v>
      </c>
      <c r="AU30" s="32"/>
    </row>
    <row r="31" spans="1:47" ht="12.75">
      <c r="A31" s="37" t="s">
        <v>7</v>
      </c>
      <c r="B31" s="36" t="e">
        <f>#REF!</f>
        <v>#REF!</v>
      </c>
      <c r="C31" s="36" t="e">
        <f>#REF!</f>
        <v>#REF!</v>
      </c>
      <c r="D31" s="36" t="e">
        <f>#REF!</f>
        <v>#REF!</v>
      </c>
      <c r="E31" s="36" t="e">
        <f>#REF!</f>
        <v>#REF!</v>
      </c>
      <c r="F31" s="36" t="e">
        <f>#REF!</f>
        <v>#REF!</v>
      </c>
      <c r="G31" s="36" t="e">
        <f>#REF!</f>
        <v>#REF!</v>
      </c>
      <c r="H31" s="36" t="e">
        <f>#REF!</f>
        <v>#REF!</v>
      </c>
      <c r="I31" s="21"/>
      <c r="J31" s="36" t="e">
        <f t="shared" si="21"/>
        <v>#REF!</v>
      </c>
      <c r="K31" s="36" t="e">
        <f>C31-SUM($U31:V31)</f>
        <v>#REF!</v>
      </c>
      <c r="L31" s="36" t="e">
        <f>D31-SUM($U31:W31)</f>
        <v>#REF!</v>
      </c>
      <c r="M31" s="36" t="e">
        <f>E31-SUM($U31:X31)</f>
        <v>#REF!</v>
      </c>
      <c r="N31" s="36" t="e">
        <f>F31-SUM($U31:Y31)</f>
        <v>#REF!</v>
      </c>
      <c r="O31" s="36" t="e">
        <f>G31-SUM($U31:Z31)</f>
        <v>#REF!</v>
      </c>
      <c r="P31" s="36"/>
      <c r="Q31" s="36"/>
      <c r="R31" s="36"/>
      <c r="T31" s="37" t="s">
        <v>7</v>
      </c>
      <c r="U31" s="36" t="e">
        <f>#REF!</f>
        <v>#REF!</v>
      </c>
      <c r="V31" s="36" t="e">
        <f>#REF!</f>
        <v>#REF!</v>
      </c>
      <c r="W31" s="36" t="e">
        <f>#REF!</f>
        <v>#REF!</v>
      </c>
      <c r="X31" s="36" t="e">
        <f>#REF!</f>
        <v>#REF!</v>
      </c>
      <c r="Y31" s="36" t="e">
        <f>#REF!</f>
        <v>#REF!</v>
      </c>
      <c r="Z31" s="36" t="e">
        <f>#REF!</f>
        <v>#REF!</v>
      </c>
      <c r="AA31" s="36" t="e">
        <f>#REF!</f>
        <v>#REF!</v>
      </c>
      <c r="AC31" s="36" t="e">
        <f t="shared" si="14"/>
        <v>#REF!</v>
      </c>
      <c r="AD31" s="38" t="e">
        <f t="shared" si="20"/>
        <v>#REF!</v>
      </c>
      <c r="AE31" s="36" t="e">
        <f t="shared" si="8"/>
        <v>#REF!</v>
      </c>
      <c r="AF31" s="36" t="e">
        <f t="shared" si="6"/>
        <v>#REF!</v>
      </c>
      <c r="AG31" s="37" t="s">
        <v>7</v>
      </c>
      <c r="AH31" s="36" t="e">
        <f>#REF!</f>
        <v>#REF!</v>
      </c>
      <c r="AI31" s="39" t="e">
        <f t="shared" si="9"/>
        <v>#REF!</v>
      </c>
      <c r="AK31" s="36" t="e">
        <f>#REF!</f>
        <v>#REF!</v>
      </c>
      <c r="AL31" s="35" t="e">
        <f t="shared" si="2"/>
        <v>#REF!</v>
      </c>
      <c r="AM31" s="35" t="e">
        <f t="shared" si="18"/>
        <v>#REF!</v>
      </c>
      <c r="AN31" s="3" t="e">
        <f>#REF!</f>
        <v>#REF!</v>
      </c>
      <c r="AO31" s="32" t="e">
        <f t="shared" si="7"/>
        <v>#REF!</v>
      </c>
      <c r="AP31" s="21" t="e">
        <f t="shared" si="3"/>
        <v>#REF!</v>
      </c>
      <c r="AS31" s="38" t="e">
        <f t="shared" si="11"/>
        <v>#REF!</v>
      </c>
      <c r="AT31" s="32" t="e">
        <f t="shared" si="12"/>
        <v>#REF!</v>
      </c>
      <c r="AU31" s="32"/>
    </row>
    <row r="32" spans="1:46" ht="12.75">
      <c r="A32" s="37" t="s">
        <v>6</v>
      </c>
      <c r="B32" s="36" t="e">
        <f>#REF!</f>
        <v>#REF!</v>
      </c>
      <c r="C32" s="36" t="e">
        <f>#REF!</f>
        <v>#REF!</v>
      </c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/>
      <c r="J32" s="36" t="e">
        <f t="shared" si="21"/>
        <v>#REF!</v>
      </c>
      <c r="K32" s="36" t="e">
        <f>C32-SUM($U32:V32)</f>
        <v>#REF!</v>
      </c>
      <c r="L32" s="36" t="e">
        <f>D32-SUM($U32:W32)</f>
        <v>#REF!</v>
      </c>
      <c r="M32" s="36" t="e">
        <f>E32-SUM($U32:X32)</f>
        <v>#REF!</v>
      </c>
      <c r="N32" s="36" t="e">
        <f>F32-SUM($U32:Y32)</f>
        <v>#REF!</v>
      </c>
      <c r="O32" s="36" t="e">
        <f>G32-SUM($U32:Z32)</f>
        <v>#REF!</v>
      </c>
      <c r="P32" s="36"/>
      <c r="Q32" s="36"/>
      <c r="R32" s="36"/>
      <c r="T32" s="37" t="s">
        <v>6</v>
      </c>
      <c r="U32" s="36" t="e">
        <f>#REF!</f>
        <v>#REF!</v>
      </c>
      <c r="V32" s="36" t="e">
        <f>#REF!</f>
        <v>#REF!</v>
      </c>
      <c r="W32" s="36" t="e">
        <f>#REF!</f>
        <v>#REF!</v>
      </c>
      <c r="X32" s="36" t="e">
        <f>#REF!</f>
        <v>#REF!</v>
      </c>
      <c r="Y32" s="36" t="e">
        <f>#REF!</f>
        <v>#REF!</v>
      </c>
      <c r="Z32" s="36" t="e">
        <f>#REF!</f>
        <v>#REF!</v>
      </c>
      <c r="AA32" s="36" t="e">
        <f>#REF!</f>
        <v>#REF!</v>
      </c>
      <c r="AC32" s="36" t="e">
        <f t="shared" si="14"/>
        <v>#REF!</v>
      </c>
      <c r="AD32" s="38" t="e">
        <f t="shared" si="20"/>
        <v>#REF!</v>
      </c>
      <c r="AE32" s="36" t="e">
        <f t="shared" si="8"/>
        <v>#REF!</v>
      </c>
      <c r="AF32" s="36" t="e">
        <f t="shared" si="6"/>
        <v>#REF!</v>
      </c>
      <c r="AG32" s="37" t="s">
        <v>6</v>
      </c>
      <c r="AH32" s="36" t="e">
        <f>#REF!</f>
        <v>#REF!</v>
      </c>
      <c r="AI32" s="39" t="e">
        <f>AH32/AH$7</f>
        <v>#REF!</v>
      </c>
      <c r="AK32" s="36" t="e">
        <f>#REF!</f>
        <v>#REF!</v>
      </c>
      <c r="AL32" s="35" t="e">
        <f t="shared" si="2"/>
        <v>#REF!</v>
      </c>
      <c r="AM32" s="35" t="e">
        <f t="shared" si="18"/>
        <v>#REF!</v>
      </c>
      <c r="AO32" s="32" t="e">
        <f t="shared" si="7"/>
        <v>#REF!</v>
      </c>
      <c r="AP32" s="21"/>
      <c r="AS32" s="50" t="e">
        <f>AVERAGE(AS6:AS31)</f>
        <v>#REF!</v>
      </c>
      <c r="AT32" s="50" t="e">
        <f>AVERAGE(AT6:AT31)</f>
        <v>#REF!</v>
      </c>
    </row>
    <row r="33" spans="1:41" ht="12.75">
      <c r="A33" s="37" t="s">
        <v>5</v>
      </c>
      <c r="B33" s="36" t="e">
        <f>#REF!</f>
        <v>#REF!</v>
      </c>
      <c r="C33" s="36" t="e">
        <f>#REF!</f>
        <v>#REF!</v>
      </c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21"/>
      <c r="J33" s="36" t="e">
        <f t="shared" si="21"/>
        <v>#REF!</v>
      </c>
      <c r="K33" s="36" t="e">
        <f>C33-SUM($U33:V33)</f>
        <v>#REF!</v>
      </c>
      <c r="L33" s="36" t="e">
        <f>D33-SUM($U33:W33)</f>
        <v>#REF!</v>
      </c>
      <c r="M33" s="36" t="e">
        <f>E33-SUM($U33:X33)</f>
        <v>#REF!</v>
      </c>
      <c r="N33" s="36" t="e">
        <f>F33-SUM($U33:Y33)</f>
        <v>#REF!</v>
      </c>
      <c r="O33" s="36" t="e">
        <f>G33-SUM($U33:Z33)</f>
        <v>#REF!</v>
      </c>
      <c r="P33" s="36"/>
      <c r="Q33" s="36"/>
      <c r="R33" s="36"/>
      <c r="T33" s="37" t="s">
        <v>5</v>
      </c>
      <c r="U33" s="36" t="e">
        <f>#REF!</f>
        <v>#REF!</v>
      </c>
      <c r="V33" s="36" t="e">
        <f>#REF!</f>
        <v>#REF!</v>
      </c>
      <c r="W33" s="36" t="e">
        <f>#REF!</f>
        <v>#REF!</v>
      </c>
      <c r="X33" s="36" t="e">
        <f>#REF!</f>
        <v>#REF!</v>
      </c>
      <c r="Y33" s="36" t="e">
        <f>#REF!</f>
        <v>#REF!</v>
      </c>
      <c r="Z33" s="36" t="e">
        <f>#REF!</f>
        <v>#REF!</v>
      </c>
      <c r="AA33" s="36" t="e">
        <f>#REF!</f>
        <v>#REF!</v>
      </c>
      <c r="AC33" s="36" t="e">
        <f t="shared" si="14"/>
        <v>#REF!</v>
      </c>
      <c r="AD33" s="38" t="e">
        <f t="shared" si="20"/>
        <v>#REF!</v>
      </c>
      <c r="AE33" s="36" t="e">
        <f t="shared" si="8"/>
        <v>#REF!</v>
      </c>
      <c r="AF33" s="36" t="e">
        <f t="shared" si="6"/>
        <v>#REF!</v>
      </c>
      <c r="AG33" s="37" t="s">
        <v>5</v>
      </c>
      <c r="AH33" s="36" t="e">
        <f>#REF!</f>
        <v>#REF!</v>
      </c>
      <c r="AI33" s="39" t="e">
        <f t="shared" si="9"/>
        <v>#REF!</v>
      </c>
      <c r="AK33" s="36" t="e">
        <f>#REF!</f>
        <v>#REF!</v>
      </c>
      <c r="AL33" s="35" t="e">
        <f t="shared" si="2"/>
        <v>#REF!</v>
      </c>
      <c r="AM33" s="35" t="e">
        <f t="shared" si="18"/>
        <v>#REF!</v>
      </c>
      <c r="AN33" s="3" t="e">
        <f>#REF!</f>
        <v>#REF!</v>
      </c>
      <c r="AO33" s="32" t="e">
        <f t="shared" si="7"/>
        <v>#REF!</v>
      </c>
    </row>
    <row r="34" spans="1:41" ht="12.75">
      <c r="A34" s="37" t="s">
        <v>4</v>
      </c>
      <c r="B34" s="36" t="e">
        <f>#REF!</f>
        <v>#REF!</v>
      </c>
      <c r="C34" s="36" t="e">
        <f>#REF!</f>
        <v>#REF!</v>
      </c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21"/>
      <c r="J34" s="36" t="e">
        <f t="shared" si="21"/>
        <v>#REF!</v>
      </c>
      <c r="K34" s="36" t="e">
        <f>C34-SUM($U34:V34)</f>
        <v>#REF!</v>
      </c>
      <c r="L34" s="36" t="e">
        <f>D34-SUM($U34:W34)</f>
        <v>#REF!</v>
      </c>
      <c r="M34" s="36" t="e">
        <f>E34-SUM($U34:X34)</f>
        <v>#REF!</v>
      </c>
      <c r="N34" s="36" t="e">
        <f>F34-SUM($U34:Y34)</f>
        <v>#REF!</v>
      </c>
      <c r="O34" s="36" t="e">
        <f>G34-SUM($U34:Z34)</f>
        <v>#REF!</v>
      </c>
      <c r="P34" s="36"/>
      <c r="Q34" s="36"/>
      <c r="R34" s="36"/>
      <c r="T34" s="37" t="s">
        <v>4</v>
      </c>
      <c r="U34" s="36" t="e">
        <f>#REF!</f>
        <v>#REF!</v>
      </c>
      <c r="V34" s="36" t="e">
        <f>#REF!</f>
        <v>#REF!</v>
      </c>
      <c r="W34" s="36" t="e">
        <f>#REF!</f>
        <v>#REF!</v>
      </c>
      <c r="X34" s="36" t="e">
        <f>#REF!</f>
        <v>#REF!</v>
      </c>
      <c r="Y34" s="36" t="e">
        <f>#REF!</f>
        <v>#REF!</v>
      </c>
      <c r="Z34" s="36" t="e">
        <f>#REF!</f>
        <v>#REF!</v>
      </c>
      <c r="AA34" s="36" t="e">
        <f>#REF!</f>
        <v>#REF!</v>
      </c>
      <c r="AC34" s="36" t="e">
        <f t="shared" si="14"/>
        <v>#REF!</v>
      </c>
      <c r="AD34" s="38" t="e">
        <f t="shared" si="20"/>
        <v>#REF!</v>
      </c>
      <c r="AE34" s="36" t="e">
        <f t="shared" si="8"/>
        <v>#REF!</v>
      </c>
      <c r="AF34" s="36" t="e">
        <f t="shared" si="6"/>
        <v>#REF!</v>
      </c>
      <c r="AG34" s="37" t="s">
        <v>4</v>
      </c>
      <c r="AH34" s="36" t="e">
        <f>#REF!</f>
        <v>#REF!</v>
      </c>
      <c r="AI34" s="39" t="e">
        <f t="shared" si="9"/>
        <v>#REF!</v>
      </c>
      <c r="AK34" s="36" t="e">
        <f>#REF!</f>
        <v>#REF!</v>
      </c>
      <c r="AL34" s="35" t="e">
        <f t="shared" si="2"/>
        <v>#REF!</v>
      </c>
      <c r="AM34" s="35" t="e">
        <f t="shared" si="18"/>
        <v>#REF!</v>
      </c>
      <c r="AN34" s="3" t="e">
        <f>#REF!</f>
        <v>#REF!</v>
      </c>
      <c r="AO34" s="32" t="e">
        <f t="shared" si="7"/>
        <v>#REF!</v>
      </c>
    </row>
    <row r="35" spans="1:44" ht="12.75">
      <c r="A35" s="37" t="s">
        <v>3</v>
      </c>
      <c r="B35" s="36" t="e">
        <f>#REF!</f>
        <v>#REF!</v>
      </c>
      <c r="C35" s="36" t="e">
        <f>#REF!</f>
        <v>#REF!</v>
      </c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21"/>
      <c r="J35" s="36" t="e">
        <f t="shared" si="21"/>
        <v>#REF!</v>
      </c>
      <c r="K35" s="36" t="e">
        <f>C35-SUM($U35:V35)</f>
        <v>#REF!</v>
      </c>
      <c r="L35" s="36" t="e">
        <f>D35-SUM($U35:W35)</f>
        <v>#REF!</v>
      </c>
      <c r="M35" s="36" t="e">
        <f>E35-SUM($U35:X35)</f>
        <v>#REF!</v>
      </c>
      <c r="N35" s="36" t="e">
        <f>F35-SUM($U35:Y35)</f>
        <v>#REF!</v>
      </c>
      <c r="O35" s="36" t="e">
        <f>G35-SUM($U35:Z35)</f>
        <v>#REF!</v>
      </c>
      <c r="P35" s="36"/>
      <c r="Q35" s="36"/>
      <c r="R35" s="36"/>
      <c r="T35" s="37" t="s">
        <v>3</v>
      </c>
      <c r="U35" s="36" t="e">
        <f>#REF!</f>
        <v>#REF!</v>
      </c>
      <c r="V35" s="36" t="e">
        <f>#REF!</f>
        <v>#REF!</v>
      </c>
      <c r="W35" s="36" t="e">
        <f>#REF!</f>
        <v>#REF!</v>
      </c>
      <c r="X35" s="36" t="e">
        <f>#REF!</f>
        <v>#REF!</v>
      </c>
      <c r="Y35" s="36" t="e">
        <f>#REF!</f>
        <v>#REF!</v>
      </c>
      <c r="Z35" s="36" t="e">
        <f>#REF!</f>
        <v>#REF!</v>
      </c>
      <c r="AA35" s="36" t="e">
        <f>#REF!</f>
        <v>#REF!</v>
      </c>
      <c r="AC35" s="36" t="e">
        <f t="shared" si="14"/>
        <v>#REF!</v>
      </c>
      <c r="AD35" s="38" t="e">
        <f t="shared" si="20"/>
        <v>#REF!</v>
      </c>
      <c r="AE35" s="36" t="e">
        <f t="shared" si="8"/>
        <v>#REF!</v>
      </c>
      <c r="AF35" s="36" t="e">
        <f t="shared" si="6"/>
        <v>#REF!</v>
      </c>
      <c r="AG35" s="37" t="s">
        <v>3</v>
      </c>
      <c r="AH35" s="36" t="e">
        <f>#REF!</f>
        <v>#REF!</v>
      </c>
      <c r="AI35" s="39" t="e">
        <f t="shared" si="9"/>
        <v>#REF!</v>
      </c>
      <c r="AK35" s="36" t="e">
        <f>#REF!</f>
        <v>#REF!</v>
      </c>
      <c r="AL35" s="35" t="e">
        <f t="shared" si="2"/>
        <v>#REF!</v>
      </c>
      <c r="AM35" s="35" t="e">
        <f t="shared" si="18"/>
        <v>#REF!</v>
      </c>
      <c r="AN35" s="3" t="e">
        <f>#REF!</f>
        <v>#REF!</v>
      </c>
      <c r="AO35" s="32" t="e">
        <f t="shared" si="7"/>
        <v>#REF!</v>
      </c>
      <c r="AQ35" s="44"/>
      <c r="AR35" s="44"/>
    </row>
    <row r="36" spans="1:31" ht="12.75">
      <c r="A36" s="52" t="s">
        <v>61</v>
      </c>
      <c r="B36" s="36" t="e">
        <f aca="true" t="shared" si="22" ref="B36:E36">SUM(B5:B31)</f>
        <v>#REF!</v>
      </c>
      <c r="C36" s="36"/>
      <c r="D36" s="36"/>
      <c r="E36" s="36" t="e">
        <f t="shared" si="22"/>
        <v>#REF!</v>
      </c>
      <c r="F36" s="36"/>
      <c r="G36" s="36" t="e">
        <f>SUM(G5:G31)+$E7+$F16</f>
        <v>#REF!</v>
      </c>
      <c r="H36" s="36" t="e">
        <f>SUM(H5:H31)</f>
        <v>#REF!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52" t="s">
        <v>134</v>
      </c>
      <c r="U36" s="36" t="e">
        <f aca="true" t="shared" si="23" ref="U36:Z36">SUM(U5:U31)</f>
        <v>#REF!</v>
      </c>
      <c r="V36" s="36" t="e">
        <f t="shared" si="23"/>
        <v>#REF!</v>
      </c>
      <c r="W36" s="36" t="e">
        <f t="shared" si="23"/>
        <v>#REF!</v>
      </c>
      <c r="X36" s="36" t="e">
        <f t="shared" si="23"/>
        <v>#REF!</v>
      </c>
      <c r="Y36" s="36" t="e">
        <f t="shared" si="23"/>
        <v>#REF!</v>
      </c>
      <c r="Z36" s="36" t="e">
        <f t="shared" si="23"/>
        <v>#REF!</v>
      </c>
      <c r="AA36" s="36"/>
      <c r="AC36" s="36"/>
      <c r="AE36" s="36"/>
    </row>
    <row r="37" spans="9:14" ht="12.75">
      <c r="I37" s="36"/>
      <c r="J37" s="36"/>
      <c r="K37" s="36"/>
      <c r="L37" s="36"/>
      <c r="M37" s="36"/>
      <c r="N37" s="36"/>
    </row>
    <row r="38" spans="7:29" ht="12.75">
      <c r="G38" s="3" t="e">
        <f>G36/E36-1</f>
        <v>#REF!</v>
      </c>
      <c r="U38" s="36"/>
      <c r="V38" s="36"/>
      <c r="W38" s="36"/>
      <c r="AC38" s="32"/>
    </row>
    <row r="39" spans="7:23" ht="12.7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U39" s="32"/>
      <c r="V39" s="32"/>
      <c r="W39" s="32"/>
    </row>
    <row r="40" spans="7:17" ht="12.75"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7:29" ht="12.75">
      <c r="G41" s="36"/>
      <c r="H41" s="54"/>
      <c r="I41" s="55"/>
      <c r="J41" s="55"/>
      <c r="K41" s="55"/>
      <c r="L41" s="55"/>
      <c r="M41" s="55"/>
      <c r="N41" s="55"/>
      <c r="O41" s="36"/>
      <c r="P41" s="36"/>
      <c r="Q41" s="36"/>
      <c r="AC41" s="34"/>
    </row>
    <row r="42" spans="20:31" ht="12.75">
      <c r="T42" s="36"/>
      <c r="U42" s="36"/>
      <c r="V42" s="36"/>
      <c r="W42" s="36"/>
      <c r="X42" s="36"/>
      <c r="Y42" s="36"/>
      <c r="AA42" s="31"/>
      <c r="AB42" s="31"/>
      <c r="AC42" s="56"/>
      <c r="AD42" s="31"/>
      <c r="AE42" s="56"/>
    </row>
    <row r="43" ht="12.75"/>
    <row r="44" ht="12.75"/>
    <row r="45" spans="6:11" ht="12.75">
      <c r="F45" s="36"/>
      <c r="G45" s="36"/>
      <c r="H45" s="36"/>
      <c r="I45" s="36"/>
      <c r="J45" s="36"/>
      <c r="K45" s="36"/>
    </row>
    <row r="46" spans="6:11" ht="12.75">
      <c r="F46" s="36"/>
      <c r="G46" s="36"/>
      <c r="H46" s="36"/>
      <c r="I46" s="36"/>
      <c r="J46" s="36"/>
      <c r="K46" s="36"/>
    </row>
    <row r="47" spans="6:11" ht="12.75">
      <c r="F47" s="36"/>
      <c r="G47" s="36"/>
      <c r="H47" s="36"/>
      <c r="I47" s="36"/>
      <c r="J47" s="36"/>
      <c r="K47" s="36"/>
    </row>
    <row r="48" spans="6:9" ht="12.75">
      <c r="F48" s="36"/>
      <c r="I48" s="36"/>
    </row>
    <row r="49" ht="12.75">
      <c r="I49" s="36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37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37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37" t="s">
        <v>33</v>
      </c>
      <c r="B94" s="21" t="e">
        <f>IF(AND(#REF!&lt;&gt;":",#REF!&lt;&gt;":"),#REF!/#REF!,":")</f>
        <v>#REF!</v>
      </c>
      <c r="C94" s="21" t="e">
        <f>IF(AND(#REF!&lt;&gt;":",#REF!&lt;&gt;":"),#REF!/#REF!,":")</f>
        <v>#REF!</v>
      </c>
      <c r="D94" s="21" t="e">
        <f>IF(AND(#REF!&lt;&gt;":",#REF!&lt;&gt;":"),#REF!/#REF!,":")</f>
        <v>#REF!</v>
      </c>
      <c r="E94" s="21" t="e">
        <f>IF(AND(#REF!&lt;&gt;":",#REF!&lt;&gt;":"),#REF!/#REF!,":")</f>
        <v>#REF!</v>
      </c>
      <c r="F94" s="21" t="e">
        <f>IF(AND(#REF!&lt;&gt;":",#REF!&lt;&gt;":"),#REF!/#REF!,":")</f>
        <v>#REF!</v>
      </c>
      <c r="G94" s="21" t="e">
        <f>IF(AND(#REF!&lt;&gt;":",#REF!&lt;&gt;":"),#REF!/#REF!,":")</f>
        <v>#REF!</v>
      </c>
      <c r="H94" s="21" t="e">
        <f>IF(AND(#REF!&lt;&gt;":",#REF!&lt;&gt;":"),#REF!/#REF!,":")</f>
        <v>#REF!</v>
      </c>
      <c r="K94" s="37" t="s">
        <v>33</v>
      </c>
      <c r="L94" s="38" t="e">
        <f aca="true" t="shared" si="24" ref="L94:R109">B5*B94</f>
        <v>#REF!</v>
      </c>
      <c r="M94" s="38" t="e">
        <f t="shared" si="24"/>
        <v>#REF!</v>
      </c>
      <c r="N94" s="38" t="e">
        <f t="shared" si="24"/>
        <v>#REF!</v>
      </c>
      <c r="O94" s="38" t="e">
        <f t="shared" si="24"/>
        <v>#REF!</v>
      </c>
      <c r="P94" s="38" t="e">
        <f t="shared" si="24"/>
        <v>#REF!</v>
      </c>
      <c r="Q94" s="38" t="e">
        <f t="shared" si="24"/>
        <v>#REF!</v>
      </c>
      <c r="R94" s="38" t="e">
        <f t="shared" si="24"/>
        <v>#REF!</v>
      </c>
    </row>
    <row r="95" spans="1:18" ht="12.75">
      <c r="A95" s="37" t="s">
        <v>32</v>
      </c>
      <c r="B95" s="21" t="e">
        <f>IF(AND(#REF!&lt;&gt;":",#REF!&lt;&gt;":"),#REF!/#REF!,":")</f>
        <v>#REF!</v>
      </c>
      <c r="C95" s="21" t="e">
        <f>IF(AND(#REF!&lt;&gt;":",#REF!&lt;&gt;":"),#REF!/#REF!,":")</f>
        <v>#REF!</v>
      </c>
      <c r="D95" s="21" t="e">
        <f>IF(AND(#REF!&lt;&gt;":",#REF!&lt;&gt;":"),#REF!/#REF!,":")</f>
        <v>#REF!</v>
      </c>
      <c r="E95" s="21" t="e">
        <f>IF(AND(#REF!&lt;&gt;":",#REF!&lt;&gt;":"),#REF!/#REF!,":")</f>
        <v>#REF!</v>
      </c>
      <c r="F95" s="21" t="e">
        <f>IF(AND(#REF!&lt;&gt;":",#REF!&lt;&gt;":"),#REF!/#REF!,":")</f>
        <v>#REF!</v>
      </c>
      <c r="G95" s="21" t="e">
        <f>IF(AND(#REF!&lt;&gt;":",#REF!&lt;&gt;":"),#REF!/#REF!,":")</f>
        <v>#REF!</v>
      </c>
      <c r="H95" s="21" t="e">
        <f>IF(AND(#REF!&lt;&gt;":",#REF!&lt;&gt;":"),#REF!/#REF!,":")</f>
        <v>#REF!</v>
      </c>
      <c r="K95" s="37" t="s">
        <v>32</v>
      </c>
      <c r="L95" s="38" t="e">
        <f t="shared" si="24"/>
        <v>#REF!</v>
      </c>
      <c r="M95" s="38" t="e">
        <f t="shared" si="24"/>
        <v>#REF!</v>
      </c>
      <c r="N95" s="38" t="e">
        <f t="shared" si="24"/>
        <v>#REF!</v>
      </c>
      <c r="O95" s="38" t="e">
        <f t="shared" si="24"/>
        <v>#REF!</v>
      </c>
      <c r="P95" s="38" t="e">
        <f t="shared" si="24"/>
        <v>#REF!</v>
      </c>
      <c r="Q95" s="38" t="e">
        <f t="shared" si="24"/>
        <v>#REF!</v>
      </c>
      <c r="R95" s="38" t="e">
        <f t="shared" si="24"/>
        <v>#REF!</v>
      </c>
    </row>
    <row r="96" spans="1:19" ht="12.75">
      <c r="A96" s="37" t="s">
        <v>31</v>
      </c>
      <c r="B96" s="57" t="e">
        <f aca="true" t="shared" si="25" ref="B96:F96">C96</f>
        <v>#REF!</v>
      </c>
      <c r="C96" s="57" t="e">
        <f t="shared" si="25"/>
        <v>#REF!</v>
      </c>
      <c r="D96" s="57" t="e">
        <f t="shared" si="25"/>
        <v>#REF!</v>
      </c>
      <c r="E96" s="57" t="e">
        <f t="shared" si="25"/>
        <v>#REF!</v>
      </c>
      <c r="F96" s="57" t="e">
        <f t="shared" si="25"/>
        <v>#REF!</v>
      </c>
      <c r="G96" s="57" t="e">
        <f>I96</f>
        <v>#REF!</v>
      </c>
      <c r="H96" s="57" t="e">
        <f>I96</f>
        <v>#REF!</v>
      </c>
      <c r="I96" s="45" t="e">
        <f>(#REF!+#REF!)/(#REF!+#REF!)</f>
        <v>#REF!</v>
      </c>
      <c r="K96" s="37" t="s">
        <v>31</v>
      </c>
      <c r="L96" s="44" t="e">
        <f t="shared" si="24"/>
        <v>#REF!</v>
      </c>
      <c r="M96" s="44" t="e">
        <f t="shared" si="24"/>
        <v>#REF!</v>
      </c>
      <c r="N96" s="44" t="e">
        <f t="shared" si="24"/>
        <v>#REF!</v>
      </c>
      <c r="O96" s="44" t="e">
        <f t="shared" si="24"/>
        <v>#REF!</v>
      </c>
      <c r="P96" s="44" t="e">
        <f t="shared" si="24"/>
        <v>#REF!</v>
      </c>
      <c r="Q96" s="44" t="e">
        <f t="shared" si="24"/>
        <v>#REF!</v>
      </c>
      <c r="R96" s="44" t="e">
        <f t="shared" si="24"/>
        <v>#REF!</v>
      </c>
      <c r="S96" s="45"/>
    </row>
    <row r="97" spans="1:18" ht="12.75">
      <c r="A97" s="37" t="s">
        <v>30</v>
      </c>
      <c r="B97" s="21" t="e">
        <f>IF(AND(#REF!&lt;&gt;":",#REF!&lt;&gt;":"),#REF!/#REF!,":")</f>
        <v>#REF!</v>
      </c>
      <c r="C97" s="21" t="e">
        <f>IF(AND(#REF!&lt;&gt;":",#REF!&lt;&gt;":"),#REF!/#REF!,":")</f>
        <v>#REF!</v>
      </c>
      <c r="D97" s="21" t="e">
        <f>IF(AND(#REF!&lt;&gt;":",#REF!&lt;&gt;":"),#REF!/#REF!,":")</f>
        <v>#REF!</v>
      </c>
      <c r="E97" s="21" t="e">
        <f>IF(AND(#REF!&lt;&gt;":",#REF!&lt;&gt;":"),#REF!/#REF!,":")</f>
        <v>#REF!</v>
      </c>
      <c r="F97" s="21" t="e">
        <f>IF(AND(#REF!&lt;&gt;":",#REF!&lt;&gt;":"),#REF!/#REF!,":")</f>
        <v>#REF!</v>
      </c>
      <c r="G97" s="21" t="e">
        <f>IF(AND(#REF!&lt;&gt;":",#REF!&lt;&gt;":"),#REF!/#REF!,":")</f>
        <v>#REF!</v>
      </c>
      <c r="H97" s="21" t="e">
        <f>IF(AND(#REF!&lt;&gt;":",#REF!&lt;&gt;":"),#REF!/#REF!,":")</f>
        <v>#REF!</v>
      </c>
      <c r="K97" s="37" t="s">
        <v>30</v>
      </c>
      <c r="L97" s="38" t="e">
        <f t="shared" si="24"/>
        <v>#REF!</v>
      </c>
      <c r="M97" s="38" t="e">
        <f t="shared" si="24"/>
        <v>#REF!</v>
      </c>
      <c r="N97" s="38" t="e">
        <f t="shared" si="24"/>
        <v>#REF!</v>
      </c>
      <c r="O97" s="38" t="e">
        <f t="shared" si="24"/>
        <v>#REF!</v>
      </c>
      <c r="P97" s="38" t="e">
        <f t="shared" si="24"/>
        <v>#REF!</v>
      </c>
      <c r="Q97" s="38" t="e">
        <f t="shared" si="24"/>
        <v>#REF!</v>
      </c>
      <c r="R97" s="38" t="e">
        <f t="shared" si="24"/>
        <v>#REF!</v>
      </c>
    </row>
    <row r="98" spans="1:18" ht="12.75">
      <c r="A98" s="37" t="s">
        <v>29</v>
      </c>
      <c r="B98" s="45" t="e">
        <f aca="true" t="shared" si="26" ref="B98:E98">C98</f>
        <v>#REF!</v>
      </c>
      <c r="C98" s="45" t="e">
        <f t="shared" si="26"/>
        <v>#REF!</v>
      </c>
      <c r="D98" s="45" t="e">
        <f t="shared" si="26"/>
        <v>#REF!</v>
      </c>
      <c r="E98" s="45" t="e">
        <f t="shared" si="26"/>
        <v>#REF!</v>
      </c>
      <c r="F98" s="45" t="e">
        <f>G98</f>
        <v>#REF!</v>
      </c>
      <c r="G98" s="21" t="e">
        <f>IF(AND(#REF!&lt;&gt;":",#REF!&lt;&gt;":"),#REF!/#REF!,":")</f>
        <v>#REF!</v>
      </c>
      <c r="H98" s="21" t="e">
        <f>IF(AND(#REF!&lt;&gt;":",#REF!&lt;&gt;":"),#REF!/#REF!,":")</f>
        <v>#REF!</v>
      </c>
      <c r="K98" s="37" t="s">
        <v>29</v>
      </c>
      <c r="L98" s="44" t="e">
        <f t="shared" si="24"/>
        <v>#REF!</v>
      </c>
      <c r="M98" s="44" t="e">
        <f t="shared" si="24"/>
        <v>#REF!</v>
      </c>
      <c r="N98" s="44" t="e">
        <f t="shared" si="24"/>
        <v>#REF!</v>
      </c>
      <c r="O98" s="44" t="e">
        <f t="shared" si="24"/>
        <v>#REF!</v>
      </c>
      <c r="P98" s="44" t="e">
        <f t="shared" si="24"/>
        <v>#REF!</v>
      </c>
      <c r="Q98" s="38" t="e">
        <f t="shared" si="24"/>
        <v>#REF!</v>
      </c>
      <c r="R98" s="38" t="e">
        <f t="shared" si="24"/>
        <v>#REF!</v>
      </c>
    </row>
    <row r="99" spans="1:18" ht="12.75">
      <c r="A99" s="37" t="s">
        <v>28</v>
      </c>
      <c r="B99" s="21" t="e">
        <f>IF(AND(#REF!&lt;&gt;":",#REF!&lt;&gt;":"),#REF!/#REF!,":")</f>
        <v>#REF!</v>
      </c>
      <c r="C99" s="21" t="e">
        <f>IF(AND(#REF!&lt;&gt;":",#REF!&lt;&gt;":"),#REF!/#REF!,":")</f>
        <v>#REF!</v>
      </c>
      <c r="D99" s="21" t="e">
        <f>IF(AND(#REF!&lt;&gt;":",#REF!&lt;&gt;":"),#REF!/#REF!,":")</f>
        <v>#REF!</v>
      </c>
      <c r="E99" s="21" t="e">
        <f>IF(AND(#REF!&lt;&gt;":",#REF!&lt;&gt;":"),#REF!/#REF!,":")</f>
        <v>#REF!</v>
      </c>
      <c r="F99" s="21" t="e">
        <f>IF(AND(#REF!&lt;&gt;":",#REF!&lt;&gt;":"),#REF!/#REF!,":")</f>
        <v>#REF!</v>
      </c>
      <c r="G99" s="21" t="e">
        <f>IF(AND(#REF!&lt;&gt;":",#REF!&lt;&gt;":"),#REF!/#REF!,":")</f>
        <v>#REF!</v>
      </c>
      <c r="H99" s="21" t="e">
        <f>IF(AND(#REF!&lt;&gt;":",#REF!&lt;&gt;":"),#REF!/#REF!,":")</f>
        <v>#REF!</v>
      </c>
      <c r="K99" s="37" t="s">
        <v>28</v>
      </c>
      <c r="L99" s="38" t="e">
        <f t="shared" si="24"/>
        <v>#REF!</v>
      </c>
      <c r="M99" s="38" t="e">
        <f t="shared" si="24"/>
        <v>#REF!</v>
      </c>
      <c r="N99" s="38" t="e">
        <f t="shared" si="24"/>
        <v>#REF!</v>
      </c>
      <c r="O99" s="38" t="e">
        <f t="shared" si="24"/>
        <v>#REF!</v>
      </c>
      <c r="P99" s="38" t="e">
        <f t="shared" si="24"/>
        <v>#REF!</v>
      </c>
      <c r="Q99" s="38" t="e">
        <f t="shared" si="24"/>
        <v>#REF!</v>
      </c>
      <c r="R99" s="38" t="e">
        <f t="shared" si="24"/>
        <v>#REF!</v>
      </c>
    </row>
    <row r="100" spans="1:18" ht="12.75">
      <c r="A100" s="37" t="s">
        <v>27</v>
      </c>
      <c r="B100" s="21" t="e">
        <f>IF(AND(#REF!&lt;&gt;":",#REF!&lt;&gt;":"),#REF!/#REF!,":")</f>
        <v>#REF!</v>
      </c>
      <c r="C100" s="21" t="e">
        <f>IF(AND(#REF!&lt;&gt;":",#REF!&lt;&gt;":"),#REF!/#REF!,":")</f>
        <v>#REF!</v>
      </c>
      <c r="D100" s="21" t="e">
        <f>IF(AND(#REF!&lt;&gt;":",#REF!&lt;&gt;":"),#REF!/#REF!,":")</f>
        <v>#REF!</v>
      </c>
      <c r="E100" s="21" t="e">
        <f>IF(AND(#REF!&lt;&gt;":",#REF!&lt;&gt;":"),#REF!/#REF!,":")</f>
        <v>#REF!</v>
      </c>
      <c r="F100" s="21" t="e">
        <f>IF(AND(#REF!&lt;&gt;":",#REF!&lt;&gt;":"),#REF!/#REF!,":")</f>
        <v>#REF!</v>
      </c>
      <c r="G100" s="21" t="e">
        <f>IF(AND(#REF!&lt;&gt;":",#REF!&lt;&gt;":"),#REF!/#REF!,":")</f>
        <v>#REF!</v>
      </c>
      <c r="H100" s="21" t="e">
        <f>IF(AND(#REF!&lt;&gt;":",#REF!&lt;&gt;":"),#REF!/#REF!,":")</f>
        <v>#REF!</v>
      </c>
      <c r="K100" s="37" t="s">
        <v>27</v>
      </c>
      <c r="L100" s="38" t="e">
        <f t="shared" si="24"/>
        <v>#REF!</v>
      </c>
      <c r="M100" s="38" t="e">
        <f t="shared" si="24"/>
        <v>#REF!</v>
      </c>
      <c r="N100" s="38" t="e">
        <f t="shared" si="24"/>
        <v>#REF!</v>
      </c>
      <c r="O100" s="38" t="e">
        <f t="shared" si="24"/>
        <v>#REF!</v>
      </c>
      <c r="P100" s="38" t="e">
        <f t="shared" si="24"/>
        <v>#REF!</v>
      </c>
      <c r="Q100" s="38" t="e">
        <f t="shared" si="24"/>
        <v>#REF!</v>
      </c>
      <c r="R100" s="38" t="e">
        <f t="shared" si="24"/>
        <v>#REF!</v>
      </c>
    </row>
    <row r="101" spans="1:18" ht="12.75">
      <c r="A101" s="37" t="s">
        <v>26</v>
      </c>
      <c r="B101" s="45" t="s">
        <v>1</v>
      </c>
      <c r="C101" s="21" t="e">
        <f>IF(AND(#REF!&lt;&gt;":",#REF!&lt;&gt;":"),#REF!/#REF!,":")</f>
        <v>#REF!</v>
      </c>
      <c r="D101" s="21" t="e">
        <f>IF(AND(#REF!&lt;&gt;":",#REF!&lt;&gt;":"),#REF!/#REF!,":")</f>
        <v>#REF!</v>
      </c>
      <c r="E101" s="21" t="e">
        <f>IF(AND(#REF!&lt;&gt;":",#REF!&lt;&gt;":"),#REF!/#REF!,":")</f>
        <v>#REF!</v>
      </c>
      <c r="F101" s="21" t="e">
        <f>IF(AND(#REF!&lt;&gt;":",#REF!&lt;&gt;":"),#REF!/#REF!,":")</f>
        <v>#REF!</v>
      </c>
      <c r="G101" s="21" t="e">
        <f>IF(AND(#REF!&lt;&gt;":",#REF!&lt;&gt;":"),#REF!/#REF!,":")</f>
        <v>#REF!</v>
      </c>
      <c r="H101" s="21" t="e">
        <f>IF(AND(#REF!&lt;&gt;":",#REF!&lt;&gt;":"),#REF!/#REF!,":")</f>
        <v>#REF!</v>
      </c>
      <c r="K101" s="37" t="s">
        <v>26</v>
      </c>
      <c r="L101" s="44">
        <v>0</v>
      </c>
      <c r="M101" s="38" t="e">
        <f t="shared" si="24"/>
        <v>#REF!</v>
      </c>
      <c r="N101" s="38" t="e">
        <f t="shared" si="24"/>
        <v>#REF!</v>
      </c>
      <c r="O101" s="38" t="e">
        <f t="shared" si="24"/>
        <v>#REF!</v>
      </c>
      <c r="P101" s="38" t="e">
        <f t="shared" si="24"/>
        <v>#REF!</v>
      </c>
      <c r="Q101" s="38" t="e">
        <f t="shared" si="24"/>
        <v>#REF!</v>
      </c>
      <c r="R101" s="38" t="e">
        <f t="shared" si="24"/>
        <v>#REF!</v>
      </c>
    </row>
    <row r="102" spans="1:18" ht="12.75">
      <c r="A102" s="37" t="s">
        <v>25</v>
      </c>
      <c r="B102" s="21" t="e">
        <f>IF(AND(#REF!&lt;&gt;":",#REF!&lt;&gt;":"),#REF!/#REF!,":")</f>
        <v>#REF!</v>
      </c>
      <c r="C102" s="21" t="e">
        <f>IF(AND(#REF!&lt;&gt;":",#REF!&lt;&gt;":"),#REF!/#REF!,":")</f>
        <v>#REF!</v>
      </c>
      <c r="D102" s="21" t="e">
        <f>IF(AND(#REF!&lt;&gt;":",#REF!&lt;&gt;":"),#REF!/#REF!,":")</f>
        <v>#REF!</v>
      </c>
      <c r="E102" s="21" t="e">
        <f>IF(AND(#REF!&lt;&gt;":",#REF!&lt;&gt;":"),#REF!/#REF!,":")</f>
        <v>#REF!</v>
      </c>
      <c r="F102" s="21" t="e">
        <f>IF(AND(#REF!&lt;&gt;":",#REF!&lt;&gt;":"),#REF!/#REF!,":")</f>
        <v>#REF!</v>
      </c>
      <c r="G102" s="21" t="e">
        <f>IF(AND(#REF!&lt;&gt;":",#REF!&lt;&gt;":"),#REF!/#REF!,":")</f>
        <v>#REF!</v>
      </c>
      <c r="H102" s="21" t="e">
        <f>IF(AND(#REF!&lt;&gt;":",#REF!&lt;&gt;":"),#REF!/#REF!,":")</f>
        <v>#REF!</v>
      </c>
      <c r="K102" s="37" t="s">
        <v>25</v>
      </c>
      <c r="L102" s="38" t="e">
        <f>B13*B102</f>
        <v>#REF!</v>
      </c>
      <c r="M102" s="38" t="e">
        <f t="shared" si="24"/>
        <v>#REF!</v>
      </c>
      <c r="N102" s="38" t="e">
        <f t="shared" si="24"/>
        <v>#REF!</v>
      </c>
      <c r="O102" s="38" t="e">
        <f t="shared" si="24"/>
        <v>#REF!</v>
      </c>
      <c r="P102" s="38" t="e">
        <f t="shared" si="24"/>
        <v>#REF!</v>
      </c>
      <c r="Q102" s="38" t="e">
        <f t="shared" si="24"/>
        <v>#REF!</v>
      </c>
      <c r="R102" s="38" t="e">
        <f t="shared" si="24"/>
        <v>#REF!</v>
      </c>
    </row>
    <row r="103" spans="1:18" ht="12.75">
      <c r="A103" s="37" t="s">
        <v>24</v>
      </c>
      <c r="B103" s="21" t="e">
        <f>IF(AND(#REF!&lt;&gt;":",#REF!&lt;&gt;":"),#REF!/#REF!,":")</f>
        <v>#REF!</v>
      </c>
      <c r="C103" s="21" t="e">
        <f>IF(AND(#REF!&lt;&gt;":",#REF!&lt;&gt;":"),#REF!/#REF!,":")</f>
        <v>#REF!</v>
      </c>
      <c r="D103" s="21" t="e">
        <f>IF(AND(#REF!&lt;&gt;":",#REF!&lt;&gt;":"),#REF!/#REF!,":")</f>
        <v>#REF!</v>
      </c>
      <c r="E103" s="21" t="e">
        <f>IF(AND(#REF!&lt;&gt;":",#REF!&lt;&gt;":"),#REF!/#REF!,":")</f>
        <v>#REF!</v>
      </c>
      <c r="F103" s="21" t="e">
        <f>IF(AND(#REF!&lt;&gt;":",#REF!&lt;&gt;":"),#REF!/#REF!,":")</f>
        <v>#REF!</v>
      </c>
      <c r="G103" s="21" t="e">
        <f>IF(AND(#REF!&lt;&gt;":",#REF!&lt;&gt;":"),#REF!/#REF!,":")</f>
        <v>#REF!</v>
      </c>
      <c r="H103" s="21" t="e">
        <f>IF(AND(#REF!&lt;&gt;":",#REF!&lt;&gt;":"),#REF!/#REF!,":")</f>
        <v>#REF!</v>
      </c>
      <c r="K103" s="37" t="s">
        <v>24</v>
      </c>
      <c r="L103" s="38" t="e">
        <f>B14*B103</f>
        <v>#REF!</v>
      </c>
      <c r="M103" s="38" t="e">
        <f t="shared" si="24"/>
        <v>#REF!</v>
      </c>
      <c r="N103" s="38" t="e">
        <f t="shared" si="24"/>
        <v>#REF!</v>
      </c>
      <c r="O103" s="38" t="e">
        <f t="shared" si="24"/>
        <v>#REF!</v>
      </c>
      <c r="P103" s="38" t="e">
        <f t="shared" si="24"/>
        <v>#REF!</v>
      </c>
      <c r="Q103" s="38" t="e">
        <f t="shared" si="24"/>
        <v>#REF!</v>
      </c>
      <c r="R103" s="38" t="e">
        <f t="shared" si="24"/>
        <v>#REF!</v>
      </c>
    </row>
    <row r="104" spans="1:18" ht="12.75">
      <c r="A104" s="37" t="s">
        <v>23</v>
      </c>
      <c r="B104" s="21" t="e">
        <f>IF(AND(#REF!&lt;&gt;":",#REF!&lt;&gt;":"),#REF!/#REF!,":")</f>
        <v>#REF!</v>
      </c>
      <c r="C104" s="21" t="e">
        <f>IF(AND(#REF!&lt;&gt;":",#REF!&lt;&gt;":"),#REF!/#REF!,":")</f>
        <v>#REF!</v>
      </c>
      <c r="D104" s="21" t="e">
        <f>IF(AND(#REF!&lt;&gt;":",#REF!&lt;&gt;":"),#REF!/#REF!,":")</f>
        <v>#REF!</v>
      </c>
      <c r="E104" s="21" t="e">
        <f>IF(AND(#REF!&lt;&gt;":",#REF!&lt;&gt;":"),#REF!/#REF!,":")</f>
        <v>#REF!</v>
      </c>
      <c r="F104" s="21" t="e">
        <f>IF(AND(#REF!&lt;&gt;":",#REF!&lt;&gt;":"),#REF!/#REF!,":")</f>
        <v>#REF!</v>
      </c>
      <c r="G104" s="21" t="e">
        <f>IF(AND(#REF!&lt;&gt;":",#REF!&lt;&gt;":"),#REF!/#REF!,":")</f>
        <v>#REF!</v>
      </c>
      <c r="H104" s="21" t="e">
        <f>IF(AND(#REF!&lt;&gt;":",#REF!&lt;&gt;":"),#REF!/#REF!,":")</f>
        <v>#REF!</v>
      </c>
      <c r="K104" s="37" t="s">
        <v>23</v>
      </c>
      <c r="L104" s="38" t="e">
        <f>B15*B104</f>
        <v>#REF!</v>
      </c>
      <c r="M104" s="38" t="e">
        <f t="shared" si="24"/>
        <v>#REF!</v>
      </c>
      <c r="N104" s="38" t="e">
        <f t="shared" si="24"/>
        <v>#REF!</v>
      </c>
      <c r="O104" s="38" t="e">
        <f t="shared" si="24"/>
        <v>#REF!</v>
      </c>
      <c r="P104" s="38" t="e">
        <f t="shared" si="24"/>
        <v>#REF!</v>
      </c>
      <c r="Q104" s="38" t="e">
        <f t="shared" si="24"/>
        <v>#REF!</v>
      </c>
      <c r="R104" s="38" t="e">
        <f t="shared" si="24"/>
        <v>#REF!</v>
      </c>
    </row>
    <row r="105" spans="1:18" ht="12.75">
      <c r="A105" s="37" t="s">
        <v>22</v>
      </c>
      <c r="B105" s="21" t="s">
        <v>1</v>
      </c>
      <c r="C105" s="21" t="e">
        <f>IF(AND(#REF!&lt;&gt;":",#REF!&lt;&gt;":"),#REF!/#REF!,":")</f>
        <v>#REF!</v>
      </c>
      <c r="D105" s="21" t="e">
        <f>IF(AND(#REF!&lt;&gt;":",#REF!&lt;&gt;":"),#REF!/#REF!,":")</f>
        <v>#REF!</v>
      </c>
      <c r="E105" s="21" t="e">
        <f>IF(AND(#REF!&lt;&gt;":",#REF!&lt;&gt;":"),#REF!/#REF!,":")</f>
        <v>#REF!</v>
      </c>
      <c r="F105" s="21" t="e">
        <f>IF(AND(#REF!&lt;&gt;":",#REF!&lt;&gt;":"),#REF!/#REF!,":")</f>
        <v>#REF!</v>
      </c>
      <c r="G105" s="45" t="e">
        <f>F105</f>
        <v>#REF!</v>
      </c>
      <c r="H105" s="45" t="e">
        <f>G105</f>
        <v>#REF!</v>
      </c>
      <c r="K105" s="37" t="s">
        <v>22</v>
      </c>
      <c r="L105" s="38">
        <v>0</v>
      </c>
      <c r="M105" s="38" t="e">
        <f t="shared" si="24"/>
        <v>#REF!</v>
      </c>
      <c r="N105" s="38" t="e">
        <f t="shared" si="24"/>
        <v>#REF!</v>
      </c>
      <c r="O105" s="38" t="e">
        <f t="shared" si="24"/>
        <v>#REF!</v>
      </c>
      <c r="P105" s="38" t="e">
        <f t="shared" si="24"/>
        <v>#REF!</v>
      </c>
      <c r="Q105" s="44" t="e">
        <f t="shared" si="24"/>
        <v>#REF!</v>
      </c>
      <c r="R105" s="44" t="e">
        <f t="shared" si="24"/>
        <v>#REF!</v>
      </c>
    </row>
    <row r="106" spans="1:18" ht="12.75">
      <c r="A106" s="37" t="s">
        <v>21</v>
      </c>
      <c r="B106" s="21" t="e">
        <f>IF(AND(#REF!&lt;&gt;":",#REF!&lt;&gt;":"),#REF!/#REF!,":")</f>
        <v>#REF!</v>
      </c>
      <c r="C106" s="21" t="e">
        <f>IF(AND(#REF!&lt;&gt;":",#REF!&lt;&gt;":"),#REF!/#REF!,":")</f>
        <v>#REF!</v>
      </c>
      <c r="D106" s="21" t="e">
        <f>IF(AND(#REF!&lt;&gt;":",#REF!&lt;&gt;":"),#REF!/#REF!,":")</f>
        <v>#REF!</v>
      </c>
      <c r="E106" s="21" t="e">
        <f>IF(AND(#REF!&lt;&gt;":",#REF!&lt;&gt;":"),#REF!/#REF!,":")</f>
        <v>#REF!</v>
      </c>
      <c r="F106" s="21" t="e">
        <f>IF(AND(#REF!&lt;&gt;":",#REF!&lt;&gt;":"),#REF!/#REF!,":")</f>
        <v>#REF!</v>
      </c>
      <c r="G106" s="21" t="e">
        <f>IF(AND(#REF!&lt;&gt;":",#REF!&lt;&gt;":"),#REF!/#REF!,":")</f>
        <v>#REF!</v>
      </c>
      <c r="H106" s="21" t="e">
        <f>IF(AND(#REF!&lt;&gt;":",#REF!&lt;&gt;":"),#REF!/#REF!,":")</f>
        <v>#REF!</v>
      </c>
      <c r="K106" s="37" t="s">
        <v>21</v>
      </c>
      <c r="L106" s="38" t="e">
        <f aca="true" t="shared" si="27" ref="L106:R124">B17*B106</f>
        <v>#REF!</v>
      </c>
      <c r="M106" s="38" t="e">
        <f t="shared" si="24"/>
        <v>#REF!</v>
      </c>
      <c r="N106" s="38" t="e">
        <f t="shared" si="24"/>
        <v>#REF!</v>
      </c>
      <c r="O106" s="38" t="e">
        <f t="shared" si="24"/>
        <v>#REF!</v>
      </c>
      <c r="P106" s="38" t="e">
        <f t="shared" si="24"/>
        <v>#REF!</v>
      </c>
      <c r="Q106" s="38" t="e">
        <f t="shared" si="24"/>
        <v>#REF!</v>
      </c>
      <c r="R106" s="38" t="e">
        <f t="shared" si="24"/>
        <v>#REF!</v>
      </c>
    </row>
    <row r="107" spans="1:18" ht="12.75">
      <c r="A107" s="37" t="s">
        <v>20</v>
      </c>
      <c r="B107" s="21" t="e">
        <f>IF(AND(#REF!&lt;&gt;":",#REF!&lt;&gt;":"),#REF!/#REF!,":")</f>
        <v>#REF!</v>
      </c>
      <c r="C107" s="21" t="e">
        <f>IF(AND(#REF!&lt;&gt;":",#REF!&lt;&gt;":"),#REF!/#REF!,":")</f>
        <v>#REF!</v>
      </c>
      <c r="D107" s="21" t="e">
        <f>IF(AND(#REF!&lt;&gt;":",#REF!&lt;&gt;":"),#REF!/#REF!,":")</f>
        <v>#REF!</v>
      </c>
      <c r="E107" s="21" t="e">
        <f>IF(AND(#REF!&lt;&gt;":",#REF!&lt;&gt;":"),#REF!/#REF!,":")</f>
        <v>#REF!</v>
      </c>
      <c r="F107" s="21" t="e">
        <f>IF(AND(#REF!&lt;&gt;":",#REF!&lt;&gt;":"),#REF!/#REF!,":")</f>
        <v>#REF!</v>
      </c>
      <c r="G107" s="21" t="e">
        <f>IF(AND(#REF!&lt;&gt;":",#REF!&lt;&gt;":"),#REF!/#REF!,":")</f>
        <v>#REF!</v>
      </c>
      <c r="H107" s="21" t="e">
        <f>IF(AND(#REF!&lt;&gt;":",#REF!&lt;&gt;":"),#REF!/#REF!,":")</f>
        <v>#REF!</v>
      </c>
      <c r="K107" s="37" t="s">
        <v>20</v>
      </c>
      <c r="L107" s="38" t="e">
        <f t="shared" si="27"/>
        <v>#REF!</v>
      </c>
      <c r="M107" s="38" t="e">
        <f t="shared" si="24"/>
        <v>#REF!</v>
      </c>
      <c r="N107" s="38" t="e">
        <f t="shared" si="24"/>
        <v>#REF!</v>
      </c>
      <c r="O107" s="38" t="e">
        <f t="shared" si="24"/>
        <v>#REF!</v>
      </c>
      <c r="P107" s="38" t="e">
        <f t="shared" si="24"/>
        <v>#REF!</v>
      </c>
      <c r="Q107" s="38" t="e">
        <f t="shared" si="24"/>
        <v>#REF!</v>
      </c>
      <c r="R107" s="38" t="e">
        <f t="shared" si="24"/>
        <v>#REF!</v>
      </c>
    </row>
    <row r="108" spans="1:18" ht="12.75">
      <c r="A108" s="37" t="s">
        <v>19</v>
      </c>
      <c r="B108" s="21" t="e">
        <f>IF(AND(#REF!&lt;&gt;":",#REF!&lt;&gt;":"),#REF!/#REF!,":")</f>
        <v>#REF!</v>
      </c>
      <c r="C108" s="21" t="e">
        <f>IF(AND(#REF!&lt;&gt;":",#REF!&lt;&gt;":"),#REF!/#REF!,":")</f>
        <v>#REF!</v>
      </c>
      <c r="D108" s="21" t="e">
        <f>IF(AND(#REF!&lt;&gt;":",#REF!&lt;&gt;":"),#REF!/#REF!,":")</f>
        <v>#REF!</v>
      </c>
      <c r="E108" s="21" t="e">
        <f>IF(AND(#REF!&lt;&gt;":",#REF!&lt;&gt;":"),#REF!/#REF!,":")</f>
        <v>#REF!</v>
      </c>
      <c r="F108" s="21" t="e">
        <f>IF(AND(#REF!&lt;&gt;":",#REF!&lt;&gt;":"),#REF!/#REF!,":")</f>
        <v>#REF!</v>
      </c>
      <c r="G108" s="21" t="e">
        <f>IF(AND(#REF!&lt;&gt;":",#REF!&lt;&gt;":"),#REF!/#REF!,":")</f>
        <v>#REF!</v>
      </c>
      <c r="H108" s="21" t="e">
        <f>IF(AND(#REF!&lt;&gt;":",#REF!&lt;&gt;":"),#REF!/#REF!,":")</f>
        <v>#REF!</v>
      </c>
      <c r="K108" s="37" t="s">
        <v>19</v>
      </c>
      <c r="L108" s="38" t="e">
        <f t="shared" si="27"/>
        <v>#REF!</v>
      </c>
      <c r="M108" s="38" t="e">
        <f t="shared" si="24"/>
        <v>#REF!</v>
      </c>
      <c r="N108" s="38" t="e">
        <f t="shared" si="24"/>
        <v>#REF!</v>
      </c>
      <c r="O108" s="38" t="e">
        <f t="shared" si="24"/>
        <v>#REF!</v>
      </c>
      <c r="P108" s="38" t="e">
        <f t="shared" si="24"/>
        <v>#REF!</v>
      </c>
      <c r="Q108" s="38" t="e">
        <f t="shared" si="24"/>
        <v>#REF!</v>
      </c>
      <c r="R108" s="38" t="e">
        <f t="shared" si="24"/>
        <v>#REF!</v>
      </c>
    </row>
    <row r="109" spans="1:18" ht="12.75">
      <c r="A109" s="37" t="s">
        <v>18</v>
      </c>
      <c r="B109" s="21" t="e">
        <f>IF(AND(#REF!&lt;&gt;":",#REF!&lt;&gt;":"),#REF!/#REF!,":")</f>
        <v>#REF!</v>
      </c>
      <c r="C109" s="21" t="e">
        <f>IF(AND(#REF!&lt;&gt;":",#REF!&lt;&gt;":"),#REF!/#REF!,":")</f>
        <v>#REF!</v>
      </c>
      <c r="D109" s="21" t="e">
        <f>IF(AND(#REF!&lt;&gt;":",#REF!&lt;&gt;":"),#REF!/#REF!,":")</f>
        <v>#REF!</v>
      </c>
      <c r="E109" s="21" t="e">
        <f>IF(AND(#REF!&lt;&gt;":",#REF!&lt;&gt;":"),#REF!/#REF!,":")</f>
        <v>#REF!</v>
      </c>
      <c r="F109" s="21" t="e">
        <f>IF(AND(#REF!&lt;&gt;":",#REF!&lt;&gt;":"),#REF!/#REF!,":")</f>
        <v>#REF!</v>
      </c>
      <c r="G109" s="21" t="e">
        <f>IF(AND(#REF!&lt;&gt;":",#REF!&lt;&gt;":"),#REF!/#REF!,":")</f>
        <v>#REF!</v>
      </c>
      <c r="H109" s="21" t="e">
        <f>IF(AND(#REF!&lt;&gt;":",#REF!&lt;&gt;":"),#REF!/#REF!,":")</f>
        <v>#REF!</v>
      </c>
      <c r="K109" s="37" t="s">
        <v>18</v>
      </c>
      <c r="L109" s="38" t="e">
        <f t="shared" si="27"/>
        <v>#REF!</v>
      </c>
      <c r="M109" s="38" t="e">
        <f t="shared" si="24"/>
        <v>#REF!</v>
      </c>
      <c r="N109" s="38" t="e">
        <f t="shared" si="24"/>
        <v>#REF!</v>
      </c>
      <c r="O109" s="38" t="e">
        <f t="shared" si="24"/>
        <v>#REF!</v>
      </c>
      <c r="P109" s="38" t="e">
        <f t="shared" si="24"/>
        <v>#REF!</v>
      </c>
      <c r="Q109" s="38" t="e">
        <f t="shared" si="24"/>
        <v>#REF!</v>
      </c>
      <c r="R109" s="38" t="e">
        <f t="shared" si="24"/>
        <v>#REF!</v>
      </c>
    </row>
    <row r="110" spans="1:19" ht="12.75">
      <c r="A110" s="37" t="s">
        <v>17</v>
      </c>
      <c r="B110" s="45" t="e">
        <f aca="true" t="shared" si="28" ref="B110:F110">C110</f>
        <v>#REF!</v>
      </c>
      <c r="C110" s="45" t="e">
        <f t="shared" si="28"/>
        <v>#REF!</v>
      </c>
      <c r="D110" s="45" t="e">
        <f t="shared" si="28"/>
        <v>#REF!</v>
      </c>
      <c r="E110" s="45" t="e">
        <f t="shared" si="28"/>
        <v>#REF!</v>
      </c>
      <c r="F110" s="45" t="e">
        <f t="shared" si="28"/>
        <v>#REF!</v>
      </c>
      <c r="G110" s="45" t="e">
        <f>I110</f>
        <v>#REF!</v>
      </c>
      <c r="H110" s="45" t="e">
        <f>I110</f>
        <v>#REF!</v>
      </c>
      <c r="I110" s="45" t="e">
        <f>(#REF!+#REF!)/(#REF!+#REF!)</f>
        <v>#REF!</v>
      </c>
      <c r="K110" s="37" t="s">
        <v>17</v>
      </c>
      <c r="L110" s="44" t="e">
        <f t="shared" si="27"/>
        <v>#REF!</v>
      </c>
      <c r="M110" s="44" t="e">
        <f t="shared" si="27"/>
        <v>#REF!</v>
      </c>
      <c r="N110" s="44" t="e">
        <f t="shared" si="27"/>
        <v>#REF!</v>
      </c>
      <c r="O110" s="44" t="e">
        <f t="shared" si="27"/>
        <v>#REF!</v>
      </c>
      <c r="P110" s="44" t="e">
        <f t="shared" si="27"/>
        <v>#REF!</v>
      </c>
      <c r="Q110" s="44" t="e">
        <f t="shared" si="27"/>
        <v>#REF!</v>
      </c>
      <c r="R110" s="44" t="e">
        <f t="shared" si="27"/>
        <v>#REF!</v>
      </c>
      <c r="S110" s="45"/>
    </row>
    <row r="111" spans="1:18" ht="12.75">
      <c r="A111" s="37" t="s">
        <v>16</v>
      </c>
      <c r="B111" s="21" t="e">
        <f>IF(AND(#REF!&lt;&gt;":",#REF!&lt;&gt;":"),#REF!/#REF!,":")</f>
        <v>#REF!</v>
      </c>
      <c r="C111" s="21" t="e">
        <f>IF(AND(#REF!&lt;&gt;":",#REF!&lt;&gt;":"),#REF!/#REF!,":")</f>
        <v>#REF!</v>
      </c>
      <c r="D111" s="21" t="e">
        <f>IF(AND(#REF!&lt;&gt;":",#REF!&lt;&gt;":"),#REF!/#REF!,":")</f>
        <v>#REF!</v>
      </c>
      <c r="E111" s="21" t="e">
        <f>IF(AND(#REF!&lt;&gt;":",#REF!&lt;&gt;":"),#REF!/#REF!,":")</f>
        <v>#REF!</v>
      </c>
      <c r="F111" s="21" t="e">
        <f>IF(AND(#REF!&lt;&gt;":",#REF!&lt;&gt;":"),#REF!/#REF!,":")</f>
        <v>#REF!</v>
      </c>
      <c r="G111" s="21" t="e">
        <f>IF(AND(#REF!&lt;&gt;":",#REF!&lt;&gt;":"),#REF!/#REF!,":")</f>
        <v>#REF!</v>
      </c>
      <c r="H111" s="21" t="e">
        <f>IF(AND(#REF!&lt;&gt;":",#REF!&lt;&gt;":"),#REF!/#REF!,":")</f>
        <v>#REF!</v>
      </c>
      <c r="K111" s="37" t="s">
        <v>16</v>
      </c>
      <c r="L111" s="38" t="e">
        <f t="shared" si="27"/>
        <v>#REF!</v>
      </c>
      <c r="M111" s="38" t="e">
        <f t="shared" si="27"/>
        <v>#REF!</v>
      </c>
      <c r="N111" s="38" t="e">
        <f t="shared" si="27"/>
        <v>#REF!</v>
      </c>
      <c r="O111" s="38" t="e">
        <f t="shared" si="27"/>
        <v>#REF!</v>
      </c>
      <c r="P111" s="38" t="e">
        <f t="shared" si="27"/>
        <v>#REF!</v>
      </c>
      <c r="Q111" s="38" t="e">
        <f t="shared" si="27"/>
        <v>#REF!</v>
      </c>
      <c r="R111" s="38" t="e">
        <f t="shared" si="27"/>
        <v>#REF!</v>
      </c>
    </row>
    <row r="112" spans="1:18" ht="12.75">
      <c r="A112" s="37" t="s">
        <v>15</v>
      </c>
      <c r="B112" s="21" t="e">
        <f>IF(AND(#REF!&lt;&gt;":",#REF!&lt;&gt;":"),#REF!/#REF!,":")</f>
        <v>#REF!</v>
      </c>
      <c r="C112" s="21" t="e">
        <f>IF(AND(#REF!&lt;&gt;":",#REF!&lt;&gt;":"),#REF!/#REF!,":")</f>
        <v>#REF!</v>
      </c>
      <c r="D112" s="21" t="e">
        <f>IF(AND(#REF!&lt;&gt;":",#REF!&lt;&gt;":"),#REF!/#REF!,":")</f>
        <v>#REF!</v>
      </c>
      <c r="E112" s="21" t="e">
        <f>IF(AND(#REF!&lt;&gt;":",#REF!&lt;&gt;":"),#REF!/#REF!,":")</f>
        <v>#REF!</v>
      </c>
      <c r="F112" s="21" t="e">
        <f>IF(AND(#REF!&lt;&gt;":",#REF!&lt;&gt;":"),#REF!/#REF!,":")</f>
        <v>#REF!</v>
      </c>
      <c r="G112" s="21" t="e">
        <f>IF(AND(#REF!&lt;&gt;":",#REF!&lt;&gt;":"),#REF!/#REF!,":")</f>
        <v>#REF!</v>
      </c>
      <c r="H112" s="21" t="e">
        <f>IF(AND(#REF!&lt;&gt;":",#REF!&lt;&gt;":"),#REF!/#REF!,":")</f>
        <v>#REF!</v>
      </c>
      <c r="K112" s="37" t="s">
        <v>15</v>
      </c>
      <c r="L112" s="38" t="e">
        <f t="shared" si="27"/>
        <v>#REF!</v>
      </c>
      <c r="M112" s="38" t="e">
        <f t="shared" si="27"/>
        <v>#REF!</v>
      </c>
      <c r="N112" s="38" t="e">
        <f t="shared" si="27"/>
        <v>#REF!</v>
      </c>
      <c r="O112" s="38" t="e">
        <f t="shared" si="27"/>
        <v>#REF!</v>
      </c>
      <c r="P112" s="38" t="e">
        <f t="shared" si="27"/>
        <v>#REF!</v>
      </c>
      <c r="Q112" s="38" t="e">
        <f t="shared" si="27"/>
        <v>#REF!</v>
      </c>
      <c r="R112" s="38" t="e">
        <f t="shared" si="27"/>
        <v>#REF!</v>
      </c>
    </row>
    <row r="113" spans="1:18" ht="12.75">
      <c r="A113" s="37" t="s">
        <v>14</v>
      </c>
      <c r="B113" s="45" t="e">
        <f aca="true" t="shared" si="29" ref="B113:D113">C113</f>
        <v>#REF!</v>
      </c>
      <c r="C113" s="45" t="e">
        <f t="shared" si="29"/>
        <v>#REF!</v>
      </c>
      <c r="D113" s="45" t="e">
        <f t="shared" si="29"/>
        <v>#REF!</v>
      </c>
      <c r="E113" s="45" t="e">
        <f>F113</f>
        <v>#REF!</v>
      </c>
      <c r="F113" s="21" t="e">
        <f>IF(AND(#REF!&lt;&gt;":",#REF!&lt;&gt;":"),#REF!/#REF!,":")</f>
        <v>#REF!</v>
      </c>
      <c r="G113" s="21" t="e">
        <f>IF(AND(#REF!&lt;&gt;":",#REF!&lt;&gt;":"),#REF!/#REF!,":")</f>
        <v>#REF!</v>
      </c>
      <c r="H113" s="21" t="e">
        <f>IF(AND(#REF!&lt;&gt;":",#REF!&lt;&gt;":"),#REF!/#REF!,":")</f>
        <v>#REF!</v>
      </c>
      <c r="K113" s="37" t="s">
        <v>14</v>
      </c>
      <c r="L113" s="44" t="e">
        <f t="shared" si="27"/>
        <v>#REF!</v>
      </c>
      <c r="M113" s="44" t="e">
        <f t="shared" si="27"/>
        <v>#REF!</v>
      </c>
      <c r="N113" s="44" t="e">
        <f t="shared" si="27"/>
        <v>#REF!</v>
      </c>
      <c r="O113" s="44" t="e">
        <f t="shared" si="27"/>
        <v>#REF!</v>
      </c>
      <c r="P113" s="38" t="e">
        <f t="shared" si="27"/>
        <v>#REF!</v>
      </c>
      <c r="Q113" s="38" t="e">
        <f t="shared" si="27"/>
        <v>#REF!</v>
      </c>
      <c r="R113" s="38" t="e">
        <f t="shared" si="27"/>
        <v>#REF!</v>
      </c>
    </row>
    <row r="114" spans="1:18" ht="12.75">
      <c r="A114" s="37" t="s">
        <v>13</v>
      </c>
      <c r="B114" s="21" t="e">
        <f>IF(AND(#REF!&lt;&gt;":",#REF!&lt;&gt;":"),#REF!/#REF!,":")</f>
        <v>#REF!</v>
      </c>
      <c r="C114" s="21" t="e">
        <f>IF(AND(#REF!&lt;&gt;":",#REF!&lt;&gt;":"),#REF!/#REF!,":")</f>
        <v>#REF!</v>
      </c>
      <c r="D114" s="21" t="e">
        <f>IF(AND(#REF!&lt;&gt;":",#REF!&lt;&gt;":"),#REF!/#REF!,":")</f>
        <v>#REF!</v>
      </c>
      <c r="E114" s="21" t="e">
        <f>IF(AND(#REF!&lt;&gt;":",#REF!&lt;&gt;":"),#REF!/#REF!,":")</f>
        <v>#REF!</v>
      </c>
      <c r="F114" s="21" t="e">
        <f>IF(AND(#REF!&lt;&gt;":",#REF!&lt;&gt;":"),#REF!/#REF!,":")</f>
        <v>#REF!</v>
      </c>
      <c r="G114" s="21" t="e">
        <f>IF(AND(#REF!&lt;&gt;":",#REF!&lt;&gt;":"),#REF!/#REF!,":")</f>
        <v>#REF!</v>
      </c>
      <c r="H114" s="21" t="e">
        <f>IF(AND(#REF!&lt;&gt;":",#REF!&lt;&gt;":"),#REF!/#REF!,":")</f>
        <v>#REF!</v>
      </c>
      <c r="K114" s="37" t="s">
        <v>13</v>
      </c>
      <c r="L114" s="38" t="e">
        <f t="shared" si="27"/>
        <v>#REF!</v>
      </c>
      <c r="M114" s="38" t="e">
        <f t="shared" si="27"/>
        <v>#REF!</v>
      </c>
      <c r="N114" s="38" t="e">
        <f t="shared" si="27"/>
        <v>#REF!</v>
      </c>
      <c r="O114" s="38" t="e">
        <f t="shared" si="27"/>
        <v>#REF!</v>
      </c>
      <c r="P114" s="38" t="e">
        <f t="shared" si="27"/>
        <v>#REF!</v>
      </c>
      <c r="Q114" s="38" t="e">
        <f t="shared" si="27"/>
        <v>#REF!</v>
      </c>
      <c r="R114" s="38" t="e">
        <f t="shared" si="27"/>
        <v>#REF!</v>
      </c>
    </row>
    <row r="115" spans="1:18" ht="12.75">
      <c r="A115" s="37" t="s">
        <v>12</v>
      </c>
      <c r="B115" s="21" t="e">
        <f>IF(AND(#REF!&lt;&gt;":",#REF!&lt;&gt;":"),#REF!/#REF!,":")</f>
        <v>#REF!</v>
      </c>
      <c r="C115" s="21" t="e">
        <f>IF(AND(#REF!&lt;&gt;":",#REF!&lt;&gt;":"),#REF!/#REF!,":")</f>
        <v>#REF!</v>
      </c>
      <c r="D115" s="21" t="e">
        <f>IF(AND(#REF!&lt;&gt;":",#REF!&lt;&gt;":"),#REF!/#REF!,":")</f>
        <v>#REF!</v>
      </c>
      <c r="E115" s="21" t="e">
        <f>IF(AND(#REF!&lt;&gt;":",#REF!&lt;&gt;":"),#REF!/#REF!,":")</f>
        <v>#REF!</v>
      </c>
      <c r="F115" s="21" t="e">
        <f>IF(AND(#REF!&lt;&gt;":",#REF!&lt;&gt;":"),#REF!/#REF!,":")</f>
        <v>#REF!</v>
      </c>
      <c r="G115" s="21" t="e">
        <f>IF(AND(#REF!&lt;&gt;":",#REF!&lt;&gt;":"),#REF!/#REF!,":")</f>
        <v>#REF!</v>
      </c>
      <c r="H115" s="21" t="e">
        <f>IF(AND(#REF!&lt;&gt;":",#REF!&lt;&gt;":"),#REF!/#REF!,":")</f>
        <v>#REF!</v>
      </c>
      <c r="K115" s="37" t="s">
        <v>12</v>
      </c>
      <c r="L115" s="38" t="e">
        <f t="shared" si="27"/>
        <v>#REF!</v>
      </c>
      <c r="M115" s="38" t="e">
        <f t="shared" si="27"/>
        <v>#REF!</v>
      </c>
      <c r="N115" s="38" t="e">
        <f t="shared" si="27"/>
        <v>#REF!</v>
      </c>
      <c r="O115" s="38" t="e">
        <f t="shared" si="27"/>
        <v>#REF!</v>
      </c>
      <c r="P115" s="38" t="e">
        <f t="shared" si="27"/>
        <v>#REF!</v>
      </c>
      <c r="Q115" s="38" t="e">
        <f t="shared" si="27"/>
        <v>#REF!</v>
      </c>
      <c r="R115" s="38" t="e">
        <f t="shared" si="27"/>
        <v>#REF!</v>
      </c>
    </row>
    <row r="116" spans="1:18" ht="12.75">
      <c r="A116" s="37" t="s">
        <v>11</v>
      </c>
      <c r="B116" s="21" t="e">
        <f>IF(AND(#REF!&lt;&gt;":",#REF!&lt;&gt;":"),#REF!/#REF!,":")</f>
        <v>#REF!</v>
      </c>
      <c r="C116" s="21" t="e">
        <f>IF(AND(#REF!&lt;&gt;":",#REF!&lt;&gt;":"),#REF!/#REF!,":")</f>
        <v>#REF!</v>
      </c>
      <c r="D116" s="21" t="e">
        <f>IF(AND(#REF!&lt;&gt;":",#REF!&lt;&gt;":"),#REF!/#REF!,":")</f>
        <v>#REF!</v>
      </c>
      <c r="E116" s="21" t="e">
        <f>IF(AND(#REF!&lt;&gt;":",#REF!&lt;&gt;":"),#REF!/#REF!,":")</f>
        <v>#REF!</v>
      </c>
      <c r="F116" s="21" t="e">
        <f>IF(AND(#REF!&lt;&gt;":",#REF!&lt;&gt;":"),#REF!/#REF!,":")</f>
        <v>#REF!</v>
      </c>
      <c r="G116" s="21" t="e">
        <f>IF(AND(#REF!&lt;&gt;":",#REF!&lt;&gt;":"),#REF!/#REF!,":")</f>
        <v>#REF!</v>
      </c>
      <c r="H116" s="21" t="e">
        <f>IF(AND(#REF!&lt;&gt;":",#REF!&lt;&gt;":"),#REF!/#REF!,":")</f>
        <v>#REF!</v>
      </c>
      <c r="K116" s="37" t="s">
        <v>11</v>
      </c>
      <c r="L116" s="38" t="e">
        <f t="shared" si="27"/>
        <v>#REF!</v>
      </c>
      <c r="M116" s="38" t="e">
        <f t="shared" si="27"/>
        <v>#REF!</v>
      </c>
      <c r="N116" s="38" t="e">
        <f t="shared" si="27"/>
        <v>#REF!</v>
      </c>
      <c r="O116" s="38" t="e">
        <f t="shared" si="27"/>
        <v>#REF!</v>
      </c>
      <c r="P116" s="38" t="e">
        <f t="shared" si="27"/>
        <v>#REF!</v>
      </c>
      <c r="Q116" s="38" t="e">
        <f t="shared" si="27"/>
        <v>#REF!</v>
      </c>
      <c r="R116" s="38" t="e">
        <f t="shared" si="27"/>
        <v>#REF!</v>
      </c>
    </row>
    <row r="117" spans="1:18" ht="12.75">
      <c r="A117" s="37" t="s">
        <v>10</v>
      </c>
      <c r="B117" s="21" t="e">
        <f>IF(AND(#REF!&lt;&gt;":",#REF!&lt;&gt;":"),#REF!/#REF!,":")</f>
        <v>#REF!</v>
      </c>
      <c r="C117" s="21" t="e">
        <f>IF(AND(#REF!&lt;&gt;":",#REF!&lt;&gt;":"),#REF!/#REF!,":")</f>
        <v>#REF!</v>
      </c>
      <c r="D117" s="21" t="e">
        <f>IF(AND(#REF!&lt;&gt;":",#REF!&lt;&gt;":"),#REF!/#REF!,":")</f>
        <v>#REF!</v>
      </c>
      <c r="E117" s="21" t="e">
        <f>IF(AND(#REF!&lt;&gt;":",#REF!&lt;&gt;":"),#REF!/#REF!,":")</f>
        <v>#REF!</v>
      </c>
      <c r="F117" s="21" t="e">
        <f>IF(AND(#REF!&lt;&gt;":",#REF!&lt;&gt;":"),#REF!/#REF!,":")</f>
        <v>#REF!</v>
      </c>
      <c r="G117" s="21" t="e">
        <f>IF(AND(#REF!&lt;&gt;":",#REF!&lt;&gt;":"),#REF!/#REF!,":")</f>
        <v>#REF!</v>
      </c>
      <c r="H117" s="21" t="e">
        <f>IF(AND(#REF!&lt;&gt;":",#REF!&lt;&gt;":"),#REF!/#REF!,":")</f>
        <v>#REF!</v>
      </c>
      <c r="K117" s="37" t="s">
        <v>10</v>
      </c>
      <c r="L117" s="38" t="e">
        <f t="shared" si="27"/>
        <v>#REF!</v>
      </c>
      <c r="M117" s="38" t="e">
        <f t="shared" si="27"/>
        <v>#REF!</v>
      </c>
      <c r="N117" s="38" t="e">
        <f t="shared" si="27"/>
        <v>#REF!</v>
      </c>
      <c r="O117" s="38" t="e">
        <f t="shared" si="27"/>
        <v>#REF!</v>
      </c>
      <c r="P117" s="38" t="e">
        <f t="shared" si="27"/>
        <v>#REF!</v>
      </c>
      <c r="Q117" s="38" t="e">
        <f t="shared" si="27"/>
        <v>#REF!</v>
      </c>
      <c r="R117" s="38" t="e">
        <f t="shared" si="27"/>
        <v>#REF!</v>
      </c>
    </row>
    <row r="118" spans="1:18" ht="12.75">
      <c r="A118" s="37" t="s">
        <v>9</v>
      </c>
      <c r="B118" s="45" t="e">
        <f>C118</f>
        <v>#REF!</v>
      </c>
      <c r="C118" s="21" t="e">
        <f>IF(AND(#REF!&lt;&gt;":",#REF!&lt;&gt;":"),#REF!/#REF!,":")</f>
        <v>#REF!</v>
      </c>
      <c r="D118" s="21" t="e">
        <f>IF(AND(#REF!&lt;&gt;":",#REF!&lt;&gt;":"),#REF!/#REF!,":")</f>
        <v>#REF!</v>
      </c>
      <c r="E118" s="21" t="e">
        <f>IF(AND(#REF!&lt;&gt;":",#REF!&lt;&gt;":"),#REF!/#REF!,":")</f>
        <v>#REF!</v>
      </c>
      <c r="F118" s="21" t="e">
        <f>IF(AND(#REF!&lt;&gt;":",#REF!&lt;&gt;":"),#REF!/#REF!,":")</f>
        <v>#REF!</v>
      </c>
      <c r="G118" s="21" t="e">
        <f>IF(AND(#REF!&lt;&gt;":",#REF!&lt;&gt;":"),#REF!/#REF!,":")</f>
        <v>#REF!</v>
      </c>
      <c r="H118" s="21" t="e">
        <f>IF(AND(#REF!&lt;&gt;":",#REF!&lt;&gt;":"),#REF!/#REF!,":")</f>
        <v>#REF!</v>
      </c>
      <c r="K118" s="37" t="s">
        <v>9</v>
      </c>
      <c r="L118" s="44" t="e">
        <f t="shared" si="27"/>
        <v>#REF!</v>
      </c>
      <c r="M118" s="38" t="e">
        <f t="shared" si="27"/>
        <v>#REF!</v>
      </c>
      <c r="N118" s="38" t="e">
        <f t="shared" si="27"/>
        <v>#REF!</v>
      </c>
      <c r="O118" s="38" t="e">
        <f t="shared" si="27"/>
        <v>#REF!</v>
      </c>
      <c r="P118" s="38" t="e">
        <f t="shared" si="27"/>
        <v>#REF!</v>
      </c>
      <c r="Q118" s="38" t="e">
        <f t="shared" si="27"/>
        <v>#REF!</v>
      </c>
      <c r="R118" s="38" t="e">
        <f t="shared" si="27"/>
        <v>#REF!</v>
      </c>
    </row>
    <row r="119" spans="1:18" ht="12.75">
      <c r="A119" s="37" t="s">
        <v>8</v>
      </c>
      <c r="B119" s="21" t="e">
        <f>IF(AND(#REF!&lt;&gt;":",#REF!&lt;&gt;":"),#REF!/#REF!,":")</f>
        <v>#REF!</v>
      </c>
      <c r="C119" s="21" t="e">
        <f>IF(AND(#REF!&lt;&gt;":",#REF!&lt;&gt;":"),#REF!/#REF!,":")</f>
        <v>#REF!</v>
      </c>
      <c r="D119" s="21" t="e">
        <f>IF(AND(#REF!&lt;&gt;":",#REF!&lt;&gt;":"),#REF!/#REF!,":")</f>
        <v>#REF!</v>
      </c>
      <c r="E119" s="21" t="e">
        <f>IF(AND(#REF!&lt;&gt;":",#REF!&lt;&gt;":"),#REF!/#REF!,":")</f>
        <v>#REF!</v>
      </c>
      <c r="F119" s="21" t="e">
        <f>IF(AND(#REF!&lt;&gt;":",#REF!&lt;&gt;":"),#REF!/#REF!,":")</f>
        <v>#REF!</v>
      </c>
      <c r="G119" s="21" t="e">
        <f>IF(AND(#REF!&lt;&gt;":",#REF!&lt;&gt;":"),#REF!/#REF!,":")</f>
        <v>#REF!</v>
      </c>
      <c r="H119" s="21" t="e">
        <f>IF(AND(#REF!&lt;&gt;":",#REF!&lt;&gt;":"),#REF!/#REF!,":")</f>
        <v>#REF!</v>
      </c>
      <c r="K119" s="37" t="s">
        <v>8</v>
      </c>
      <c r="L119" s="38" t="e">
        <f t="shared" si="27"/>
        <v>#REF!</v>
      </c>
      <c r="M119" s="38" t="e">
        <f t="shared" si="27"/>
        <v>#REF!</v>
      </c>
      <c r="N119" s="38" t="e">
        <f t="shared" si="27"/>
        <v>#REF!</v>
      </c>
      <c r="O119" s="38" t="e">
        <f t="shared" si="27"/>
        <v>#REF!</v>
      </c>
      <c r="P119" s="38" t="e">
        <f t="shared" si="27"/>
        <v>#REF!</v>
      </c>
      <c r="Q119" s="38" t="e">
        <f t="shared" si="27"/>
        <v>#REF!</v>
      </c>
      <c r="R119" s="38" t="e">
        <f t="shared" si="27"/>
        <v>#REF!</v>
      </c>
    </row>
    <row r="120" spans="1:18" ht="12.75">
      <c r="A120" s="37" t="s">
        <v>7</v>
      </c>
      <c r="B120" s="21" t="e">
        <f>IF(AND(#REF!&lt;&gt;":",#REF!&lt;&gt;":"),#REF!/#REF!,":")</f>
        <v>#REF!</v>
      </c>
      <c r="C120" s="21" t="e">
        <f>IF(AND(#REF!&lt;&gt;":",#REF!&lt;&gt;":"),#REF!/#REF!,":")</f>
        <v>#REF!</v>
      </c>
      <c r="D120" s="21" t="e">
        <f>IF(AND(#REF!&lt;&gt;":",#REF!&lt;&gt;":"),#REF!/#REF!,":")</f>
        <v>#REF!</v>
      </c>
      <c r="E120" s="21" t="e">
        <f>IF(AND(#REF!&lt;&gt;":",#REF!&lt;&gt;":"),#REF!/#REF!,":")</f>
        <v>#REF!</v>
      </c>
      <c r="F120" s="21" t="e">
        <f>IF(AND(#REF!&lt;&gt;":",#REF!&lt;&gt;":"),#REF!/#REF!,":")</f>
        <v>#REF!</v>
      </c>
      <c r="G120" s="21" t="e">
        <f>IF(AND(#REF!&lt;&gt;":",#REF!&lt;&gt;":"),#REF!/#REF!,":")</f>
        <v>#REF!</v>
      </c>
      <c r="H120" s="21" t="e">
        <f>IF(AND(#REF!&lt;&gt;":",#REF!&lt;&gt;":"),#REF!/#REF!,":")</f>
        <v>#REF!</v>
      </c>
      <c r="K120" s="37" t="s">
        <v>7</v>
      </c>
      <c r="L120" s="38" t="e">
        <f t="shared" si="27"/>
        <v>#REF!</v>
      </c>
      <c r="M120" s="38" t="e">
        <f t="shared" si="27"/>
        <v>#REF!</v>
      </c>
      <c r="N120" s="38" t="e">
        <f t="shared" si="27"/>
        <v>#REF!</v>
      </c>
      <c r="O120" s="38" t="e">
        <f t="shared" si="27"/>
        <v>#REF!</v>
      </c>
      <c r="P120" s="38" t="e">
        <f t="shared" si="27"/>
        <v>#REF!</v>
      </c>
      <c r="Q120" s="38" t="e">
        <f t="shared" si="27"/>
        <v>#REF!</v>
      </c>
      <c r="R120" s="38" t="e">
        <f t="shared" si="27"/>
        <v>#REF!</v>
      </c>
    </row>
    <row r="121" spans="1:18" ht="12.75">
      <c r="A121" s="37" t="s">
        <v>6</v>
      </c>
      <c r="B121" s="21" t="e">
        <f>IF(AND(#REF!&lt;&gt;":",#REF!&lt;&gt;":"),#REF!/#REF!,":")</f>
        <v>#REF!</v>
      </c>
      <c r="C121" s="21" t="e">
        <f>IF(AND(#REF!&lt;&gt;":",#REF!&lt;&gt;":"),#REF!/#REF!,":")</f>
        <v>#REF!</v>
      </c>
      <c r="D121" s="21" t="e">
        <f>IF(AND(#REF!&lt;&gt;":",#REF!&lt;&gt;":"),#REF!/#REF!,":")</f>
        <v>#REF!</v>
      </c>
      <c r="E121" s="21" t="e">
        <f>IF(AND(#REF!&lt;&gt;":",#REF!&lt;&gt;":"),#REF!/#REF!,":")</f>
        <v>#REF!</v>
      </c>
      <c r="F121" s="21" t="e">
        <f>IF(AND(#REF!&lt;&gt;":",#REF!&lt;&gt;":"),#REF!/#REF!,":")</f>
        <v>#REF!</v>
      </c>
      <c r="G121" s="21" t="e">
        <f>IF(AND(#REF!&lt;&gt;":",#REF!&lt;&gt;":"),#REF!/#REF!,":")</f>
        <v>#REF!</v>
      </c>
      <c r="H121" s="21" t="e">
        <f>IF(AND(#REF!&lt;&gt;":",#REF!&lt;&gt;":"),#REF!/#REF!,":")</f>
        <v>#REF!</v>
      </c>
      <c r="K121" s="37" t="s">
        <v>6</v>
      </c>
      <c r="L121" s="38" t="e">
        <f t="shared" si="27"/>
        <v>#REF!</v>
      </c>
      <c r="M121" s="38" t="e">
        <f t="shared" si="27"/>
        <v>#REF!</v>
      </c>
      <c r="N121" s="38" t="e">
        <f t="shared" si="27"/>
        <v>#REF!</v>
      </c>
      <c r="O121" s="38" t="e">
        <f t="shared" si="27"/>
        <v>#REF!</v>
      </c>
      <c r="P121" s="38" t="e">
        <f t="shared" si="27"/>
        <v>#REF!</v>
      </c>
      <c r="Q121" s="38" t="e">
        <f t="shared" si="27"/>
        <v>#REF!</v>
      </c>
      <c r="R121" s="38"/>
    </row>
    <row r="122" spans="1:18" ht="12.75">
      <c r="A122" s="37" t="s">
        <v>5</v>
      </c>
      <c r="B122" s="21" t="e">
        <f>IF(AND(#REF!&lt;&gt;":",#REF!&lt;&gt;":"),#REF!/#REF!,":")</f>
        <v>#REF!</v>
      </c>
      <c r="C122" s="21" t="e">
        <f>IF(AND(#REF!&lt;&gt;":",#REF!&lt;&gt;":"),#REF!/#REF!,":")</f>
        <v>#REF!</v>
      </c>
      <c r="D122" s="21" t="e">
        <f>IF(AND(#REF!&lt;&gt;":",#REF!&lt;&gt;":"),#REF!/#REF!,":")</f>
        <v>#REF!</v>
      </c>
      <c r="E122" s="21" t="e">
        <f>IF(AND(#REF!&lt;&gt;":",#REF!&lt;&gt;":"),#REF!/#REF!,":")</f>
        <v>#REF!</v>
      </c>
      <c r="F122" s="21" t="e">
        <f>IF(AND(#REF!&lt;&gt;":",#REF!&lt;&gt;":"),#REF!/#REF!,":")</f>
        <v>#REF!</v>
      </c>
      <c r="G122" s="21" t="e">
        <f>IF(AND(#REF!&lt;&gt;":",#REF!&lt;&gt;":"),#REF!/#REF!,":")</f>
        <v>#REF!</v>
      </c>
      <c r="H122" s="21" t="e">
        <f>IF(AND(#REF!&lt;&gt;":",#REF!&lt;&gt;":"),#REF!/#REF!,":")</f>
        <v>#REF!</v>
      </c>
      <c r="K122" s="37" t="s">
        <v>5</v>
      </c>
      <c r="L122" s="38" t="e">
        <f t="shared" si="27"/>
        <v>#REF!</v>
      </c>
      <c r="M122" s="38" t="e">
        <f t="shared" si="27"/>
        <v>#REF!</v>
      </c>
      <c r="N122" s="38" t="e">
        <f t="shared" si="27"/>
        <v>#REF!</v>
      </c>
      <c r="O122" s="38" t="e">
        <f t="shared" si="27"/>
        <v>#REF!</v>
      </c>
      <c r="P122" s="38" t="e">
        <f t="shared" si="27"/>
        <v>#REF!</v>
      </c>
      <c r="Q122" s="38" t="e">
        <f t="shared" si="27"/>
        <v>#REF!</v>
      </c>
      <c r="R122" s="38" t="e">
        <f>H33*H122</f>
        <v>#REF!</v>
      </c>
    </row>
    <row r="123" spans="1:18" ht="12.75">
      <c r="A123" s="37" t="s">
        <v>4</v>
      </c>
      <c r="B123" s="21" t="e">
        <f>IF(AND(#REF!&lt;&gt;":",#REF!&lt;&gt;":"),#REF!/#REF!,":")</f>
        <v>#REF!</v>
      </c>
      <c r="C123" s="21" t="e">
        <f>IF(AND(#REF!&lt;&gt;":",#REF!&lt;&gt;":"),#REF!/#REF!,":")</f>
        <v>#REF!</v>
      </c>
      <c r="D123" s="21" t="e">
        <f>IF(AND(#REF!&lt;&gt;":",#REF!&lt;&gt;":"),#REF!/#REF!,":")</f>
        <v>#REF!</v>
      </c>
      <c r="E123" s="21" t="e">
        <f>IF(AND(#REF!&lt;&gt;":",#REF!&lt;&gt;":"),#REF!/#REF!,":")</f>
        <v>#REF!</v>
      </c>
      <c r="F123" s="21" t="e">
        <f>IF(AND(#REF!&lt;&gt;":",#REF!&lt;&gt;":"),#REF!/#REF!,":")</f>
        <v>#REF!</v>
      </c>
      <c r="G123" s="21" t="e">
        <f>IF(AND(#REF!&lt;&gt;":",#REF!&lt;&gt;":"),#REF!/#REF!,":")</f>
        <v>#REF!</v>
      </c>
      <c r="H123" s="21" t="e">
        <f>IF(AND(#REF!&lt;&gt;":",#REF!&lt;&gt;":"),#REF!/#REF!,":")</f>
        <v>#REF!</v>
      </c>
      <c r="K123" s="37" t="s">
        <v>4</v>
      </c>
      <c r="L123" s="38" t="e">
        <f t="shared" si="27"/>
        <v>#REF!</v>
      </c>
      <c r="M123" s="38" t="e">
        <f t="shared" si="27"/>
        <v>#REF!</v>
      </c>
      <c r="N123" s="38" t="e">
        <f t="shared" si="27"/>
        <v>#REF!</v>
      </c>
      <c r="O123" s="38" t="e">
        <f t="shared" si="27"/>
        <v>#REF!</v>
      </c>
      <c r="P123" s="38" t="e">
        <f t="shared" si="27"/>
        <v>#REF!</v>
      </c>
      <c r="Q123" s="38" t="e">
        <f t="shared" si="27"/>
        <v>#REF!</v>
      </c>
      <c r="R123" s="38" t="e">
        <f>H34*H123</f>
        <v>#REF!</v>
      </c>
    </row>
    <row r="124" spans="1:18" ht="12.75">
      <c r="A124" s="37" t="s">
        <v>3</v>
      </c>
      <c r="B124" s="21" t="e">
        <f>IF(AND(#REF!&lt;&gt;":",#REF!&lt;&gt;":"),#REF!/#REF!,":")</f>
        <v>#REF!</v>
      </c>
      <c r="C124" s="21" t="e">
        <f>IF(AND(#REF!&lt;&gt;":",#REF!&lt;&gt;":"),#REF!/#REF!,":")</f>
        <v>#REF!</v>
      </c>
      <c r="D124" s="21" t="e">
        <f>IF(AND(#REF!&lt;&gt;":",#REF!&lt;&gt;":"),#REF!/#REF!,":")</f>
        <v>#REF!</v>
      </c>
      <c r="E124" s="21" t="e">
        <f>IF(AND(#REF!&lt;&gt;":",#REF!&lt;&gt;":"),#REF!/#REF!,":")</f>
        <v>#REF!</v>
      </c>
      <c r="F124" s="21" t="e">
        <f>IF(AND(#REF!&lt;&gt;":",#REF!&lt;&gt;":"),#REF!/#REF!,":")</f>
        <v>#REF!</v>
      </c>
      <c r="G124" s="21" t="e">
        <f>IF(AND(#REF!&lt;&gt;":",#REF!&lt;&gt;":"),#REF!/#REF!,":")</f>
        <v>#REF!</v>
      </c>
      <c r="H124" s="21" t="e">
        <f>IF(AND(#REF!&lt;&gt;":",#REF!&lt;&gt;":"),#REF!/#REF!,":")</f>
        <v>#REF!</v>
      </c>
      <c r="K124" s="37" t="s">
        <v>3</v>
      </c>
      <c r="L124" s="38" t="e">
        <f t="shared" si="27"/>
        <v>#REF!</v>
      </c>
      <c r="M124" s="38" t="e">
        <f t="shared" si="27"/>
        <v>#REF!</v>
      </c>
      <c r="N124" s="38" t="e">
        <f t="shared" si="27"/>
        <v>#REF!</v>
      </c>
      <c r="O124" s="38" t="e">
        <f t="shared" si="27"/>
        <v>#REF!</v>
      </c>
      <c r="P124" s="38" t="e">
        <f t="shared" si="27"/>
        <v>#REF!</v>
      </c>
      <c r="Q124" s="38" t="e">
        <f t="shared" si="27"/>
        <v>#REF!</v>
      </c>
      <c r="R124" s="38" t="e">
        <f>H35*H124</f>
        <v>#REF!</v>
      </c>
    </row>
    <row r="125" spans="1:11" ht="12.75">
      <c r="A125" s="52" t="s">
        <v>61</v>
      </c>
      <c r="B125" s="21"/>
      <c r="C125" s="21"/>
      <c r="D125" s="21"/>
      <c r="E125" s="21"/>
      <c r="F125" s="21"/>
      <c r="G125" s="21"/>
      <c r="K125" s="3" t="s">
        <v>61</v>
      </c>
    </row>
    <row r="126" spans="10:14" ht="12.75">
      <c r="J126" s="52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58" t="s">
        <v>111</v>
      </c>
      <c r="K127" s="38" t="e">
        <f>SUM(L94:L120)</f>
        <v>#REF!</v>
      </c>
      <c r="L127" s="38" t="e">
        <f>SUM(O94:O120)</f>
        <v>#REF!</v>
      </c>
      <c r="M127" s="38" t="e">
        <f>SUM(Q94:Q120)+$O96+$P105</f>
        <v>#REF!</v>
      </c>
      <c r="N127" s="38" t="e">
        <f>SUM(R94:R120)+$O96+$P105</f>
        <v>#REF!</v>
      </c>
    </row>
    <row r="128" spans="10:14" ht="12.75">
      <c r="J128" s="58" t="s">
        <v>112</v>
      </c>
      <c r="K128" s="36" t="e">
        <f>B36-K127</f>
        <v>#REF!</v>
      </c>
      <c r="L128" s="36" t="e">
        <f>E36-L127</f>
        <v>#REF!</v>
      </c>
      <c r="M128" s="36" t="e">
        <f>G36-M127</f>
        <v>#REF!</v>
      </c>
      <c r="N128" s="36" t="e">
        <f>H36-N127</f>
        <v>#REF!</v>
      </c>
    </row>
    <row r="129" spans="11:14" ht="12.75">
      <c r="K129" s="50" t="e">
        <f>K128+K127</f>
        <v>#REF!</v>
      </c>
      <c r="L129" s="50" t="e">
        <f>L128+L127</f>
        <v>#REF!</v>
      </c>
      <c r="M129" s="50" t="e">
        <f>M128+M127</f>
        <v>#REF!</v>
      </c>
      <c r="N129" s="50" t="e">
        <f>N128+N127</f>
        <v>#REF!</v>
      </c>
    </row>
    <row r="130" spans="2:14" ht="12.75">
      <c r="B130" s="31" t="s">
        <v>154</v>
      </c>
      <c r="K130" s="21" t="e">
        <f>1-K128/K129</f>
        <v>#REF!</v>
      </c>
      <c r="L130" s="21" t="e">
        <f>1-L128/L129</f>
        <v>#REF!</v>
      </c>
      <c r="M130" s="21" t="e">
        <f>1-M128/M129</f>
        <v>#REF!</v>
      </c>
      <c r="N130" s="21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37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37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37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37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37" t="s">
        <v>33</v>
      </c>
      <c r="B171" s="36" t="e">
        <f>#REF!</f>
        <v>#REF!</v>
      </c>
      <c r="C171" s="36" t="e">
        <f>#REF!</f>
        <v>#REF!</v>
      </c>
      <c r="D171" s="36" t="e">
        <f>#REF!</f>
        <v>#REF!</v>
      </c>
      <c r="E171" s="36" t="e">
        <f>#REF!</f>
        <v>#REF!</v>
      </c>
      <c r="F171" s="36" t="e">
        <f>#REF!</f>
        <v>#REF!</v>
      </c>
      <c r="G171" s="36" t="e">
        <f>#REF!</f>
        <v>#REF!</v>
      </c>
      <c r="L171" s="37" t="s">
        <v>33</v>
      </c>
      <c r="M171" s="36" t="e">
        <f>#REF!+#REF!+#REF!</f>
        <v>#REF!</v>
      </c>
      <c r="N171" s="36" t="e">
        <f>#REF!+#REF!+#REF!</f>
        <v>#REF!</v>
      </c>
      <c r="O171" s="36" t="e">
        <f>#REF!+#REF!+#REF!</f>
        <v>#REF!</v>
      </c>
      <c r="P171" s="36" t="e">
        <f>#REF!+#REF!+#REF!</f>
        <v>#REF!</v>
      </c>
      <c r="Q171" s="36" t="e">
        <f>#REF!+#REF!+#REF!</f>
        <v>#REF!</v>
      </c>
      <c r="R171" s="36" t="e">
        <f>#REF!+#REF!+#REF!</f>
        <v>#REF!</v>
      </c>
      <c r="S171" s="36" t="e">
        <f>#REF!+#REF!+#REF!</f>
        <v>#REF!</v>
      </c>
      <c r="X171" s="37" t="s">
        <v>33</v>
      </c>
      <c r="Y171" s="36" t="e">
        <f>#REF!+#REF!+#REF!</f>
        <v>#REF!</v>
      </c>
      <c r="Z171" s="36" t="e">
        <f>#REF!+#REF!+#REF!</f>
        <v>#REF!</v>
      </c>
      <c r="AA171" s="36" t="e">
        <f>#REF!+#REF!+#REF!</f>
        <v>#REF!</v>
      </c>
      <c r="AB171" s="36" t="e">
        <f>#REF!+#REF!+#REF!</f>
        <v>#REF!</v>
      </c>
      <c r="AC171" s="36" t="e">
        <f>#REF!+#REF!+#REF!</f>
        <v>#REF!</v>
      </c>
      <c r="AD171" s="36" t="e">
        <f>#REF!+#REF!+#REF!</f>
        <v>#REF!</v>
      </c>
      <c r="AE171" s="36" t="e">
        <f>#REF!+#REF!+#REF!</f>
        <v>#REF!</v>
      </c>
      <c r="AJ171" s="37" t="s">
        <v>33</v>
      </c>
      <c r="AK171" s="36" t="e">
        <f>#REF!</f>
        <v>#REF!</v>
      </c>
      <c r="AL171" s="36" t="e">
        <f>#REF!</f>
        <v>#REF!</v>
      </c>
      <c r="AM171" s="36" t="e">
        <f>#REF!</f>
        <v>#REF!</v>
      </c>
      <c r="AN171" s="36" t="e">
        <f>#REF!</f>
        <v>#REF!</v>
      </c>
      <c r="AO171" s="36" t="e">
        <f>#REF!</f>
        <v>#REF!</v>
      </c>
      <c r="AP171" s="36" t="e">
        <f>#REF!</f>
        <v>#REF!</v>
      </c>
      <c r="AQ171" s="36" t="e">
        <f>#REF!</f>
        <v>#REF!</v>
      </c>
    </row>
    <row r="172" spans="1:43" ht="12.75">
      <c r="A172" s="37" t="s">
        <v>32</v>
      </c>
      <c r="B172" s="36" t="e">
        <f>#REF!</f>
        <v>#REF!</v>
      </c>
      <c r="C172" s="36" t="e">
        <f>#REF!</f>
        <v>#REF!</v>
      </c>
      <c r="D172" s="36" t="e">
        <f>#REF!</f>
        <v>#REF!</v>
      </c>
      <c r="E172" s="36" t="e">
        <f>#REF!</f>
        <v>#REF!</v>
      </c>
      <c r="F172" s="36" t="e">
        <f>#REF!</f>
        <v>#REF!</v>
      </c>
      <c r="G172" s="36" t="e">
        <f>#REF!</f>
        <v>#REF!</v>
      </c>
      <c r="L172" s="37" t="s">
        <v>32</v>
      </c>
      <c r="M172" s="36" t="e">
        <f>#REF!+#REF!+#REF!</f>
        <v>#REF!</v>
      </c>
      <c r="N172" s="36" t="e">
        <f>#REF!+#REF!+#REF!</f>
        <v>#REF!</v>
      </c>
      <c r="O172" s="36" t="e">
        <f>#REF!+#REF!+#REF!</f>
        <v>#REF!</v>
      </c>
      <c r="P172" s="36" t="e">
        <f>#REF!+#REF!+#REF!</f>
        <v>#REF!</v>
      </c>
      <c r="Q172" s="36" t="e">
        <f>#REF!+#REF!+#REF!</f>
        <v>#REF!</v>
      </c>
      <c r="R172" s="36" t="e">
        <f>#REF!+#REF!+#REF!</f>
        <v>#REF!</v>
      </c>
      <c r="S172" s="36" t="e">
        <f>#REF!+#REF!+#REF!</f>
        <v>#REF!</v>
      </c>
      <c r="X172" s="37" t="s">
        <v>32</v>
      </c>
      <c r="Y172" s="36" t="e">
        <f>#REF!+#REF!+#REF!</f>
        <v>#REF!</v>
      </c>
      <c r="Z172" s="36" t="e">
        <f>#REF!+#REF!+#REF!</f>
        <v>#REF!</v>
      </c>
      <c r="AA172" s="36" t="e">
        <f>#REF!+#REF!+#REF!</f>
        <v>#REF!</v>
      </c>
      <c r="AB172" s="36" t="e">
        <f>#REF!+#REF!+#REF!</f>
        <v>#REF!</v>
      </c>
      <c r="AC172" s="36" t="e">
        <f>#REF!+#REF!+#REF!</f>
        <v>#REF!</v>
      </c>
      <c r="AD172" s="36" t="e">
        <f>#REF!+#REF!+#REF!</f>
        <v>#REF!</v>
      </c>
      <c r="AE172" s="36" t="e">
        <f>#REF!+#REF!+#REF!</f>
        <v>#REF!</v>
      </c>
      <c r="AJ172" s="37" t="s">
        <v>32</v>
      </c>
      <c r="AK172" s="36" t="e">
        <f>#REF!</f>
        <v>#REF!</v>
      </c>
      <c r="AL172" s="36" t="e">
        <f>#REF!</f>
        <v>#REF!</v>
      </c>
      <c r="AM172" s="36" t="e">
        <f>#REF!</f>
        <v>#REF!</v>
      </c>
      <c r="AN172" s="36" t="e">
        <f>#REF!</f>
        <v>#REF!</v>
      </c>
      <c r="AO172" s="36" t="e">
        <f>#REF!</f>
        <v>#REF!</v>
      </c>
      <c r="AP172" s="36" t="e">
        <f>#REF!</f>
        <v>#REF!</v>
      </c>
      <c r="AQ172" s="36" t="e">
        <f>#REF!</f>
        <v>#REF!</v>
      </c>
    </row>
    <row r="173" spans="1:43" ht="12.75">
      <c r="A173" s="37" t="s">
        <v>31</v>
      </c>
      <c r="B173" s="36" t="e">
        <f>#REF!</f>
        <v>#REF!</v>
      </c>
      <c r="C173" s="43" t="e">
        <f>#REF!</f>
        <v>#REF!</v>
      </c>
      <c r="D173" s="43" t="e">
        <f>#REF!</f>
        <v>#REF!</v>
      </c>
      <c r="E173" s="43" t="e">
        <f>#REF!</f>
        <v>#REF!</v>
      </c>
      <c r="F173" s="43" t="e">
        <f>#REF!</f>
        <v>#REF!</v>
      </c>
      <c r="G173" s="43" t="e">
        <f>#REF!</f>
        <v>#REF!</v>
      </c>
      <c r="I173" s="53" t="e">
        <f>(#REF!+#REF!)/#REF!</f>
        <v>#REF!</v>
      </c>
      <c r="J173" s="53" t="e">
        <f>(#REF!+#REF!)/#REF!</f>
        <v>#REF!</v>
      </c>
      <c r="L173" s="37" t="s">
        <v>31</v>
      </c>
      <c r="M173" s="36" t="e">
        <f>#REF!+#REF!+#REF!</f>
        <v>#REF!</v>
      </c>
      <c r="N173" s="43" t="e">
        <f>$U173*Z173</f>
        <v>#REF!</v>
      </c>
      <c r="O173" s="43" t="e">
        <f aca="true" t="shared" si="30" ref="O173:P173">$U173*AA173</f>
        <v>#REF!</v>
      </c>
      <c r="P173" s="43" t="e">
        <f t="shared" si="30"/>
        <v>#REF!</v>
      </c>
      <c r="Q173" s="43" t="s">
        <v>1</v>
      </c>
      <c r="R173" s="43" t="s">
        <v>1</v>
      </c>
      <c r="T173" s="53" t="e">
        <f>(#REF!+#REF!+#REF!)/(#REF!+#REF!+#REF!)</f>
        <v>#REF!</v>
      </c>
      <c r="U173" s="53" t="e">
        <f>(#REF!+#REF!+#REF!)/(#REF!+#REF!+#REF!)</f>
        <v>#REF!</v>
      </c>
      <c r="X173" s="42" t="s">
        <v>31</v>
      </c>
      <c r="Y173" s="36" t="e">
        <f>#REF!+#REF!+#REF!</f>
        <v>#REF!</v>
      </c>
      <c r="Z173" s="43" t="e">
        <f>$AG173*U1</f>
        <v>#REF!</v>
      </c>
      <c r="AA173" s="43" t="e">
        <f aca="true" t="shared" si="31" ref="AA173:AB173">$AG173*V1</f>
        <v>#REF!</v>
      </c>
      <c r="AB173" s="43" t="e">
        <f t="shared" si="31"/>
        <v>#REF!</v>
      </c>
      <c r="AC173" s="43" t="e">
        <f aca="true" t="shared" si="32" ref="AC173:AD173">AJ173*$U1</f>
        <v>#VALUE!</v>
      </c>
      <c r="AD173" s="43" t="e">
        <f t="shared" si="32"/>
        <v>#REF!</v>
      </c>
      <c r="AF173" s="38" t="e">
        <f>#REF!+#REF!+#REF!</f>
        <v>#REF!</v>
      </c>
      <c r="AG173" s="38" t="e">
        <f>#REF!+#REF!+#REF!</f>
        <v>#REF!</v>
      </c>
      <c r="AJ173" s="42" t="s">
        <v>31</v>
      </c>
      <c r="AK173" s="36"/>
      <c r="AL173" s="36"/>
      <c r="AM173" s="36"/>
      <c r="AN173" s="36"/>
      <c r="AO173" s="36"/>
      <c r="AP173" s="36"/>
      <c r="AQ173" s="36"/>
    </row>
    <row r="174" spans="1:43" ht="12.75">
      <c r="A174" s="37" t="s">
        <v>30</v>
      </c>
      <c r="B174" s="36" t="e">
        <f>#REF!</f>
        <v>#REF!</v>
      </c>
      <c r="C174" s="36" t="e">
        <f>#REF!</f>
        <v>#REF!</v>
      </c>
      <c r="D174" s="36" t="e">
        <f>#REF!</f>
        <v>#REF!</v>
      </c>
      <c r="E174" s="36" t="e">
        <f>#REF!</f>
        <v>#REF!</v>
      </c>
      <c r="F174" s="36" t="e">
        <f>#REF!</f>
        <v>#REF!</v>
      </c>
      <c r="G174" s="36" t="e">
        <f>#REF!</f>
        <v>#REF!</v>
      </c>
      <c r="I174" s="53" t="e">
        <f>(#REF!+#REF!)/#REF!</f>
        <v>#REF!</v>
      </c>
      <c r="J174" s="53" t="e">
        <f>(#REF!+#REF!)/#REF!</f>
        <v>#REF!</v>
      </c>
      <c r="L174" s="37" t="s">
        <v>30</v>
      </c>
      <c r="M174" s="36" t="e">
        <f>#REF!+#REF!+#REF!</f>
        <v>#REF!</v>
      </c>
      <c r="N174" s="36" t="e">
        <f>#REF!+#REF!+#REF!</f>
        <v>#REF!</v>
      </c>
      <c r="O174" s="36" t="e">
        <f>#REF!+#REF!+#REF!</f>
        <v>#REF!</v>
      </c>
      <c r="P174" s="36" t="e">
        <f>#REF!+#REF!+#REF!</f>
        <v>#REF!</v>
      </c>
      <c r="Q174" s="36" t="e">
        <f>#REF!+#REF!+#REF!</f>
        <v>#REF!</v>
      </c>
      <c r="R174" s="36" t="e">
        <f>#REF!+#REF!+#REF!</f>
        <v>#REF!</v>
      </c>
      <c r="S174" s="36" t="e">
        <f>#REF!+#REF!+#REF!</f>
        <v>#REF!</v>
      </c>
      <c r="T174" s="53" t="e">
        <f>(#REF!+#REF!+#REF!)/(#REF!+#REF!+#REF!)</f>
        <v>#REF!</v>
      </c>
      <c r="U174" s="53" t="e">
        <f>(#REF!+#REF!+#REF!)/(#REF!+#REF!+#REF!)</f>
        <v>#REF!</v>
      </c>
      <c r="X174" s="37" t="s">
        <v>30</v>
      </c>
      <c r="Y174" s="36" t="e">
        <f>#REF!+#REF!+#REF!</f>
        <v>#REF!</v>
      </c>
      <c r="Z174" s="36" t="e">
        <f>#REF!+#REF!+#REF!</f>
        <v>#REF!</v>
      </c>
      <c r="AA174" s="36" t="e">
        <f>#REF!+#REF!+#REF!</f>
        <v>#REF!</v>
      </c>
      <c r="AB174" s="36" t="e">
        <f>#REF!+#REF!+#REF!</f>
        <v>#REF!</v>
      </c>
      <c r="AC174" s="36" t="e">
        <f>#REF!+#REF!+#REF!</f>
        <v>#REF!</v>
      </c>
      <c r="AD174" s="36" t="e">
        <f>#REF!+#REF!+#REF!</f>
        <v>#REF!</v>
      </c>
      <c r="AE174" s="36" t="e">
        <f>#REF!+#REF!+#REF!</f>
        <v>#REF!</v>
      </c>
      <c r="AF174" s="38" t="e">
        <f>#REF!+#REF!+#REF!</f>
        <v>#REF!</v>
      </c>
      <c r="AG174" s="38" t="e">
        <f>#REF!+#REF!+#REF!</f>
        <v>#REF!</v>
      </c>
      <c r="AJ174" s="37" t="s">
        <v>30</v>
      </c>
      <c r="AK174" s="36" t="e">
        <f>#REF!</f>
        <v>#REF!</v>
      </c>
      <c r="AL174" s="36" t="e">
        <f>#REF!</f>
        <v>#REF!</v>
      </c>
      <c r="AM174" s="36" t="e">
        <f>#REF!</f>
        <v>#REF!</v>
      </c>
      <c r="AN174" s="36" t="e">
        <f>#REF!</f>
        <v>#REF!</v>
      </c>
      <c r="AO174" s="36" t="e">
        <f>#REF!</f>
        <v>#REF!</v>
      </c>
      <c r="AP174" s="36" t="e">
        <f>#REF!</f>
        <v>#REF!</v>
      </c>
      <c r="AQ174" s="36" t="e">
        <f>#REF!</f>
        <v>#REF!</v>
      </c>
    </row>
    <row r="175" spans="1:43" ht="12.75">
      <c r="A175" s="37" t="s">
        <v>29</v>
      </c>
      <c r="B175" s="43" t="e">
        <f>#REF!</f>
        <v>#REF!</v>
      </c>
      <c r="C175" s="43" t="e">
        <f>#REF!</f>
        <v>#REF!</v>
      </c>
      <c r="D175" s="43" t="e">
        <f>#REF!</f>
        <v>#REF!</v>
      </c>
      <c r="E175" s="43" t="e">
        <f>#REF!</f>
        <v>#REF!</v>
      </c>
      <c r="F175" s="43" t="e">
        <f>#REF!</f>
        <v>#REF!</v>
      </c>
      <c r="G175" s="36" t="e">
        <f>#REF!</f>
        <v>#REF!</v>
      </c>
      <c r="I175" s="53" t="e">
        <f>(#REF!+#REF!)/#REF!</f>
        <v>#REF!</v>
      </c>
      <c r="J175" s="53" t="e">
        <f>(#REF!+#REF!)/#REF!</f>
        <v>#REF!</v>
      </c>
      <c r="L175" s="37" t="s">
        <v>29</v>
      </c>
      <c r="M175" s="43" t="e">
        <f>T175*Y175</f>
        <v>#REF!</v>
      </c>
      <c r="N175" s="43" t="e">
        <f>$U175*Z175</f>
        <v>#REF!</v>
      </c>
      <c r="O175" s="43" t="e">
        <f aca="true" t="shared" si="33" ref="O175:P175">$U175*AA175</f>
        <v>#REF!</v>
      </c>
      <c r="P175" s="43" t="e">
        <f t="shared" si="33"/>
        <v>#REF!</v>
      </c>
      <c r="Q175" s="43" t="e">
        <f>R175</f>
        <v>#REF!</v>
      </c>
      <c r="R175" s="36" t="e">
        <f>#REF!+#REF!+#REF!</f>
        <v>#REF!</v>
      </c>
      <c r="S175" s="36" t="e">
        <f>#REF!+#REF!+#REF!</f>
        <v>#REF!</v>
      </c>
      <c r="T175" s="53" t="e">
        <f>(#REF!+#REF!+#REF!)/(#REF!+#REF!+#REF!)</f>
        <v>#REF!</v>
      </c>
      <c r="U175" s="53" t="e">
        <f>(#REF!+#REF!+#REF!)/(#REF!+#REF!+#REF!)</f>
        <v>#REF!</v>
      </c>
      <c r="X175" s="37" t="s">
        <v>29</v>
      </c>
      <c r="Y175" s="44" t="e">
        <f>AF175*U9/AH9</f>
        <v>#REF!</v>
      </c>
      <c r="Z175" s="43" t="e">
        <f>$AG175*U$1</f>
        <v>#REF!</v>
      </c>
      <c r="AA175" s="43" t="e">
        <f aca="true" t="shared" si="34" ref="AA175:AB175">$AG175*V$1</f>
        <v>#REF!</v>
      </c>
      <c r="AB175" s="43" t="e">
        <f t="shared" si="34"/>
        <v>#REF!</v>
      </c>
      <c r="AC175" s="36" t="e">
        <f>AD175</f>
        <v>#REF!</v>
      </c>
      <c r="AD175" s="36" t="e">
        <f>#REF!+#REF!+#REF!</f>
        <v>#REF!</v>
      </c>
      <c r="AE175" s="36" t="e">
        <f>#REF!+#REF!+#REF!</f>
        <v>#REF!</v>
      </c>
      <c r="AF175" s="38" t="e">
        <f>#REF!+#REF!+#REF!</f>
        <v>#REF!</v>
      </c>
      <c r="AG175" s="38" t="e">
        <f>#REF!+#REF!+#REF!</f>
        <v>#REF!</v>
      </c>
      <c r="AJ175" s="37" t="s">
        <v>29</v>
      </c>
      <c r="AK175" s="43" t="e">
        <f>U9-Y175</f>
        <v>#REF!</v>
      </c>
      <c r="AL175" s="43" t="e">
        <f aca="true" t="shared" si="35" ref="AL175:AO175">V9-Z175</f>
        <v>#REF!</v>
      </c>
      <c r="AM175" s="43" t="e">
        <f t="shared" si="35"/>
        <v>#REF!</v>
      </c>
      <c r="AN175" s="43" t="e">
        <f t="shared" si="35"/>
        <v>#REF!</v>
      </c>
      <c r="AO175" s="43" t="e">
        <f t="shared" si="35"/>
        <v>#REF!</v>
      </c>
      <c r="AP175" s="36" t="e">
        <f>#REF!</f>
        <v>#REF!</v>
      </c>
      <c r="AQ175" s="36" t="e">
        <f>#REF!</f>
        <v>#REF!</v>
      </c>
    </row>
    <row r="176" spans="1:43" ht="12.75">
      <c r="A176" s="37" t="s">
        <v>28</v>
      </c>
      <c r="B176" s="36" t="e">
        <f>#REF!</f>
        <v>#REF!</v>
      </c>
      <c r="C176" s="36" t="e">
        <f>#REF!</f>
        <v>#REF!</v>
      </c>
      <c r="D176" s="36" t="e">
        <f>#REF!</f>
        <v>#REF!</v>
      </c>
      <c r="E176" s="36" t="e">
        <f>#REF!</f>
        <v>#REF!</v>
      </c>
      <c r="F176" s="36" t="e">
        <f>#REF!</f>
        <v>#REF!</v>
      </c>
      <c r="G176" s="36" t="e">
        <f>#REF!</f>
        <v>#REF!</v>
      </c>
      <c r="I176" s="53" t="e">
        <f>(#REF!+#REF!)/#REF!</f>
        <v>#REF!</v>
      </c>
      <c r="J176" s="53" t="e">
        <f>(#REF!+#REF!)/#REF!</f>
        <v>#REF!</v>
      </c>
      <c r="L176" s="37" t="s">
        <v>28</v>
      </c>
      <c r="M176" s="36" t="e">
        <f>#REF!+#REF!+#REF!</f>
        <v>#REF!</v>
      </c>
      <c r="N176" s="36" t="e">
        <f>#REF!+#REF!+#REF!</f>
        <v>#REF!</v>
      </c>
      <c r="O176" s="36" t="e">
        <f>#REF!+#REF!+#REF!</f>
        <v>#REF!</v>
      </c>
      <c r="P176" s="36" t="e">
        <f>#REF!+#REF!+#REF!</f>
        <v>#REF!</v>
      </c>
      <c r="Q176" s="36" t="e">
        <f>#REF!+#REF!+#REF!</f>
        <v>#REF!</v>
      </c>
      <c r="R176" s="36" t="e">
        <f>#REF!+#REF!+#REF!</f>
        <v>#REF!</v>
      </c>
      <c r="S176" s="36" t="e">
        <f>#REF!+#REF!+#REF!</f>
        <v>#REF!</v>
      </c>
      <c r="T176" s="53" t="e">
        <f>(#REF!+#REF!+#REF!)/(#REF!+#REF!+#REF!)</f>
        <v>#REF!</v>
      </c>
      <c r="U176" s="53" t="e">
        <f>(#REF!+#REF!+#REF!)/(#REF!+#REF!+#REF!)</f>
        <v>#REF!</v>
      </c>
      <c r="X176" s="37" t="s">
        <v>28</v>
      </c>
      <c r="Y176" s="36" t="e">
        <f>#REF!+#REF!+#REF!</f>
        <v>#REF!</v>
      </c>
      <c r="Z176" s="36" t="e">
        <f>#REF!+#REF!+#REF!</f>
        <v>#REF!</v>
      </c>
      <c r="AA176" s="36" t="e">
        <f>#REF!+#REF!+#REF!</f>
        <v>#REF!</v>
      </c>
      <c r="AB176" s="36" t="e">
        <f>#REF!+#REF!+#REF!</f>
        <v>#REF!</v>
      </c>
      <c r="AC176" s="36" t="e">
        <f>#REF!+#REF!+#REF!</f>
        <v>#REF!</v>
      </c>
      <c r="AD176" s="36" t="e">
        <f>#REF!+#REF!+#REF!</f>
        <v>#REF!</v>
      </c>
      <c r="AE176" s="36" t="e">
        <f>#REF!+#REF!+#REF!</f>
        <v>#REF!</v>
      </c>
      <c r="AF176" s="38" t="e">
        <f>#REF!+#REF!+#REF!</f>
        <v>#REF!</v>
      </c>
      <c r="AG176" s="38" t="e">
        <f>#REF!+#REF!+#REF!</f>
        <v>#REF!</v>
      </c>
      <c r="AJ176" s="37" t="s">
        <v>28</v>
      </c>
      <c r="AK176" s="36" t="e">
        <f>#REF!</f>
        <v>#REF!</v>
      </c>
      <c r="AL176" s="36" t="e">
        <f>#REF!</f>
        <v>#REF!</v>
      </c>
      <c r="AM176" s="36" t="e">
        <f>#REF!</f>
        <v>#REF!</v>
      </c>
      <c r="AN176" s="36" t="e">
        <f>#REF!</f>
        <v>#REF!</v>
      </c>
      <c r="AO176" s="36" t="e">
        <f>#REF!</f>
        <v>#REF!</v>
      </c>
      <c r="AP176" s="36" t="e">
        <f>#REF!</f>
        <v>#REF!</v>
      </c>
      <c r="AQ176" s="36" t="e">
        <f>#REF!</f>
        <v>#REF!</v>
      </c>
    </row>
    <row r="177" spans="1:43" ht="12.75">
      <c r="A177" s="37" t="s">
        <v>27</v>
      </c>
      <c r="B177" s="43" t="e">
        <f>#REF!</f>
        <v>#REF!</v>
      </c>
      <c r="C177" s="43" t="e">
        <f>#REF!</f>
        <v>#REF!</v>
      </c>
      <c r="D177" s="43" t="e">
        <f>#REF!</f>
        <v>#REF!</v>
      </c>
      <c r="E177" s="43" t="e">
        <f>#REF!</f>
        <v>#REF!</v>
      </c>
      <c r="F177" s="43" t="e">
        <f>#REF!</f>
        <v>#REF!</v>
      </c>
      <c r="G177" s="43" t="e">
        <f>#REF!</f>
        <v>#REF!</v>
      </c>
      <c r="I177" s="53"/>
      <c r="J177" s="53"/>
      <c r="L177" s="42" t="s">
        <v>27</v>
      </c>
      <c r="M177" s="43" t="s">
        <v>1</v>
      </c>
      <c r="N177" s="43" t="s">
        <v>1</v>
      </c>
      <c r="O177" s="43" t="s">
        <v>1</v>
      </c>
      <c r="P177" s="43" t="s">
        <v>1</v>
      </c>
      <c r="Q177" s="43" t="s">
        <v>1</v>
      </c>
      <c r="R177" s="43" t="s">
        <v>1</v>
      </c>
      <c r="T177" s="53"/>
      <c r="U177" s="53"/>
      <c r="X177" s="42" t="s">
        <v>27</v>
      </c>
      <c r="Y177" s="36"/>
      <c r="Z177" s="36"/>
      <c r="AA177" s="36"/>
      <c r="AB177" s="36"/>
      <c r="AC177" s="36"/>
      <c r="AD177" s="36"/>
      <c r="AF177" s="38"/>
      <c r="AG177" s="38"/>
      <c r="AJ177" s="42" t="s">
        <v>27</v>
      </c>
      <c r="AK177" s="36" t="e">
        <f>#REF!</f>
        <v>#REF!</v>
      </c>
      <c r="AL177" s="36" t="e">
        <f>#REF!</f>
        <v>#REF!</v>
      </c>
      <c r="AM177" s="36" t="e">
        <f>#REF!</f>
        <v>#REF!</v>
      </c>
      <c r="AN177" s="36" t="e">
        <f>#REF!</f>
        <v>#REF!</v>
      </c>
      <c r="AO177" s="36" t="e">
        <f>#REF!</f>
        <v>#REF!</v>
      </c>
      <c r="AP177" s="36" t="e">
        <f>#REF!</f>
        <v>#REF!</v>
      </c>
      <c r="AQ177" s="36" t="e">
        <f>#REF!</f>
        <v>#REF!</v>
      </c>
    </row>
    <row r="178" spans="1:43" ht="12.75">
      <c r="A178" s="37" t="s">
        <v>26</v>
      </c>
      <c r="B178" s="36" t="e">
        <f>#REF!</f>
        <v>#REF!</v>
      </c>
      <c r="C178" s="36" t="e">
        <f>#REF!</f>
        <v>#REF!</v>
      </c>
      <c r="D178" s="36" t="e">
        <f>#REF!</f>
        <v>#REF!</v>
      </c>
      <c r="E178" s="36" t="e">
        <f>#REF!</f>
        <v>#REF!</v>
      </c>
      <c r="F178" s="36" t="e">
        <f>#REF!</f>
        <v>#REF!</v>
      </c>
      <c r="G178" s="36" t="e">
        <f>#REF!</f>
        <v>#REF!</v>
      </c>
      <c r="I178" s="53" t="e">
        <f>(#REF!+#REF!)/#REF!</f>
        <v>#REF!</v>
      </c>
      <c r="J178" s="53" t="e">
        <f>(#REF!+#REF!)/#REF!</f>
        <v>#REF!</v>
      </c>
      <c r="L178" s="37" t="s">
        <v>26</v>
      </c>
      <c r="M178" s="36" t="e">
        <f>#REF!+#REF!+#REF!</f>
        <v>#REF!</v>
      </c>
      <c r="N178" s="36" t="e">
        <f>#REF!+#REF!+#REF!</f>
        <v>#REF!</v>
      </c>
      <c r="O178" s="36" t="e">
        <f>#REF!+#REF!+#REF!</f>
        <v>#REF!</v>
      </c>
      <c r="P178" s="36" t="e">
        <f>#REF!+#REF!+#REF!</f>
        <v>#REF!</v>
      </c>
      <c r="Q178" s="36" t="e">
        <f>#REF!+#REF!+#REF!</f>
        <v>#REF!</v>
      </c>
      <c r="R178" s="36" t="e">
        <f>#REF!+#REF!+#REF!</f>
        <v>#REF!</v>
      </c>
      <c r="S178" s="36" t="e">
        <f>#REF!+#REF!+#REF!</f>
        <v>#REF!</v>
      </c>
      <c r="T178" s="53"/>
      <c r="U178" s="53" t="e">
        <f>(#REF!+#REF!+#REF!)/(#REF!+#REF!+#REF!)</f>
        <v>#REF!</v>
      </c>
      <c r="X178" s="37" t="s">
        <v>26</v>
      </c>
      <c r="Y178" s="36" t="e">
        <f>#REF!+#REF!+#REF!</f>
        <v>#REF!</v>
      </c>
      <c r="Z178" s="36" t="e">
        <f>#REF!+#REF!+#REF!</f>
        <v>#REF!</v>
      </c>
      <c r="AA178" s="36" t="e">
        <f>#REF!+#REF!+#REF!</f>
        <v>#REF!</v>
      </c>
      <c r="AB178" s="36" t="e">
        <f>#REF!+#REF!+#REF!</f>
        <v>#REF!</v>
      </c>
      <c r="AC178" s="36" t="e">
        <f>#REF!+#REF!+#REF!</f>
        <v>#REF!</v>
      </c>
      <c r="AD178" s="36" t="e">
        <f>#REF!+#REF!+#REF!</f>
        <v>#REF!</v>
      </c>
      <c r="AE178" s="36" t="e">
        <f>#REF!+#REF!+#REF!</f>
        <v>#REF!</v>
      </c>
      <c r="AF178" s="38" t="e">
        <f>#REF!+#REF!+#REF!</f>
        <v>#REF!</v>
      </c>
      <c r="AG178" s="38" t="e">
        <f>#REF!+#REF!+#REF!</f>
        <v>#REF!</v>
      </c>
      <c r="AJ178" s="37" t="s">
        <v>26</v>
      </c>
      <c r="AK178" s="36" t="e">
        <f>#REF!</f>
        <v>#REF!</v>
      </c>
      <c r="AL178" s="36" t="e">
        <f>#REF!</f>
        <v>#REF!</v>
      </c>
      <c r="AM178" s="36" t="e">
        <f>#REF!</f>
        <v>#REF!</v>
      </c>
      <c r="AN178" s="36" t="e">
        <f>#REF!</f>
        <v>#REF!</v>
      </c>
      <c r="AO178" s="36" t="e">
        <f>#REF!</f>
        <v>#REF!</v>
      </c>
      <c r="AP178" s="36" t="e">
        <f>#REF!</f>
        <v>#REF!</v>
      </c>
      <c r="AQ178" s="36" t="e">
        <f>#REF!</f>
        <v>#REF!</v>
      </c>
    </row>
    <row r="179" spans="1:43" ht="12.75">
      <c r="A179" s="37" t="s">
        <v>25</v>
      </c>
      <c r="B179" s="36" t="e">
        <f>#REF!</f>
        <v>#REF!</v>
      </c>
      <c r="C179" s="36" t="e">
        <f>#REF!</f>
        <v>#REF!</v>
      </c>
      <c r="D179" s="36" t="e">
        <f>#REF!</f>
        <v>#REF!</v>
      </c>
      <c r="E179" s="36" t="e">
        <f>#REF!</f>
        <v>#REF!</v>
      </c>
      <c r="F179" s="36" t="e">
        <f>#REF!</f>
        <v>#REF!</v>
      </c>
      <c r="G179" s="36" t="e">
        <f>#REF!</f>
        <v>#REF!</v>
      </c>
      <c r="I179" s="53" t="e">
        <f>(#REF!+#REF!)/#REF!</f>
        <v>#REF!</v>
      </c>
      <c r="J179" s="53" t="e">
        <f>(#REF!+#REF!)/#REF!</f>
        <v>#REF!</v>
      </c>
      <c r="L179" s="37" t="s">
        <v>25</v>
      </c>
      <c r="M179" s="36" t="e">
        <f>#REF!+#REF!+#REF!</f>
        <v>#REF!</v>
      </c>
      <c r="N179" s="36" t="e">
        <f>#REF!+#REF!+#REF!</f>
        <v>#REF!</v>
      </c>
      <c r="O179" s="36" t="e">
        <f>#REF!+#REF!+#REF!</f>
        <v>#REF!</v>
      </c>
      <c r="P179" s="36" t="e">
        <f>#REF!+#REF!+#REF!</f>
        <v>#REF!</v>
      </c>
      <c r="Q179" s="36" t="e">
        <f>#REF!+#REF!+#REF!</f>
        <v>#REF!</v>
      </c>
      <c r="R179" s="36" t="e">
        <f>#REF!+#REF!+#REF!</f>
        <v>#REF!</v>
      </c>
      <c r="S179" s="36" t="e">
        <f>#REF!+#REF!+#REF!</f>
        <v>#REF!</v>
      </c>
      <c r="T179" s="53" t="e">
        <f>(#REF!+#REF!+#REF!)/(#REF!+#REF!+#REF!)</f>
        <v>#REF!</v>
      </c>
      <c r="U179" s="53" t="e">
        <f>(#REF!+#REF!+#REF!)/(#REF!+#REF!+#REF!)</f>
        <v>#REF!</v>
      </c>
      <c r="X179" s="37" t="s">
        <v>25</v>
      </c>
      <c r="Y179" s="36" t="e">
        <f>#REF!+#REF!+#REF!</f>
        <v>#REF!</v>
      </c>
      <c r="Z179" s="36" t="e">
        <f>#REF!+#REF!+#REF!</f>
        <v>#REF!</v>
      </c>
      <c r="AA179" s="36" t="e">
        <f>#REF!+#REF!+#REF!</f>
        <v>#REF!</v>
      </c>
      <c r="AB179" s="36" t="e">
        <f>#REF!+#REF!+#REF!</f>
        <v>#REF!</v>
      </c>
      <c r="AC179" s="36" t="e">
        <f>#REF!+#REF!+#REF!</f>
        <v>#REF!</v>
      </c>
      <c r="AD179" s="36" t="e">
        <f>#REF!+#REF!+#REF!</f>
        <v>#REF!</v>
      </c>
      <c r="AE179" s="36" t="e">
        <f>#REF!+#REF!+#REF!</f>
        <v>#REF!</v>
      </c>
      <c r="AF179" s="38" t="e">
        <f>#REF!+#REF!+#REF!</f>
        <v>#REF!</v>
      </c>
      <c r="AG179" s="38" t="e">
        <f>#REF!+#REF!+#REF!</f>
        <v>#REF!</v>
      </c>
      <c r="AJ179" s="37" t="s">
        <v>25</v>
      </c>
      <c r="AK179" s="36" t="e">
        <f>#REF!</f>
        <v>#REF!</v>
      </c>
      <c r="AL179" s="36" t="e">
        <f>#REF!</f>
        <v>#REF!</v>
      </c>
      <c r="AM179" s="36" t="e">
        <f>#REF!</f>
        <v>#REF!</v>
      </c>
      <c r="AN179" s="36" t="e">
        <f>#REF!</f>
        <v>#REF!</v>
      </c>
      <c r="AO179" s="36" t="e">
        <f>#REF!</f>
        <v>#REF!</v>
      </c>
      <c r="AP179" s="36" t="e">
        <f>#REF!</f>
        <v>#REF!</v>
      </c>
      <c r="AQ179" s="36" t="e">
        <f>#REF!</f>
        <v>#REF!</v>
      </c>
    </row>
    <row r="180" spans="1:43" ht="12.75">
      <c r="A180" s="37" t="s">
        <v>24</v>
      </c>
      <c r="B180" s="43" t="e">
        <f>#REF!</f>
        <v>#REF!</v>
      </c>
      <c r="C180" s="43" t="e">
        <f>#REF!</f>
        <v>#REF!</v>
      </c>
      <c r="D180" s="43" t="e">
        <f>#REF!</f>
        <v>#REF!</v>
      </c>
      <c r="E180" s="43" t="e">
        <f>#REF!</f>
        <v>#REF!</v>
      </c>
      <c r="F180" s="43" t="e">
        <f>#REF!</f>
        <v>#REF!</v>
      </c>
      <c r="G180" s="43" t="e">
        <f>#REF!</f>
        <v>#REF!</v>
      </c>
      <c r="I180" s="53"/>
      <c r="J180" s="53"/>
      <c r="L180" s="37" t="s">
        <v>24</v>
      </c>
      <c r="M180" s="43" t="s">
        <v>1</v>
      </c>
      <c r="N180" s="43" t="s">
        <v>1</v>
      </c>
      <c r="O180" s="43" t="s">
        <v>1</v>
      </c>
      <c r="P180" s="43" t="s">
        <v>1</v>
      </c>
      <c r="Q180" s="43" t="s">
        <v>1</v>
      </c>
      <c r="R180" s="43" t="s">
        <v>1</v>
      </c>
      <c r="T180" s="53"/>
      <c r="U180" s="53"/>
      <c r="X180" s="42" t="s">
        <v>24</v>
      </c>
      <c r="Y180" s="36"/>
      <c r="Z180" s="36"/>
      <c r="AA180" s="36"/>
      <c r="AB180" s="36"/>
      <c r="AC180" s="36"/>
      <c r="AD180" s="36"/>
      <c r="AF180" s="38"/>
      <c r="AG180" s="38"/>
      <c r="AJ180" s="37" t="s">
        <v>24</v>
      </c>
      <c r="AK180" s="36" t="e">
        <f>#REF!</f>
        <v>#REF!</v>
      </c>
      <c r="AL180" s="36" t="e">
        <f>#REF!</f>
        <v>#REF!</v>
      </c>
      <c r="AM180" s="36" t="e">
        <f>#REF!</f>
        <v>#REF!</v>
      </c>
      <c r="AN180" s="36" t="e">
        <f>#REF!</f>
        <v>#REF!</v>
      </c>
      <c r="AO180" s="36" t="e">
        <f>#REF!</f>
        <v>#REF!</v>
      </c>
      <c r="AP180" s="36" t="e">
        <f>#REF!</f>
        <v>#REF!</v>
      </c>
      <c r="AQ180" s="36" t="e">
        <f>#REF!</f>
        <v>#REF!</v>
      </c>
    </row>
    <row r="181" spans="1:43" ht="12.75">
      <c r="A181" s="37" t="s">
        <v>23</v>
      </c>
      <c r="B181" s="36" t="e">
        <f>#REF!</f>
        <v>#REF!</v>
      </c>
      <c r="C181" s="36" t="e">
        <f>#REF!</f>
        <v>#REF!</v>
      </c>
      <c r="D181" s="36" t="e">
        <f>#REF!</f>
        <v>#REF!</v>
      </c>
      <c r="E181" s="36" t="e">
        <f>#REF!</f>
        <v>#REF!</v>
      </c>
      <c r="F181" s="36" t="e">
        <f>#REF!</f>
        <v>#REF!</v>
      </c>
      <c r="G181" s="36" t="e">
        <f>#REF!</f>
        <v>#REF!</v>
      </c>
      <c r="I181" s="53" t="e">
        <f>(#REF!+#REF!)/#REF!</f>
        <v>#REF!</v>
      </c>
      <c r="J181" s="53" t="e">
        <f>(#REF!+#REF!)/#REF!</f>
        <v>#REF!</v>
      </c>
      <c r="L181" s="37" t="s">
        <v>23</v>
      </c>
      <c r="M181" s="36" t="e">
        <f>#REF!+#REF!+#REF!</f>
        <v>#REF!</v>
      </c>
      <c r="N181" s="36" t="e">
        <f>#REF!+#REF!+#REF!</f>
        <v>#REF!</v>
      </c>
      <c r="O181" s="36" t="e">
        <f>#REF!+#REF!+#REF!</f>
        <v>#REF!</v>
      </c>
      <c r="P181" s="36" t="e">
        <f>#REF!+#REF!+#REF!</f>
        <v>#REF!</v>
      </c>
      <c r="Q181" s="36" t="e">
        <f>#REF!+#REF!+#REF!</f>
        <v>#REF!</v>
      </c>
      <c r="R181" s="36" t="e">
        <f>#REF!+#REF!+#REF!</f>
        <v>#REF!</v>
      </c>
      <c r="S181" s="36" t="e">
        <f>#REF!+#REF!+#REF!</f>
        <v>#REF!</v>
      </c>
      <c r="T181" s="53" t="e">
        <f>(#REF!+#REF!+#REF!)/(#REF!+#REF!+#REF!)</f>
        <v>#REF!</v>
      </c>
      <c r="U181" s="53" t="e">
        <f>(#REF!+#REF!+#REF!)/(#REF!+#REF!+#REF!)</f>
        <v>#REF!</v>
      </c>
      <c r="X181" s="37" t="s">
        <v>23</v>
      </c>
      <c r="Y181" s="36" t="e">
        <f>#REF!+#REF!+#REF!</f>
        <v>#REF!</v>
      </c>
      <c r="Z181" s="36" t="e">
        <f>#REF!+#REF!+#REF!</f>
        <v>#REF!</v>
      </c>
      <c r="AA181" s="36" t="e">
        <f>#REF!+#REF!+#REF!</f>
        <v>#REF!</v>
      </c>
      <c r="AB181" s="36" t="e">
        <f>#REF!+#REF!+#REF!</f>
        <v>#REF!</v>
      </c>
      <c r="AC181" s="36" t="e">
        <f>#REF!+#REF!+#REF!</f>
        <v>#REF!</v>
      </c>
      <c r="AD181" s="36" t="e">
        <f>#REF!+#REF!+#REF!</f>
        <v>#REF!</v>
      </c>
      <c r="AE181" s="36" t="e">
        <f>#REF!+#REF!+#REF!</f>
        <v>#REF!</v>
      </c>
      <c r="AF181" s="38" t="e">
        <f>#REF!+#REF!+#REF!</f>
        <v>#REF!</v>
      </c>
      <c r="AG181" s="38" t="e">
        <f>#REF!+#REF!+#REF!</f>
        <v>#REF!</v>
      </c>
      <c r="AJ181" s="37" t="s">
        <v>23</v>
      </c>
      <c r="AK181" s="36" t="e">
        <f>#REF!</f>
        <v>#REF!</v>
      </c>
      <c r="AL181" s="36" t="e">
        <f>#REF!</f>
        <v>#REF!</v>
      </c>
      <c r="AM181" s="36" t="e">
        <f>#REF!</f>
        <v>#REF!</v>
      </c>
      <c r="AN181" s="36" t="e">
        <f>#REF!</f>
        <v>#REF!</v>
      </c>
      <c r="AO181" s="36" t="e">
        <f>#REF!</f>
        <v>#REF!</v>
      </c>
      <c r="AP181" s="36" t="e">
        <f>#REF!</f>
        <v>#REF!</v>
      </c>
      <c r="AQ181" s="36" t="e">
        <f>#REF!</f>
        <v>#REF!</v>
      </c>
    </row>
    <row r="182" spans="1:43" ht="12.75">
      <c r="A182" s="37" t="s">
        <v>22</v>
      </c>
      <c r="B182" s="36" t="e">
        <f>#REF!</f>
        <v>#REF!</v>
      </c>
      <c r="C182" s="36" t="e">
        <f>#REF!</f>
        <v>#REF!</v>
      </c>
      <c r="D182" s="36" t="e">
        <f>#REF!</f>
        <v>#REF!</v>
      </c>
      <c r="E182" s="36" t="e">
        <f>#REF!</f>
        <v>#REF!</v>
      </c>
      <c r="F182" s="36" t="e">
        <f>#REF!</f>
        <v>#REF!</v>
      </c>
      <c r="G182" s="43" t="e">
        <f>#REF!</f>
        <v>#REF!</v>
      </c>
      <c r="I182" s="53"/>
      <c r="J182" s="53" t="e">
        <f>(#REF!+#REF!)/#REF!</f>
        <v>#REF!</v>
      </c>
      <c r="L182" s="37" t="s">
        <v>22</v>
      </c>
      <c r="M182" s="36" t="e">
        <f>#REF!+#REF!+#REF!</f>
        <v>#REF!</v>
      </c>
      <c r="N182" s="36" t="e">
        <f>#REF!+#REF!+#REF!</f>
        <v>#REF!</v>
      </c>
      <c r="O182" s="36" t="e">
        <f>#REF!+#REF!+#REF!</f>
        <v>#REF!</v>
      </c>
      <c r="P182" s="36" t="e">
        <f>#REF!+#REF!+#REF!</f>
        <v>#REF!</v>
      </c>
      <c r="Q182" s="36" t="e">
        <f>#REF!+#REF!+#REF!</f>
        <v>#REF!</v>
      </c>
      <c r="R182" s="43" t="e">
        <f>Q182</f>
        <v>#REF!</v>
      </c>
      <c r="T182" s="53"/>
      <c r="U182" s="53" t="e">
        <f>(#REF!+#REF!+#REF!)/(#REF!+#REF!+#REF!)</f>
        <v>#REF!</v>
      </c>
      <c r="X182" s="37" t="s">
        <v>22</v>
      </c>
      <c r="Y182" s="36" t="e">
        <f>#REF!+#REF!+#REF!</f>
        <v>#REF!</v>
      </c>
      <c r="Z182" s="36" t="e">
        <f>#REF!+#REF!+#REF!</f>
        <v>#REF!</v>
      </c>
      <c r="AA182" s="36" t="e">
        <f>#REF!+#REF!+#REF!</f>
        <v>#REF!</v>
      </c>
      <c r="AB182" s="36" t="e">
        <f>#REF!+#REF!+#REF!</f>
        <v>#REF!</v>
      </c>
      <c r="AC182" s="36" t="e">
        <f>#REF!+#REF!+#REF!</f>
        <v>#REF!</v>
      </c>
      <c r="AD182" s="36" t="e">
        <f>AC182</f>
        <v>#REF!</v>
      </c>
      <c r="AE182" s="36" t="e">
        <f>AD182</f>
        <v>#REF!</v>
      </c>
      <c r="AF182" s="38" t="e">
        <f>#REF!+#REF!+#REF!</f>
        <v>#REF!</v>
      </c>
      <c r="AG182" s="38" t="e">
        <f>#REF!+#REF!+#REF!</f>
        <v>#REF!</v>
      </c>
      <c r="AJ182" s="37" t="s">
        <v>22</v>
      </c>
      <c r="AK182" s="36" t="e">
        <f>#REF!</f>
        <v>#REF!</v>
      </c>
      <c r="AL182" s="36" t="e">
        <f>#REF!</f>
        <v>#REF!</v>
      </c>
      <c r="AM182" s="36" t="e">
        <f>#REF!</f>
        <v>#REF!</v>
      </c>
      <c r="AN182" s="36" t="e">
        <f>#REF!</f>
        <v>#REF!</v>
      </c>
      <c r="AO182" s="36" t="e">
        <f>#REF!</f>
        <v>#REF!</v>
      </c>
      <c r="AP182" s="36"/>
      <c r="AQ182" s="36"/>
    </row>
    <row r="183" spans="1:43" ht="12.75">
      <c r="A183" s="37" t="s">
        <v>21</v>
      </c>
      <c r="B183" s="36" t="e">
        <f>#REF!</f>
        <v>#REF!</v>
      </c>
      <c r="C183" s="36" t="e">
        <f>#REF!</f>
        <v>#REF!</v>
      </c>
      <c r="D183" s="36" t="e">
        <f>#REF!</f>
        <v>#REF!</v>
      </c>
      <c r="E183" s="36" t="e">
        <f>#REF!</f>
        <v>#REF!</v>
      </c>
      <c r="F183" s="36" t="e">
        <f>#REF!</f>
        <v>#REF!</v>
      </c>
      <c r="G183" s="36" t="e">
        <f>#REF!</f>
        <v>#REF!</v>
      </c>
      <c r="I183" s="53" t="e">
        <f>(#REF!+#REF!)/#REF!</f>
        <v>#REF!</v>
      </c>
      <c r="J183" s="53" t="e">
        <f>(#REF!+#REF!)/#REF!</f>
        <v>#REF!</v>
      </c>
      <c r="L183" s="37" t="s">
        <v>21</v>
      </c>
      <c r="M183" s="36" t="e">
        <f>#REF!+#REF!+#REF!</f>
        <v>#REF!</v>
      </c>
      <c r="N183" s="36" t="e">
        <f>#REF!+#REF!+#REF!</f>
        <v>#REF!</v>
      </c>
      <c r="O183" s="36" t="e">
        <f>#REF!+#REF!+#REF!</f>
        <v>#REF!</v>
      </c>
      <c r="P183" s="36" t="e">
        <f>#REF!+#REF!+#REF!</f>
        <v>#REF!</v>
      </c>
      <c r="Q183" s="36" t="e">
        <f>#REF!+#REF!+#REF!</f>
        <v>#REF!</v>
      </c>
      <c r="R183" s="36" t="e">
        <f>#REF!+#REF!+#REF!</f>
        <v>#REF!</v>
      </c>
      <c r="S183" s="36" t="e">
        <f>#REF!+#REF!+#REF!</f>
        <v>#REF!</v>
      </c>
      <c r="T183" s="53" t="e">
        <f>(#REF!+#REF!+#REF!)/(#REF!+#REF!+#REF!)</f>
        <v>#REF!</v>
      </c>
      <c r="U183" s="53" t="e">
        <f>(#REF!+#REF!+#REF!)/(#REF!+#REF!+#REF!)</f>
        <v>#REF!</v>
      </c>
      <c r="X183" s="37" t="s">
        <v>21</v>
      </c>
      <c r="Y183" s="36" t="e">
        <f>#REF!+#REF!+#REF!</f>
        <v>#REF!</v>
      </c>
      <c r="Z183" s="36" t="e">
        <f>#REF!+#REF!+#REF!</f>
        <v>#REF!</v>
      </c>
      <c r="AA183" s="36" t="e">
        <f>#REF!+#REF!+#REF!</f>
        <v>#REF!</v>
      </c>
      <c r="AB183" s="36" t="e">
        <f>#REF!+#REF!+#REF!</f>
        <v>#REF!</v>
      </c>
      <c r="AC183" s="36" t="e">
        <f>#REF!+#REF!+#REF!</f>
        <v>#REF!</v>
      </c>
      <c r="AD183" s="36" t="e">
        <f>#REF!+#REF!+#REF!</f>
        <v>#REF!</v>
      </c>
      <c r="AE183" s="36" t="e">
        <f>#REF!+#REF!+#REF!</f>
        <v>#REF!</v>
      </c>
      <c r="AF183" s="38" t="e">
        <f>#REF!+#REF!+#REF!</f>
        <v>#REF!</v>
      </c>
      <c r="AG183" s="38" t="e">
        <f>#REF!+#REF!+#REF!</f>
        <v>#REF!</v>
      </c>
      <c r="AJ183" s="37" t="s">
        <v>21</v>
      </c>
      <c r="AK183" s="36" t="e">
        <f>#REF!</f>
        <v>#REF!</v>
      </c>
      <c r="AL183" s="36" t="e">
        <f>#REF!</f>
        <v>#REF!</v>
      </c>
      <c r="AM183" s="36" t="e">
        <f>#REF!</f>
        <v>#REF!</v>
      </c>
      <c r="AN183" s="36" t="e">
        <f>#REF!</f>
        <v>#REF!</v>
      </c>
      <c r="AO183" s="36" t="e">
        <f>#REF!</f>
        <v>#REF!</v>
      </c>
      <c r="AP183" s="36" t="e">
        <f>#REF!</f>
        <v>#REF!</v>
      </c>
      <c r="AQ183" s="36" t="e">
        <f>#REF!</f>
        <v>#REF!</v>
      </c>
    </row>
    <row r="184" spans="1:43" ht="12.75">
      <c r="A184" s="37" t="s">
        <v>20</v>
      </c>
      <c r="B184" s="36" t="e">
        <f>#REF!</f>
        <v>#REF!</v>
      </c>
      <c r="C184" s="36" t="e">
        <f>#REF!</f>
        <v>#REF!</v>
      </c>
      <c r="D184" s="36" t="e">
        <f>#REF!</f>
        <v>#REF!</v>
      </c>
      <c r="E184" s="36" t="e">
        <f>#REF!</f>
        <v>#REF!</v>
      </c>
      <c r="F184" s="36" t="e">
        <f>#REF!</f>
        <v>#REF!</v>
      </c>
      <c r="G184" s="36" t="e">
        <f>#REF!</f>
        <v>#REF!</v>
      </c>
      <c r="I184" s="53" t="e">
        <f>(#REF!+#REF!)/#REF!</f>
        <v>#REF!</v>
      </c>
      <c r="J184" s="53" t="e">
        <f>(#REF!+#REF!)/#REF!</f>
        <v>#REF!</v>
      </c>
      <c r="L184" s="37" t="s">
        <v>20</v>
      </c>
      <c r="M184" s="36" t="e">
        <f>#REF!+#REF!+#REF!</f>
        <v>#REF!</v>
      </c>
      <c r="N184" s="36" t="e">
        <f>#REF!+#REF!+#REF!</f>
        <v>#REF!</v>
      </c>
      <c r="O184" s="36" t="e">
        <f>#REF!+#REF!+#REF!</f>
        <v>#REF!</v>
      </c>
      <c r="P184" s="36" t="e">
        <f>#REF!+#REF!+#REF!</f>
        <v>#REF!</v>
      </c>
      <c r="Q184" s="36" t="e">
        <f>#REF!+#REF!+#REF!</f>
        <v>#REF!</v>
      </c>
      <c r="R184" s="36" t="e">
        <f>#REF!+#REF!+#REF!</f>
        <v>#REF!</v>
      </c>
      <c r="S184" s="36" t="e">
        <f>#REF!+#REF!+#REF!</f>
        <v>#REF!</v>
      </c>
      <c r="T184" s="53" t="e">
        <f>(#REF!+#REF!+#REF!)/(#REF!+#REF!+#REF!)</f>
        <v>#REF!</v>
      </c>
      <c r="U184" s="53" t="e">
        <f>(#REF!+#REF!+#REF!)/(#REF!+#REF!+#REF!)</f>
        <v>#REF!</v>
      </c>
      <c r="X184" s="37" t="s">
        <v>20</v>
      </c>
      <c r="Y184" s="36" t="e">
        <f>#REF!+#REF!+#REF!</f>
        <v>#REF!</v>
      </c>
      <c r="Z184" s="36" t="e">
        <f>#REF!+#REF!+#REF!</f>
        <v>#REF!</v>
      </c>
      <c r="AA184" s="36" t="e">
        <f>#REF!+#REF!+#REF!</f>
        <v>#REF!</v>
      </c>
      <c r="AB184" s="36" t="e">
        <f>#REF!+#REF!+#REF!</f>
        <v>#REF!</v>
      </c>
      <c r="AC184" s="36" t="e">
        <f>#REF!+#REF!+#REF!</f>
        <v>#REF!</v>
      </c>
      <c r="AD184" s="36" t="e">
        <f>#REF!+#REF!+#REF!</f>
        <v>#REF!</v>
      </c>
      <c r="AE184" s="36" t="e">
        <f>#REF!+#REF!+#REF!</f>
        <v>#REF!</v>
      </c>
      <c r="AF184" s="38" t="e">
        <f>#REF!+#REF!+#REF!</f>
        <v>#REF!</v>
      </c>
      <c r="AG184" s="38" t="e">
        <f>#REF!+#REF!+#REF!</f>
        <v>#REF!</v>
      </c>
      <c r="AJ184" s="37" t="s">
        <v>20</v>
      </c>
      <c r="AK184" s="36" t="e">
        <f>#REF!</f>
        <v>#REF!</v>
      </c>
      <c r="AL184" s="36" t="e">
        <f>#REF!</f>
        <v>#REF!</v>
      </c>
      <c r="AM184" s="36" t="e">
        <f>#REF!</f>
        <v>#REF!</v>
      </c>
      <c r="AN184" s="36" t="e">
        <f>#REF!</f>
        <v>#REF!</v>
      </c>
      <c r="AO184" s="36" t="e">
        <f>#REF!</f>
        <v>#REF!</v>
      </c>
      <c r="AP184" s="36" t="e">
        <f>#REF!</f>
        <v>#REF!</v>
      </c>
      <c r="AQ184" s="36" t="e">
        <f>#REF!</f>
        <v>#REF!</v>
      </c>
    </row>
    <row r="185" spans="1:43" ht="12.75">
      <c r="A185" s="37" t="s">
        <v>19</v>
      </c>
      <c r="B185" s="36" t="e">
        <f>#REF!</f>
        <v>#REF!</v>
      </c>
      <c r="C185" s="36" t="e">
        <f>#REF!</f>
        <v>#REF!</v>
      </c>
      <c r="D185" s="36" t="e">
        <f>#REF!</f>
        <v>#REF!</v>
      </c>
      <c r="E185" s="36" t="e">
        <f>#REF!</f>
        <v>#REF!</v>
      </c>
      <c r="F185" s="36" t="e">
        <f>#REF!</f>
        <v>#REF!</v>
      </c>
      <c r="G185" s="36" t="e">
        <f>#REF!</f>
        <v>#REF!</v>
      </c>
      <c r="I185" s="53" t="e">
        <f>(#REF!+#REF!)/#REF!</f>
        <v>#REF!</v>
      </c>
      <c r="J185" s="53" t="e">
        <f>(#REF!+#REF!)/#REF!</f>
        <v>#REF!</v>
      </c>
      <c r="L185" s="37" t="s">
        <v>19</v>
      </c>
      <c r="M185" s="36" t="e">
        <f>#REF!+#REF!+#REF!</f>
        <v>#REF!</v>
      </c>
      <c r="N185" s="36" t="e">
        <f>#REF!+#REF!+#REF!</f>
        <v>#REF!</v>
      </c>
      <c r="O185" s="36" t="e">
        <f>#REF!+#REF!+#REF!</f>
        <v>#REF!</v>
      </c>
      <c r="P185" s="36" t="e">
        <f>#REF!+#REF!+#REF!</f>
        <v>#REF!</v>
      </c>
      <c r="Q185" s="36" t="e">
        <f>#REF!+#REF!+#REF!</f>
        <v>#REF!</v>
      </c>
      <c r="R185" s="36" t="e">
        <f>#REF!+#REF!+#REF!</f>
        <v>#REF!</v>
      </c>
      <c r="S185" s="36" t="e">
        <f>#REF!+#REF!+#REF!</f>
        <v>#REF!</v>
      </c>
      <c r="T185" s="53" t="e">
        <f>(#REF!+#REF!+#REF!)/(#REF!+#REF!+#REF!)</f>
        <v>#REF!</v>
      </c>
      <c r="U185" s="53" t="e">
        <f>(#REF!+#REF!+#REF!)/(#REF!+#REF!+#REF!)</f>
        <v>#REF!</v>
      </c>
      <c r="X185" s="37" t="s">
        <v>19</v>
      </c>
      <c r="Y185" s="36" t="e">
        <f>#REF!+#REF!+#REF!</f>
        <v>#REF!</v>
      </c>
      <c r="Z185" s="36" t="e">
        <f>#REF!+#REF!+#REF!</f>
        <v>#REF!</v>
      </c>
      <c r="AA185" s="36" t="e">
        <f>#REF!+#REF!+#REF!</f>
        <v>#REF!</v>
      </c>
      <c r="AB185" s="36" t="e">
        <f>#REF!+#REF!+#REF!</f>
        <v>#REF!</v>
      </c>
      <c r="AC185" s="36" t="e">
        <f>#REF!+#REF!+#REF!</f>
        <v>#REF!</v>
      </c>
      <c r="AD185" s="36" t="e">
        <f>#REF!+#REF!+#REF!</f>
        <v>#REF!</v>
      </c>
      <c r="AE185" s="36" t="e">
        <f>#REF!+#REF!+#REF!</f>
        <v>#REF!</v>
      </c>
      <c r="AF185" s="38" t="e">
        <f>#REF!+#REF!+#REF!</f>
        <v>#REF!</v>
      </c>
      <c r="AG185" s="38" t="e">
        <f>#REF!+#REF!+#REF!</f>
        <v>#REF!</v>
      </c>
      <c r="AJ185" s="37" t="s">
        <v>19</v>
      </c>
      <c r="AK185" s="36" t="e">
        <f>#REF!</f>
        <v>#REF!</v>
      </c>
      <c r="AL185" s="36" t="e">
        <f>#REF!</f>
        <v>#REF!</v>
      </c>
      <c r="AM185" s="36" t="e">
        <f>#REF!</f>
        <v>#REF!</v>
      </c>
      <c r="AN185" s="36" t="e">
        <f>#REF!</f>
        <v>#REF!</v>
      </c>
      <c r="AO185" s="36" t="e">
        <f>#REF!</f>
        <v>#REF!</v>
      </c>
      <c r="AP185" s="36" t="e">
        <f>#REF!</f>
        <v>#REF!</v>
      </c>
      <c r="AQ185" s="36" t="e">
        <f>#REF!</f>
        <v>#REF!</v>
      </c>
    </row>
    <row r="186" spans="1:43" ht="12.75">
      <c r="A186" s="37" t="s">
        <v>18</v>
      </c>
      <c r="B186" s="36" t="e">
        <f>#REF!</f>
        <v>#REF!</v>
      </c>
      <c r="C186" s="36" t="e">
        <f>#REF!</f>
        <v>#REF!</v>
      </c>
      <c r="D186" s="36" t="e">
        <f>#REF!</f>
        <v>#REF!</v>
      </c>
      <c r="E186" s="36" t="e">
        <f>#REF!</f>
        <v>#REF!</v>
      </c>
      <c r="F186" s="36" t="e">
        <f>#REF!</f>
        <v>#REF!</v>
      </c>
      <c r="G186" s="36" t="e">
        <f>#REF!</f>
        <v>#REF!</v>
      </c>
      <c r="I186" s="53" t="e">
        <f>(#REF!+#REF!)/#REF!</f>
        <v>#REF!</v>
      </c>
      <c r="J186" s="53" t="e">
        <f>(#REF!+#REF!)/#REF!</f>
        <v>#REF!</v>
      </c>
      <c r="L186" s="37" t="s">
        <v>18</v>
      </c>
      <c r="M186" s="36" t="e">
        <f>#REF!+#REF!+#REF!</f>
        <v>#REF!</v>
      </c>
      <c r="N186" s="36" t="e">
        <f>#REF!+#REF!+#REF!</f>
        <v>#REF!</v>
      </c>
      <c r="O186" s="36" t="e">
        <f>#REF!+#REF!+#REF!</f>
        <v>#REF!</v>
      </c>
      <c r="P186" s="36" t="e">
        <f>#REF!+#REF!+#REF!</f>
        <v>#REF!</v>
      </c>
      <c r="Q186" s="36" t="e">
        <f>#REF!+#REF!+#REF!</f>
        <v>#REF!</v>
      </c>
      <c r="R186" s="36" t="e">
        <f>#REF!+#REF!+#REF!</f>
        <v>#REF!</v>
      </c>
      <c r="S186" s="36" t="e">
        <f>#REF!+#REF!+#REF!</f>
        <v>#REF!</v>
      </c>
      <c r="T186" s="53" t="e">
        <f>(#REF!+#REF!+#REF!)/(#REF!+#REF!+#REF!)</f>
        <v>#REF!</v>
      </c>
      <c r="U186" s="53" t="e">
        <f>(#REF!+#REF!+#REF!)/(#REF!+#REF!+#REF!)</f>
        <v>#REF!</v>
      </c>
      <c r="X186" s="37" t="s">
        <v>18</v>
      </c>
      <c r="Y186" s="36" t="e">
        <f>#REF!+#REF!+#REF!</f>
        <v>#REF!</v>
      </c>
      <c r="Z186" s="36" t="e">
        <f>#REF!+#REF!+#REF!</f>
        <v>#REF!</v>
      </c>
      <c r="AA186" s="36" t="e">
        <f>#REF!+#REF!+#REF!</f>
        <v>#REF!</v>
      </c>
      <c r="AB186" s="36" t="e">
        <f>#REF!+#REF!+#REF!</f>
        <v>#REF!</v>
      </c>
      <c r="AC186" s="36" t="e">
        <f>#REF!+#REF!+#REF!</f>
        <v>#REF!</v>
      </c>
      <c r="AD186" s="36" t="e">
        <f>#REF!+#REF!+#REF!</f>
        <v>#REF!</v>
      </c>
      <c r="AE186" s="36" t="e">
        <f>#REF!+#REF!+#REF!</f>
        <v>#REF!</v>
      </c>
      <c r="AF186" s="38" t="e">
        <f>#REF!+#REF!+#REF!</f>
        <v>#REF!</v>
      </c>
      <c r="AG186" s="38" t="e">
        <f>#REF!+#REF!+#REF!</f>
        <v>#REF!</v>
      </c>
      <c r="AJ186" s="37" t="s">
        <v>18</v>
      </c>
      <c r="AK186" s="36" t="e">
        <f>#REF!</f>
        <v>#REF!</v>
      </c>
      <c r="AL186" s="36" t="e">
        <f>#REF!</f>
        <v>#REF!</v>
      </c>
      <c r="AM186" s="36" t="e">
        <f>#REF!</f>
        <v>#REF!</v>
      </c>
      <c r="AN186" s="36" t="e">
        <f>#REF!</f>
        <v>#REF!</v>
      </c>
      <c r="AO186" s="36" t="e">
        <f>#REF!</f>
        <v>#REF!</v>
      </c>
      <c r="AP186" s="36" t="e">
        <f>#REF!</f>
        <v>#REF!</v>
      </c>
      <c r="AQ186" s="36" t="e">
        <f>#REF!</f>
        <v>#REF!</v>
      </c>
    </row>
    <row r="187" spans="1:43" ht="12.75">
      <c r="A187" s="37" t="s">
        <v>17</v>
      </c>
      <c r="B187" s="43" t="e">
        <f>#REF!</f>
        <v>#REF!</v>
      </c>
      <c r="C187" s="43" t="e">
        <f>#REF!</f>
        <v>#REF!</v>
      </c>
      <c r="D187" s="43" t="e">
        <f>#REF!</f>
        <v>#REF!</v>
      </c>
      <c r="E187" s="43" t="e">
        <f>#REF!</f>
        <v>#REF!</v>
      </c>
      <c r="F187" s="43" t="e">
        <f>#REF!</f>
        <v>#REF!</v>
      </c>
      <c r="G187" s="43" t="e">
        <f>#REF!</f>
        <v>#REF!</v>
      </c>
      <c r="I187" s="53"/>
      <c r="J187" s="53"/>
      <c r="L187" s="42" t="s">
        <v>17</v>
      </c>
      <c r="M187" s="43" t="s">
        <v>1</v>
      </c>
      <c r="N187" s="43" t="s">
        <v>1</v>
      </c>
      <c r="O187" s="43" t="s">
        <v>1</v>
      </c>
      <c r="P187" s="43" t="s">
        <v>1</v>
      </c>
      <c r="Q187" s="43" t="s">
        <v>1</v>
      </c>
      <c r="R187" s="43" t="s">
        <v>1</v>
      </c>
      <c r="T187" s="53"/>
      <c r="U187" s="53"/>
      <c r="X187" s="42" t="s">
        <v>17</v>
      </c>
      <c r="Y187" s="36"/>
      <c r="Z187" s="36"/>
      <c r="AA187" s="36"/>
      <c r="AB187" s="36"/>
      <c r="AC187" s="36"/>
      <c r="AD187" s="36"/>
      <c r="AF187" s="38"/>
      <c r="AG187" s="38"/>
      <c r="AJ187" s="42" t="s">
        <v>17</v>
      </c>
      <c r="AK187" s="36" t="e">
        <f>#REF!</f>
        <v>#REF!</v>
      </c>
      <c r="AL187" s="36" t="e">
        <f>#REF!</f>
        <v>#REF!</v>
      </c>
      <c r="AM187" s="36" t="e">
        <f>#REF!</f>
        <v>#REF!</v>
      </c>
      <c r="AN187" s="36" t="e">
        <f>#REF!</f>
        <v>#REF!</v>
      </c>
      <c r="AO187" s="36" t="e">
        <f>#REF!</f>
        <v>#REF!</v>
      </c>
      <c r="AP187" s="36" t="e">
        <f>#REF!</f>
        <v>#REF!</v>
      </c>
      <c r="AQ187" s="36" t="e">
        <f>#REF!</f>
        <v>#REF!</v>
      </c>
    </row>
    <row r="188" spans="1:43" ht="12.75">
      <c r="A188" s="37" t="s">
        <v>16</v>
      </c>
      <c r="B188" s="36" t="e">
        <f>#REF!</f>
        <v>#REF!</v>
      </c>
      <c r="C188" s="36" t="e">
        <f>#REF!</f>
        <v>#REF!</v>
      </c>
      <c r="D188" s="36" t="e">
        <f>#REF!</f>
        <v>#REF!</v>
      </c>
      <c r="E188" s="36" t="e">
        <f>#REF!</f>
        <v>#REF!</v>
      </c>
      <c r="F188" s="36" t="e">
        <f>#REF!</f>
        <v>#REF!</v>
      </c>
      <c r="G188" s="36" t="e">
        <f>#REF!</f>
        <v>#REF!</v>
      </c>
      <c r="I188" s="53" t="e">
        <f>(#REF!+#REF!)/#REF!</f>
        <v>#REF!</v>
      </c>
      <c r="J188" s="53" t="e">
        <f>(#REF!+#REF!)/#REF!</f>
        <v>#REF!</v>
      </c>
      <c r="L188" s="37" t="s">
        <v>16</v>
      </c>
      <c r="M188" s="36" t="e">
        <f>#REF!+#REF!+#REF!</f>
        <v>#REF!</v>
      </c>
      <c r="N188" s="36" t="e">
        <f>#REF!+#REF!+#REF!</f>
        <v>#REF!</v>
      </c>
      <c r="O188" s="36" t="e">
        <f>#REF!+#REF!+#REF!</f>
        <v>#REF!</v>
      </c>
      <c r="P188" s="36" t="e">
        <f>#REF!+#REF!+#REF!</f>
        <v>#REF!</v>
      </c>
      <c r="Q188" s="36" t="e">
        <f>#REF!+#REF!+#REF!</f>
        <v>#REF!</v>
      </c>
      <c r="R188" s="36" t="e">
        <f>#REF!+#REF!+#REF!</f>
        <v>#REF!</v>
      </c>
      <c r="S188" s="36" t="e">
        <f>#REF!+#REF!+#REF!</f>
        <v>#REF!</v>
      </c>
      <c r="T188" s="53" t="e">
        <f>(#REF!+#REF!+#REF!)/(#REF!+#REF!+#REF!)</f>
        <v>#REF!</v>
      </c>
      <c r="U188" s="53" t="e">
        <f>(#REF!+#REF!+#REF!)/(#REF!+#REF!+#REF!)</f>
        <v>#REF!</v>
      </c>
      <c r="X188" s="37" t="s">
        <v>16</v>
      </c>
      <c r="Y188" s="36" t="e">
        <f>#REF!+#REF!+#REF!</f>
        <v>#REF!</v>
      </c>
      <c r="Z188" s="36" t="e">
        <f>#REF!+#REF!+#REF!</f>
        <v>#REF!</v>
      </c>
      <c r="AA188" s="36" t="e">
        <f>#REF!+#REF!+#REF!</f>
        <v>#REF!</v>
      </c>
      <c r="AB188" s="36" t="e">
        <f>#REF!+#REF!+#REF!</f>
        <v>#REF!</v>
      </c>
      <c r="AC188" s="36" t="e">
        <f>#REF!+#REF!+#REF!</f>
        <v>#REF!</v>
      </c>
      <c r="AD188" s="36" t="e">
        <f>#REF!+#REF!+#REF!</f>
        <v>#REF!</v>
      </c>
      <c r="AE188" s="36" t="e">
        <f>#REF!+#REF!+#REF!</f>
        <v>#REF!</v>
      </c>
      <c r="AF188" s="38" t="e">
        <f>#REF!+#REF!+#REF!</f>
        <v>#REF!</v>
      </c>
      <c r="AG188" s="38" t="e">
        <f>#REF!+#REF!+#REF!</f>
        <v>#REF!</v>
      </c>
      <c r="AJ188" s="37" t="s">
        <v>16</v>
      </c>
      <c r="AK188" s="36" t="e">
        <f>#REF!</f>
        <v>#REF!</v>
      </c>
      <c r="AL188" s="36" t="e">
        <f>#REF!</f>
        <v>#REF!</v>
      </c>
      <c r="AM188" s="36" t="e">
        <f>#REF!</f>
        <v>#REF!</v>
      </c>
      <c r="AN188" s="36" t="e">
        <f>#REF!</f>
        <v>#REF!</v>
      </c>
      <c r="AO188" s="36" t="e">
        <f>#REF!</f>
        <v>#REF!</v>
      </c>
      <c r="AP188" s="36" t="e">
        <f>#REF!</f>
        <v>#REF!</v>
      </c>
      <c r="AQ188" s="36" t="e">
        <f>#REF!</f>
        <v>#REF!</v>
      </c>
    </row>
    <row r="189" spans="1:43" ht="12.75">
      <c r="A189" s="37" t="s">
        <v>15</v>
      </c>
      <c r="B189" s="36" t="e">
        <f>#REF!</f>
        <v>#REF!</v>
      </c>
      <c r="C189" s="36" t="e">
        <f>#REF!</f>
        <v>#REF!</v>
      </c>
      <c r="D189" s="36" t="e">
        <f>#REF!</f>
        <v>#REF!</v>
      </c>
      <c r="E189" s="36" t="e">
        <f>#REF!</f>
        <v>#REF!</v>
      </c>
      <c r="F189" s="36" t="e">
        <f>#REF!</f>
        <v>#REF!</v>
      </c>
      <c r="G189" s="36" t="e">
        <f>#REF!</f>
        <v>#REF!</v>
      </c>
      <c r="I189" s="53" t="e">
        <f>(#REF!+#REF!)/#REF!</f>
        <v>#REF!</v>
      </c>
      <c r="J189" s="53" t="e">
        <f>(#REF!+#REF!)/#REF!</f>
        <v>#REF!</v>
      </c>
      <c r="L189" s="37" t="s">
        <v>15</v>
      </c>
      <c r="M189" s="36" t="e">
        <f>#REF!+#REF!+#REF!</f>
        <v>#REF!</v>
      </c>
      <c r="N189" s="36" t="e">
        <f>#REF!+#REF!+#REF!</f>
        <v>#REF!</v>
      </c>
      <c r="O189" s="36" t="e">
        <f>#REF!+#REF!+#REF!</f>
        <v>#REF!</v>
      </c>
      <c r="P189" s="36" t="e">
        <f>#REF!+#REF!+#REF!</f>
        <v>#REF!</v>
      </c>
      <c r="Q189" s="36" t="e">
        <f>#REF!+#REF!+#REF!</f>
        <v>#REF!</v>
      </c>
      <c r="R189" s="36" t="e">
        <f>#REF!+#REF!+#REF!</f>
        <v>#REF!</v>
      </c>
      <c r="S189" s="36" t="e">
        <f>#REF!+#REF!+#REF!</f>
        <v>#REF!</v>
      </c>
      <c r="T189" s="53" t="e">
        <f>(#REF!+#REF!+#REF!)/(#REF!+#REF!+#REF!)</f>
        <v>#REF!</v>
      </c>
      <c r="U189" s="53" t="e">
        <f>(#REF!+#REF!+#REF!)/(#REF!+#REF!+#REF!)</f>
        <v>#REF!</v>
      </c>
      <c r="X189" s="37" t="s">
        <v>15</v>
      </c>
      <c r="Y189" s="36" t="e">
        <f>#REF!+#REF!+#REF!</f>
        <v>#REF!</v>
      </c>
      <c r="Z189" s="36" t="e">
        <f>#REF!+#REF!+#REF!</f>
        <v>#REF!</v>
      </c>
      <c r="AA189" s="36" t="e">
        <f>#REF!+#REF!+#REF!</f>
        <v>#REF!</v>
      </c>
      <c r="AB189" s="36" t="e">
        <f>#REF!+#REF!+#REF!</f>
        <v>#REF!</v>
      </c>
      <c r="AC189" s="36" t="e">
        <f>#REF!+#REF!+#REF!</f>
        <v>#REF!</v>
      </c>
      <c r="AD189" s="36" t="e">
        <f>#REF!+#REF!+#REF!</f>
        <v>#REF!</v>
      </c>
      <c r="AE189" s="36" t="e">
        <f>#REF!+#REF!+#REF!</f>
        <v>#REF!</v>
      </c>
      <c r="AF189" s="38" t="e">
        <f>#REF!+#REF!+#REF!</f>
        <v>#REF!</v>
      </c>
      <c r="AG189" s="38" t="e">
        <f>#REF!+#REF!+#REF!</f>
        <v>#REF!</v>
      </c>
      <c r="AJ189" s="37" t="s">
        <v>15</v>
      </c>
      <c r="AK189" s="36" t="e">
        <f>#REF!</f>
        <v>#REF!</v>
      </c>
      <c r="AL189" s="36" t="e">
        <f>#REF!</f>
        <v>#REF!</v>
      </c>
      <c r="AM189" s="36" t="e">
        <f>#REF!</f>
        <v>#REF!</v>
      </c>
      <c r="AN189" s="36" t="e">
        <f>#REF!</f>
        <v>#REF!</v>
      </c>
      <c r="AO189" s="36" t="e">
        <f>#REF!</f>
        <v>#REF!</v>
      </c>
      <c r="AP189" s="36" t="e">
        <f>#REF!</f>
        <v>#REF!</v>
      </c>
      <c r="AQ189" s="36" t="e">
        <f>#REF!</f>
        <v>#REF!</v>
      </c>
    </row>
    <row r="190" spans="1:43" ht="12.75">
      <c r="A190" s="37" t="s">
        <v>14</v>
      </c>
      <c r="B190" s="36" t="e">
        <f>#REF!</f>
        <v>#REF!</v>
      </c>
      <c r="C190" s="43" t="e">
        <f>#REF!</f>
        <v>#REF!</v>
      </c>
      <c r="D190" s="43" t="e">
        <f>#REF!</f>
        <v>#REF!</v>
      </c>
      <c r="E190" s="43" t="e">
        <f>#REF!</f>
        <v>#REF!</v>
      </c>
      <c r="F190" s="36" t="e">
        <f>#REF!</f>
        <v>#REF!</v>
      </c>
      <c r="G190" s="36" t="e">
        <f>#REF!</f>
        <v>#REF!</v>
      </c>
      <c r="I190" s="53" t="e">
        <f>(#REF!+#REF!)/#REF!</f>
        <v>#REF!</v>
      </c>
      <c r="J190" s="53" t="e">
        <f>(#REF!+#REF!)/#REF!</f>
        <v>#REF!</v>
      </c>
      <c r="L190" s="37" t="s">
        <v>14</v>
      </c>
      <c r="M190" s="36" t="e">
        <f>#REF!+#REF!+#REF!</f>
        <v>#REF!</v>
      </c>
      <c r="N190" s="43" t="e">
        <f aca="true" t="shared" si="36" ref="N190:O190">$U190*Z190</f>
        <v>#REF!</v>
      </c>
      <c r="O190" s="43" t="e">
        <f t="shared" si="36"/>
        <v>#REF!</v>
      </c>
      <c r="P190" s="43" t="e">
        <f>$U190*AB190</f>
        <v>#REF!</v>
      </c>
      <c r="Q190" s="36" t="e">
        <f>#REF!+#REF!+#REF!</f>
        <v>#REF!</v>
      </c>
      <c r="R190" s="36" t="e">
        <f>#REF!+#REF!+#REF!</f>
        <v>#REF!</v>
      </c>
      <c r="S190" s="36" t="e">
        <f>#REF!+#REF!+#REF!</f>
        <v>#REF!</v>
      </c>
      <c r="T190" s="53" t="e">
        <f>(#REF!+#REF!+#REF!)/(#REF!+#REF!+#REF!)</f>
        <v>#REF!</v>
      </c>
      <c r="U190" s="53" t="e">
        <f>(#REF!+#REF!+#REF!)/(#REF!+#REF!+#REF!)</f>
        <v>#REF!</v>
      </c>
      <c r="X190" s="37" t="s">
        <v>14</v>
      </c>
      <c r="Y190" s="36" t="e">
        <f>#REF!+#REF!+#REF!</f>
        <v>#REF!</v>
      </c>
      <c r="Z190" s="43" t="e">
        <f>$AG190*U$1</f>
        <v>#REF!</v>
      </c>
      <c r="AA190" s="43" t="e">
        <f aca="true" t="shared" si="37" ref="AA190:AB190">$AG190*V$1</f>
        <v>#REF!</v>
      </c>
      <c r="AB190" s="43" t="e">
        <f t="shared" si="37"/>
        <v>#REF!</v>
      </c>
      <c r="AC190" s="36" t="e">
        <f>#REF!+#REF!+#REF!</f>
        <v>#REF!</v>
      </c>
      <c r="AD190" s="36" t="e">
        <f>#REF!+#REF!+#REF!</f>
        <v>#REF!</v>
      </c>
      <c r="AE190" s="36" t="e">
        <f>#REF!+#REF!+#REF!</f>
        <v>#REF!</v>
      </c>
      <c r="AF190" s="38" t="e">
        <f>#REF!+#REF!+#REF!</f>
        <v>#REF!</v>
      </c>
      <c r="AG190" s="38" t="e">
        <f>#REF!+#REF!+#REF!</f>
        <v>#REF!</v>
      </c>
      <c r="AJ190" s="37" t="s">
        <v>14</v>
      </c>
      <c r="AK190" s="36" t="e">
        <f>#REF!</f>
        <v>#REF!</v>
      </c>
      <c r="AL190" s="43" t="e">
        <f aca="true" t="shared" si="38" ref="AL190:AN190">V24-Z190</f>
        <v>#REF!</v>
      </c>
      <c r="AM190" s="43" t="e">
        <f t="shared" si="38"/>
        <v>#REF!</v>
      </c>
      <c r="AN190" s="43" t="e">
        <f t="shared" si="38"/>
        <v>#REF!</v>
      </c>
      <c r="AO190" s="36" t="e">
        <f>#REF!</f>
        <v>#REF!</v>
      </c>
      <c r="AP190" s="36" t="e">
        <f>#REF!</f>
        <v>#REF!</v>
      </c>
      <c r="AQ190" s="36" t="e">
        <f>#REF!</f>
        <v>#REF!</v>
      </c>
    </row>
    <row r="191" spans="1:43" ht="12.75">
      <c r="A191" s="37" t="s">
        <v>13</v>
      </c>
      <c r="B191" s="36" t="e">
        <f>#REF!</f>
        <v>#REF!</v>
      </c>
      <c r="C191" s="36" t="e">
        <f>#REF!</f>
        <v>#REF!</v>
      </c>
      <c r="D191" s="36" t="e">
        <f>#REF!</f>
        <v>#REF!</v>
      </c>
      <c r="E191" s="36" t="e">
        <f>#REF!</f>
        <v>#REF!</v>
      </c>
      <c r="F191" s="36" t="e">
        <f>#REF!</f>
        <v>#REF!</v>
      </c>
      <c r="G191" s="36" t="e">
        <f>#REF!</f>
        <v>#REF!</v>
      </c>
      <c r="I191" s="53" t="e">
        <f>(#REF!+#REF!)/#REF!</f>
        <v>#REF!</v>
      </c>
      <c r="J191" s="53" t="e">
        <f>(#REF!+#REF!)/#REF!</f>
        <v>#REF!</v>
      </c>
      <c r="L191" s="37" t="s">
        <v>13</v>
      </c>
      <c r="M191" s="36" t="e">
        <f>#REF!+#REF!+#REF!</f>
        <v>#REF!</v>
      </c>
      <c r="N191" s="36" t="e">
        <f>#REF!+#REF!+#REF!</f>
        <v>#REF!</v>
      </c>
      <c r="O191" s="36" t="e">
        <f>#REF!+#REF!+#REF!</f>
        <v>#REF!</v>
      </c>
      <c r="P191" s="36" t="e">
        <f>#REF!+#REF!+#REF!</f>
        <v>#REF!</v>
      </c>
      <c r="Q191" s="36" t="e">
        <f>#REF!+#REF!+#REF!</f>
        <v>#REF!</v>
      </c>
      <c r="R191" s="36" t="e">
        <f>#REF!+#REF!+#REF!</f>
        <v>#REF!</v>
      </c>
      <c r="S191" s="36" t="e">
        <f>#REF!+#REF!+#REF!</f>
        <v>#REF!</v>
      </c>
      <c r="T191" s="53" t="e">
        <f>(#REF!+#REF!+#REF!)/(#REF!+#REF!+#REF!)</f>
        <v>#REF!</v>
      </c>
      <c r="U191" s="53" t="e">
        <f>(#REF!+#REF!+#REF!)/(#REF!+#REF!+#REF!)</f>
        <v>#REF!</v>
      </c>
      <c r="X191" s="37" t="s">
        <v>13</v>
      </c>
      <c r="Y191" s="36" t="e">
        <f>#REF!+#REF!+#REF!</f>
        <v>#REF!</v>
      </c>
      <c r="Z191" s="36" t="e">
        <f>#REF!+#REF!+#REF!</f>
        <v>#REF!</v>
      </c>
      <c r="AA191" s="36" t="e">
        <f>#REF!+#REF!+#REF!</f>
        <v>#REF!</v>
      </c>
      <c r="AB191" s="36" t="e">
        <f>#REF!+#REF!+#REF!</f>
        <v>#REF!</v>
      </c>
      <c r="AC191" s="36" t="e">
        <f>#REF!+#REF!+#REF!</f>
        <v>#REF!</v>
      </c>
      <c r="AD191" s="36" t="e">
        <f>#REF!+#REF!+#REF!</f>
        <v>#REF!</v>
      </c>
      <c r="AE191" s="36" t="e">
        <f>#REF!+#REF!+#REF!</f>
        <v>#REF!</v>
      </c>
      <c r="AF191" s="38" t="e">
        <f>#REF!+#REF!+#REF!</f>
        <v>#REF!</v>
      </c>
      <c r="AG191" s="38" t="e">
        <f>#REF!+#REF!+#REF!</f>
        <v>#REF!</v>
      </c>
      <c r="AJ191" s="37" t="s">
        <v>13</v>
      </c>
      <c r="AK191" s="36" t="e">
        <f>#REF!</f>
        <v>#REF!</v>
      </c>
      <c r="AL191" s="36" t="e">
        <f>#REF!</f>
        <v>#REF!</v>
      </c>
      <c r="AM191" s="36" t="e">
        <f>#REF!</f>
        <v>#REF!</v>
      </c>
      <c r="AN191" s="36" t="e">
        <f>#REF!</f>
        <v>#REF!</v>
      </c>
      <c r="AO191" s="36" t="e">
        <f>#REF!</f>
        <v>#REF!</v>
      </c>
      <c r="AP191" s="36" t="e">
        <f>#REF!</f>
        <v>#REF!</v>
      </c>
      <c r="AQ191" s="36" t="e">
        <f>#REF!</f>
        <v>#REF!</v>
      </c>
    </row>
    <row r="192" spans="1:43" ht="12.75">
      <c r="A192" s="37" t="s">
        <v>12</v>
      </c>
      <c r="B192" s="36" t="e">
        <f>#REF!</f>
        <v>#REF!</v>
      </c>
      <c r="C192" s="36" t="e">
        <f>#REF!</f>
        <v>#REF!</v>
      </c>
      <c r="D192" s="36" t="e">
        <f>#REF!</f>
        <v>#REF!</v>
      </c>
      <c r="E192" s="36" t="e">
        <f>#REF!</f>
        <v>#REF!</v>
      </c>
      <c r="F192" s="36" t="e">
        <f>#REF!</f>
        <v>#REF!</v>
      </c>
      <c r="G192" s="36" t="e">
        <f>#REF!</f>
        <v>#REF!</v>
      </c>
      <c r="I192" s="53" t="e">
        <f>(#REF!+#REF!)/#REF!</f>
        <v>#REF!</v>
      </c>
      <c r="J192" s="53" t="e">
        <f>(#REF!+#REF!)/#REF!</f>
        <v>#REF!</v>
      </c>
      <c r="L192" s="37" t="s">
        <v>12</v>
      </c>
      <c r="M192" s="36" t="e">
        <f>#REF!+#REF!+#REF!</f>
        <v>#REF!</v>
      </c>
      <c r="N192" s="36" t="e">
        <f>#REF!+#REF!+#REF!</f>
        <v>#REF!</v>
      </c>
      <c r="O192" s="36" t="e">
        <f>#REF!+#REF!+#REF!</f>
        <v>#REF!</v>
      </c>
      <c r="P192" s="36" t="e">
        <f>#REF!+#REF!+#REF!</f>
        <v>#REF!</v>
      </c>
      <c r="Q192" s="36" t="e">
        <f>#REF!+#REF!+#REF!</f>
        <v>#REF!</v>
      </c>
      <c r="R192" s="36" t="e">
        <f>#REF!+#REF!+#REF!</f>
        <v>#REF!</v>
      </c>
      <c r="S192" s="36" t="e">
        <f>#REF!+#REF!+#REF!</f>
        <v>#REF!</v>
      </c>
      <c r="T192" s="53" t="e">
        <f>(#REF!+#REF!+#REF!)/(#REF!+#REF!+#REF!)</f>
        <v>#REF!</v>
      </c>
      <c r="U192" s="53" t="e">
        <f>(#REF!+#REF!+#REF!)/(#REF!+#REF!+#REF!)</f>
        <v>#REF!</v>
      </c>
      <c r="X192" s="37" t="s">
        <v>12</v>
      </c>
      <c r="Y192" s="36" t="e">
        <f>#REF!+#REF!+#REF!</f>
        <v>#REF!</v>
      </c>
      <c r="Z192" s="36" t="e">
        <f>#REF!+#REF!+#REF!</f>
        <v>#REF!</v>
      </c>
      <c r="AA192" s="36" t="e">
        <f>#REF!+#REF!+#REF!</f>
        <v>#REF!</v>
      </c>
      <c r="AB192" s="36" t="e">
        <f>#REF!+#REF!+#REF!</f>
        <v>#REF!</v>
      </c>
      <c r="AC192" s="36" t="e">
        <f>#REF!+#REF!+#REF!</f>
        <v>#REF!</v>
      </c>
      <c r="AD192" s="36" t="e">
        <f>#REF!+#REF!+#REF!</f>
        <v>#REF!</v>
      </c>
      <c r="AE192" s="36" t="e">
        <f>#REF!+#REF!+#REF!</f>
        <v>#REF!</v>
      </c>
      <c r="AF192" s="38" t="e">
        <f>#REF!+#REF!+#REF!</f>
        <v>#REF!</v>
      </c>
      <c r="AG192" s="38" t="e">
        <f>#REF!+#REF!+#REF!</f>
        <v>#REF!</v>
      </c>
      <c r="AJ192" s="37" t="s">
        <v>12</v>
      </c>
      <c r="AK192" s="36" t="e">
        <f>#REF!</f>
        <v>#REF!</v>
      </c>
      <c r="AL192" s="36" t="e">
        <f>#REF!</f>
        <v>#REF!</v>
      </c>
      <c r="AM192" s="36" t="e">
        <f>#REF!</f>
        <v>#REF!</v>
      </c>
      <c r="AN192" s="36" t="e">
        <f>#REF!</f>
        <v>#REF!</v>
      </c>
      <c r="AO192" s="36" t="e">
        <f>#REF!</f>
        <v>#REF!</v>
      </c>
      <c r="AP192" s="36" t="e">
        <f>#REF!</f>
        <v>#REF!</v>
      </c>
      <c r="AQ192" s="36" t="e">
        <f>#REF!</f>
        <v>#REF!</v>
      </c>
    </row>
    <row r="193" spans="1:43" ht="12.75">
      <c r="A193" s="37" t="s">
        <v>11</v>
      </c>
      <c r="B193" s="36" t="e">
        <f>#REF!</f>
        <v>#REF!</v>
      </c>
      <c r="C193" s="36" t="e">
        <f>#REF!</f>
        <v>#REF!</v>
      </c>
      <c r="D193" s="36" t="e">
        <f>#REF!</f>
        <v>#REF!</v>
      </c>
      <c r="E193" s="36" t="e">
        <f>#REF!</f>
        <v>#REF!</v>
      </c>
      <c r="F193" s="36" t="e">
        <f>#REF!</f>
        <v>#REF!</v>
      </c>
      <c r="G193" s="36" t="e">
        <f>#REF!</f>
        <v>#REF!</v>
      </c>
      <c r="I193" s="53" t="e">
        <f>(#REF!+#REF!)/#REF!</f>
        <v>#REF!</v>
      </c>
      <c r="J193" s="53" t="e">
        <f>(#REF!+#REF!)/#REF!</f>
        <v>#REF!</v>
      </c>
      <c r="L193" s="37" t="s">
        <v>11</v>
      </c>
      <c r="M193" s="36" t="e">
        <f>#REF!+#REF!+#REF!</f>
        <v>#REF!</v>
      </c>
      <c r="N193" s="36" t="e">
        <f>#REF!+#REF!+#REF!</f>
        <v>#REF!</v>
      </c>
      <c r="O193" s="36" t="e">
        <f>#REF!+#REF!+#REF!</f>
        <v>#REF!</v>
      </c>
      <c r="P193" s="36" t="e">
        <f>#REF!+#REF!+#REF!</f>
        <v>#REF!</v>
      </c>
      <c r="Q193" s="36" t="e">
        <f>#REF!+#REF!+#REF!</f>
        <v>#REF!</v>
      </c>
      <c r="R193" s="36" t="e">
        <f>#REF!+#REF!+#REF!</f>
        <v>#REF!</v>
      </c>
      <c r="S193" s="36" t="e">
        <f>#REF!+#REF!+#REF!</f>
        <v>#REF!</v>
      </c>
      <c r="T193" s="53" t="e">
        <f>(#REF!+#REF!+#REF!)/(#REF!+#REF!+#REF!)</f>
        <v>#REF!</v>
      </c>
      <c r="U193" s="53" t="e">
        <f>(#REF!+#REF!+#REF!)/(#REF!+#REF!+#REF!)</f>
        <v>#REF!</v>
      </c>
      <c r="X193" s="37" t="s">
        <v>11</v>
      </c>
      <c r="Y193" s="36" t="e">
        <f>#REF!+#REF!+#REF!</f>
        <v>#REF!</v>
      </c>
      <c r="Z193" s="36" t="e">
        <f>#REF!+#REF!+#REF!</f>
        <v>#REF!</v>
      </c>
      <c r="AA193" s="36" t="e">
        <f>#REF!+#REF!+#REF!</f>
        <v>#REF!</v>
      </c>
      <c r="AB193" s="36" t="e">
        <f>#REF!+#REF!+#REF!</f>
        <v>#REF!</v>
      </c>
      <c r="AC193" s="36" t="e">
        <f>#REF!+#REF!+#REF!</f>
        <v>#REF!</v>
      </c>
      <c r="AD193" s="36" t="e">
        <f>#REF!+#REF!+#REF!</f>
        <v>#REF!</v>
      </c>
      <c r="AE193" s="36" t="e">
        <f>#REF!+#REF!+#REF!</f>
        <v>#REF!</v>
      </c>
      <c r="AF193" s="38" t="e">
        <f>#REF!+#REF!+#REF!</f>
        <v>#REF!</v>
      </c>
      <c r="AG193" s="38" t="e">
        <f>#REF!+#REF!+#REF!</f>
        <v>#REF!</v>
      </c>
      <c r="AJ193" s="37" t="s">
        <v>11</v>
      </c>
      <c r="AK193" s="36" t="e">
        <f>#REF!</f>
        <v>#REF!</v>
      </c>
      <c r="AL193" s="36" t="e">
        <f>#REF!</f>
        <v>#REF!</v>
      </c>
      <c r="AM193" s="36" t="e">
        <f>#REF!</f>
        <v>#REF!</v>
      </c>
      <c r="AN193" s="36" t="e">
        <f>#REF!</f>
        <v>#REF!</v>
      </c>
      <c r="AO193" s="36" t="e">
        <f>#REF!</f>
        <v>#REF!</v>
      </c>
      <c r="AP193" s="36" t="e">
        <f>#REF!</f>
        <v>#REF!</v>
      </c>
      <c r="AQ193" s="36" t="e">
        <f>#REF!</f>
        <v>#REF!</v>
      </c>
    </row>
    <row r="194" spans="1:43" ht="12.75">
      <c r="A194" s="37" t="s">
        <v>10</v>
      </c>
      <c r="B194" s="36" t="e">
        <f>#REF!</f>
        <v>#REF!</v>
      </c>
      <c r="C194" s="36" t="e">
        <f>#REF!</f>
        <v>#REF!</v>
      </c>
      <c r="D194" s="36" t="e">
        <f>#REF!</f>
        <v>#REF!</v>
      </c>
      <c r="E194" s="36" t="e">
        <f>#REF!</f>
        <v>#REF!</v>
      </c>
      <c r="F194" s="36" t="e">
        <f>#REF!</f>
        <v>#REF!</v>
      </c>
      <c r="G194" s="36" t="e">
        <f>#REF!</f>
        <v>#REF!</v>
      </c>
      <c r="I194" s="53" t="e">
        <f>(#REF!+#REF!)/#REF!</f>
        <v>#REF!</v>
      </c>
      <c r="J194" s="53" t="e">
        <f>(#REF!+#REF!)/#REF!</f>
        <v>#REF!</v>
      </c>
      <c r="L194" s="37" t="s">
        <v>10</v>
      </c>
      <c r="M194" s="36" t="e">
        <f>#REF!+#REF!+#REF!</f>
        <v>#REF!</v>
      </c>
      <c r="N194" s="36" t="e">
        <f>#REF!+#REF!+#REF!</f>
        <v>#REF!</v>
      </c>
      <c r="O194" s="36" t="e">
        <f>#REF!+#REF!+#REF!</f>
        <v>#REF!</v>
      </c>
      <c r="P194" s="36" t="e">
        <f>#REF!+#REF!+#REF!</f>
        <v>#REF!</v>
      </c>
      <c r="Q194" s="36" t="e">
        <f>#REF!+#REF!+#REF!</f>
        <v>#REF!</v>
      </c>
      <c r="R194" s="36" t="e">
        <f>#REF!+#REF!+#REF!</f>
        <v>#REF!</v>
      </c>
      <c r="S194" s="36" t="e">
        <f>#REF!+#REF!+#REF!</f>
        <v>#REF!</v>
      </c>
      <c r="T194" s="53" t="e">
        <f>(#REF!+#REF!+#REF!)/(#REF!+#REF!+#REF!)</f>
        <v>#REF!</v>
      </c>
      <c r="U194" s="53" t="e">
        <f>(#REF!+#REF!+#REF!)/(#REF!+#REF!+#REF!)</f>
        <v>#REF!</v>
      </c>
      <c r="X194" s="37" t="s">
        <v>10</v>
      </c>
      <c r="Y194" s="36" t="e">
        <f>#REF!+#REF!+#REF!</f>
        <v>#REF!</v>
      </c>
      <c r="Z194" s="36" t="e">
        <f>#REF!+#REF!+#REF!</f>
        <v>#REF!</v>
      </c>
      <c r="AA194" s="36" t="e">
        <f>#REF!+#REF!+#REF!</f>
        <v>#REF!</v>
      </c>
      <c r="AB194" s="36" t="e">
        <f>#REF!+#REF!+#REF!</f>
        <v>#REF!</v>
      </c>
      <c r="AC194" s="36" t="e">
        <f>#REF!+#REF!+#REF!</f>
        <v>#REF!</v>
      </c>
      <c r="AD194" s="36" t="e">
        <f>#REF!+#REF!+#REF!</f>
        <v>#REF!</v>
      </c>
      <c r="AE194" s="36" t="e">
        <f>#REF!+#REF!+#REF!</f>
        <v>#REF!</v>
      </c>
      <c r="AF194" s="38" t="e">
        <f>#REF!+#REF!+#REF!</f>
        <v>#REF!</v>
      </c>
      <c r="AG194" s="38" t="e">
        <f>#REF!+#REF!+#REF!</f>
        <v>#REF!</v>
      </c>
      <c r="AJ194" s="37" t="s">
        <v>10</v>
      </c>
      <c r="AK194" s="36" t="e">
        <f>#REF!</f>
        <v>#REF!</v>
      </c>
      <c r="AL194" s="36" t="e">
        <f>#REF!</f>
        <v>#REF!</v>
      </c>
      <c r="AM194" s="36" t="e">
        <f>#REF!</f>
        <v>#REF!</v>
      </c>
      <c r="AN194" s="36" t="e">
        <f>#REF!</f>
        <v>#REF!</v>
      </c>
      <c r="AO194" s="36" t="e">
        <f>#REF!</f>
        <v>#REF!</v>
      </c>
      <c r="AP194" s="36" t="e">
        <f>#REF!</f>
        <v>#REF!</v>
      </c>
      <c r="AQ194" s="36" t="e">
        <f>#REF!</f>
        <v>#REF!</v>
      </c>
    </row>
    <row r="195" spans="1:43" ht="12.75">
      <c r="A195" s="37" t="s">
        <v>9</v>
      </c>
      <c r="B195" s="36" t="e">
        <f>#REF!</f>
        <v>#REF!</v>
      </c>
      <c r="C195" s="36" t="e">
        <f>#REF!</f>
        <v>#REF!</v>
      </c>
      <c r="D195" s="36" t="e">
        <f>#REF!</f>
        <v>#REF!</v>
      </c>
      <c r="E195" s="36" t="e">
        <f>#REF!</f>
        <v>#REF!</v>
      </c>
      <c r="F195" s="36" t="e">
        <f>#REF!</f>
        <v>#REF!</v>
      </c>
      <c r="G195" s="36" t="e">
        <f>#REF!</f>
        <v>#REF!</v>
      </c>
      <c r="I195" s="53" t="e">
        <f>(#REF!+#REF!)/#REF!</f>
        <v>#REF!</v>
      </c>
      <c r="J195" s="53" t="e">
        <f>(#REF!+#REF!)/#REF!</f>
        <v>#REF!</v>
      </c>
      <c r="L195" s="37" t="s">
        <v>9</v>
      </c>
      <c r="M195" s="36" t="e">
        <f>#REF!+#REF!+#REF!</f>
        <v>#REF!</v>
      </c>
      <c r="N195" s="36" t="e">
        <f>#REF!+#REF!+#REF!</f>
        <v>#REF!</v>
      </c>
      <c r="O195" s="36" t="e">
        <f>#REF!+#REF!+#REF!</f>
        <v>#REF!</v>
      </c>
      <c r="P195" s="36" t="e">
        <f>#REF!+#REF!+#REF!</f>
        <v>#REF!</v>
      </c>
      <c r="Q195" s="36" t="e">
        <f>#REF!+#REF!+#REF!</f>
        <v>#REF!</v>
      </c>
      <c r="R195" s="36" t="e">
        <f>#REF!+#REF!+#REF!</f>
        <v>#REF!</v>
      </c>
      <c r="S195" s="36" t="e">
        <f>#REF!+#REF!+#REF!</f>
        <v>#REF!</v>
      </c>
      <c r="T195" s="53" t="e">
        <f>(#REF!+#REF!+#REF!)/(#REF!+#REF!+#REF!)</f>
        <v>#REF!</v>
      </c>
      <c r="U195" s="53" t="e">
        <f>(#REF!+#REF!+#REF!)/(#REF!+#REF!+#REF!)</f>
        <v>#REF!</v>
      </c>
      <c r="X195" s="37" t="s">
        <v>9</v>
      </c>
      <c r="Y195" s="36" t="e">
        <f>#REF!+#REF!+#REF!</f>
        <v>#REF!</v>
      </c>
      <c r="Z195" s="36" t="e">
        <f>#REF!+#REF!+#REF!</f>
        <v>#REF!</v>
      </c>
      <c r="AA195" s="36" t="e">
        <f>#REF!+#REF!+#REF!</f>
        <v>#REF!</v>
      </c>
      <c r="AB195" s="36" t="e">
        <f>#REF!+#REF!+#REF!</f>
        <v>#REF!</v>
      </c>
      <c r="AC195" s="36" t="e">
        <f>#REF!+#REF!+#REF!</f>
        <v>#REF!</v>
      </c>
      <c r="AD195" s="36" t="e">
        <f>#REF!+#REF!+#REF!</f>
        <v>#REF!</v>
      </c>
      <c r="AE195" s="36" t="e">
        <f>#REF!+#REF!+#REF!</f>
        <v>#REF!</v>
      </c>
      <c r="AF195" s="38" t="e">
        <f>#REF!+#REF!+#REF!</f>
        <v>#REF!</v>
      </c>
      <c r="AG195" s="38" t="e">
        <f>#REF!+#REF!+#REF!</f>
        <v>#REF!</v>
      </c>
      <c r="AJ195" s="37" t="s">
        <v>9</v>
      </c>
      <c r="AK195" s="36" t="e">
        <f>#REF!</f>
        <v>#REF!</v>
      </c>
      <c r="AL195" s="36" t="e">
        <f>#REF!</f>
        <v>#REF!</v>
      </c>
      <c r="AM195" s="36" t="e">
        <f>#REF!</f>
        <v>#REF!</v>
      </c>
      <c r="AN195" s="36" t="e">
        <f>#REF!</f>
        <v>#REF!</v>
      </c>
      <c r="AO195" s="36" t="e">
        <f>#REF!</f>
        <v>#REF!</v>
      </c>
      <c r="AP195" s="36" t="e">
        <f>#REF!</f>
        <v>#REF!</v>
      </c>
      <c r="AQ195" s="36" t="e">
        <f>#REF!</f>
        <v>#REF!</v>
      </c>
    </row>
    <row r="196" spans="1:43" ht="12.75">
      <c r="A196" s="37" t="s">
        <v>8</v>
      </c>
      <c r="B196" s="36" t="e">
        <f>#REF!</f>
        <v>#REF!</v>
      </c>
      <c r="C196" s="36" t="e">
        <f>#REF!</f>
        <v>#REF!</v>
      </c>
      <c r="D196" s="36" t="e">
        <f>#REF!</f>
        <v>#REF!</v>
      </c>
      <c r="E196" s="36" t="e">
        <f>#REF!</f>
        <v>#REF!</v>
      </c>
      <c r="F196" s="36" t="e">
        <f>#REF!</f>
        <v>#REF!</v>
      </c>
      <c r="G196" s="36" t="e">
        <f>#REF!</f>
        <v>#REF!</v>
      </c>
      <c r="I196" s="53" t="e">
        <f>(#REF!+#REF!)/#REF!</f>
        <v>#REF!</v>
      </c>
      <c r="J196" s="53" t="e">
        <f>(#REF!+#REF!)/#REF!</f>
        <v>#REF!</v>
      </c>
      <c r="L196" s="37" t="s">
        <v>8</v>
      </c>
      <c r="M196" s="36" t="e">
        <f>#REF!+#REF!+#REF!</f>
        <v>#REF!</v>
      </c>
      <c r="N196" s="36" t="e">
        <f>#REF!+#REF!+#REF!</f>
        <v>#REF!</v>
      </c>
      <c r="O196" s="36" t="e">
        <f>#REF!+#REF!+#REF!</f>
        <v>#REF!</v>
      </c>
      <c r="P196" s="36" t="e">
        <f>#REF!+#REF!+#REF!</f>
        <v>#REF!</v>
      </c>
      <c r="Q196" s="36" t="e">
        <f>#REF!+#REF!+#REF!</f>
        <v>#REF!</v>
      </c>
      <c r="R196" s="36" t="e">
        <f>#REF!+#REF!+#REF!</f>
        <v>#REF!</v>
      </c>
      <c r="S196" s="36" t="e">
        <f>#REF!+#REF!+#REF!</f>
        <v>#REF!</v>
      </c>
      <c r="T196" s="53" t="e">
        <f>(#REF!+#REF!+#REF!)/(#REF!+#REF!+#REF!)</f>
        <v>#REF!</v>
      </c>
      <c r="U196" s="53" t="e">
        <f>(#REF!+#REF!+#REF!)/(#REF!+#REF!+#REF!)</f>
        <v>#REF!</v>
      </c>
      <c r="X196" s="37" t="s">
        <v>8</v>
      </c>
      <c r="Y196" s="36" t="e">
        <f>#REF!+#REF!+#REF!</f>
        <v>#REF!</v>
      </c>
      <c r="Z196" s="36" t="e">
        <f>#REF!+#REF!+#REF!</f>
        <v>#REF!</v>
      </c>
      <c r="AA196" s="36" t="e">
        <f>#REF!+#REF!+#REF!</f>
        <v>#REF!</v>
      </c>
      <c r="AB196" s="36" t="e">
        <f>#REF!+#REF!+#REF!</f>
        <v>#REF!</v>
      </c>
      <c r="AC196" s="36" t="e">
        <f>#REF!+#REF!+#REF!</f>
        <v>#REF!</v>
      </c>
      <c r="AD196" s="36" t="e">
        <f>#REF!+#REF!+#REF!</f>
        <v>#REF!</v>
      </c>
      <c r="AE196" s="36" t="e">
        <f>#REF!+#REF!+#REF!</f>
        <v>#REF!</v>
      </c>
      <c r="AF196" s="38" t="e">
        <f>#REF!+#REF!+#REF!</f>
        <v>#REF!</v>
      </c>
      <c r="AG196" s="38" t="e">
        <f>#REF!+#REF!+#REF!</f>
        <v>#REF!</v>
      </c>
      <c r="AJ196" s="37" t="s">
        <v>8</v>
      </c>
      <c r="AK196" s="36" t="e">
        <f>#REF!</f>
        <v>#REF!</v>
      </c>
      <c r="AL196" s="36" t="e">
        <f>#REF!</f>
        <v>#REF!</v>
      </c>
      <c r="AM196" s="36" t="e">
        <f>#REF!</f>
        <v>#REF!</v>
      </c>
      <c r="AN196" s="36" t="e">
        <f>#REF!</f>
        <v>#REF!</v>
      </c>
      <c r="AO196" s="36" t="e">
        <f>#REF!</f>
        <v>#REF!</v>
      </c>
      <c r="AP196" s="36" t="e">
        <f>#REF!</f>
        <v>#REF!</v>
      </c>
      <c r="AQ196" s="36" t="e">
        <f>#REF!</f>
        <v>#REF!</v>
      </c>
    </row>
    <row r="197" spans="1:43" ht="12.75">
      <c r="A197" s="37" t="s">
        <v>7</v>
      </c>
      <c r="B197" s="36" t="e">
        <f>#REF!</f>
        <v>#REF!</v>
      </c>
      <c r="C197" s="36" t="e">
        <f>#REF!</f>
        <v>#REF!</v>
      </c>
      <c r="D197" s="36" t="e">
        <f>#REF!</f>
        <v>#REF!</v>
      </c>
      <c r="E197" s="36" t="e">
        <f>#REF!</f>
        <v>#REF!</v>
      </c>
      <c r="F197" s="36" t="e">
        <f>#REF!</f>
        <v>#REF!</v>
      </c>
      <c r="G197" s="36" t="e">
        <f>#REF!</f>
        <v>#REF!</v>
      </c>
      <c r="I197" s="53" t="e">
        <f>(#REF!+#REF!)/#REF!</f>
        <v>#REF!</v>
      </c>
      <c r="J197" s="53" t="e">
        <f>(#REF!+#REF!)/#REF!</f>
        <v>#REF!</v>
      </c>
      <c r="L197" s="37" t="s">
        <v>7</v>
      </c>
      <c r="M197" s="36" t="e">
        <f>#REF!+#REF!+#REF!</f>
        <v>#REF!</v>
      </c>
      <c r="N197" s="36" t="e">
        <f>#REF!+#REF!+#REF!</f>
        <v>#REF!</v>
      </c>
      <c r="O197" s="36" t="e">
        <f>#REF!+#REF!+#REF!</f>
        <v>#REF!</v>
      </c>
      <c r="P197" s="36" t="e">
        <f>#REF!+#REF!+#REF!</f>
        <v>#REF!</v>
      </c>
      <c r="Q197" s="36" t="e">
        <f>#REF!+#REF!+#REF!</f>
        <v>#REF!</v>
      </c>
      <c r="R197" s="36" t="e">
        <f>#REF!+#REF!+#REF!</f>
        <v>#REF!</v>
      </c>
      <c r="S197" s="36" t="e">
        <f>#REF!+#REF!+#REF!</f>
        <v>#REF!</v>
      </c>
      <c r="T197" s="53" t="e">
        <f>(#REF!+#REF!+#REF!)/(#REF!+#REF!+#REF!)</f>
        <v>#REF!</v>
      </c>
      <c r="U197" s="53" t="e">
        <f>(#REF!+#REF!+#REF!)/(#REF!+#REF!+#REF!)</f>
        <v>#REF!</v>
      </c>
      <c r="X197" s="37" t="s">
        <v>7</v>
      </c>
      <c r="Y197" s="36" t="e">
        <f>#REF!+#REF!+#REF!</f>
        <v>#REF!</v>
      </c>
      <c r="Z197" s="36" t="e">
        <f>#REF!+#REF!+#REF!</f>
        <v>#REF!</v>
      </c>
      <c r="AA197" s="36" t="e">
        <f>#REF!+#REF!+#REF!</f>
        <v>#REF!</v>
      </c>
      <c r="AB197" s="36" t="e">
        <f>#REF!+#REF!+#REF!</f>
        <v>#REF!</v>
      </c>
      <c r="AC197" s="36" t="e">
        <f>#REF!+#REF!+#REF!</f>
        <v>#REF!</v>
      </c>
      <c r="AD197" s="36" t="e">
        <f>#REF!+#REF!+#REF!</f>
        <v>#REF!</v>
      </c>
      <c r="AE197" s="36" t="e">
        <f>#REF!+#REF!+#REF!</f>
        <v>#REF!</v>
      </c>
      <c r="AF197" s="38" t="e">
        <f>#REF!+#REF!+#REF!</f>
        <v>#REF!</v>
      </c>
      <c r="AG197" s="38" t="e">
        <f>#REF!+#REF!+#REF!</f>
        <v>#REF!</v>
      </c>
      <c r="AJ197" s="37" t="s">
        <v>7</v>
      </c>
      <c r="AK197" s="36" t="e">
        <f>#REF!</f>
        <v>#REF!</v>
      </c>
      <c r="AL197" s="36" t="e">
        <f>#REF!</f>
        <v>#REF!</v>
      </c>
      <c r="AM197" s="36" t="e">
        <f>#REF!</f>
        <v>#REF!</v>
      </c>
      <c r="AN197" s="36" t="e">
        <f>#REF!</f>
        <v>#REF!</v>
      </c>
      <c r="AO197" s="36" t="e">
        <f>#REF!</f>
        <v>#REF!</v>
      </c>
      <c r="AP197" s="36" t="e">
        <f>#REF!</f>
        <v>#REF!</v>
      </c>
      <c r="AQ197" s="36" t="e">
        <f>#REF!</f>
        <v>#REF!</v>
      </c>
    </row>
    <row r="198" spans="1:43" ht="12.75">
      <c r="A198" s="37" t="s">
        <v>6</v>
      </c>
      <c r="B198" s="36" t="e">
        <f>#REF!</f>
        <v>#REF!</v>
      </c>
      <c r="C198" s="36" t="e">
        <f>#REF!</f>
        <v>#REF!</v>
      </c>
      <c r="D198" s="36" t="e">
        <f>#REF!</f>
        <v>#REF!</v>
      </c>
      <c r="E198" s="36" t="e">
        <f>#REF!</f>
        <v>#REF!</v>
      </c>
      <c r="F198" s="36" t="e">
        <f>#REF!</f>
        <v>#REF!</v>
      </c>
      <c r="G198" s="36" t="e">
        <f>#REF!</f>
        <v>#REF!</v>
      </c>
      <c r="I198" s="53" t="e">
        <f>(#REF!+#REF!)/#REF!</f>
        <v>#REF!</v>
      </c>
      <c r="J198" s="53" t="e">
        <f>(#REF!+#REF!)/#REF!</f>
        <v>#REF!</v>
      </c>
      <c r="L198" s="37" t="s">
        <v>6</v>
      </c>
      <c r="M198" s="36" t="e">
        <f>#REF!+#REF!+#REF!</f>
        <v>#REF!</v>
      </c>
      <c r="N198" s="36" t="e">
        <f>#REF!+#REF!+#REF!</f>
        <v>#REF!</v>
      </c>
      <c r="O198" s="36" t="e">
        <f>#REF!+#REF!+#REF!</f>
        <v>#REF!</v>
      </c>
      <c r="P198" s="36" t="e">
        <f>#REF!+#REF!+#REF!</f>
        <v>#REF!</v>
      </c>
      <c r="Q198" s="36" t="e">
        <f>#REF!+#REF!+#REF!</f>
        <v>#REF!</v>
      </c>
      <c r="R198" s="36" t="e">
        <f>#REF!+#REF!+#REF!</f>
        <v>#REF!</v>
      </c>
      <c r="S198" s="36"/>
      <c r="T198" s="53" t="e">
        <f>(#REF!+#REF!+#REF!)/(#REF!+#REF!+#REF!)</f>
        <v>#REF!</v>
      </c>
      <c r="U198" s="53" t="e">
        <f>(#REF!+#REF!+#REF!)/(#REF!+#REF!+#REF!)</f>
        <v>#REF!</v>
      </c>
      <c r="X198" s="37" t="s">
        <v>6</v>
      </c>
      <c r="Y198" s="36" t="e">
        <f>#REF!+#REF!+#REF!</f>
        <v>#REF!</v>
      </c>
      <c r="Z198" s="36" t="e">
        <f>#REF!+#REF!+#REF!</f>
        <v>#REF!</v>
      </c>
      <c r="AA198" s="36" t="e">
        <f>#REF!+#REF!+#REF!</f>
        <v>#REF!</v>
      </c>
      <c r="AB198" s="36" t="e">
        <f>#REF!+#REF!+#REF!</f>
        <v>#REF!</v>
      </c>
      <c r="AC198" s="36" t="e">
        <f>#REF!+#REF!+#REF!</f>
        <v>#REF!</v>
      </c>
      <c r="AD198" s="36" t="e">
        <f>#REF!+#REF!+#REF!</f>
        <v>#REF!</v>
      </c>
      <c r="AE198" s="36"/>
      <c r="AF198" s="38" t="e">
        <f>#REF!+#REF!+#REF!</f>
        <v>#REF!</v>
      </c>
      <c r="AG198" s="38" t="e">
        <f>#REF!+#REF!+#REF!</f>
        <v>#REF!</v>
      </c>
      <c r="AJ198" s="37" t="s">
        <v>6</v>
      </c>
      <c r="AK198" s="36" t="e">
        <f>#REF!</f>
        <v>#REF!</v>
      </c>
      <c r="AL198" s="36" t="e">
        <f>#REF!</f>
        <v>#REF!</v>
      </c>
      <c r="AM198" s="36" t="e">
        <f>#REF!</f>
        <v>#REF!</v>
      </c>
      <c r="AN198" s="36" t="e">
        <f>#REF!</f>
        <v>#REF!</v>
      </c>
      <c r="AO198" s="36" t="e">
        <f>#REF!</f>
        <v>#REF!</v>
      </c>
      <c r="AP198" s="36" t="e">
        <f>#REF!</f>
        <v>#REF!</v>
      </c>
      <c r="AQ198" s="36" t="e">
        <f>#REF!</f>
        <v>#REF!</v>
      </c>
    </row>
    <row r="199" spans="1:43" ht="12.75">
      <c r="A199" s="37" t="s">
        <v>5</v>
      </c>
      <c r="B199" s="36" t="e">
        <f>#REF!</f>
        <v>#REF!</v>
      </c>
      <c r="C199" s="36" t="e">
        <f>#REF!</f>
        <v>#REF!</v>
      </c>
      <c r="D199" s="36" t="e">
        <f>#REF!</f>
        <v>#REF!</v>
      </c>
      <c r="E199" s="36" t="e">
        <f>#REF!</f>
        <v>#REF!</v>
      </c>
      <c r="F199" s="36" t="e">
        <f>#REF!</f>
        <v>#REF!</v>
      </c>
      <c r="G199" s="36" t="e">
        <f>#REF!</f>
        <v>#REF!</v>
      </c>
      <c r="I199" s="53" t="e">
        <f>(#REF!+#REF!)/#REF!</f>
        <v>#REF!</v>
      </c>
      <c r="J199" s="53" t="e">
        <f>(#REF!+#REF!)/#REF!</f>
        <v>#REF!</v>
      </c>
      <c r="L199" s="37" t="s">
        <v>5</v>
      </c>
      <c r="M199" s="36" t="e">
        <f>#REF!+#REF!+#REF!</f>
        <v>#REF!</v>
      </c>
      <c r="N199" s="36" t="e">
        <f>#REF!+#REF!+#REF!</f>
        <v>#REF!</v>
      </c>
      <c r="O199" s="36" t="e">
        <f>#REF!+#REF!+#REF!</f>
        <v>#REF!</v>
      </c>
      <c r="P199" s="36" t="e">
        <f>#REF!+#REF!+#REF!</f>
        <v>#REF!</v>
      </c>
      <c r="Q199" s="36" t="e">
        <f>#REF!+#REF!+#REF!</f>
        <v>#REF!</v>
      </c>
      <c r="R199" s="36" t="e">
        <f>#REF!+#REF!+#REF!</f>
        <v>#REF!</v>
      </c>
      <c r="S199" s="36" t="e">
        <f>#REF!+#REF!+#REF!</f>
        <v>#REF!</v>
      </c>
      <c r="T199" s="53" t="e">
        <f>(#REF!+#REF!+#REF!)/(#REF!+#REF!+#REF!)</f>
        <v>#REF!</v>
      </c>
      <c r="U199" s="53" t="e">
        <f>(#REF!+#REF!+#REF!)/(#REF!+#REF!+#REF!)</f>
        <v>#REF!</v>
      </c>
      <c r="X199" s="37" t="s">
        <v>5</v>
      </c>
      <c r="Y199" s="36" t="e">
        <f>#REF!+#REF!+#REF!</f>
        <v>#REF!</v>
      </c>
      <c r="Z199" s="36" t="e">
        <f>#REF!+#REF!+#REF!</f>
        <v>#REF!</v>
      </c>
      <c r="AA199" s="36" t="e">
        <f>#REF!+#REF!+#REF!</f>
        <v>#REF!</v>
      </c>
      <c r="AB199" s="36" t="e">
        <f>#REF!+#REF!+#REF!</f>
        <v>#REF!</v>
      </c>
      <c r="AC199" s="36" t="e">
        <f>#REF!+#REF!+#REF!</f>
        <v>#REF!</v>
      </c>
      <c r="AD199" s="36" t="e">
        <f>#REF!+#REF!+#REF!</f>
        <v>#REF!</v>
      </c>
      <c r="AE199" s="36" t="e">
        <f>#REF!+#REF!+#REF!</f>
        <v>#REF!</v>
      </c>
      <c r="AF199" s="38" t="e">
        <f>#REF!+#REF!+#REF!</f>
        <v>#REF!</v>
      </c>
      <c r="AG199" s="38" t="e">
        <f>#REF!+#REF!+#REF!</f>
        <v>#REF!</v>
      </c>
      <c r="AJ199" s="37" t="s">
        <v>5</v>
      </c>
      <c r="AK199" s="36" t="e">
        <f>#REF!</f>
        <v>#REF!</v>
      </c>
      <c r="AL199" s="36" t="e">
        <f>#REF!</f>
        <v>#REF!</v>
      </c>
      <c r="AM199" s="36" t="e">
        <f>#REF!</f>
        <v>#REF!</v>
      </c>
      <c r="AN199" s="36" t="e">
        <f>#REF!</f>
        <v>#REF!</v>
      </c>
      <c r="AO199" s="36" t="e">
        <f>#REF!</f>
        <v>#REF!</v>
      </c>
      <c r="AP199" s="36" t="e">
        <f>#REF!</f>
        <v>#REF!</v>
      </c>
      <c r="AQ199" s="36" t="e">
        <f>#REF!</f>
        <v>#REF!</v>
      </c>
    </row>
    <row r="200" spans="1:43" ht="12.75">
      <c r="A200" s="37" t="s">
        <v>4</v>
      </c>
      <c r="B200" s="36" t="e">
        <f>#REF!</f>
        <v>#REF!</v>
      </c>
      <c r="C200" s="36" t="e">
        <f>#REF!</f>
        <v>#REF!</v>
      </c>
      <c r="D200" s="36" t="e">
        <f>#REF!</f>
        <v>#REF!</v>
      </c>
      <c r="E200" s="36" t="e">
        <f>#REF!</f>
        <v>#REF!</v>
      </c>
      <c r="F200" s="36" t="e">
        <f>#REF!</f>
        <v>#REF!</v>
      </c>
      <c r="G200" s="36" t="e">
        <f>#REF!</f>
        <v>#REF!</v>
      </c>
      <c r="I200" s="53" t="e">
        <f>(#REF!+#REF!)/#REF!</f>
        <v>#REF!</v>
      </c>
      <c r="J200" s="53" t="e">
        <f>(#REF!+#REF!)/#REF!</f>
        <v>#REF!</v>
      </c>
      <c r="L200" s="37" t="s">
        <v>4</v>
      </c>
      <c r="M200" s="36" t="e">
        <f>#REF!+#REF!+#REF!</f>
        <v>#REF!</v>
      </c>
      <c r="N200" s="36" t="e">
        <f>#REF!+#REF!+#REF!</f>
        <v>#REF!</v>
      </c>
      <c r="O200" s="36" t="e">
        <f>#REF!+#REF!+#REF!</f>
        <v>#REF!</v>
      </c>
      <c r="P200" s="36" t="e">
        <f>#REF!+#REF!+#REF!</f>
        <v>#REF!</v>
      </c>
      <c r="Q200" s="36" t="e">
        <f>#REF!+#REF!+#REF!</f>
        <v>#REF!</v>
      </c>
      <c r="R200" s="36" t="e">
        <f>#REF!+#REF!+#REF!</f>
        <v>#REF!</v>
      </c>
      <c r="S200" s="36" t="e">
        <f>#REF!+#REF!+#REF!</f>
        <v>#REF!</v>
      </c>
      <c r="T200" s="53" t="e">
        <f>(#REF!+#REF!+#REF!)/(#REF!+#REF!+#REF!)</f>
        <v>#REF!</v>
      </c>
      <c r="U200" s="53" t="e">
        <f>(#REF!+#REF!+#REF!)/(#REF!+#REF!+#REF!)</f>
        <v>#REF!</v>
      </c>
      <c r="X200" s="37" t="s">
        <v>4</v>
      </c>
      <c r="Y200" s="36" t="e">
        <f>#REF!+#REF!+#REF!</f>
        <v>#REF!</v>
      </c>
      <c r="Z200" s="36" t="e">
        <f>#REF!+#REF!+#REF!</f>
        <v>#REF!</v>
      </c>
      <c r="AA200" s="36" t="e">
        <f>#REF!+#REF!+#REF!</f>
        <v>#REF!</v>
      </c>
      <c r="AB200" s="36" t="e">
        <f>#REF!+#REF!+#REF!</f>
        <v>#REF!</v>
      </c>
      <c r="AC200" s="36" t="e">
        <f>#REF!+#REF!+#REF!</f>
        <v>#REF!</v>
      </c>
      <c r="AD200" s="36" t="e">
        <f>#REF!+#REF!+#REF!</f>
        <v>#REF!</v>
      </c>
      <c r="AE200" s="36" t="e">
        <f>#REF!+#REF!+#REF!</f>
        <v>#REF!</v>
      </c>
      <c r="AF200" s="38" t="e">
        <f>#REF!+#REF!+#REF!</f>
        <v>#REF!</v>
      </c>
      <c r="AG200" s="38" t="e">
        <f>#REF!+#REF!+#REF!</f>
        <v>#REF!</v>
      </c>
      <c r="AJ200" s="37" t="s">
        <v>4</v>
      </c>
      <c r="AK200" s="36" t="e">
        <f>#REF!</f>
        <v>#REF!</v>
      </c>
      <c r="AL200" s="36" t="e">
        <f>#REF!</f>
        <v>#REF!</v>
      </c>
      <c r="AM200" s="36" t="e">
        <f>#REF!</f>
        <v>#REF!</v>
      </c>
      <c r="AN200" s="36" t="e">
        <f>#REF!</f>
        <v>#REF!</v>
      </c>
      <c r="AO200" s="36" t="e">
        <f>#REF!</f>
        <v>#REF!</v>
      </c>
      <c r="AP200" s="36" t="e">
        <f>#REF!</f>
        <v>#REF!</v>
      </c>
      <c r="AQ200" s="36" t="e">
        <f>#REF!</f>
        <v>#REF!</v>
      </c>
    </row>
    <row r="201" spans="1:43" ht="12.75">
      <c r="A201" s="37" t="s">
        <v>3</v>
      </c>
      <c r="B201" s="36" t="e">
        <f>#REF!</f>
        <v>#REF!</v>
      </c>
      <c r="C201" s="36" t="e">
        <f>#REF!</f>
        <v>#REF!</v>
      </c>
      <c r="D201" s="36" t="e">
        <f>#REF!</f>
        <v>#REF!</v>
      </c>
      <c r="E201" s="36" t="e">
        <f>#REF!</f>
        <v>#REF!</v>
      </c>
      <c r="F201" s="36" t="e">
        <f>#REF!</f>
        <v>#REF!</v>
      </c>
      <c r="G201" s="36" t="e">
        <f>#REF!</f>
        <v>#REF!</v>
      </c>
      <c r="I201" s="53" t="e">
        <f>(#REF!+#REF!)/#REF!</f>
        <v>#REF!</v>
      </c>
      <c r="J201" s="53" t="e">
        <f>(#REF!+#REF!)/#REF!</f>
        <v>#REF!</v>
      </c>
      <c r="L201" s="37" t="s">
        <v>3</v>
      </c>
      <c r="M201" s="36" t="e">
        <f>#REF!+#REF!+#REF!</f>
        <v>#REF!</v>
      </c>
      <c r="N201" s="36" t="e">
        <f>#REF!+#REF!+#REF!</f>
        <v>#REF!</v>
      </c>
      <c r="O201" s="36" t="e">
        <f>#REF!+#REF!+#REF!</f>
        <v>#REF!</v>
      </c>
      <c r="P201" s="36" t="e">
        <f>#REF!+#REF!+#REF!</f>
        <v>#REF!</v>
      </c>
      <c r="Q201" s="36" t="e">
        <f>#REF!+#REF!+#REF!</f>
        <v>#REF!</v>
      </c>
      <c r="R201" s="36" t="e">
        <f>#REF!+#REF!+#REF!</f>
        <v>#REF!</v>
      </c>
      <c r="S201" s="36" t="e">
        <f>#REF!+#REF!+#REF!</f>
        <v>#REF!</v>
      </c>
      <c r="T201" s="53" t="e">
        <f>(#REF!+#REF!+#REF!)/(#REF!+#REF!+#REF!)</f>
        <v>#REF!</v>
      </c>
      <c r="U201" s="53" t="e">
        <f>(#REF!+#REF!+#REF!)/(#REF!+#REF!+#REF!)</f>
        <v>#REF!</v>
      </c>
      <c r="X201" s="37" t="s">
        <v>3</v>
      </c>
      <c r="Y201" s="36" t="e">
        <f>#REF!+#REF!+#REF!</f>
        <v>#REF!</v>
      </c>
      <c r="Z201" s="36" t="e">
        <f>#REF!+#REF!+#REF!</f>
        <v>#REF!</v>
      </c>
      <c r="AA201" s="36" t="e">
        <f>#REF!+#REF!+#REF!</f>
        <v>#REF!</v>
      </c>
      <c r="AB201" s="36" t="e">
        <f>#REF!+#REF!+#REF!</f>
        <v>#REF!</v>
      </c>
      <c r="AC201" s="36" t="e">
        <f>#REF!+#REF!+#REF!</f>
        <v>#REF!</v>
      </c>
      <c r="AD201" s="36" t="e">
        <f>#REF!+#REF!+#REF!</f>
        <v>#REF!</v>
      </c>
      <c r="AE201" s="36" t="e">
        <f>#REF!+#REF!+#REF!</f>
        <v>#REF!</v>
      </c>
      <c r="AF201" s="38" t="e">
        <f>#REF!+#REF!+#REF!</f>
        <v>#REF!</v>
      </c>
      <c r="AG201" s="38" t="e">
        <f>#REF!+#REF!+#REF!</f>
        <v>#REF!</v>
      </c>
      <c r="AJ201" s="37" t="s">
        <v>3</v>
      </c>
      <c r="AK201" s="36" t="e">
        <f>#REF!</f>
        <v>#REF!</v>
      </c>
      <c r="AL201" s="36" t="e">
        <f>#REF!</f>
        <v>#REF!</v>
      </c>
      <c r="AM201" s="36" t="e">
        <f>#REF!</f>
        <v>#REF!</v>
      </c>
      <c r="AN201" s="36" t="e">
        <f>#REF!</f>
        <v>#REF!</v>
      </c>
      <c r="AO201" s="36" t="e">
        <f>#REF!</f>
        <v>#REF!</v>
      </c>
      <c r="AP201" s="36" t="e">
        <f>#REF!</f>
        <v>#REF!</v>
      </c>
      <c r="AQ201" s="36" t="e">
        <f>#REF!</f>
        <v>#REF!</v>
      </c>
    </row>
    <row r="202" spans="1:43" ht="12.75">
      <c r="A202" s="52" t="s">
        <v>61</v>
      </c>
      <c r="B202" s="36" t="e">
        <f aca="true" t="shared" si="39" ref="B202:F202">SUM(B171:B197)</f>
        <v>#REF!</v>
      </c>
      <c r="C202" s="36" t="e">
        <f t="shared" si="39"/>
        <v>#REF!</v>
      </c>
      <c r="D202" s="36" t="e">
        <f t="shared" si="39"/>
        <v>#REF!</v>
      </c>
      <c r="E202" s="36" t="e">
        <f t="shared" si="39"/>
        <v>#REF!</v>
      </c>
      <c r="F202" s="36" t="e">
        <f t="shared" si="39"/>
        <v>#REF!</v>
      </c>
      <c r="G202" s="36" t="e">
        <f>SUM(G171:G197)</f>
        <v>#REF!</v>
      </c>
      <c r="L202" s="52" t="s">
        <v>61</v>
      </c>
      <c r="M202" s="36" t="e">
        <f>SUM(M171:M172,M174:M181,M183:M197)</f>
        <v>#REF!</v>
      </c>
      <c r="N202" s="36" t="e">
        <f aca="true" t="shared" si="40" ref="N202:S202">SUM(N171:N172,N174:N181,N183:N197)</f>
        <v>#REF!</v>
      </c>
      <c r="O202" s="36" t="e">
        <f t="shared" si="40"/>
        <v>#REF!</v>
      </c>
      <c r="P202" s="36" t="e">
        <f t="shared" si="40"/>
        <v>#REF!</v>
      </c>
      <c r="Q202" s="36" t="e">
        <f t="shared" si="40"/>
        <v>#REF!</v>
      </c>
      <c r="R202" s="36" t="e">
        <f t="shared" si="40"/>
        <v>#REF!</v>
      </c>
      <c r="S202" s="36" t="e">
        <f t="shared" si="40"/>
        <v>#REF!</v>
      </c>
      <c r="X202" s="52" t="s">
        <v>61</v>
      </c>
      <c r="Y202" s="36" t="e">
        <f>SUM(Y171:Y172,Y174:Y181,Y183:Y197)</f>
        <v>#REF!</v>
      </c>
      <c r="Z202" s="36" t="e">
        <f aca="true" t="shared" si="41" ref="Z202:AD202">SUM(Z171:Z172,Z174:Z181,Z183:Z197)</f>
        <v>#REF!</v>
      </c>
      <c r="AA202" s="36" t="e">
        <f t="shared" si="41"/>
        <v>#REF!</v>
      </c>
      <c r="AB202" s="36" t="e">
        <f t="shared" si="41"/>
        <v>#REF!</v>
      </c>
      <c r="AC202" s="36" t="e">
        <f t="shared" si="41"/>
        <v>#REF!</v>
      </c>
      <c r="AD202" s="36" t="e">
        <f t="shared" si="41"/>
        <v>#REF!</v>
      </c>
      <c r="AE202" s="36" t="e">
        <f>SUM(AE171:AE172,AE174:AE181,AE183:AE197)</f>
        <v>#REF!</v>
      </c>
      <c r="AJ202" s="52" t="s">
        <v>61</v>
      </c>
      <c r="AK202" s="36" t="e">
        <f>SUM(AK171:AK172,AK174:AK181,AK183:AK197)</f>
        <v>#REF!</v>
      </c>
      <c r="AL202" s="36" t="e">
        <f aca="true" t="shared" si="42" ref="AL202:AP202">SUM(AL171:AL172,AL174:AL181,AL183:AL197)</f>
        <v>#REF!</v>
      </c>
      <c r="AM202" s="36" t="e">
        <f t="shared" si="42"/>
        <v>#REF!</v>
      </c>
      <c r="AN202" s="36" t="e">
        <f t="shared" si="42"/>
        <v>#REF!</v>
      </c>
      <c r="AO202" s="36" t="e">
        <f t="shared" si="42"/>
        <v>#REF!</v>
      </c>
      <c r="AP202" s="36" t="e">
        <f t="shared" si="42"/>
        <v>#REF!</v>
      </c>
      <c r="AQ202" s="36" t="e">
        <f>SUM(AQ171:AQ172,AQ174:AQ181,AQ183:AQ197)</f>
        <v>#REF!</v>
      </c>
    </row>
    <row r="203" ht="12.75"/>
    <row r="204" spans="24:31" ht="12.75">
      <c r="X204" s="58" t="s">
        <v>161</v>
      </c>
      <c r="Y204" s="36" t="e">
        <f>SUM(U5:U6,U8:U10,U12:U13,U15,U17,U17:U20,U22:U31)</f>
        <v>#REF!</v>
      </c>
      <c r="Z204" s="36" t="e">
        <f aca="true" t="shared" si="43" ref="Z204:AE204">SUM(V5:V6,V8:V10,V12:V13,V15,V17,V17:V20,V22:V31)</f>
        <v>#REF!</v>
      </c>
      <c r="AA204" s="36" t="e">
        <f t="shared" si="43"/>
        <v>#REF!</v>
      </c>
      <c r="AB204" s="36" t="e">
        <f t="shared" si="43"/>
        <v>#REF!</v>
      </c>
      <c r="AC204" s="36" t="e">
        <f t="shared" si="43"/>
        <v>#REF!</v>
      </c>
      <c r="AD204" s="36" t="e">
        <f t="shared" si="43"/>
        <v>#REF!</v>
      </c>
      <c r="AE204" s="36" t="e">
        <f t="shared" si="43"/>
        <v>#REF!</v>
      </c>
    </row>
    <row r="205" spans="12:18" ht="12.75">
      <c r="L205" s="58" t="s">
        <v>120</v>
      </c>
      <c r="M205" s="21" t="e">
        <f>M202/Y202</f>
        <v>#REF!</v>
      </c>
      <c r="N205" s="21" t="e">
        <f aca="true" t="shared" si="44" ref="N205:R205">N202/Z202</f>
        <v>#REF!</v>
      </c>
      <c r="O205" s="21" t="e">
        <f t="shared" si="44"/>
        <v>#REF!</v>
      </c>
      <c r="P205" s="21" t="e">
        <f t="shared" si="44"/>
        <v>#REF!</v>
      </c>
      <c r="Q205" s="21" t="e">
        <f t="shared" si="44"/>
        <v>#REF!</v>
      </c>
      <c r="R205" s="21" t="e">
        <f t="shared" si="44"/>
        <v>#REF!</v>
      </c>
    </row>
    <row r="206" spans="12:18" ht="12.75">
      <c r="L206" s="58" t="s">
        <v>66</v>
      </c>
      <c r="M206" s="21" t="e">
        <f aca="true" t="shared" si="45" ref="M206:R206">1-Y202/U36</f>
        <v>#REF!</v>
      </c>
      <c r="N206" s="21" t="e">
        <f t="shared" si="45"/>
        <v>#REF!</v>
      </c>
      <c r="O206" s="21" t="e">
        <f t="shared" si="45"/>
        <v>#REF!</v>
      </c>
      <c r="P206" s="21" t="e">
        <f t="shared" si="45"/>
        <v>#REF!</v>
      </c>
      <c r="Q206" s="21" t="e">
        <f t="shared" si="45"/>
        <v>#REF!</v>
      </c>
      <c r="R206" s="21" t="e">
        <f t="shared" si="45"/>
        <v>#REF!</v>
      </c>
    </row>
    <row r="207" ht="12.75">
      <c r="L207" s="58" t="s">
        <v>121</v>
      </c>
    </row>
    <row r="208" ht="12.75"/>
    <row r="209" ht="12.75"/>
    <row r="210" spans="12:19" ht="12.75">
      <c r="L210" s="58" t="s">
        <v>38</v>
      </c>
      <c r="M210" s="36" t="e">
        <f aca="true" t="shared" si="46" ref="M210:R210">SUM(M211:M213)</f>
        <v>#REF!</v>
      </c>
      <c r="N210" s="36" t="e">
        <f t="shared" si="46"/>
        <v>#REF!</v>
      </c>
      <c r="O210" s="36" t="e">
        <f t="shared" si="46"/>
        <v>#REF!</v>
      </c>
      <c r="P210" s="36" t="e">
        <f t="shared" si="46"/>
        <v>#REF!</v>
      </c>
      <c r="Q210" s="36" t="e">
        <f t="shared" si="46"/>
        <v>#REF!</v>
      </c>
      <c r="R210" s="36" t="e">
        <f t="shared" si="46"/>
        <v>#REF!</v>
      </c>
      <c r="S210" s="36" t="e">
        <f>SUM(S211:S213)</f>
        <v>#REF!</v>
      </c>
    </row>
    <row r="211" spans="12:19" ht="12.75">
      <c r="L211" s="58" t="s">
        <v>122</v>
      </c>
      <c r="M211" s="38" t="e">
        <f>AK202</f>
        <v>#REF!</v>
      </c>
      <c r="N211" s="38" t="e">
        <f aca="true" t="shared" si="47" ref="N211:S211">AL202</f>
        <v>#REF!</v>
      </c>
      <c r="O211" s="38" t="e">
        <f t="shared" si="47"/>
        <v>#REF!</v>
      </c>
      <c r="P211" s="38" t="e">
        <f t="shared" si="47"/>
        <v>#REF!</v>
      </c>
      <c r="Q211" s="38" t="e">
        <f t="shared" si="47"/>
        <v>#REF!</v>
      </c>
      <c r="R211" s="38" t="e">
        <f t="shared" si="47"/>
        <v>#REF!</v>
      </c>
      <c r="S211" s="38" t="e">
        <f t="shared" si="47"/>
        <v>#REF!</v>
      </c>
    </row>
    <row r="212" spans="12:19" ht="12.75">
      <c r="L212" s="58" t="s">
        <v>123</v>
      </c>
      <c r="M212" s="38" t="e">
        <f>M202</f>
        <v>#REF!</v>
      </c>
      <c r="N212" s="38" t="e">
        <f aca="true" t="shared" si="48" ref="N212:S212">N202</f>
        <v>#REF!</v>
      </c>
      <c r="O212" s="38" t="e">
        <f t="shared" si="48"/>
        <v>#REF!</v>
      </c>
      <c r="P212" s="38" t="e">
        <f t="shared" si="48"/>
        <v>#REF!</v>
      </c>
      <c r="Q212" s="38" t="e">
        <f t="shared" si="48"/>
        <v>#REF!</v>
      </c>
      <c r="R212" s="38" t="e">
        <f t="shared" si="48"/>
        <v>#REF!</v>
      </c>
      <c r="S212" s="38" t="e">
        <f t="shared" si="48"/>
        <v>#REF!</v>
      </c>
    </row>
    <row r="213" spans="12:19" ht="12.75">
      <c r="L213" s="58" t="s">
        <v>124</v>
      </c>
      <c r="M213" s="38" t="e">
        <f>Y202-M212</f>
        <v>#REF!</v>
      </c>
      <c r="N213" s="38" t="e">
        <f aca="true" t="shared" si="49" ref="N213:S213">Z202-N212</f>
        <v>#REF!</v>
      </c>
      <c r="O213" s="38" t="e">
        <f t="shared" si="49"/>
        <v>#REF!</v>
      </c>
      <c r="P213" s="38" t="e">
        <f t="shared" si="49"/>
        <v>#REF!</v>
      </c>
      <c r="Q213" s="38" t="e">
        <f t="shared" si="49"/>
        <v>#REF!</v>
      </c>
      <c r="R213" s="38" t="e">
        <f t="shared" si="49"/>
        <v>#REF!</v>
      </c>
      <c r="S213" s="38" t="e">
        <f t="shared" si="49"/>
        <v>#REF!</v>
      </c>
    </row>
    <row r="214" ht="12.75"/>
    <row r="215" spans="12:19" ht="12.75">
      <c r="L215" s="58" t="s">
        <v>38</v>
      </c>
      <c r="M215" s="36" t="e">
        <f aca="true" t="shared" si="50" ref="M215:S215">M210</f>
        <v>#REF!</v>
      </c>
      <c r="N215" s="36" t="e">
        <f t="shared" si="50"/>
        <v>#REF!</v>
      </c>
      <c r="O215" s="36" t="e">
        <f t="shared" si="50"/>
        <v>#REF!</v>
      </c>
      <c r="P215" s="36" t="e">
        <f t="shared" si="50"/>
        <v>#REF!</v>
      </c>
      <c r="Q215" s="36" t="e">
        <f t="shared" si="50"/>
        <v>#REF!</v>
      </c>
      <c r="R215" s="36" t="e">
        <f t="shared" si="50"/>
        <v>#REF!</v>
      </c>
      <c r="S215" s="36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58" t="s">
        <v>125</v>
      </c>
      <c r="M218" s="53" t="e">
        <f>M211/M210</f>
        <v>#REF!</v>
      </c>
      <c r="N218" s="53" t="e">
        <f aca="true" t="shared" si="51" ref="N218:Q218">N211/N210</f>
        <v>#REF!</v>
      </c>
      <c r="O218" s="53" t="e">
        <f t="shared" si="51"/>
        <v>#REF!</v>
      </c>
      <c r="P218" s="53" t="e">
        <f t="shared" si="51"/>
        <v>#REF!</v>
      </c>
      <c r="Q218" s="53" t="e">
        <f t="shared" si="51"/>
        <v>#REF!</v>
      </c>
      <c r="R218" s="53" t="e">
        <f>R211/R210</f>
        <v>#REF!</v>
      </c>
      <c r="S218" s="53" t="e">
        <f>S211/S210</f>
        <v>#REF!</v>
      </c>
    </row>
    <row r="219" spans="12:19" ht="12.75">
      <c r="L219" s="58" t="s">
        <v>126</v>
      </c>
      <c r="M219" s="53" t="e">
        <f aca="true" t="shared" si="52" ref="M219:S219">M212/M210</f>
        <v>#REF!</v>
      </c>
      <c r="N219" s="53" t="e">
        <f t="shared" si="52"/>
        <v>#REF!</v>
      </c>
      <c r="O219" s="53" t="e">
        <f t="shared" si="52"/>
        <v>#REF!</v>
      </c>
      <c r="P219" s="53" t="e">
        <f t="shared" si="52"/>
        <v>#REF!</v>
      </c>
      <c r="Q219" s="53" t="e">
        <f t="shared" si="52"/>
        <v>#REF!</v>
      </c>
      <c r="R219" s="53" t="e">
        <f t="shared" si="52"/>
        <v>#REF!</v>
      </c>
      <c r="S219" s="53" t="e">
        <f t="shared" si="52"/>
        <v>#REF!</v>
      </c>
    </row>
    <row r="220" spans="12:19" ht="12.75">
      <c r="L220" s="58" t="s">
        <v>127</v>
      </c>
      <c r="M220" s="53" t="e">
        <f aca="true" t="shared" si="53" ref="M220:S220">M213/M210</f>
        <v>#REF!</v>
      </c>
      <c r="N220" s="53" t="e">
        <f t="shared" si="53"/>
        <v>#REF!</v>
      </c>
      <c r="O220" s="53" t="e">
        <f t="shared" si="53"/>
        <v>#REF!</v>
      </c>
      <c r="P220" s="53" t="e">
        <f t="shared" si="53"/>
        <v>#REF!</v>
      </c>
      <c r="Q220" s="53" t="e">
        <f t="shared" si="53"/>
        <v>#REF!</v>
      </c>
      <c r="R220" s="53" t="e">
        <f t="shared" si="53"/>
        <v>#REF!</v>
      </c>
      <c r="S220" s="53" t="e">
        <f t="shared" si="53"/>
        <v>#REF!</v>
      </c>
    </row>
    <row r="221" spans="4:5" ht="12.75">
      <c r="D221" s="21"/>
      <c r="E221" s="21"/>
    </row>
    <row r="222" ht="12.75">
      <c r="H222" s="31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59" t="s">
        <v>61</v>
      </c>
      <c r="B225" s="53" t="e">
        <f>G36/G$36</f>
        <v>#REF!</v>
      </c>
      <c r="C225" s="53" t="e">
        <f>H36/H$36</f>
        <v>#REF!</v>
      </c>
    </row>
    <row r="226" spans="1:6" ht="12.75">
      <c r="A226" s="60" t="s">
        <v>67</v>
      </c>
      <c r="B226" s="21" t="e">
        <f aca="true" t="shared" si="54" ref="B226:C256">G5/G$36</f>
        <v>#REF!</v>
      </c>
      <c r="C226" s="21" t="e">
        <f t="shared" si="54"/>
        <v>#REF!</v>
      </c>
      <c r="D226" s="21"/>
      <c r="E226" s="60" t="s">
        <v>13</v>
      </c>
      <c r="F226" s="21">
        <v>0.350495968577149</v>
      </c>
    </row>
    <row r="227" spans="1:6" ht="12.75">
      <c r="A227" s="60" t="s">
        <v>68</v>
      </c>
      <c r="B227" s="21" t="e">
        <f t="shared" si="54"/>
        <v>#REF!</v>
      </c>
      <c r="C227" s="21" t="e">
        <f t="shared" si="54"/>
        <v>#REF!</v>
      </c>
      <c r="D227" s="21"/>
      <c r="E227" s="60" t="s">
        <v>165</v>
      </c>
      <c r="F227" s="21">
        <v>0.20810861954773394</v>
      </c>
    </row>
    <row r="228" spans="1:6" ht="12.75">
      <c r="A228" s="60" t="s">
        <v>132</v>
      </c>
      <c r="B228" s="21" t="e">
        <f>$E7/G$36</f>
        <v>#REF!</v>
      </c>
      <c r="C228" s="21" t="e">
        <f>$E7/H$36</f>
        <v>#REF!</v>
      </c>
      <c r="D228" s="21"/>
      <c r="E228" s="60" t="s">
        <v>31</v>
      </c>
      <c r="F228" s="21">
        <v>0.09582204969658845</v>
      </c>
    </row>
    <row r="229" spans="1:19" ht="12.75">
      <c r="A229" s="60" t="s">
        <v>70</v>
      </c>
      <c r="B229" s="21" t="e">
        <f t="shared" si="54"/>
        <v>#REF!</v>
      </c>
      <c r="C229" s="21" t="e">
        <f t="shared" si="54"/>
        <v>#REF!</v>
      </c>
      <c r="D229" s="21"/>
      <c r="E229" s="60" t="s">
        <v>25</v>
      </c>
      <c r="F229" s="21">
        <v>0.03730057051090262</v>
      </c>
      <c r="S229" s="31" t="s">
        <v>162</v>
      </c>
    </row>
    <row r="230" spans="1:6" ht="12.75">
      <c r="A230" s="60" t="s">
        <v>71</v>
      </c>
      <c r="B230" s="21" t="e">
        <f t="shared" si="54"/>
        <v>#REF!</v>
      </c>
      <c r="C230" s="21" t="e">
        <f t="shared" si="54"/>
        <v>#REF!</v>
      </c>
      <c r="D230" s="21"/>
      <c r="E230" s="60" t="s">
        <v>22</v>
      </c>
      <c r="F230" s="21">
        <v>0.03659606242632073</v>
      </c>
    </row>
    <row r="231" spans="1:6" ht="12.75">
      <c r="A231" s="60" t="s">
        <v>72</v>
      </c>
      <c r="B231" s="21" t="e">
        <f t="shared" si="54"/>
        <v>#REF!</v>
      </c>
      <c r="C231" s="21" t="e">
        <f t="shared" si="54"/>
        <v>#REF!</v>
      </c>
      <c r="D231" s="21"/>
      <c r="E231" s="60" t="s">
        <v>32</v>
      </c>
      <c r="F231" s="21">
        <v>0.03446847358286473</v>
      </c>
    </row>
    <row r="232" spans="1:6" ht="12.75">
      <c r="A232" s="60" t="s">
        <v>73</v>
      </c>
      <c r="B232" s="21" t="e">
        <f t="shared" si="54"/>
        <v>#REF!</v>
      </c>
      <c r="C232" s="21" t="e">
        <f t="shared" si="54"/>
        <v>#REF!</v>
      </c>
      <c r="D232" s="21"/>
      <c r="E232" s="60" t="s">
        <v>24</v>
      </c>
      <c r="F232" s="21">
        <v>0.025307311285171063</v>
      </c>
    </row>
    <row r="233" spans="1:6" ht="12.75">
      <c r="A233" s="60" t="s">
        <v>74</v>
      </c>
      <c r="B233" s="21" t="e">
        <f t="shared" si="54"/>
        <v>#REF!</v>
      </c>
      <c r="C233" s="21" t="e">
        <f t="shared" si="54"/>
        <v>#REF!</v>
      </c>
      <c r="D233" s="21"/>
      <c r="E233" s="60" t="s">
        <v>15</v>
      </c>
      <c r="F233" s="21">
        <v>0.024637325375332756</v>
      </c>
    </row>
    <row r="234" spans="1:6" ht="12.75">
      <c r="A234" s="60" t="s">
        <v>75</v>
      </c>
      <c r="B234" s="21" t="e">
        <f t="shared" si="54"/>
        <v>#REF!</v>
      </c>
      <c r="C234" s="21" t="e">
        <f t="shared" si="54"/>
        <v>#REF!</v>
      </c>
      <c r="D234" s="21"/>
      <c r="E234" s="60" t="s">
        <v>9</v>
      </c>
      <c r="F234" s="21">
        <v>0.02299688277548056</v>
      </c>
    </row>
    <row r="235" spans="1:6" ht="12.75">
      <c r="A235" s="60" t="s">
        <v>76</v>
      </c>
      <c r="B235" s="21" t="e">
        <f t="shared" si="54"/>
        <v>#REF!</v>
      </c>
      <c r="C235" s="21" t="e">
        <f t="shared" si="54"/>
        <v>#REF!</v>
      </c>
      <c r="D235" s="21"/>
      <c r="E235" s="60" t="s">
        <v>14</v>
      </c>
      <c r="F235" s="21">
        <v>0.020655767888240213</v>
      </c>
    </row>
    <row r="236" spans="1:6" ht="12.75">
      <c r="A236" s="60" t="s">
        <v>77</v>
      </c>
      <c r="B236" s="21" t="e">
        <f t="shared" si="54"/>
        <v>#REF!</v>
      </c>
      <c r="C236" s="21" t="e">
        <f t="shared" si="54"/>
        <v>#REF!</v>
      </c>
      <c r="D236" s="21"/>
      <c r="E236" s="60" t="s">
        <v>11</v>
      </c>
      <c r="F236" s="21">
        <v>0.01807939077311771</v>
      </c>
    </row>
    <row r="237" spans="1:6" ht="12.75">
      <c r="A237" s="60" t="s">
        <v>131</v>
      </c>
      <c r="B237" s="21" t="e">
        <f>$F16/G$36</f>
        <v>#REF!</v>
      </c>
      <c r="C237" s="21" t="e">
        <f>$F16/H$36</f>
        <v>#REF!</v>
      </c>
      <c r="D237" s="21"/>
      <c r="E237" s="60" t="s">
        <v>19</v>
      </c>
      <c r="F237" s="21">
        <v>0.015292044812340016</v>
      </c>
    </row>
    <row r="238" spans="1:6" ht="12.75">
      <c r="A238" s="60" t="s">
        <v>79</v>
      </c>
      <c r="B238" s="21" t="e">
        <f t="shared" si="54"/>
        <v>#REF!</v>
      </c>
      <c r="C238" s="21" t="e">
        <f t="shared" si="54"/>
        <v>#REF!</v>
      </c>
      <c r="D238" s="21"/>
      <c r="E238" s="60" t="s">
        <v>33</v>
      </c>
      <c r="F238" s="21">
        <v>0.01472434682766786</v>
      </c>
    </row>
    <row r="239" spans="1:6" ht="12.75">
      <c r="A239" s="60" t="s">
        <v>80</v>
      </c>
      <c r="B239" s="21" t="e">
        <f t="shared" si="54"/>
        <v>#REF!</v>
      </c>
      <c r="C239" s="21" t="e">
        <f t="shared" si="54"/>
        <v>#REF!</v>
      </c>
      <c r="D239" s="21"/>
      <c r="E239" s="60" t="s">
        <v>27</v>
      </c>
      <c r="F239" s="21">
        <v>0.014232086187805745</v>
      </c>
    </row>
    <row r="240" spans="1:6" ht="12.75">
      <c r="A240" s="60" t="s">
        <v>81</v>
      </c>
      <c r="B240" s="21" t="e">
        <f t="shared" si="54"/>
        <v>#REF!</v>
      </c>
      <c r="C240" s="21" t="e">
        <f t="shared" si="54"/>
        <v>#REF!</v>
      </c>
      <c r="D240" s="21"/>
      <c r="E240" s="60" t="s">
        <v>12</v>
      </c>
      <c r="F240" s="21">
        <v>0.013343459837924782</v>
      </c>
    </row>
    <row r="241" spans="1:6" ht="12.75">
      <c r="A241" s="60" t="s">
        <v>82</v>
      </c>
      <c r="B241" s="21" t="e">
        <f t="shared" si="54"/>
        <v>#REF!</v>
      </c>
      <c r="C241" s="21" t="e">
        <f t="shared" si="54"/>
        <v>#REF!</v>
      </c>
      <c r="D241" s="21"/>
      <c r="E241" s="60" t="s">
        <v>7</v>
      </c>
      <c r="F241" s="21">
        <v>0.011007459346942743</v>
      </c>
    </row>
    <row r="242" spans="1:6" ht="12.75">
      <c r="A242" s="60" t="s">
        <v>133</v>
      </c>
      <c r="B242" s="21" t="e">
        <f t="shared" si="54"/>
        <v>#REF!</v>
      </c>
      <c r="C242" s="21" t="e">
        <f t="shared" si="54"/>
        <v>#REF!</v>
      </c>
      <c r="D242" s="21"/>
      <c r="E242" s="60" t="s">
        <v>8</v>
      </c>
      <c r="F242" s="21">
        <v>0.009907864151406588</v>
      </c>
    </row>
    <row r="243" spans="1:6" ht="12.75">
      <c r="A243" s="60" t="s">
        <v>84</v>
      </c>
      <c r="B243" s="21" t="e">
        <f t="shared" si="54"/>
        <v>#REF!</v>
      </c>
      <c r="C243" s="21" t="e">
        <f t="shared" si="54"/>
        <v>#REF!</v>
      </c>
      <c r="D243" s="21"/>
      <c r="E243" s="60" t="s">
        <v>28</v>
      </c>
      <c r="F243" s="21">
        <v>0.00870086663444597</v>
      </c>
    </row>
    <row r="244" spans="1:6" ht="12.75">
      <c r="A244" s="60" t="s">
        <v>85</v>
      </c>
      <c r="B244" s="21" t="e">
        <f t="shared" si="54"/>
        <v>#REF!</v>
      </c>
      <c r="C244" s="21" t="e">
        <f t="shared" si="54"/>
        <v>#REF!</v>
      </c>
      <c r="D244" s="21"/>
      <c r="E244" s="60" t="s">
        <v>20</v>
      </c>
      <c r="F244" s="21">
        <v>0.0081395616450967</v>
      </c>
    </row>
    <row r="245" spans="1:6" ht="12.75">
      <c r="A245" s="60" t="s">
        <v>86</v>
      </c>
      <c r="B245" s="21" t="e">
        <f t="shared" si="54"/>
        <v>#REF!</v>
      </c>
      <c r="C245" s="21" t="e">
        <f t="shared" si="54"/>
        <v>#REF!</v>
      </c>
      <c r="D245" s="21"/>
      <c r="E245" s="60" t="s">
        <v>30</v>
      </c>
      <c r="F245" s="21">
        <v>0.007615336028620161</v>
      </c>
    </row>
    <row r="246" spans="1:6" ht="12.75">
      <c r="A246" s="60" t="s">
        <v>87</v>
      </c>
      <c r="B246" s="21" t="e">
        <f t="shared" si="54"/>
        <v>#REF!</v>
      </c>
      <c r="C246" s="21" t="e">
        <f>H25/H$36</f>
        <v>#REF!</v>
      </c>
      <c r="D246" s="21"/>
      <c r="E246" s="60" t="s">
        <v>17</v>
      </c>
      <c r="F246" s="21">
        <v>0.006953021713169315</v>
      </c>
    </row>
    <row r="247" spans="1:6" ht="12.75">
      <c r="A247" s="60" t="s">
        <v>88</v>
      </c>
      <c r="B247" s="21" t="e">
        <f t="shared" si="54"/>
        <v>#REF!</v>
      </c>
      <c r="C247" s="21" t="e">
        <f t="shared" si="54"/>
        <v>#REF!</v>
      </c>
      <c r="D247" s="21"/>
      <c r="E247" s="60" t="s">
        <v>26</v>
      </c>
      <c r="F247" s="21">
        <v>0.005058137899466313</v>
      </c>
    </row>
    <row r="248" spans="1:6" ht="12.75">
      <c r="A248" s="60" t="s">
        <v>89</v>
      </c>
      <c r="B248" s="21" t="e">
        <f t="shared" si="54"/>
        <v>#REF!</v>
      </c>
      <c r="C248" s="21" t="e">
        <f t="shared" si="54"/>
        <v>#REF!</v>
      </c>
      <c r="D248" s="21"/>
      <c r="E248" s="60" t="s">
        <v>23</v>
      </c>
      <c r="F248" s="21">
        <v>0.004468703730696351</v>
      </c>
    </row>
    <row r="249" spans="1:6" ht="12.75">
      <c r="A249" s="60" t="s">
        <v>90</v>
      </c>
      <c r="B249" s="21" t="e">
        <f t="shared" si="54"/>
        <v>#REF!</v>
      </c>
      <c r="C249" s="21" t="e">
        <f t="shared" si="54"/>
        <v>#REF!</v>
      </c>
      <c r="D249" s="21"/>
      <c r="E249" s="60" t="s">
        <v>21</v>
      </c>
      <c r="F249" s="21">
        <v>0.0028308183289733105</v>
      </c>
    </row>
    <row r="250" spans="1:6" ht="12.75">
      <c r="A250" s="60" t="s">
        <v>91</v>
      </c>
      <c r="B250" s="21" t="e">
        <f t="shared" si="54"/>
        <v>#REF!</v>
      </c>
      <c r="C250" s="21" t="e">
        <f t="shared" si="54"/>
        <v>#REF!</v>
      </c>
      <c r="D250" s="21"/>
      <c r="E250" s="60" t="s">
        <v>10</v>
      </c>
      <c r="F250" s="21">
        <v>0.0017874814922785402</v>
      </c>
    </row>
    <row r="251" spans="1:6" ht="12.75">
      <c r="A251" s="60" t="s">
        <v>92</v>
      </c>
      <c r="B251" s="21" t="e">
        <f t="shared" si="54"/>
        <v>#REF!</v>
      </c>
      <c r="C251" s="21" t="e">
        <f t="shared" si="54"/>
        <v>#REF!</v>
      </c>
      <c r="D251" s="21"/>
      <c r="E251" s="60" t="s">
        <v>18</v>
      </c>
      <c r="F251" s="21">
        <v>0.0011200527805693857</v>
      </c>
    </row>
    <row r="252" spans="1:6" ht="13.5" thickBot="1">
      <c r="A252" s="61" t="s">
        <v>93</v>
      </c>
      <c r="B252" s="21" t="e">
        <f t="shared" si="54"/>
        <v>#REF!</v>
      </c>
      <c r="C252" s="21" t="e">
        <f t="shared" si="54"/>
        <v>#REF!</v>
      </c>
      <c r="D252" s="21"/>
      <c r="E252" s="61" t="s">
        <v>16</v>
      </c>
      <c r="F252" s="21">
        <v>0.0003503361436940773</v>
      </c>
    </row>
    <row r="253" spans="1:3" ht="13.5" thickTop="1">
      <c r="A253" s="62" t="s">
        <v>94</v>
      </c>
      <c r="B253" s="21" t="e">
        <f t="shared" si="54"/>
        <v>#REF!</v>
      </c>
      <c r="C253" s="21" t="e">
        <f t="shared" si="54"/>
        <v>#REF!</v>
      </c>
    </row>
    <row r="254" spans="1:3" ht="12.75">
      <c r="A254" s="63" t="s">
        <v>95</v>
      </c>
      <c r="B254" s="21" t="e">
        <f t="shared" si="54"/>
        <v>#REF!</v>
      </c>
      <c r="C254" s="21" t="e">
        <f t="shared" si="54"/>
        <v>#REF!</v>
      </c>
    </row>
    <row r="255" spans="1:3" ht="12.75">
      <c r="A255" s="63" t="s">
        <v>96</v>
      </c>
      <c r="B255" s="21" t="e">
        <f t="shared" si="54"/>
        <v>#REF!</v>
      </c>
      <c r="C255" s="21" t="e">
        <f t="shared" si="54"/>
        <v>#REF!</v>
      </c>
    </row>
    <row r="256" spans="1:3" ht="12.75">
      <c r="A256" s="63" t="s">
        <v>97</v>
      </c>
      <c r="B256" s="21" t="e">
        <f t="shared" si="54"/>
        <v>#REF!</v>
      </c>
      <c r="C256" s="21" t="e">
        <f t="shared" si="54"/>
        <v>#REF!</v>
      </c>
    </row>
    <row r="257" ht="12.75"/>
    <row r="258" ht="12.75">
      <c r="T258" s="64" t="s">
        <v>163</v>
      </c>
    </row>
    <row r="259" ht="12.75"/>
    <row r="260" spans="1:20" ht="12.75">
      <c r="A260" s="3" t="s">
        <v>156</v>
      </c>
      <c r="T260" s="65" t="s">
        <v>176</v>
      </c>
    </row>
    <row r="261" spans="2:20" ht="12.75">
      <c r="B261" s="3" t="s">
        <v>65</v>
      </c>
      <c r="C261" s="3" t="s">
        <v>157</v>
      </c>
      <c r="T261" s="66" t="s">
        <v>168</v>
      </c>
    </row>
    <row r="262" spans="1:20" ht="12.75">
      <c r="A262" s="59" t="s">
        <v>61</v>
      </c>
      <c r="T262" s="66" t="s">
        <v>166</v>
      </c>
    </row>
    <row r="263" spans="1:20" ht="12.75">
      <c r="A263" s="60" t="s">
        <v>67</v>
      </c>
      <c r="B263" s="53" t="e">
        <f>Z5/G5</f>
        <v>#REF!</v>
      </c>
      <c r="C263" s="53" t="e">
        <f>AA5/H5</f>
        <v>#REF!</v>
      </c>
      <c r="E263" s="60" t="s">
        <v>67</v>
      </c>
      <c r="F263" s="67" t="e">
        <f>C263</f>
        <v>#REF!</v>
      </c>
      <c r="I263" s="60"/>
      <c r="J263" s="67" t="s">
        <v>1</v>
      </c>
      <c r="T263" s="66" t="s">
        <v>167</v>
      </c>
    </row>
    <row r="264" spans="1:10" ht="12.75">
      <c r="A264" s="60" t="s">
        <v>68</v>
      </c>
      <c r="B264" s="53" t="e">
        <f aca="true" t="shared" si="55" ref="B264:C279">Z6/G6</f>
        <v>#REF!</v>
      </c>
      <c r="C264" s="53" t="e">
        <f t="shared" si="55"/>
        <v>#REF!</v>
      </c>
      <c r="E264" s="60" t="s">
        <v>68</v>
      </c>
      <c r="F264" s="67" t="e">
        <f aca="true" t="shared" si="56" ref="F264:F293">C264</f>
        <v>#REF!</v>
      </c>
      <c r="I264" s="60" t="s">
        <v>89</v>
      </c>
      <c r="J264" s="67">
        <v>0.13826025459688826</v>
      </c>
    </row>
    <row r="265" spans="1:13" ht="12.75">
      <c r="A265" s="59" t="s">
        <v>132</v>
      </c>
      <c r="B265" s="53" t="s">
        <v>1</v>
      </c>
      <c r="C265" s="53" t="e">
        <f t="shared" si="55"/>
        <v>#REF!</v>
      </c>
      <c r="E265" s="60"/>
      <c r="F265" s="67" t="s">
        <v>1</v>
      </c>
      <c r="I265" s="60" t="s">
        <v>73</v>
      </c>
      <c r="J265" s="67">
        <v>0.08849160003593567</v>
      </c>
      <c r="M265" s="31" t="s">
        <v>160</v>
      </c>
    </row>
    <row r="266" spans="1:10" ht="12.75">
      <c r="A266" s="60" t="s">
        <v>70</v>
      </c>
      <c r="B266" s="53" t="e">
        <f aca="true" t="shared" si="57" ref="B266:B273">Z8/G8</f>
        <v>#REF!</v>
      </c>
      <c r="C266" s="53" t="e">
        <f t="shared" si="55"/>
        <v>#REF!</v>
      </c>
      <c r="E266" s="60" t="s">
        <v>70</v>
      </c>
      <c r="F266" s="67" t="e">
        <f t="shared" si="56"/>
        <v>#REF!</v>
      </c>
      <c r="I266" s="60" t="s">
        <v>72</v>
      </c>
      <c r="J266" s="67">
        <v>0.07053637031594416</v>
      </c>
    </row>
    <row r="267" spans="1:10" ht="12.75">
      <c r="A267" s="60" t="s">
        <v>71</v>
      </c>
      <c r="B267" s="53" t="e">
        <f t="shared" si="57"/>
        <v>#REF!</v>
      </c>
      <c r="C267" s="53" t="e">
        <f t="shared" si="55"/>
        <v>#REF!</v>
      </c>
      <c r="E267" s="60" t="s">
        <v>71</v>
      </c>
      <c r="F267" s="67" t="e">
        <f t="shared" si="56"/>
        <v>#REF!</v>
      </c>
      <c r="I267" s="60" t="s">
        <v>79</v>
      </c>
      <c r="J267" s="67">
        <v>0.07046070460704607</v>
      </c>
    </row>
    <row r="268" spans="1:10" ht="12.75">
      <c r="A268" s="60" t="s">
        <v>72</v>
      </c>
      <c r="B268" s="53" t="e">
        <f t="shared" si="57"/>
        <v>#REF!</v>
      </c>
      <c r="C268" s="53" t="e">
        <f t="shared" si="55"/>
        <v>#REF!</v>
      </c>
      <c r="E268" s="60" t="s">
        <v>72</v>
      </c>
      <c r="F268" s="67" t="e">
        <f t="shared" si="56"/>
        <v>#REF!</v>
      </c>
      <c r="I268" s="60" t="s">
        <v>92</v>
      </c>
      <c r="J268" s="67">
        <v>0.06929926442121565</v>
      </c>
    </row>
    <row r="269" spans="1:10" ht="12.75">
      <c r="A269" s="60" t="s">
        <v>73</v>
      </c>
      <c r="B269" s="53" t="e">
        <f t="shared" si="57"/>
        <v>#REF!</v>
      </c>
      <c r="C269" s="53" t="e">
        <f t="shared" si="55"/>
        <v>#REF!</v>
      </c>
      <c r="E269" s="60" t="s">
        <v>73</v>
      </c>
      <c r="F269" s="67" t="e">
        <f t="shared" si="56"/>
        <v>#REF!</v>
      </c>
      <c r="I269" s="60" t="s">
        <v>84</v>
      </c>
      <c r="J269" s="67">
        <v>0.06569343065693431</v>
      </c>
    </row>
    <row r="270" spans="1:10" ht="12.75">
      <c r="A270" s="60" t="s">
        <v>74</v>
      </c>
      <c r="B270" s="53" t="e">
        <f t="shared" si="57"/>
        <v>#REF!</v>
      </c>
      <c r="C270" s="53" t="e">
        <f t="shared" si="55"/>
        <v>#REF!</v>
      </c>
      <c r="E270" s="60" t="s">
        <v>74</v>
      </c>
      <c r="F270" s="67" t="e">
        <f t="shared" si="56"/>
        <v>#REF!</v>
      </c>
      <c r="I270" s="60" t="s">
        <v>71</v>
      </c>
      <c r="J270" s="67">
        <v>0.06534654681960887</v>
      </c>
    </row>
    <row r="271" spans="1:10" ht="12.75">
      <c r="A271" s="60" t="s">
        <v>75</v>
      </c>
      <c r="B271" s="53" t="e">
        <f t="shared" si="57"/>
        <v>#REF!</v>
      </c>
      <c r="C271" s="53" t="e">
        <f t="shared" si="55"/>
        <v>#REF!</v>
      </c>
      <c r="E271" s="60" t="s">
        <v>75</v>
      </c>
      <c r="F271" s="67" t="e">
        <f t="shared" si="56"/>
        <v>#REF!</v>
      </c>
      <c r="I271" s="60" t="s">
        <v>70</v>
      </c>
      <c r="J271" s="67">
        <v>0.06178643384822028</v>
      </c>
    </row>
    <row r="272" spans="1:10" ht="12.75">
      <c r="A272" s="60" t="s">
        <v>76</v>
      </c>
      <c r="B272" s="53" t="e">
        <f t="shared" si="57"/>
        <v>#REF!</v>
      </c>
      <c r="C272" s="53" t="e">
        <f t="shared" si="55"/>
        <v>#REF!</v>
      </c>
      <c r="E272" s="60" t="s">
        <v>76</v>
      </c>
      <c r="F272" s="67" t="e">
        <f t="shared" si="56"/>
        <v>#REF!</v>
      </c>
      <c r="I272" s="60" t="s">
        <v>80</v>
      </c>
      <c r="J272" s="67">
        <v>0.05922086082312284</v>
      </c>
    </row>
    <row r="273" spans="1:10" ht="12.75">
      <c r="A273" s="60" t="s">
        <v>77</v>
      </c>
      <c r="B273" s="53" t="e">
        <f t="shared" si="57"/>
        <v>#REF!</v>
      </c>
      <c r="C273" s="53" t="e">
        <f t="shared" si="55"/>
        <v>#REF!</v>
      </c>
      <c r="E273" s="60" t="s">
        <v>77</v>
      </c>
      <c r="F273" s="67" t="e">
        <f t="shared" si="56"/>
        <v>#REF!</v>
      </c>
      <c r="I273" s="60" t="s">
        <v>85</v>
      </c>
      <c r="J273" s="67">
        <v>0.05117027349628938</v>
      </c>
    </row>
    <row r="274" spans="1:10" ht="12.75">
      <c r="A274" s="59" t="s">
        <v>131</v>
      </c>
      <c r="B274" s="53"/>
      <c r="C274" s="53" t="e">
        <f t="shared" si="55"/>
        <v>#REF!</v>
      </c>
      <c r="E274" s="60"/>
      <c r="F274" s="67" t="s">
        <v>1</v>
      </c>
      <c r="I274" s="60" t="s">
        <v>81</v>
      </c>
      <c r="J274" s="67">
        <v>0.04832775919732441</v>
      </c>
    </row>
    <row r="275" spans="1:10" ht="12.75">
      <c r="A275" s="60" t="s">
        <v>79</v>
      </c>
      <c r="B275" s="53" t="e">
        <f aca="true" t="shared" si="58" ref="B275:C290">Z17/G17</f>
        <v>#REF!</v>
      </c>
      <c r="C275" s="53" t="e">
        <f t="shared" si="55"/>
        <v>#REF!</v>
      </c>
      <c r="E275" s="60" t="s">
        <v>79</v>
      </c>
      <c r="F275" s="67" t="e">
        <f t="shared" si="56"/>
        <v>#REF!</v>
      </c>
      <c r="I275" s="60" t="s">
        <v>83</v>
      </c>
      <c r="J275" s="67">
        <v>0.04542111070246414</v>
      </c>
    </row>
    <row r="276" spans="1:10" ht="12.75">
      <c r="A276" s="60" t="s">
        <v>80</v>
      </c>
      <c r="B276" s="53" t="e">
        <f t="shared" si="58"/>
        <v>#REF!</v>
      </c>
      <c r="C276" s="53" t="e">
        <f t="shared" si="55"/>
        <v>#REF!</v>
      </c>
      <c r="E276" s="60" t="s">
        <v>80</v>
      </c>
      <c r="F276" s="67" t="e">
        <f t="shared" si="56"/>
        <v>#REF!</v>
      </c>
      <c r="I276" s="60" t="s">
        <v>91</v>
      </c>
      <c r="J276" s="67">
        <v>0.04219948849104859</v>
      </c>
    </row>
    <row r="277" spans="1:10" ht="12.75">
      <c r="A277" s="60" t="s">
        <v>81</v>
      </c>
      <c r="B277" s="53" t="e">
        <f t="shared" si="58"/>
        <v>#REF!</v>
      </c>
      <c r="C277" s="53" t="e">
        <f t="shared" si="55"/>
        <v>#REF!</v>
      </c>
      <c r="E277" s="60" t="s">
        <v>81</v>
      </c>
      <c r="F277" s="67" t="e">
        <f t="shared" si="56"/>
        <v>#REF!</v>
      </c>
      <c r="I277" s="60" t="s">
        <v>77</v>
      </c>
      <c r="J277" s="67">
        <v>0.04034334763948498</v>
      </c>
    </row>
    <row r="278" spans="1:10" ht="12.75">
      <c r="A278" s="60" t="s">
        <v>82</v>
      </c>
      <c r="B278" s="53" t="e">
        <f t="shared" si="58"/>
        <v>#REF!</v>
      </c>
      <c r="C278" s="53" t="e">
        <f t="shared" si="55"/>
        <v>#REF!</v>
      </c>
      <c r="E278" s="60" t="s">
        <v>82</v>
      </c>
      <c r="F278" s="67" t="e">
        <f t="shared" si="56"/>
        <v>#REF!</v>
      </c>
      <c r="I278" s="60" t="s">
        <v>75</v>
      </c>
      <c r="J278" s="67">
        <v>0.04017413361670037</v>
      </c>
    </row>
    <row r="279" spans="1:10" ht="12.75">
      <c r="A279" s="60" t="s">
        <v>133</v>
      </c>
      <c r="B279" s="53" t="e">
        <f t="shared" si="58"/>
        <v>#REF!</v>
      </c>
      <c r="C279" s="53" t="e">
        <f t="shared" si="55"/>
        <v>#REF!</v>
      </c>
      <c r="E279" s="60" t="s">
        <v>83</v>
      </c>
      <c r="F279" s="67" t="e">
        <f t="shared" si="56"/>
        <v>#REF!</v>
      </c>
      <c r="I279" s="60" t="s">
        <v>87</v>
      </c>
      <c r="J279" s="67">
        <v>0.039186502507979934</v>
      </c>
    </row>
    <row r="280" spans="1:10" ht="12.75">
      <c r="A280" s="60" t="s">
        <v>84</v>
      </c>
      <c r="B280" s="53" t="e">
        <f t="shared" si="58"/>
        <v>#REF!</v>
      </c>
      <c r="C280" s="53" t="e">
        <f t="shared" si="58"/>
        <v>#REF!</v>
      </c>
      <c r="E280" s="60" t="s">
        <v>84</v>
      </c>
      <c r="F280" s="67" t="e">
        <f t="shared" si="56"/>
        <v>#REF!</v>
      </c>
      <c r="I280" s="60" t="s">
        <v>67</v>
      </c>
      <c r="J280" s="67">
        <v>0.03820771101076763</v>
      </c>
    </row>
    <row r="281" spans="1:10" ht="12.75">
      <c r="A281" s="60" t="s">
        <v>85</v>
      </c>
      <c r="B281" s="53" t="e">
        <f t="shared" si="58"/>
        <v>#REF!</v>
      </c>
      <c r="C281" s="53" t="e">
        <f t="shared" si="58"/>
        <v>#REF!</v>
      </c>
      <c r="E281" s="60" t="s">
        <v>85</v>
      </c>
      <c r="F281" s="67" t="e">
        <f t="shared" si="56"/>
        <v>#REF!</v>
      </c>
      <c r="I281" s="60" t="s">
        <v>86</v>
      </c>
      <c r="J281" s="67">
        <v>0.03806870937790158</v>
      </c>
    </row>
    <row r="282" spans="1:10" ht="12.75">
      <c r="A282" s="60" t="s">
        <v>86</v>
      </c>
      <c r="B282" s="53" t="e">
        <f t="shared" si="58"/>
        <v>#REF!</v>
      </c>
      <c r="C282" s="53" t="e">
        <f t="shared" si="58"/>
        <v>#REF!</v>
      </c>
      <c r="E282" s="60" t="s">
        <v>86</v>
      </c>
      <c r="F282" s="67" t="e">
        <f t="shared" si="56"/>
        <v>#REF!</v>
      </c>
      <c r="I282" s="60" t="s">
        <v>90</v>
      </c>
      <c r="J282" s="67">
        <v>0.03791130185979971</v>
      </c>
    </row>
    <row r="283" spans="1:10" ht="12.75">
      <c r="A283" s="60" t="s">
        <v>87</v>
      </c>
      <c r="B283" s="53" t="e">
        <f t="shared" si="58"/>
        <v>#REF!</v>
      </c>
      <c r="C283" s="53" t="e">
        <f t="shared" si="58"/>
        <v>#REF!</v>
      </c>
      <c r="E283" s="60" t="s">
        <v>87</v>
      </c>
      <c r="F283" s="67" t="e">
        <f t="shared" si="56"/>
        <v>#REF!</v>
      </c>
      <c r="I283" s="60" t="s">
        <v>82</v>
      </c>
      <c r="J283" s="67">
        <v>0.03767123287671233</v>
      </c>
    </row>
    <row r="284" spans="1:10" ht="12.75">
      <c r="A284" s="60" t="s">
        <v>88</v>
      </c>
      <c r="B284" s="53" t="e">
        <f t="shared" si="58"/>
        <v>#REF!</v>
      </c>
      <c r="C284" s="53" t="e">
        <f t="shared" si="58"/>
        <v>#REF!</v>
      </c>
      <c r="E284" s="60" t="s">
        <v>88</v>
      </c>
      <c r="F284" s="67" t="e">
        <f t="shared" si="56"/>
        <v>#REF!</v>
      </c>
      <c r="I284" s="60" t="s">
        <v>76</v>
      </c>
      <c r="J284" s="67">
        <v>0.037235386247663316</v>
      </c>
    </row>
    <row r="285" spans="1:10" ht="12.75">
      <c r="A285" s="60" t="s">
        <v>89</v>
      </c>
      <c r="B285" s="53" t="e">
        <f t="shared" si="58"/>
        <v>#REF!</v>
      </c>
      <c r="C285" s="53" t="e">
        <f t="shared" si="58"/>
        <v>#REF!</v>
      </c>
      <c r="E285" s="60" t="s">
        <v>89</v>
      </c>
      <c r="F285" s="67" t="e">
        <f t="shared" si="56"/>
        <v>#REF!</v>
      </c>
      <c r="I285" s="60" t="s">
        <v>74</v>
      </c>
      <c r="J285" s="67">
        <v>0.03538928210313448</v>
      </c>
    </row>
    <row r="286" spans="1:10" ht="12.75">
      <c r="A286" s="60" t="s">
        <v>90</v>
      </c>
      <c r="B286" s="53" t="e">
        <f t="shared" si="58"/>
        <v>#REF!</v>
      </c>
      <c r="C286" s="53" t="e">
        <f t="shared" si="58"/>
        <v>#REF!</v>
      </c>
      <c r="E286" s="60" t="s">
        <v>90</v>
      </c>
      <c r="F286" s="67" t="e">
        <f t="shared" si="56"/>
        <v>#REF!</v>
      </c>
      <c r="I286" s="60" t="s">
        <v>88</v>
      </c>
      <c r="J286" s="67">
        <v>0.035070908394020696</v>
      </c>
    </row>
    <row r="287" spans="1:10" ht="12.75">
      <c r="A287" s="60" t="s">
        <v>91</v>
      </c>
      <c r="B287" s="53" t="e">
        <f t="shared" si="58"/>
        <v>#REF!</v>
      </c>
      <c r="C287" s="53" t="e">
        <f t="shared" si="58"/>
        <v>#REF!</v>
      </c>
      <c r="E287" s="60" t="s">
        <v>91</v>
      </c>
      <c r="F287" s="67" t="e">
        <f t="shared" si="56"/>
        <v>#REF!</v>
      </c>
      <c r="I287" s="60" t="s">
        <v>93</v>
      </c>
      <c r="J287" s="67">
        <v>0.03426646532698339</v>
      </c>
    </row>
    <row r="288" spans="1:10" ht="13.5" thickBot="1">
      <c r="A288" s="60" t="s">
        <v>92</v>
      </c>
      <c r="B288" s="53" t="e">
        <f t="shared" si="58"/>
        <v>#REF!</v>
      </c>
      <c r="C288" s="53" t="e">
        <f t="shared" si="58"/>
        <v>#REF!</v>
      </c>
      <c r="E288" s="60" t="s">
        <v>92</v>
      </c>
      <c r="F288" s="67" t="e">
        <f t="shared" si="56"/>
        <v>#REF!</v>
      </c>
      <c r="I288" s="61" t="s">
        <v>68</v>
      </c>
      <c r="J288" s="67">
        <v>0.033348171229319684</v>
      </c>
    </row>
    <row r="289" spans="1:10" ht="14.25" thickBot="1" thickTop="1">
      <c r="A289" s="61" t="s">
        <v>93</v>
      </c>
      <c r="B289" s="53" t="e">
        <f t="shared" si="58"/>
        <v>#REF!</v>
      </c>
      <c r="C289" s="53" t="e">
        <f t="shared" si="58"/>
        <v>#REF!</v>
      </c>
      <c r="E289" s="61" t="s">
        <v>93</v>
      </c>
      <c r="F289" s="67" t="e">
        <f t="shared" si="56"/>
        <v>#REF!</v>
      </c>
      <c r="I289" s="62" t="s">
        <v>96</v>
      </c>
      <c r="J289" s="67">
        <v>0.12651515151515152</v>
      </c>
    </row>
    <row r="290" spans="1:10" ht="13.5" thickTop="1">
      <c r="A290" s="62" t="s">
        <v>94</v>
      </c>
      <c r="B290" s="53" t="e">
        <f t="shared" si="58"/>
        <v>#REF!</v>
      </c>
      <c r="C290" s="53" t="e">
        <f t="shared" si="58"/>
        <v>#REF!</v>
      </c>
      <c r="E290" s="62" t="s">
        <v>142</v>
      </c>
      <c r="F290" s="67" t="e">
        <f>B290</f>
        <v>#REF!</v>
      </c>
      <c r="I290" s="63" t="s">
        <v>142</v>
      </c>
      <c r="J290" s="67">
        <v>0.0924092409240924</v>
      </c>
    </row>
    <row r="291" spans="1:10" ht="12.75">
      <c r="A291" s="63" t="s">
        <v>95</v>
      </c>
      <c r="B291" s="53" t="e">
        <f aca="true" t="shared" si="59" ref="B291:C293">Z33/G33</f>
        <v>#REF!</v>
      </c>
      <c r="C291" s="53" t="e">
        <f t="shared" si="59"/>
        <v>#REF!</v>
      </c>
      <c r="E291" s="63" t="s">
        <v>95</v>
      </c>
      <c r="F291" s="67" t="e">
        <f t="shared" si="56"/>
        <v>#REF!</v>
      </c>
      <c r="I291" s="63" t="s">
        <v>95</v>
      </c>
      <c r="J291" s="67">
        <v>0.0847457627118644</v>
      </c>
    </row>
    <row r="292" spans="1:10" ht="12.75">
      <c r="A292" s="63" t="s">
        <v>96</v>
      </c>
      <c r="B292" s="53" t="e">
        <f t="shared" si="59"/>
        <v>#REF!</v>
      </c>
      <c r="C292" s="53" t="e">
        <f t="shared" si="59"/>
        <v>#REF!</v>
      </c>
      <c r="E292" s="63" t="s">
        <v>96</v>
      </c>
      <c r="F292" s="67" t="e">
        <f t="shared" si="56"/>
        <v>#REF!</v>
      </c>
      <c r="I292" s="63" t="s">
        <v>97</v>
      </c>
      <c r="J292" s="67">
        <v>0.04792465410901817</v>
      </c>
    </row>
    <row r="293" spans="1:13" ht="15">
      <c r="A293" s="63" t="s">
        <v>97</v>
      </c>
      <c r="B293" s="53" t="e">
        <f t="shared" si="59"/>
        <v>#REF!</v>
      </c>
      <c r="C293" s="53" t="e">
        <f t="shared" si="59"/>
        <v>#REF!</v>
      </c>
      <c r="E293" s="63" t="s">
        <v>97</v>
      </c>
      <c r="F293" s="67" t="e">
        <f t="shared" si="56"/>
        <v>#REF!</v>
      </c>
      <c r="I293" s="63"/>
      <c r="J293" s="67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4" customWidth="1"/>
    <col min="2" max="2" width="21.57421875" style="64" customWidth="1"/>
    <col min="3" max="3" width="8.7109375" style="64" customWidth="1"/>
    <col min="4" max="4" width="14.00390625" style="64" bestFit="1" customWidth="1"/>
    <col min="5" max="24" width="8.7109375" style="64" customWidth="1"/>
    <col min="25" max="25" width="9.28125" style="64" bestFit="1" customWidth="1"/>
    <col min="26" max="258" width="8.7109375" style="64" customWidth="1"/>
    <col min="259" max="259" width="21.57421875" style="64" customWidth="1"/>
    <col min="260" max="514" width="8.7109375" style="64" customWidth="1"/>
    <col min="515" max="515" width="21.57421875" style="64" customWidth="1"/>
    <col min="516" max="770" width="8.7109375" style="64" customWidth="1"/>
    <col min="771" max="771" width="21.57421875" style="64" customWidth="1"/>
    <col min="772" max="1026" width="8.7109375" style="64" customWidth="1"/>
    <col min="1027" max="1027" width="21.57421875" style="64" customWidth="1"/>
    <col min="1028" max="1282" width="8.7109375" style="64" customWidth="1"/>
    <col min="1283" max="1283" width="21.57421875" style="64" customWidth="1"/>
    <col min="1284" max="1538" width="8.7109375" style="64" customWidth="1"/>
    <col min="1539" max="1539" width="21.57421875" style="64" customWidth="1"/>
    <col min="1540" max="1794" width="8.7109375" style="64" customWidth="1"/>
    <col min="1795" max="1795" width="21.57421875" style="64" customWidth="1"/>
    <col min="1796" max="2050" width="8.7109375" style="64" customWidth="1"/>
    <col min="2051" max="2051" width="21.57421875" style="64" customWidth="1"/>
    <col min="2052" max="2306" width="8.7109375" style="64" customWidth="1"/>
    <col min="2307" max="2307" width="21.57421875" style="64" customWidth="1"/>
    <col min="2308" max="2562" width="8.7109375" style="64" customWidth="1"/>
    <col min="2563" max="2563" width="21.57421875" style="64" customWidth="1"/>
    <col min="2564" max="2818" width="8.7109375" style="64" customWidth="1"/>
    <col min="2819" max="2819" width="21.57421875" style="64" customWidth="1"/>
    <col min="2820" max="3074" width="8.7109375" style="64" customWidth="1"/>
    <col min="3075" max="3075" width="21.57421875" style="64" customWidth="1"/>
    <col min="3076" max="3330" width="8.7109375" style="64" customWidth="1"/>
    <col min="3331" max="3331" width="21.57421875" style="64" customWidth="1"/>
    <col min="3332" max="3586" width="8.7109375" style="64" customWidth="1"/>
    <col min="3587" max="3587" width="21.57421875" style="64" customWidth="1"/>
    <col min="3588" max="3842" width="8.7109375" style="64" customWidth="1"/>
    <col min="3843" max="3843" width="21.57421875" style="64" customWidth="1"/>
    <col min="3844" max="4098" width="8.7109375" style="64" customWidth="1"/>
    <col min="4099" max="4099" width="21.57421875" style="64" customWidth="1"/>
    <col min="4100" max="4354" width="8.7109375" style="64" customWidth="1"/>
    <col min="4355" max="4355" width="21.57421875" style="64" customWidth="1"/>
    <col min="4356" max="4610" width="8.7109375" style="64" customWidth="1"/>
    <col min="4611" max="4611" width="21.57421875" style="64" customWidth="1"/>
    <col min="4612" max="4866" width="8.7109375" style="64" customWidth="1"/>
    <col min="4867" max="4867" width="21.57421875" style="64" customWidth="1"/>
    <col min="4868" max="5122" width="8.7109375" style="64" customWidth="1"/>
    <col min="5123" max="5123" width="21.57421875" style="64" customWidth="1"/>
    <col min="5124" max="5378" width="8.7109375" style="64" customWidth="1"/>
    <col min="5379" max="5379" width="21.57421875" style="64" customWidth="1"/>
    <col min="5380" max="5634" width="8.7109375" style="64" customWidth="1"/>
    <col min="5635" max="5635" width="21.57421875" style="64" customWidth="1"/>
    <col min="5636" max="5890" width="8.7109375" style="64" customWidth="1"/>
    <col min="5891" max="5891" width="21.57421875" style="64" customWidth="1"/>
    <col min="5892" max="6146" width="8.7109375" style="64" customWidth="1"/>
    <col min="6147" max="6147" width="21.57421875" style="64" customWidth="1"/>
    <col min="6148" max="6402" width="8.7109375" style="64" customWidth="1"/>
    <col min="6403" max="6403" width="21.57421875" style="64" customWidth="1"/>
    <col min="6404" max="6658" width="8.7109375" style="64" customWidth="1"/>
    <col min="6659" max="6659" width="21.57421875" style="64" customWidth="1"/>
    <col min="6660" max="6914" width="8.7109375" style="64" customWidth="1"/>
    <col min="6915" max="6915" width="21.57421875" style="64" customWidth="1"/>
    <col min="6916" max="7170" width="8.7109375" style="64" customWidth="1"/>
    <col min="7171" max="7171" width="21.57421875" style="64" customWidth="1"/>
    <col min="7172" max="7426" width="8.7109375" style="64" customWidth="1"/>
    <col min="7427" max="7427" width="21.57421875" style="64" customWidth="1"/>
    <col min="7428" max="7682" width="8.7109375" style="64" customWidth="1"/>
    <col min="7683" max="7683" width="21.57421875" style="64" customWidth="1"/>
    <col min="7684" max="7938" width="8.7109375" style="64" customWidth="1"/>
    <col min="7939" max="7939" width="21.57421875" style="64" customWidth="1"/>
    <col min="7940" max="8194" width="8.7109375" style="64" customWidth="1"/>
    <col min="8195" max="8195" width="21.57421875" style="64" customWidth="1"/>
    <col min="8196" max="8450" width="8.7109375" style="64" customWidth="1"/>
    <col min="8451" max="8451" width="21.57421875" style="64" customWidth="1"/>
    <col min="8452" max="8706" width="8.7109375" style="64" customWidth="1"/>
    <col min="8707" max="8707" width="21.57421875" style="64" customWidth="1"/>
    <col min="8708" max="8962" width="8.7109375" style="64" customWidth="1"/>
    <col min="8963" max="8963" width="21.57421875" style="64" customWidth="1"/>
    <col min="8964" max="9218" width="8.7109375" style="64" customWidth="1"/>
    <col min="9219" max="9219" width="21.57421875" style="64" customWidth="1"/>
    <col min="9220" max="9474" width="8.7109375" style="64" customWidth="1"/>
    <col min="9475" max="9475" width="21.57421875" style="64" customWidth="1"/>
    <col min="9476" max="9730" width="8.7109375" style="64" customWidth="1"/>
    <col min="9731" max="9731" width="21.57421875" style="64" customWidth="1"/>
    <col min="9732" max="9986" width="8.7109375" style="64" customWidth="1"/>
    <col min="9987" max="9987" width="21.57421875" style="64" customWidth="1"/>
    <col min="9988" max="10242" width="8.7109375" style="64" customWidth="1"/>
    <col min="10243" max="10243" width="21.57421875" style="64" customWidth="1"/>
    <col min="10244" max="10498" width="8.7109375" style="64" customWidth="1"/>
    <col min="10499" max="10499" width="21.57421875" style="64" customWidth="1"/>
    <col min="10500" max="10754" width="8.7109375" style="64" customWidth="1"/>
    <col min="10755" max="10755" width="21.57421875" style="64" customWidth="1"/>
    <col min="10756" max="11010" width="8.7109375" style="64" customWidth="1"/>
    <col min="11011" max="11011" width="21.57421875" style="64" customWidth="1"/>
    <col min="11012" max="11266" width="8.7109375" style="64" customWidth="1"/>
    <col min="11267" max="11267" width="21.57421875" style="64" customWidth="1"/>
    <col min="11268" max="11522" width="8.7109375" style="64" customWidth="1"/>
    <col min="11523" max="11523" width="21.57421875" style="64" customWidth="1"/>
    <col min="11524" max="11778" width="8.7109375" style="64" customWidth="1"/>
    <col min="11779" max="11779" width="21.57421875" style="64" customWidth="1"/>
    <col min="11780" max="12034" width="8.7109375" style="64" customWidth="1"/>
    <col min="12035" max="12035" width="21.57421875" style="64" customWidth="1"/>
    <col min="12036" max="12290" width="8.7109375" style="64" customWidth="1"/>
    <col min="12291" max="12291" width="21.57421875" style="64" customWidth="1"/>
    <col min="12292" max="12546" width="8.7109375" style="64" customWidth="1"/>
    <col min="12547" max="12547" width="21.57421875" style="64" customWidth="1"/>
    <col min="12548" max="12802" width="8.7109375" style="64" customWidth="1"/>
    <col min="12803" max="12803" width="21.57421875" style="64" customWidth="1"/>
    <col min="12804" max="13058" width="8.7109375" style="64" customWidth="1"/>
    <col min="13059" max="13059" width="21.57421875" style="64" customWidth="1"/>
    <col min="13060" max="13314" width="8.7109375" style="64" customWidth="1"/>
    <col min="13315" max="13315" width="21.57421875" style="64" customWidth="1"/>
    <col min="13316" max="13570" width="8.7109375" style="64" customWidth="1"/>
    <col min="13571" max="13571" width="21.57421875" style="64" customWidth="1"/>
    <col min="13572" max="13826" width="8.7109375" style="64" customWidth="1"/>
    <col min="13827" max="13827" width="21.57421875" style="64" customWidth="1"/>
    <col min="13828" max="14082" width="8.7109375" style="64" customWidth="1"/>
    <col min="14083" max="14083" width="21.57421875" style="64" customWidth="1"/>
    <col min="14084" max="14338" width="8.7109375" style="64" customWidth="1"/>
    <col min="14339" max="14339" width="21.57421875" style="64" customWidth="1"/>
    <col min="14340" max="14594" width="8.7109375" style="64" customWidth="1"/>
    <col min="14595" max="14595" width="21.57421875" style="64" customWidth="1"/>
    <col min="14596" max="14850" width="8.7109375" style="64" customWidth="1"/>
    <col min="14851" max="14851" width="21.57421875" style="64" customWidth="1"/>
    <col min="14852" max="15106" width="8.7109375" style="64" customWidth="1"/>
    <col min="15107" max="15107" width="21.57421875" style="64" customWidth="1"/>
    <col min="15108" max="15362" width="8.7109375" style="64" customWidth="1"/>
    <col min="15363" max="15363" width="21.57421875" style="64" customWidth="1"/>
    <col min="15364" max="15618" width="8.7109375" style="64" customWidth="1"/>
    <col min="15619" max="15619" width="21.57421875" style="64" customWidth="1"/>
    <col min="15620" max="15874" width="8.7109375" style="64" customWidth="1"/>
    <col min="15875" max="15875" width="21.57421875" style="64" customWidth="1"/>
    <col min="15876" max="16130" width="8.7109375" style="64" customWidth="1"/>
    <col min="16131" max="16131" width="21.57421875" style="64" customWidth="1"/>
    <col min="16132" max="16384" width="8.7109375" style="64" customWidth="1"/>
  </cols>
  <sheetData>
    <row r="1" spans="1:31" ht="12.75">
      <c r="A1" s="64" t="s">
        <v>98</v>
      </c>
      <c r="H1" s="64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4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4" t="s">
        <v>58</v>
      </c>
      <c r="AA1" s="3" t="s">
        <v>56</v>
      </c>
      <c r="AD1" s="64" t="s">
        <v>102</v>
      </c>
      <c r="AE1" s="64" t="s">
        <v>56</v>
      </c>
    </row>
    <row r="2" spans="8:31" ht="12.75">
      <c r="H2" s="59" t="s">
        <v>61</v>
      </c>
      <c r="I2" s="68" t="e">
        <f>1000*#REF!/'Ratio Stock Pop'!$B12</f>
        <v>#REF!</v>
      </c>
      <c r="J2" s="68" t="e">
        <f>1000*#REF!/'Ratio Stock Pop'!$B12</f>
        <v>#REF!</v>
      </c>
      <c r="K2" s="68" t="e">
        <f>1000*#REF!/'Ratio Stock Pop'!$B12</f>
        <v>#REF!</v>
      </c>
      <c r="L2" s="68" t="e">
        <f>1000*#REF!/'Ratio Stock Pop'!$B12</f>
        <v>#REF!</v>
      </c>
      <c r="M2" s="68" t="e">
        <f>1000*#REF!/'Ratio Stock Pop'!$B12</f>
        <v>#REF!</v>
      </c>
      <c r="N2" s="69" t="e">
        <f>1000*#REF!/'Ratio Stock Pop'!$B12</f>
        <v>#REF!</v>
      </c>
      <c r="O2" s="69" t="e">
        <f>1000*#REF!/'Ratio Stock Pop'!$B12</f>
        <v>#REF!</v>
      </c>
      <c r="Q2" s="59" t="s">
        <v>61</v>
      </c>
      <c r="R2" s="70" t="e">
        <f>1000*#REF!/'Ratio Stock Pop'!$B12</f>
        <v>#REF!</v>
      </c>
      <c r="S2" s="70" t="e">
        <f>1000*#REF!/'Ratio Stock Pop'!$B12</f>
        <v>#REF!</v>
      </c>
      <c r="T2" s="70" t="e">
        <f>1000*#REF!/'Ratio Stock Pop'!$B12</f>
        <v>#REF!</v>
      </c>
      <c r="U2" s="70" t="e">
        <f>1000*#REF!/'Ratio Stock Pop'!$B12</f>
        <v>#REF!</v>
      </c>
      <c r="V2" s="70" t="e">
        <f>1000*#REF!/'Ratio Stock Pop'!$B12</f>
        <v>#REF!</v>
      </c>
      <c r="W2" s="70" t="e">
        <f>1000*#REF!/'Ratio Stock Pop'!$B12</f>
        <v>#REF!</v>
      </c>
      <c r="X2" s="70"/>
      <c r="Z2" s="59" t="s">
        <v>61</v>
      </c>
      <c r="AA2" s="69" t="e">
        <f>N2</f>
        <v>#REF!</v>
      </c>
      <c r="AD2" s="59" t="s">
        <v>61</v>
      </c>
      <c r="AE2" s="68">
        <v>0.5175068536082935</v>
      </c>
    </row>
    <row r="3" spans="1:31" ht="12.75">
      <c r="A3" s="64" t="s">
        <v>48</v>
      </c>
      <c r="B3" s="71">
        <v>44734.48667824074</v>
      </c>
      <c r="H3" s="60" t="s">
        <v>67</v>
      </c>
      <c r="I3" s="68" t="e">
        <f>1000*#REF!/'Ratio Stock Pop'!$B13</f>
        <v>#REF!</v>
      </c>
      <c r="J3" s="68" t="e">
        <f>1000*#REF!/'Ratio Stock Pop'!$B13</f>
        <v>#REF!</v>
      </c>
      <c r="K3" s="68" t="e">
        <f>1000*#REF!/'Ratio Stock Pop'!$B13</f>
        <v>#REF!</v>
      </c>
      <c r="L3" s="68" t="e">
        <f>1000*#REF!/'Ratio Stock Pop'!$B13</f>
        <v>#REF!</v>
      </c>
      <c r="M3" s="68" t="e">
        <f>1000*#REF!/'Ratio Stock Pop'!$B13</f>
        <v>#REF!</v>
      </c>
      <c r="N3" s="72" t="e">
        <f>1000*#REF!/'Ratio Stock Pop'!$B13</f>
        <v>#REF!</v>
      </c>
      <c r="O3" s="72" t="e">
        <f>1000*#REF!/'Ratio Stock Pop'!$B13</f>
        <v>#REF!</v>
      </c>
      <c r="Q3" s="60" t="s">
        <v>67</v>
      </c>
      <c r="R3" s="68" t="e">
        <f>1000*#REF!/'Ratio Stock Pop'!$B13</f>
        <v>#REF!</v>
      </c>
      <c r="S3" s="68" t="e">
        <f>1000*#REF!/'Ratio Stock Pop'!$B13</f>
        <v>#REF!</v>
      </c>
      <c r="T3" s="68" t="e">
        <f>1000*#REF!/'Ratio Stock Pop'!$B13</f>
        <v>#REF!</v>
      </c>
      <c r="U3" s="68" t="e">
        <f>1000*#REF!/'Ratio Stock Pop'!$B13</f>
        <v>#REF!</v>
      </c>
      <c r="V3" s="68" t="e">
        <f>1000*#REF!/'Ratio Stock Pop'!$B13</f>
        <v>#REF!</v>
      </c>
      <c r="W3" s="68" t="e">
        <f>1000*#REF!/'Ratio Stock Pop'!$B13</f>
        <v>#REF!</v>
      </c>
      <c r="X3" s="68"/>
      <c r="Y3" s="68"/>
      <c r="Z3" s="60" t="s">
        <v>67</v>
      </c>
      <c r="AA3" s="72" t="e">
        <f aca="true" t="shared" si="0" ref="AA3:AA33">N3</f>
        <v>#REF!</v>
      </c>
      <c r="AD3" s="60" t="s">
        <v>67</v>
      </c>
      <c r="AE3" s="68">
        <v>0.26872026065086385</v>
      </c>
    </row>
    <row r="4" spans="1:31" ht="12.75">
      <c r="A4" s="64" t="s">
        <v>47</v>
      </c>
      <c r="B4" s="71">
        <v>44858.418656932874</v>
      </c>
      <c r="H4" s="60" t="s">
        <v>68</v>
      </c>
      <c r="I4" s="68" t="e">
        <f>1000*#REF!/'Ratio Stock Pop'!$B14</f>
        <v>#REF!</v>
      </c>
      <c r="J4" s="68" t="e">
        <f>1000*#REF!/'Ratio Stock Pop'!$B14</f>
        <v>#REF!</v>
      </c>
      <c r="K4" s="68" t="e">
        <f>1000*#REF!/'Ratio Stock Pop'!$B14</f>
        <v>#REF!</v>
      </c>
      <c r="L4" s="68" t="e">
        <f>1000*#REF!/'Ratio Stock Pop'!$B14</f>
        <v>#REF!</v>
      </c>
      <c r="M4" s="68" t="e">
        <f>1000*#REF!/'Ratio Stock Pop'!$B14</f>
        <v>#REF!</v>
      </c>
      <c r="N4" s="73" t="e">
        <f>1000*#REF!/'Ratio Stock Pop'!$B14</f>
        <v>#REF!</v>
      </c>
      <c r="O4" s="73" t="e">
        <f>1000*#REF!/'Ratio Stock Pop'!$B14</f>
        <v>#REF!</v>
      </c>
      <c r="Q4" s="60" t="s">
        <v>68</v>
      </c>
      <c r="R4" s="68" t="e">
        <f>1000*#REF!/'Ratio Stock Pop'!$B14</f>
        <v>#REF!</v>
      </c>
      <c r="S4" s="68" t="e">
        <f>1000*#REF!/'Ratio Stock Pop'!$B14</f>
        <v>#REF!</v>
      </c>
      <c r="T4" s="68" t="e">
        <f>1000*#REF!/'Ratio Stock Pop'!$B14</f>
        <v>#REF!</v>
      </c>
      <c r="U4" s="68" t="e">
        <f>1000*#REF!/'Ratio Stock Pop'!$B14</f>
        <v>#REF!</v>
      </c>
      <c r="V4" s="68" t="e">
        <f>1000*#REF!/'Ratio Stock Pop'!$B14</f>
        <v>#REF!</v>
      </c>
      <c r="W4" s="68" t="e">
        <f>1000*#REF!/'Ratio Stock Pop'!$B14</f>
        <v>#REF!</v>
      </c>
      <c r="X4" s="68"/>
      <c r="Y4" s="68"/>
      <c r="Z4" s="60" t="s">
        <v>68</v>
      </c>
      <c r="AA4" s="73" t="e">
        <f t="shared" si="0"/>
        <v>#REF!</v>
      </c>
      <c r="AD4" s="60" t="s">
        <v>68</v>
      </c>
      <c r="AE4" s="68">
        <v>0.6498906680037498</v>
      </c>
    </row>
    <row r="5" spans="1:31" ht="12.75">
      <c r="A5" s="64" t="s">
        <v>46</v>
      </c>
      <c r="B5" s="64" t="s">
        <v>45</v>
      </c>
      <c r="H5" s="74" t="s">
        <v>139</v>
      </c>
      <c r="I5" s="39" t="e">
        <f>1000*#REF!/'Ratio Stock Pop'!$B15</f>
        <v>#REF!</v>
      </c>
      <c r="J5" s="39" t="e">
        <f>1000*#REF!/'Ratio Stock Pop'!$B15</f>
        <v>#REF!</v>
      </c>
      <c r="K5" s="39" t="e">
        <f>1000*#REF!/'Ratio Stock Pop'!$B15</f>
        <v>#REF!</v>
      </c>
      <c r="L5" s="39" t="e">
        <f>1000*#REF!/'Ratio Stock Pop'!$B15</f>
        <v>#REF!</v>
      </c>
      <c r="M5" s="39" t="e">
        <f>1000*#REF!/'Ratio Stock Pop'!$B15</f>
        <v>#REF!</v>
      </c>
      <c r="N5" s="75" t="e">
        <f>1000*(#REF!+#REF!)/'Ratio Stock Pop'!$B15</f>
        <v>#REF!</v>
      </c>
      <c r="O5" s="75" t="e">
        <f>1000*(#REF!+#REF!)/'Ratio Stock Pop'!$B15</f>
        <v>#REF!</v>
      </c>
      <c r="Q5" s="74" t="s">
        <v>69</v>
      </c>
      <c r="R5" s="39" t="e">
        <f>1000*#REF!/'Ratio Stock Pop'!$B15</f>
        <v>#REF!</v>
      </c>
      <c r="S5" s="39" t="e">
        <f>1000*#REF!/'Ratio Stock Pop'!$B15</f>
        <v>#REF!</v>
      </c>
      <c r="T5" s="39" t="e">
        <f>1000*#REF!/'Ratio Stock Pop'!$B15</f>
        <v>#REF!</v>
      </c>
      <c r="U5" s="39" t="e">
        <f>1000*#REF!/'Ratio Stock Pop'!$B15</f>
        <v>#REF!</v>
      </c>
      <c r="V5" s="39" t="e">
        <f>1000*#REF!/'Ratio Stock Pop'!$B15</f>
        <v>#REF!</v>
      </c>
      <c r="W5" s="39" t="e">
        <f>1000*#REF!/'Ratio Stock Pop'!$B15</f>
        <v>#REF!</v>
      </c>
      <c r="X5" s="39"/>
      <c r="Y5" s="68"/>
      <c r="Z5" s="74" t="s">
        <v>69</v>
      </c>
      <c r="AA5" s="75" t="e">
        <f t="shared" si="0"/>
        <v>#REF!</v>
      </c>
      <c r="AD5" s="74" t="s">
        <v>69</v>
      </c>
      <c r="AE5" s="39">
        <v>1.531796125302884</v>
      </c>
    </row>
    <row r="6" spans="8:31" ht="12.75">
      <c r="H6" s="60" t="s">
        <v>70</v>
      </c>
      <c r="I6" s="68" t="e">
        <f>1000*#REF!/'Ratio Stock Pop'!$B16</f>
        <v>#REF!</v>
      </c>
      <c r="J6" s="68" t="e">
        <f>1000*#REF!/'Ratio Stock Pop'!$B16</f>
        <v>#REF!</v>
      </c>
      <c r="K6" s="68" t="e">
        <f>1000*#REF!/'Ratio Stock Pop'!$B16</f>
        <v>#REF!</v>
      </c>
      <c r="L6" s="68" t="e">
        <f>1000*#REF!/'Ratio Stock Pop'!$B16</f>
        <v>#REF!</v>
      </c>
      <c r="M6" s="68" t="e">
        <f>1000*#REF!/'Ratio Stock Pop'!$B16</f>
        <v>#REF!</v>
      </c>
      <c r="N6" s="72" t="e">
        <f>1000*#REF!/'Ratio Stock Pop'!$B16</f>
        <v>#REF!</v>
      </c>
      <c r="O6" s="72" t="e">
        <f>1000*#REF!/'Ratio Stock Pop'!$B16</f>
        <v>#REF!</v>
      </c>
      <c r="Q6" s="60" t="s">
        <v>70</v>
      </c>
      <c r="R6" s="68" t="e">
        <f>1000*#REF!/'Ratio Stock Pop'!$B16</f>
        <v>#REF!</v>
      </c>
      <c r="S6" s="68" t="e">
        <f>1000*#REF!/'Ratio Stock Pop'!$B16</f>
        <v>#REF!</v>
      </c>
      <c r="T6" s="68" t="e">
        <f>1000*#REF!/'Ratio Stock Pop'!$B16</f>
        <v>#REF!</v>
      </c>
      <c r="U6" s="68" t="e">
        <f>1000*#REF!/'Ratio Stock Pop'!$B16</f>
        <v>#REF!</v>
      </c>
      <c r="V6" s="68" t="e">
        <f>1000*#REF!/'Ratio Stock Pop'!$B16</f>
        <v>#REF!</v>
      </c>
      <c r="W6" s="68" t="e">
        <f>1000*#REF!/'Ratio Stock Pop'!$B16</f>
        <v>#REF!</v>
      </c>
      <c r="X6" s="68"/>
      <c r="Y6" s="68"/>
      <c r="Z6" s="60" t="s">
        <v>70</v>
      </c>
      <c r="AA6" s="72" t="e">
        <f t="shared" si="0"/>
        <v>#REF!</v>
      </c>
      <c r="AD6" s="60" t="s">
        <v>70</v>
      </c>
      <c r="AE6" s="68">
        <v>0.2585596515095346</v>
      </c>
    </row>
    <row r="7" spans="1:31" ht="12.75">
      <c r="A7" s="64" t="s">
        <v>49</v>
      </c>
      <c r="B7" s="64" t="s">
        <v>38</v>
      </c>
      <c r="H7" s="74" t="s">
        <v>71</v>
      </c>
      <c r="I7" s="39" t="e">
        <f>1000*#REF!/'Ratio Stock Pop'!$B17</f>
        <v>#REF!</v>
      </c>
      <c r="J7" s="39" t="e">
        <f>1000*#REF!/'Ratio Stock Pop'!$B17</f>
        <v>#REF!</v>
      </c>
      <c r="K7" s="39" t="e">
        <f>1000*#REF!/'Ratio Stock Pop'!$B17</f>
        <v>#REF!</v>
      </c>
      <c r="L7" s="39" t="e">
        <f>1000*#REF!/'Ratio Stock Pop'!$B17</f>
        <v>#REF!</v>
      </c>
      <c r="M7" s="39" t="e">
        <f>1000*#REF!/'Ratio Stock Pop'!$B17</f>
        <v>#REF!</v>
      </c>
      <c r="N7" s="69" t="e">
        <f>1000*#REF!/'Ratio Stock Pop'!$B17</f>
        <v>#REF!</v>
      </c>
      <c r="O7" s="69" t="e">
        <f>1000*#REF!/'Ratio Stock Pop'!$B17</f>
        <v>#REF!</v>
      </c>
      <c r="Q7" s="74" t="s">
        <v>71</v>
      </c>
      <c r="R7" s="39" t="e">
        <f>1000*#REF!/'Ratio Stock Pop'!$B17</f>
        <v>#REF!</v>
      </c>
      <c r="S7" s="39" t="e">
        <f>1000*#REF!/'Ratio Stock Pop'!$B17</f>
        <v>#REF!</v>
      </c>
      <c r="T7" s="39" t="e">
        <f>1000*#REF!/'Ratio Stock Pop'!$B17</f>
        <v>#REF!</v>
      </c>
      <c r="U7" s="39" t="e">
        <f>1000*#REF!/'Ratio Stock Pop'!$B17</f>
        <v>#REF!</v>
      </c>
      <c r="V7" s="39" t="e">
        <f>1000*#REF!/'Ratio Stock Pop'!$B17</f>
        <v>#REF!</v>
      </c>
      <c r="W7" s="68" t="e">
        <f>1000*#REF!/'Ratio Stock Pop'!$B17</f>
        <v>#REF!</v>
      </c>
      <c r="X7" s="68"/>
      <c r="Y7" s="68"/>
      <c r="Z7" s="74" t="s">
        <v>71</v>
      </c>
      <c r="AA7" s="69" t="e">
        <f t="shared" si="0"/>
        <v>#REF!</v>
      </c>
      <c r="AD7" s="60" t="s">
        <v>71</v>
      </c>
      <c r="AE7" s="68">
        <v>0.7635136351521533</v>
      </c>
    </row>
    <row r="8" spans="1:31" ht="12.75">
      <c r="A8" s="64" t="s">
        <v>39</v>
      </c>
      <c r="B8" s="64" t="s">
        <v>38</v>
      </c>
      <c r="H8" s="60" t="s">
        <v>72</v>
      </c>
      <c r="I8" s="68" t="e">
        <f>1000*#REF!/'Ratio Stock Pop'!$B18</f>
        <v>#REF!</v>
      </c>
      <c r="J8" s="68" t="e">
        <f>1000*#REF!/'Ratio Stock Pop'!$B18</f>
        <v>#REF!</v>
      </c>
      <c r="K8" s="68" t="e">
        <f>1000*#REF!/'Ratio Stock Pop'!$B18</f>
        <v>#REF!</v>
      </c>
      <c r="L8" s="68" t="e">
        <f>1000*#REF!/'Ratio Stock Pop'!$B18</f>
        <v>#REF!</v>
      </c>
      <c r="M8" s="68" t="e">
        <f>1000*#REF!/'Ratio Stock Pop'!$B18</f>
        <v>#REF!</v>
      </c>
      <c r="N8" s="76" t="e">
        <f>1000*#REF!/'Ratio Stock Pop'!$B18</f>
        <v>#REF!</v>
      </c>
      <c r="O8" s="76" t="e">
        <f>1000*#REF!/'Ratio Stock Pop'!$B18</f>
        <v>#REF!</v>
      </c>
      <c r="Q8" s="60" t="s">
        <v>72</v>
      </c>
      <c r="R8" s="68" t="e">
        <f>1000*#REF!/'Ratio Stock Pop'!$B18</f>
        <v>#REF!</v>
      </c>
      <c r="S8" s="68" t="e">
        <f>1000*#REF!/'Ratio Stock Pop'!$B18</f>
        <v>#REF!</v>
      </c>
      <c r="T8" s="68" t="e">
        <f>1000*#REF!/'Ratio Stock Pop'!$B18</f>
        <v>#REF!</v>
      </c>
      <c r="U8" s="68" t="e">
        <f>1000*#REF!/'Ratio Stock Pop'!$B18</f>
        <v>#REF!</v>
      </c>
      <c r="V8" s="68" t="e">
        <f>1000*#REF!/'Ratio Stock Pop'!$B18</f>
        <v>#REF!</v>
      </c>
      <c r="W8" s="68" t="e">
        <f>1000*#REF!/'Ratio Stock Pop'!$B18</f>
        <v>#REF!</v>
      </c>
      <c r="X8" s="68"/>
      <c r="Y8" s="68"/>
      <c r="Z8" s="60" t="s">
        <v>72</v>
      </c>
      <c r="AA8" s="76" t="e">
        <f t="shared" si="0"/>
        <v>#REF!</v>
      </c>
      <c r="AD8" s="60" t="s">
        <v>72</v>
      </c>
      <c r="AE8" s="68">
        <v>1.9359912425530124</v>
      </c>
    </row>
    <row r="9" spans="1:31" ht="12.75">
      <c r="A9" s="64" t="s">
        <v>43</v>
      </c>
      <c r="B9" s="64" t="s">
        <v>99</v>
      </c>
      <c r="H9" s="60" t="s">
        <v>73</v>
      </c>
      <c r="I9" s="68" t="e">
        <f>1000*#REF!/'Ratio Stock Pop'!$B19</f>
        <v>#REF!</v>
      </c>
      <c r="J9" s="68" t="e">
        <f>1000*#REF!/'Ratio Stock Pop'!$B19</f>
        <v>#REF!</v>
      </c>
      <c r="K9" s="68" t="e">
        <f>1000*#REF!/'Ratio Stock Pop'!$B19</f>
        <v>#REF!</v>
      </c>
      <c r="L9" s="68" t="e">
        <f>1000*#REF!/'Ratio Stock Pop'!$B19</f>
        <v>#REF!</v>
      </c>
      <c r="M9" s="68" t="e">
        <f>1000*#REF!/'Ratio Stock Pop'!$B19</f>
        <v>#REF!</v>
      </c>
      <c r="N9" s="73" t="e">
        <f>1000*#REF!/'Ratio Stock Pop'!$B19</f>
        <v>#REF!</v>
      </c>
      <c r="O9" s="73" t="e">
        <f>1000*#REF!/'Ratio Stock Pop'!$B19</f>
        <v>#REF!</v>
      </c>
      <c r="Q9" s="60" t="s">
        <v>73</v>
      </c>
      <c r="R9" s="68" t="e">
        <f>1000*#REF!/'Ratio Stock Pop'!$B19</f>
        <v>#REF!</v>
      </c>
      <c r="S9" s="68" t="e">
        <f>1000*#REF!/'Ratio Stock Pop'!$B19</f>
        <v>#REF!</v>
      </c>
      <c r="T9" s="68" t="e">
        <f>1000*#REF!/'Ratio Stock Pop'!$B19</f>
        <v>#REF!</v>
      </c>
      <c r="U9" s="68" t="e">
        <f>1000*#REF!/'Ratio Stock Pop'!$B19</f>
        <v>#REF!</v>
      </c>
      <c r="V9" s="68" t="e">
        <f>1000*#REF!/'Ratio Stock Pop'!$B19</f>
        <v>#REF!</v>
      </c>
      <c r="W9" s="68" t="e">
        <f>1000*#REF!/'Ratio Stock Pop'!$B19</f>
        <v>#REF!</v>
      </c>
      <c r="X9" s="68"/>
      <c r="Y9" s="68"/>
      <c r="Z9" s="60" t="s">
        <v>73</v>
      </c>
      <c r="AA9" s="73" t="e">
        <f t="shared" si="0"/>
        <v>#REF!</v>
      </c>
      <c r="AD9" s="60" t="s">
        <v>73</v>
      </c>
      <c r="AE9" s="68">
        <v>0.8039831221471083</v>
      </c>
    </row>
    <row r="10" spans="8:31" ht="12.75">
      <c r="H10" s="60" t="s">
        <v>74</v>
      </c>
      <c r="I10" s="68" t="e">
        <f>1000*#REF!/'Ratio Stock Pop'!$B20</f>
        <v>#REF!</v>
      </c>
      <c r="J10" s="68" t="e">
        <f>1000*#REF!/'Ratio Stock Pop'!$B20</f>
        <v>#REF!</v>
      </c>
      <c r="K10" s="68" t="e">
        <f>1000*#REF!/'Ratio Stock Pop'!$B20</f>
        <v>#REF!</v>
      </c>
      <c r="L10" s="68" t="e">
        <f>1000*#REF!/'Ratio Stock Pop'!$B20</f>
        <v>#REF!</v>
      </c>
      <c r="M10" s="68" t="e">
        <f>1000*#REF!/'Ratio Stock Pop'!$B20</f>
        <v>#REF!</v>
      </c>
      <c r="N10" s="68" t="e">
        <f>1000*#REF!/'Ratio Stock Pop'!$B20</f>
        <v>#REF!</v>
      </c>
      <c r="O10" s="68" t="e">
        <f>1000*#REF!/'Ratio Stock Pop'!$B20</f>
        <v>#REF!</v>
      </c>
      <c r="Q10" s="60" t="s">
        <v>74</v>
      </c>
      <c r="R10" s="68" t="e">
        <f>1000*#REF!/'Ratio Stock Pop'!$B20</f>
        <v>#REF!</v>
      </c>
      <c r="S10" s="68" t="e">
        <f>1000*#REF!/'Ratio Stock Pop'!$B20</f>
        <v>#REF!</v>
      </c>
      <c r="T10" s="68" t="e">
        <f>1000*#REF!/'Ratio Stock Pop'!$B20</f>
        <v>#REF!</v>
      </c>
      <c r="U10" s="68" t="e">
        <f>1000*#REF!/'Ratio Stock Pop'!$B20</f>
        <v>#REF!</v>
      </c>
      <c r="V10" s="68" t="e">
        <f>1000*#REF!/'Ratio Stock Pop'!$B20</f>
        <v>#REF!</v>
      </c>
      <c r="W10" s="68" t="e">
        <f>1000*#REF!/'Ratio Stock Pop'!$B20</f>
        <v>#REF!</v>
      </c>
      <c r="X10" s="68"/>
      <c r="Y10" s="68"/>
      <c r="Z10" s="60" t="s">
        <v>74</v>
      </c>
      <c r="AA10" s="68" t="e">
        <f t="shared" si="0"/>
        <v>#REF!</v>
      </c>
      <c r="AD10" s="60" t="s">
        <v>74</v>
      </c>
      <c r="AE10" s="68">
        <v>0.0969225271551637</v>
      </c>
    </row>
    <row r="11" spans="1:31" ht="12.75">
      <c r="A11" s="37" t="s">
        <v>50</v>
      </c>
      <c r="B11" s="37" t="s">
        <v>100</v>
      </c>
      <c r="H11" s="60" t="s">
        <v>75</v>
      </c>
      <c r="I11" s="68" t="e">
        <f>1000*#REF!/'Ratio Stock Pop'!$B21</f>
        <v>#REF!</v>
      </c>
      <c r="J11" s="68" t="e">
        <f>1000*#REF!/'Ratio Stock Pop'!$B21</f>
        <v>#REF!</v>
      </c>
      <c r="K11" s="68" t="e">
        <f>1000*#REF!/'Ratio Stock Pop'!$B21</f>
        <v>#REF!</v>
      </c>
      <c r="L11" s="68" t="e">
        <f>1000*#REF!/'Ratio Stock Pop'!$B21</f>
        <v>#REF!</v>
      </c>
      <c r="M11" s="68" t="e">
        <f>1000*#REF!/'Ratio Stock Pop'!$B21</f>
        <v>#REF!</v>
      </c>
      <c r="N11" s="72" t="e">
        <f>1000*#REF!/'Ratio Stock Pop'!$B21</f>
        <v>#REF!</v>
      </c>
      <c r="O11" s="72" t="e">
        <f>1000*#REF!/'Ratio Stock Pop'!$B21</f>
        <v>#REF!</v>
      </c>
      <c r="Q11" s="60" t="s">
        <v>75</v>
      </c>
      <c r="R11" s="68" t="e">
        <f>1000*#REF!/'Ratio Stock Pop'!$B21</f>
        <v>#REF!</v>
      </c>
      <c r="S11" s="68" t="e">
        <f>1000*#REF!/'Ratio Stock Pop'!$B21</f>
        <v>#REF!</v>
      </c>
      <c r="T11" s="68" t="e">
        <f>1000*#REF!/'Ratio Stock Pop'!$B21</f>
        <v>#REF!</v>
      </c>
      <c r="U11" s="68" t="e">
        <f>1000*#REF!/'Ratio Stock Pop'!$B21</f>
        <v>#REF!</v>
      </c>
      <c r="V11" s="68" t="e">
        <f>1000*#REF!/'Ratio Stock Pop'!$B21</f>
        <v>#REF!</v>
      </c>
      <c r="W11" s="68" t="e">
        <f>1000*#REF!/'Ratio Stock Pop'!$B21</f>
        <v>#REF!</v>
      </c>
      <c r="X11" s="68"/>
      <c r="Y11" s="68"/>
      <c r="Z11" s="60" t="s">
        <v>75</v>
      </c>
      <c r="AA11" s="72" t="e">
        <f t="shared" si="0"/>
        <v>#REF!</v>
      </c>
      <c r="AD11" s="60" t="s">
        <v>75</v>
      </c>
      <c r="AE11" s="68">
        <v>0.13249309922984168</v>
      </c>
    </row>
    <row r="12" spans="1:31" ht="12.75">
      <c r="A12" s="37" t="s">
        <v>101</v>
      </c>
      <c r="B12" s="77">
        <v>447207489</v>
      </c>
      <c r="H12" s="60" t="s">
        <v>76</v>
      </c>
      <c r="I12" s="68" t="e">
        <f>1000*#REF!/'Ratio Stock Pop'!$B22</f>
        <v>#REF!</v>
      </c>
      <c r="J12" s="68" t="e">
        <f>1000*#REF!/'Ratio Stock Pop'!$B22</f>
        <v>#REF!</v>
      </c>
      <c r="K12" s="68" t="e">
        <f>1000*#REF!/'Ratio Stock Pop'!$B22</f>
        <v>#REF!</v>
      </c>
      <c r="L12" s="68" t="e">
        <f>1000*#REF!/'Ratio Stock Pop'!$B22</f>
        <v>#REF!</v>
      </c>
      <c r="M12" s="68" t="e">
        <f>1000*#REF!/'Ratio Stock Pop'!$B22</f>
        <v>#REF!</v>
      </c>
      <c r="N12" s="68" t="e">
        <f>1000*#REF!/'Ratio Stock Pop'!$B22</f>
        <v>#REF!</v>
      </c>
      <c r="O12" s="68" t="e">
        <f>1000*#REF!/'Ratio Stock Pop'!$B22</f>
        <v>#REF!</v>
      </c>
      <c r="Q12" s="60" t="s">
        <v>76</v>
      </c>
      <c r="R12" s="68" t="e">
        <f>1000*#REF!/'Ratio Stock Pop'!$B22</f>
        <v>#REF!</v>
      </c>
      <c r="S12" s="68" t="e">
        <f>1000*#REF!/'Ratio Stock Pop'!$B22</f>
        <v>#REF!</v>
      </c>
      <c r="T12" s="68" t="e">
        <f>1000*#REF!/'Ratio Stock Pop'!$B22</f>
        <v>#REF!</v>
      </c>
      <c r="U12" s="68" t="e">
        <f>1000*#REF!/'Ratio Stock Pop'!$B22</f>
        <v>#REF!</v>
      </c>
      <c r="V12" s="68" t="e">
        <f>1000*#REF!/'Ratio Stock Pop'!$B22</f>
        <v>#REF!</v>
      </c>
      <c r="W12" s="68" t="e">
        <f>1000*#REF!/'Ratio Stock Pop'!$B22</f>
        <v>#REF!</v>
      </c>
      <c r="X12" s="68"/>
      <c r="Y12" s="68"/>
      <c r="Z12" s="60" t="s">
        <v>76</v>
      </c>
      <c r="AA12" s="68" t="e">
        <f t="shared" si="0"/>
        <v>#REF!</v>
      </c>
      <c r="AD12" s="60" t="s">
        <v>76</v>
      </c>
      <c r="AE12" s="68">
        <v>0.09829036546604517</v>
      </c>
    </row>
    <row r="13" spans="1:31" ht="12.75">
      <c r="A13" s="37" t="s">
        <v>33</v>
      </c>
      <c r="B13" s="77">
        <v>11554767</v>
      </c>
      <c r="H13" s="60" t="s">
        <v>77</v>
      </c>
      <c r="I13" s="68" t="e">
        <f>1000*#REF!/'Ratio Stock Pop'!$B23</f>
        <v>#REF!</v>
      </c>
      <c r="J13" s="68" t="e">
        <f>1000*#REF!/'Ratio Stock Pop'!$B23</f>
        <v>#REF!</v>
      </c>
      <c r="K13" s="68" t="e">
        <f>1000*#REF!/'Ratio Stock Pop'!$B23</f>
        <v>#REF!</v>
      </c>
      <c r="L13" s="68" t="e">
        <f>1000*#REF!/'Ratio Stock Pop'!$B23</f>
        <v>#REF!</v>
      </c>
      <c r="M13" s="68" t="e">
        <f>1000*#REF!/'Ratio Stock Pop'!$B23</f>
        <v>#REF!</v>
      </c>
      <c r="N13" s="72" t="e">
        <f>1000*#REF!/'Ratio Stock Pop'!$B23</f>
        <v>#REF!</v>
      </c>
      <c r="O13" s="72" t="e">
        <f>1000*#REF!/'Ratio Stock Pop'!$B23</f>
        <v>#REF!</v>
      </c>
      <c r="Q13" s="60" t="s">
        <v>77</v>
      </c>
      <c r="R13" s="68" t="e">
        <f>1000*#REF!/'Ratio Stock Pop'!$B23</f>
        <v>#REF!</v>
      </c>
      <c r="S13" s="68" t="e">
        <f>1000*#REF!/'Ratio Stock Pop'!$B23</f>
        <v>#REF!</v>
      </c>
      <c r="T13" s="68" t="e">
        <f>1000*#REF!/'Ratio Stock Pop'!$B23</f>
        <v>#REF!</v>
      </c>
      <c r="U13" s="68" t="e">
        <f>1000*#REF!/'Ratio Stock Pop'!$B23</f>
        <v>#REF!</v>
      </c>
      <c r="V13" s="68" t="e">
        <f>1000*#REF!/'Ratio Stock Pop'!$B23</f>
        <v>#REF!</v>
      </c>
      <c r="W13" s="68" t="e">
        <f>1000*#REF!/'Ratio Stock Pop'!$B23</f>
        <v>#REF!</v>
      </c>
      <c r="X13" s="68"/>
      <c r="Y13" s="68"/>
      <c r="Z13" s="60" t="s">
        <v>77</v>
      </c>
      <c r="AA13" s="72" t="e">
        <f t="shared" si="0"/>
        <v>#REF!</v>
      </c>
      <c r="AD13" s="60" t="s">
        <v>77</v>
      </c>
      <c r="AE13" s="68">
        <v>0.19943736366102585</v>
      </c>
    </row>
    <row r="14" spans="1:31" ht="12.75">
      <c r="A14" s="37" t="s">
        <v>32</v>
      </c>
      <c r="B14" s="77">
        <v>6916548</v>
      </c>
      <c r="H14" s="74" t="s">
        <v>131</v>
      </c>
      <c r="I14" s="68" t="e">
        <f>1000*#REF!/'Ratio Stock Pop'!$B24</f>
        <v>#REF!</v>
      </c>
      <c r="J14" s="68" t="e">
        <f>1000*#REF!/'Ratio Stock Pop'!$B24</f>
        <v>#REF!</v>
      </c>
      <c r="K14" s="68" t="e">
        <f>1000*#REF!/'Ratio Stock Pop'!$B24</f>
        <v>#REF!</v>
      </c>
      <c r="L14" s="68" t="e">
        <f>1000*#REF!/'Ratio Stock Pop'!$B24</f>
        <v>#REF!</v>
      </c>
      <c r="M14" s="68" t="e">
        <f>1000*#REF!/'Ratio Stock Pop'!$B24</f>
        <v>#REF!</v>
      </c>
      <c r="N14" s="78" t="e">
        <f>1000*#REF!/'Ratio Stock Pop'!$B24</f>
        <v>#REF!</v>
      </c>
      <c r="O14" s="78" t="e">
        <f>1000*#REF!/'Ratio Stock Pop'!$B24</f>
        <v>#REF!</v>
      </c>
      <c r="Q14" s="60" t="s">
        <v>78</v>
      </c>
      <c r="R14" s="68" t="e">
        <f>1000*#REF!/'Ratio Stock Pop'!$B24</f>
        <v>#REF!</v>
      </c>
      <c r="S14" s="68" t="e">
        <f>1000*#REF!/'Ratio Stock Pop'!$B24</f>
        <v>#REF!</v>
      </c>
      <c r="T14" s="68" t="e">
        <f>1000*#REF!/'Ratio Stock Pop'!$B24</f>
        <v>#REF!</v>
      </c>
      <c r="U14" s="68" t="e">
        <f>1000*#REF!/'Ratio Stock Pop'!$B24</f>
        <v>#REF!</v>
      </c>
      <c r="V14" s="68" t="e">
        <f>1000*#REF!/'Ratio Stock Pop'!$B24</f>
        <v>#REF!</v>
      </c>
      <c r="W14" s="39" t="e">
        <f>1000*#REF!/'Ratio Stock Pop'!$B24</f>
        <v>#REF!</v>
      </c>
      <c r="X14" s="39"/>
      <c r="Y14" s="68"/>
      <c r="Z14" s="74" t="s">
        <v>78</v>
      </c>
      <c r="AA14" s="78" t="e">
        <f t="shared" si="0"/>
        <v>#REF!</v>
      </c>
      <c r="AD14" s="60" t="s">
        <v>78</v>
      </c>
      <c r="AE14" s="39">
        <v>0.1873853752264683</v>
      </c>
    </row>
    <row r="15" spans="1:31" ht="12.75">
      <c r="A15" s="37" t="s">
        <v>31</v>
      </c>
      <c r="B15" s="77">
        <v>10701777</v>
      </c>
      <c r="H15" s="60" t="s">
        <v>79</v>
      </c>
      <c r="I15" s="68" t="e">
        <f>1000*#REF!/'Ratio Stock Pop'!$B25</f>
        <v>#REF!</v>
      </c>
      <c r="J15" s="68" t="e">
        <f>1000*#REF!/'Ratio Stock Pop'!$B25</f>
        <v>#REF!</v>
      </c>
      <c r="K15" s="68" t="e">
        <f>1000*#REF!/'Ratio Stock Pop'!$B25</f>
        <v>#REF!</v>
      </c>
      <c r="L15" s="68" t="e">
        <f>1000*#REF!/'Ratio Stock Pop'!$B25</f>
        <v>#REF!</v>
      </c>
      <c r="M15" s="68" t="e">
        <f>1000*#REF!/'Ratio Stock Pop'!$B25</f>
        <v>#REF!</v>
      </c>
      <c r="N15" s="73" t="e">
        <f>1000*#REF!/'Ratio Stock Pop'!$B25</f>
        <v>#REF!</v>
      </c>
      <c r="O15" s="73" t="e">
        <f>1000*#REF!/'Ratio Stock Pop'!$B25</f>
        <v>#REF!</v>
      </c>
      <c r="Q15" s="60" t="s">
        <v>79</v>
      </c>
      <c r="R15" s="68" t="e">
        <f>1000*#REF!/'Ratio Stock Pop'!$B25</f>
        <v>#REF!</v>
      </c>
      <c r="S15" s="68" t="e">
        <f>1000*#REF!/'Ratio Stock Pop'!$B25</f>
        <v>#REF!</v>
      </c>
      <c r="T15" s="68" t="e">
        <f>1000*#REF!/'Ratio Stock Pop'!$B25</f>
        <v>#REF!</v>
      </c>
      <c r="U15" s="68" t="e">
        <f>1000*#REF!/'Ratio Stock Pop'!$B25</f>
        <v>#REF!</v>
      </c>
      <c r="V15" s="68" t="e">
        <f>1000*#REF!/'Ratio Stock Pop'!$B25</f>
        <v>#REF!</v>
      </c>
      <c r="W15" s="68" t="e">
        <f>1000*#REF!/'Ratio Stock Pop'!$B25</f>
        <v>#REF!</v>
      </c>
      <c r="X15" s="68"/>
      <c r="Y15" s="68"/>
      <c r="Z15" s="60" t="s">
        <v>79</v>
      </c>
      <c r="AA15" s="73" t="e">
        <f t="shared" si="0"/>
        <v>#REF!</v>
      </c>
      <c r="AD15" s="60" t="s">
        <v>79</v>
      </c>
      <c r="AE15" s="68">
        <v>0.7477620152521129</v>
      </c>
    </row>
    <row r="16" spans="1:31" ht="12.75">
      <c r="A16" s="37" t="s">
        <v>30</v>
      </c>
      <c r="B16" s="77">
        <v>5840045</v>
      </c>
      <c r="H16" s="60" t="s">
        <v>80</v>
      </c>
      <c r="I16" s="68" t="e">
        <f>1000*#REF!/'Ratio Stock Pop'!$B26</f>
        <v>#REF!</v>
      </c>
      <c r="J16" s="68" t="e">
        <f>1000*#REF!/'Ratio Stock Pop'!$B26</f>
        <v>#REF!</v>
      </c>
      <c r="K16" s="68" t="e">
        <f>1000*#REF!/'Ratio Stock Pop'!$B26</f>
        <v>#REF!</v>
      </c>
      <c r="L16" s="68" t="e">
        <f>1000*#REF!/'Ratio Stock Pop'!$B26</f>
        <v>#REF!</v>
      </c>
      <c r="M16" s="68" t="e">
        <f>1000*#REF!/'Ratio Stock Pop'!$B26</f>
        <v>#REF!</v>
      </c>
      <c r="N16" s="73" t="e">
        <f>1000*#REF!/'Ratio Stock Pop'!$B26</f>
        <v>#REF!</v>
      </c>
      <c r="O16" s="73" t="e">
        <f>1000*#REF!/'Ratio Stock Pop'!$B26</f>
        <v>#REF!</v>
      </c>
      <c r="Q16" s="60" t="s">
        <v>80</v>
      </c>
      <c r="R16" s="68" t="e">
        <f>1000*#REF!/'Ratio Stock Pop'!$B26</f>
        <v>#REF!</v>
      </c>
      <c r="S16" s="68" t="e">
        <f>1000*#REF!/'Ratio Stock Pop'!$B26</f>
        <v>#REF!</v>
      </c>
      <c r="T16" s="68" t="e">
        <f>1000*#REF!/'Ratio Stock Pop'!$B26</f>
        <v>#REF!</v>
      </c>
      <c r="U16" s="68" t="e">
        <f>1000*#REF!/'Ratio Stock Pop'!$B26</f>
        <v>#REF!</v>
      </c>
      <c r="V16" s="68" t="e">
        <f>1000*#REF!/'Ratio Stock Pop'!$B26</f>
        <v>#REF!</v>
      </c>
      <c r="W16" s="68" t="e">
        <f>1000*#REF!/'Ratio Stock Pop'!$B26</f>
        <v>#REF!</v>
      </c>
      <c r="X16" s="68"/>
      <c r="Y16" s="68"/>
      <c r="Z16" s="60" t="s">
        <v>80</v>
      </c>
      <c r="AA16" s="73" t="e">
        <f t="shared" si="0"/>
        <v>#REF!</v>
      </c>
      <c r="AD16" s="60" t="s">
        <v>80</v>
      </c>
      <c r="AE16" s="68">
        <v>1.0801685802464898</v>
      </c>
    </row>
    <row r="17" spans="1:31" ht="12.75">
      <c r="A17" s="37" t="s">
        <v>29</v>
      </c>
      <c r="B17" s="77">
        <v>83155031</v>
      </c>
      <c r="H17" s="60" t="s">
        <v>81</v>
      </c>
      <c r="I17" s="68" t="e">
        <f>1000*#REF!/'Ratio Stock Pop'!$B27</f>
        <v>#REF!</v>
      </c>
      <c r="J17" s="68" t="e">
        <f>1000*#REF!/'Ratio Stock Pop'!$B27</f>
        <v>#REF!</v>
      </c>
      <c r="K17" s="68" t="e">
        <f>1000*#REF!/'Ratio Stock Pop'!$B27</f>
        <v>#REF!</v>
      </c>
      <c r="L17" s="68" t="e">
        <f>1000*#REF!/'Ratio Stock Pop'!$B27</f>
        <v>#REF!</v>
      </c>
      <c r="M17" s="68" t="e">
        <f>1000*#REF!/'Ratio Stock Pop'!$B27</f>
        <v>#REF!</v>
      </c>
      <c r="N17" s="76" t="e">
        <f>1000*#REF!/'Ratio Stock Pop'!$B27</f>
        <v>#REF!</v>
      </c>
      <c r="O17" s="76" t="e">
        <f>1000*#REF!/'Ratio Stock Pop'!$B27</f>
        <v>#REF!</v>
      </c>
      <c r="Q17" s="60" t="s">
        <v>81</v>
      </c>
      <c r="R17" s="68" t="e">
        <f>1000*#REF!/'Ratio Stock Pop'!$B27</f>
        <v>#REF!</v>
      </c>
      <c r="S17" s="68" t="e">
        <f>1000*#REF!/'Ratio Stock Pop'!$B27</f>
        <v>#REF!</v>
      </c>
      <c r="T17" s="68" t="e">
        <f>1000*#REF!/'Ratio Stock Pop'!$B27</f>
        <v>#REF!</v>
      </c>
      <c r="U17" s="68" t="e">
        <f>1000*#REF!/'Ratio Stock Pop'!$B27</f>
        <v>#REF!</v>
      </c>
      <c r="V17" s="68" t="e">
        <f>1000*#REF!/'Ratio Stock Pop'!$B27</f>
        <v>#REF!</v>
      </c>
      <c r="W17" s="68" t="e">
        <f>1000*#REF!/'Ratio Stock Pop'!$B27</f>
        <v>#REF!</v>
      </c>
      <c r="X17" s="68"/>
      <c r="Y17" s="68"/>
      <c r="Z17" s="60" t="s">
        <v>81</v>
      </c>
      <c r="AA17" s="76" t="e">
        <f t="shared" si="0"/>
        <v>#REF!</v>
      </c>
      <c r="AD17" s="60" t="s">
        <v>81</v>
      </c>
      <c r="AE17" s="68">
        <v>1.4415097579122074</v>
      </c>
    </row>
    <row r="18" spans="1:31" ht="12.75">
      <c r="A18" s="37" t="s">
        <v>28</v>
      </c>
      <c r="B18" s="77">
        <v>1330068</v>
      </c>
      <c r="H18" s="60" t="s">
        <v>82</v>
      </c>
      <c r="I18" s="68" t="e">
        <f>1000*#REF!/'Ratio Stock Pop'!$B28</f>
        <v>#REF!</v>
      </c>
      <c r="J18" s="68" t="e">
        <f>1000*#REF!/'Ratio Stock Pop'!$B28</f>
        <v>#REF!</v>
      </c>
      <c r="K18" s="68" t="e">
        <f>1000*#REF!/'Ratio Stock Pop'!$B28</f>
        <v>#REF!</v>
      </c>
      <c r="L18" s="68" t="e">
        <f>1000*#REF!/'Ratio Stock Pop'!$B28</f>
        <v>#REF!</v>
      </c>
      <c r="M18" s="68" t="e">
        <f>1000*#REF!/'Ratio Stock Pop'!$B28</f>
        <v>#REF!</v>
      </c>
      <c r="N18" s="69" t="e">
        <f>1000*#REF!/'Ratio Stock Pop'!$B28</f>
        <v>#REF!</v>
      </c>
      <c r="O18" s="69" t="e">
        <f>1000*#REF!/'Ratio Stock Pop'!$B28</f>
        <v>#REF!</v>
      </c>
      <c r="Q18" s="60" t="s">
        <v>82</v>
      </c>
      <c r="R18" s="68" t="e">
        <f>1000*#REF!/'Ratio Stock Pop'!$B28</f>
        <v>#REF!</v>
      </c>
      <c r="S18" s="68" t="e">
        <f>1000*#REF!/'Ratio Stock Pop'!$B28</f>
        <v>#REF!</v>
      </c>
      <c r="T18" s="68" t="e">
        <f>1000*#REF!/'Ratio Stock Pop'!$B28</f>
        <v>#REF!</v>
      </c>
      <c r="U18" s="68" t="e">
        <f>1000*#REF!/'Ratio Stock Pop'!$B28</f>
        <v>#REF!</v>
      </c>
      <c r="V18" s="68" t="e">
        <f>1000*#REF!/'Ratio Stock Pop'!$B28</f>
        <v>#REF!</v>
      </c>
      <c r="W18" s="68" t="e">
        <f>1000*#REF!/'Ratio Stock Pop'!$B28</f>
        <v>#REF!</v>
      </c>
      <c r="X18" s="68"/>
      <c r="Y18" s="68"/>
      <c r="Z18" s="60" t="s">
        <v>82</v>
      </c>
      <c r="AA18" s="69" t="e">
        <f t="shared" si="0"/>
        <v>#REF!</v>
      </c>
      <c r="AD18" s="60" t="s">
        <v>82</v>
      </c>
      <c r="AE18" s="68">
        <v>0.22844359018795393</v>
      </c>
    </row>
    <row r="19" spans="1:31" ht="12.75">
      <c r="A19" s="37" t="s">
        <v>27</v>
      </c>
      <c r="B19" s="77">
        <v>5006324</v>
      </c>
      <c r="H19" s="74" t="s">
        <v>140</v>
      </c>
      <c r="I19" s="39" t="e">
        <f>1000*#REF!/'Ratio Stock Pop'!$B29</f>
        <v>#REF!</v>
      </c>
      <c r="J19" s="39" t="e">
        <f>1000*#REF!/'Ratio Stock Pop'!$B29</f>
        <v>#REF!</v>
      </c>
      <c r="K19" s="39" t="e">
        <f>1000*#REF!/'Ratio Stock Pop'!$B29</f>
        <v>#REF!</v>
      </c>
      <c r="L19" s="39" t="e">
        <f>1000*#REF!/'Ratio Stock Pop'!$B29</f>
        <v>#REF!</v>
      </c>
      <c r="M19" s="39" t="e">
        <f>1000*#REF!/'Ratio Stock Pop'!$B29</f>
        <v>#REF!</v>
      </c>
      <c r="N19" s="78" t="e">
        <f>1000*#REF!/'Ratio Stock Pop'!$B29</f>
        <v>#REF!</v>
      </c>
      <c r="O19" s="78" t="e">
        <f>1000*#REF!/'Ratio Stock Pop'!$B29</f>
        <v>#REF!</v>
      </c>
      <c r="Q19" s="74" t="s">
        <v>83</v>
      </c>
      <c r="R19" s="39" t="e">
        <f>1000*#REF!/'Ratio Stock Pop'!$B29</f>
        <v>#REF!</v>
      </c>
      <c r="S19" s="39" t="e">
        <f>1000*#REF!/'Ratio Stock Pop'!$B29</f>
        <v>#REF!</v>
      </c>
      <c r="T19" s="39" t="e">
        <f>1000*#REF!/'Ratio Stock Pop'!$B29</f>
        <v>#REF!</v>
      </c>
      <c r="U19" s="39" t="e">
        <f>1000*#REF!/'Ratio Stock Pop'!$B29</f>
        <v>#REF!</v>
      </c>
      <c r="V19" s="39" t="e">
        <f>1000*#REF!/'Ratio Stock Pop'!$B29</f>
        <v>#REF!</v>
      </c>
      <c r="W19" s="39" t="e">
        <f>1000*#REF!/'Ratio Stock Pop'!$B29</f>
        <v>#REF!</v>
      </c>
      <c r="X19" s="39"/>
      <c r="Y19" s="68"/>
      <c r="Z19" s="74" t="s">
        <v>83</v>
      </c>
      <c r="AA19" s="78" t="e">
        <f t="shared" si="0"/>
        <v>#REF!</v>
      </c>
      <c r="AD19" s="74" t="s">
        <v>83</v>
      </c>
      <c r="AE19" s="39">
        <v>0.16288532913935297</v>
      </c>
    </row>
    <row r="20" spans="1:31" ht="12.75">
      <c r="A20" s="37" t="s">
        <v>26</v>
      </c>
      <c r="B20" s="77">
        <v>10678632</v>
      </c>
      <c r="H20" s="60" t="s">
        <v>84</v>
      </c>
      <c r="I20" s="68" t="e">
        <f>1000*#REF!/'Ratio Stock Pop'!$B30</f>
        <v>#REF!</v>
      </c>
      <c r="J20" s="68" t="e">
        <f>1000*#REF!/'Ratio Stock Pop'!$B30</f>
        <v>#REF!</v>
      </c>
      <c r="K20" s="68" t="e">
        <f>1000*#REF!/'Ratio Stock Pop'!$B30</f>
        <v>#REF!</v>
      </c>
      <c r="L20" s="68" t="e">
        <f>1000*#REF!/'Ratio Stock Pop'!$B30</f>
        <v>#REF!</v>
      </c>
      <c r="M20" s="68" t="e">
        <f>1000*#REF!/'Ratio Stock Pop'!$B30</f>
        <v>#REF!</v>
      </c>
      <c r="N20" s="72" t="e">
        <f>1000*#REF!/'Ratio Stock Pop'!$B30</f>
        <v>#REF!</v>
      </c>
      <c r="O20" s="72" t="e">
        <f>1000*#REF!/'Ratio Stock Pop'!$B30</f>
        <v>#REF!</v>
      </c>
      <c r="Q20" s="60" t="s">
        <v>84</v>
      </c>
      <c r="R20" s="68" t="e">
        <f>1000*#REF!/'Ratio Stock Pop'!$B30</f>
        <v>#REF!</v>
      </c>
      <c r="S20" s="68" t="e">
        <f>1000*#REF!/'Ratio Stock Pop'!$B30</f>
        <v>#REF!</v>
      </c>
      <c r="T20" s="68" t="e">
        <f>1000*#REF!/'Ratio Stock Pop'!$B30</f>
        <v>#REF!</v>
      </c>
      <c r="U20" s="68" t="e">
        <f>1000*#REF!/'Ratio Stock Pop'!$B30</f>
        <v>#REF!</v>
      </c>
      <c r="V20" s="68" t="e">
        <f>1000*#REF!/'Ratio Stock Pop'!$B30</f>
        <v>#REF!</v>
      </c>
      <c r="W20" s="68" t="e">
        <f>1000*#REF!/'Ratio Stock Pop'!$B30</f>
        <v>#REF!</v>
      </c>
      <c r="X20" s="68"/>
      <c r="Y20" s="68"/>
      <c r="Z20" s="60" t="s">
        <v>84</v>
      </c>
      <c r="AA20" s="72" t="e">
        <f t="shared" si="0"/>
        <v>#REF!</v>
      </c>
      <c r="AD20" s="60" t="s">
        <v>84</v>
      </c>
      <c r="AE20" s="68">
        <v>0.16469676419298585</v>
      </c>
    </row>
    <row r="21" spans="1:31" ht="12.75">
      <c r="A21" s="37" t="s">
        <v>25</v>
      </c>
      <c r="B21" s="77">
        <v>47398695</v>
      </c>
      <c r="H21" s="60" t="s">
        <v>85</v>
      </c>
      <c r="I21" s="68" t="e">
        <f>1000*#REF!/'Ratio Stock Pop'!$B31</f>
        <v>#REF!</v>
      </c>
      <c r="J21" s="68" t="e">
        <f>1000*#REF!/'Ratio Stock Pop'!$B31</f>
        <v>#REF!</v>
      </c>
      <c r="K21" s="68" t="e">
        <f>1000*#REF!/'Ratio Stock Pop'!$B31</f>
        <v>#REF!</v>
      </c>
      <c r="L21" s="68" t="e">
        <f>1000*#REF!/'Ratio Stock Pop'!$B31</f>
        <v>#REF!</v>
      </c>
      <c r="M21" s="68" t="e">
        <f>1000*#REF!/'Ratio Stock Pop'!$B31</f>
        <v>#REF!</v>
      </c>
      <c r="N21" s="69" t="e">
        <f>1000*#REF!/'Ratio Stock Pop'!$B31</f>
        <v>#REF!</v>
      </c>
      <c r="O21" s="69" t="e">
        <f>1000*#REF!/'Ratio Stock Pop'!$B31</f>
        <v>#REF!</v>
      </c>
      <c r="Q21" s="60" t="s">
        <v>85</v>
      </c>
      <c r="R21" s="68" t="e">
        <f>1000*#REF!/'Ratio Stock Pop'!$B31</f>
        <v>#REF!</v>
      </c>
      <c r="S21" s="68" t="e">
        <f>1000*#REF!/'Ratio Stock Pop'!$B31</f>
        <v>#REF!</v>
      </c>
      <c r="T21" s="68" t="e">
        <f>1000*#REF!/'Ratio Stock Pop'!$B31</f>
        <v>#REF!</v>
      </c>
      <c r="U21" s="68" t="e">
        <f>1000*#REF!/'Ratio Stock Pop'!$B31</f>
        <v>#REF!</v>
      </c>
      <c r="V21" s="68" t="e">
        <f>1000*#REF!/'Ratio Stock Pop'!$B31</f>
        <v>#REF!</v>
      </c>
      <c r="W21" s="68" t="e">
        <f>1000*#REF!/'Ratio Stock Pop'!$B31</f>
        <v>#REF!</v>
      </c>
      <c r="X21" s="68"/>
      <c r="Y21" s="68"/>
      <c r="Z21" s="60" t="s">
        <v>85</v>
      </c>
      <c r="AA21" s="69" t="e">
        <f t="shared" si="0"/>
        <v>#REF!</v>
      </c>
      <c r="AD21" s="60" t="s">
        <v>85</v>
      </c>
      <c r="AE21" s="68">
        <v>0.4185880564209777</v>
      </c>
    </row>
    <row r="22" spans="1:31" ht="12.75">
      <c r="A22" s="37" t="s">
        <v>24</v>
      </c>
      <c r="B22" s="77">
        <v>67656682</v>
      </c>
      <c r="H22" s="74" t="s">
        <v>86</v>
      </c>
      <c r="I22" s="68" t="e">
        <f>1000*#REF!/'Ratio Stock Pop'!$B32</f>
        <v>#REF!</v>
      </c>
      <c r="J22" s="39" t="e">
        <f>1000*#REF!/'Ratio Stock Pop'!$B32</f>
        <v>#REF!</v>
      </c>
      <c r="K22" s="39" t="e">
        <f>1000*#REF!/'Ratio Stock Pop'!$B32</f>
        <v>#REF!</v>
      </c>
      <c r="L22" s="39" t="e">
        <f>1000*#REF!/'Ratio Stock Pop'!$B32</f>
        <v>#REF!</v>
      </c>
      <c r="M22" s="68" t="e">
        <f>1000*#REF!/'Ratio Stock Pop'!$B32</f>
        <v>#REF!</v>
      </c>
      <c r="N22" s="69" t="e">
        <f>1000*#REF!/'Ratio Stock Pop'!$B32</f>
        <v>#REF!</v>
      </c>
      <c r="O22" s="69" t="e">
        <f>1000*#REF!/'Ratio Stock Pop'!$B32</f>
        <v>#REF!</v>
      </c>
      <c r="Q22" s="74" t="s">
        <v>86</v>
      </c>
      <c r="R22" s="68" t="e">
        <f>1000*#REF!/'Ratio Stock Pop'!$B32</f>
        <v>#REF!</v>
      </c>
      <c r="S22" s="39" t="e">
        <f>1000*#REF!/'Ratio Stock Pop'!$B32</f>
        <v>#REF!</v>
      </c>
      <c r="T22" s="39" t="e">
        <f>1000*#REF!/'Ratio Stock Pop'!$B32</f>
        <v>#REF!</v>
      </c>
      <c r="U22" s="39" t="e">
        <f>1000*#REF!/'Ratio Stock Pop'!$B32</f>
        <v>#REF!</v>
      </c>
      <c r="V22" s="68" t="e">
        <f>1000*#REF!/'Ratio Stock Pop'!$B32</f>
        <v>#REF!</v>
      </c>
      <c r="W22" s="68" t="e">
        <f>1000*#REF!/'Ratio Stock Pop'!$B32</f>
        <v>#REF!</v>
      </c>
      <c r="X22" s="68"/>
      <c r="Y22" s="68"/>
      <c r="Z22" s="74" t="s">
        <v>86</v>
      </c>
      <c r="AA22" s="69" t="e">
        <f t="shared" si="0"/>
        <v>#REF!</v>
      </c>
      <c r="AD22" s="60" t="s">
        <v>86</v>
      </c>
      <c r="AE22" s="68">
        <v>0.4018957838333559</v>
      </c>
    </row>
    <row r="23" spans="1:31" ht="12.75">
      <c r="A23" s="37" t="s">
        <v>23</v>
      </c>
      <c r="B23" s="77">
        <v>4036355</v>
      </c>
      <c r="H23" s="60" t="s">
        <v>87</v>
      </c>
      <c r="I23" s="68" t="e">
        <f>1000*#REF!/'Ratio Stock Pop'!$B33</f>
        <v>#REF!</v>
      </c>
      <c r="J23" s="68" t="e">
        <f>1000*#REF!/'Ratio Stock Pop'!$B33</f>
        <v>#REF!</v>
      </c>
      <c r="K23" s="68" t="e">
        <f>1000*#REF!/'Ratio Stock Pop'!$B33</f>
        <v>#REF!</v>
      </c>
      <c r="L23" s="68" t="e">
        <f>1000*#REF!/'Ratio Stock Pop'!$B33</f>
        <v>#REF!</v>
      </c>
      <c r="M23" s="68" t="e">
        <f>1000*#REF!/'Ratio Stock Pop'!$B33</f>
        <v>#REF!</v>
      </c>
      <c r="N23" s="76" t="e">
        <f>1000*#REF!/'Ratio Stock Pop'!$B33</f>
        <v>#REF!</v>
      </c>
      <c r="O23" s="76" t="e">
        <f>1000*#REF!/'Ratio Stock Pop'!$B33</f>
        <v>#REF!</v>
      </c>
      <c r="Q23" s="60" t="s">
        <v>87</v>
      </c>
      <c r="R23" s="68" t="e">
        <f>1000*#REF!/'Ratio Stock Pop'!$B33</f>
        <v>#REF!</v>
      </c>
      <c r="S23" s="68" t="e">
        <f>1000*#REF!/'Ratio Stock Pop'!$B33</f>
        <v>#REF!</v>
      </c>
      <c r="T23" s="68" t="e">
        <f>1000*#REF!/'Ratio Stock Pop'!$B33</f>
        <v>#REF!</v>
      </c>
      <c r="U23" s="68" t="e">
        <f>1000*#REF!/'Ratio Stock Pop'!$B33</f>
        <v>#REF!</v>
      </c>
      <c r="V23" s="68" t="e">
        <f>1000*#REF!/'Ratio Stock Pop'!$B33</f>
        <v>#REF!</v>
      </c>
      <c r="W23" s="68" t="e">
        <f>1000*#REF!/'Ratio Stock Pop'!$B33</f>
        <v>#REF!</v>
      </c>
      <c r="X23" s="68"/>
      <c r="Y23" s="68"/>
      <c r="Z23" s="60" t="s">
        <v>87</v>
      </c>
      <c r="AA23" s="76" t="e">
        <f t="shared" si="0"/>
        <v>#REF!</v>
      </c>
      <c r="AD23" s="60" t="s">
        <v>87</v>
      </c>
      <c r="AE23" s="68">
        <v>1.7840908619426306</v>
      </c>
    </row>
    <row r="24" spans="1:31" ht="12.75">
      <c r="A24" s="37" t="s">
        <v>22</v>
      </c>
      <c r="B24" s="77">
        <v>59236213</v>
      </c>
      <c r="H24" s="60" t="s">
        <v>88</v>
      </c>
      <c r="I24" s="68" t="e">
        <f>1000*#REF!/'Ratio Stock Pop'!$B34</f>
        <v>#REF!</v>
      </c>
      <c r="J24" s="68" t="e">
        <f>1000*#REF!/'Ratio Stock Pop'!$B34</f>
        <v>#REF!</v>
      </c>
      <c r="K24" s="68" t="e">
        <f>1000*#REF!/'Ratio Stock Pop'!$B34</f>
        <v>#REF!</v>
      </c>
      <c r="L24" s="68" t="e">
        <f>1000*#REF!/'Ratio Stock Pop'!$B34</f>
        <v>#REF!</v>
      </c>
      <c r="M24" s="68" t="e">
        <f>1000*#REF!/'Ratio Stock Pop'!$B34</f>
        <v>#REF!</v>
      </c>
      <c r="N24" s="72" t="e">
        <f>1000*#REF!/'Ratio Stock Pop'!$B34</f>
        <v>#REF!</v>
      </c>
      <c r="O24" s="72" t="e">
        <f>1000*#REF!/'Ratio Stock Pop'!$B34</f>
        <v>#REF!</v>
      </c>
      <c r="Q24" s="60" t="s">
        <v>88</v>
      </c>
      <c r="R24" s="68" t="e">
        <f>1000*#REF!/'Ratio Stock Pop'!$B34</f>
        <v>#REF!</v>
      </c>
      <c r="S24" s="68" t="e">
        <f>1000*#REF!/'Ratio Stock Pop'!$B34</f>
        <v>#REF!</v>
      </c>
      <c r="T24" s="68" t="e">
        <f>1000*#REF!/'Ratio Stock Pop'!$B34</f>
        <v>#REF!</v>
      </c>
      <c r="U24" s="68" t="e">
        <f>1000*#REF!/'Ratio Stock Pop'!$B34</f>
        <v>#REF!</v>
      </c>
      <c r="V24" s="68" t="e">
        <f>1000*#REF!/'Ratio Stock Pop'!$B34</f>
        <v>#REF!</v>
      </c>
      <c r="W24" s="68" t="e">
        <f>1000*#REF!/'Ratio Stock Pop'!$B34</f>
        <v>#REF!</v>
      </c>
      <c r="X24" s="68"/>
      <c r="Y24" s="68"/>
      <c r="Z24" s="60" t="s">
        <v>88</v>
      </c>
      <c r="AA24" s="72" t="e">
        <f t="shared" si="0"/>
        <v>#REF!</v>
      </c>
      <c r="AD24" s="60" t="s">
        <v>88</v>
      </c>
      <c r="AE24" s="68">
        <v>0.28111566895041995</v>
      </c>
    </row>
    <row r="25" spans="1:31" ht="12.75">
      <c r="A25" s="37" t="s">
        <v>21</v>
      </c>
      <c r="B25" s="77">
        <v>896007</v>
      </c>
      <c r="H25" s="60" t="s">
        <v>89</v>
      </c>
      <c r="I25" s="68" t="e">
        <f>1000*#REF!/'Ratio Stock Pop'!$B35</f>
        <v>#REF!</v>
      </c>
      <c r="J25" s="68" t="e">
        <f>1000*#REF!/'Ratio Stock Pop'!$B35</f>
        <v>#REF!</v>
      </c>
      <c r="K25" s="68" t="e">
        <f>1000*#REF!/'Ratio Stock Pop'!$B35</f>
        <v>#REF!</v>
      </c>
      <c r="L25" s="68" t="e">
        <f>1000*#REF!/'Ratio Stock Pop'!$B35</f>
        <v>#REF!</v>
      </c>
      <c r="M25" s="68" t="e">
        <f>1000*#REF!/'Ratio Stock Pop'!$B35</f>
        <v>#REF!</v>
      </c>
      <c r="N25" s="72" t="e">
        <f>1000*#REF!/'Ratio Stock Pop'!$B35</f>
        <v>#REF!</v>
      </c>
      <c r="O25" s="72" t="e">
        <f>1000*#REF!/'Ratio Stock Pop'!$B35</f>
        <v>#REF!</v>
      </c>
      <c r="Q25" s="60" t="s">
        <v>89</v>
      </c>
      <c r="R25" s="68" t="e">
        <f>1000*#REF!/'Ratio Stock Pop'!$B35</f>
        <v>#REF!</v>
      </c>
      <c r="S25" s="68" t="e">
        <f>1000*#REF!/'Ratio Stock Pop'!$B35</f>
        <v>#REF!</v>
      </c>
      <c r="T25" s="68" t="e">
        <f>1000*#REF!/'Ratio Stock Pop'!$B35</f>
        <v>#REF!</v>
      </c>
      <c r="U25" s="68" t="e">
        <f>1000*#REF!/'Ratio Stock Pop'!$B35</f>
        <v>#REF!</v>
      </c>
      <c r="V25" s="68" t="e">
        <f>1000*#REF!/'Ratio Stock Pop'!$B35</f>
        <v>#REF!</v>
      </c>
      <c r="W25" s="68" t="e">
        <f>1000*#REF!/'Ratio Stock Pop'!$B35</f>
        <v>#REF!</v>
      </c>
      <c r="X25" s="68"/>
      <c r="Y25" s="68"/>
      <c r="Z25" s="60" t="s">
        <v>89</v>
      </c>
      <c r="AA25" s="72" t="e">
        <f t="shared" si="0"/>
        <v>#REF!</v>
      </c>
      <c r="AD25" s="60" t="s">
        <v>89</v>
      </c>
      <c r="AE25" s="68">
        <v>0.509591305169313</v>
      </c>
    </row>
    <row r="26" spans="1:31" ht="12.75">
      <c r="A26" s="37" t="s">
        <v>20</v>
      </c>
      <c r="B26" s="77">
        <v>1893223</v>
      </c>
      <c r="H26" s="60" t="s">
        <v>90</v>
      </c>
      <c r="I26" s="68" t="e">
        <f>1000*#REF!/'Ratio Stock Pop'!$B36</f>
        <v>#REF!</v>
      </c>
      <c r="J26" s="68" t="e">
        <f>1000*#REF!/'Ratio Stock Pop'!$B36</f>
        <v>#REF!</v>
      </c>
      <c r="K26" s="68" t="e">
        <f>1000*#REF!/'Ratio Stock Pop'!$B36</f>
        <v>#REF!</v>
      </c>
      <c r="L26" s="68" t="e">
        <f>1000*#REF!/'Ratio Stock Pop'!$B36</f>
        <v>#REF!</v>
      </c>
      <c r="M26" s="68" t="e">
        <f>1000*#REF!/'Ratio Stock Pop'!$B36</f>
        <v>#REF!</v>
      </c>
      <c r="N26" s="72" t="e">
        <f>1000*#REF!/'Ratio Stock Pop'!$B36</f>
        <v>#REF!</v>
      </c>
      <c r="O26" s="72" t="e">
        <f>1000*#REF!/'Ratio Stock Pop'!$B36</f>
        <v>#REF!</v>
      </c>
      <c r="Q26" s="60" t="s">
        <v>90</v>
      </c>
      <c r="R26" s="68" t="e">
        <f>1000*#REF!/'Ratio Stock Pop'!$B36</f>
        <v>#REF!</v>
      </c>
      <c r="S26" s="68" t="e">
        <f>1000*#REF!/'Ratio Stock Pop'!$B36</f>
        <v>#REF!</v>
      </c>
      <c r="T26" s="68" t="e">
        <f>1000*#REF!/'Ratio Stock Pop'!$B36</f>
        <v>#REF!</v>
      </c>
      <c r="U26" s="68" t="e">
        <f>1000*#REF!/'Ratio Stock Pop'!$B36</f>
        <v>#REF!</v>
      </c>
      <c r="V26" s="68" t="e">
        <f>1000*#REF!/'Ratio Stock Pop'!$B36</f>
        <v>#REF!</v>
      </c>
      <c r="W26" s="68" t="e">
        <f>1000*#REF!/'Ratio Stock Pop'!$B36</f>
        <v>#REF!</v>
      </c>
      <c r="X26" s="68"/>
      <c r="Y26" s="68"/>
      <c r="Z26" s="60" t="s">
        <v>90</v>
      </c>
      <c r="AA26" s="72" t="e">
        <f t="shared" si="0"/>
        <v>#REF!</v>
      </c>
      <c r="AD26" s="60" t="s">
        <v>90</v>
      </c>
      <c r="AE26" s="68">
        <v>0.16595723898363993</v>
      </c>
    </row>
    <row r="27" spans="1:31" ht="12.75">
      <c r="A27" s="37" t="s">
        <v>19</v>
      </c>
      <c r="B27" s="77">
        <v>2795680</v>
      </c>
      <c r="H27" s="60" t="s">
        <v>91</v>
      </c>
      <c r="I27" s="68" t="e">
        <f>1000*#REF!/'Ratio Stock Pop'!$B37</f>
        <v>#REF!</v>
      </c>
      <c r="J27" s="68" t="e">
        <f>1000*#REF!/'Ratio Stock Pop'!$B37</f>
        <v>#REF!</v>
      </c>
      <c r="K27" s="68" t="e">
        <f>1000*#REF!/'Ratio Stock Pop'!$B37</f>
        <v>#REF!</v>
      </c>
      <c r="L27" s="68" t="e">
        <f>1000*#REF!/'Ratio Stock Pop'!$B37</f>
        <v>#REF!</v>
      </c>
      <c r="M27" s="68" t="e">
        <f>1000*#REF!/'Ratio Stock Pop'!$B37</f>
        <v>#REF!</v>
      </c>
      <c r="N27" s="73" t="e">
        <f>1000*#REF!/'Ratio Stock Pop'!$B37</f>
        <v>#REF!</v>
      </c>
      <c r="O27" s="73" t="e">
        <f>1000*#REF!/'Ratio Stock Pop'!$B37</f>
        <v>#REF!</v>
      </c>
      <c r="Q27" s="60" t="s">
        <v>91</v>
      </c>
      <c r="R27" s="68" t="e">
        <f>1000*#REF!/'Ratio Stock Pop'!$B37</f>
        <v>#REF!</v>
      </c>
      <c r="S27" s="68" t="e">
        <f>1000*#REF!/'Ratio Stock Pop'!$B37</f>
        <v>#REF!</v>
      </c>
      <c r="T27" s="68" t="e">
        <f>1000*#REF!/'Ratio Stock Pop'!$B37</f>
        <v>#REF!</v>
      </c>
      <c r="U27" s="68" t="e">
        <f>1000*#REF!/'Ratio Stock Pop'!$B37</f>
        <v>#REF!</v>
      </c>
      <c r="V27" s="68" t="e">
        <f>1000*#REF!/'Ratio Stock Pop'!$B37</f>
        <v>#REF!</v>
      </c>
      <c r="W27" s="68" t="e">
        <f>1000*#REF!/'Ratio Stock Pop'!$B37</f>
        <v>#REF!</v>
      </c>
      <c r="X27" s="68"/>
      <c r="Y27" s="68"/>
      <c r="Z27" s="60" t="s">
        <v>91</v>
      </c>
      <c r="AA27" s="73" t="e">
        <f t="shared" si="0"/>
        <v>#REF!</v>
      </c>
      <c r="AD27" s="60" t="s">
        <v>91</v>
      </c>
      <c r="AE27" s="68">
        <v>0.7939878907230894</v>
      </c>
    </row>
    <row r="28" spans="1:31" ht="12.75">
      <c r="A28" s="37" t="s">
        <v>18</v>
      </c>
      <c r="B28" s="77">
        <v>634730</v>
      </c>
      <c r="H28" s="60" t="s">
        <v>92</v>
      </c>
      <c r="I28" s="68" t="e">
        <f>1000*#REF!/'Ratio Stock Pop'!$B38</f>
        <v>#REF!</v>
      </c>
      <c r="J28" s="68" t="e">
        <f>1000*#REF!/'Ratio Stock Pop'!$B38</f>
        <v>#REF!</v>
      </c>
      <c r="K28" s="68" t="e">
        <f>1000*#REF!/'Ratio Stock Pop'!$B38</f>
        <v>#REF!</v>
      </c>
      <c r="L28" s="68" t="e">
        <f>1000*#REF!/'Ratio Stock Pop'!$B38</f>
        <v>#REF!</v>
      </c>
      <c r="M28" s="68" t="e">
        <f>1000*#REF!/'Ratio Stock Pop'!$B38</f>
        <v>#REF!</v>
      </c>
      <c r="N28" s="69" t="e">
        <f>1000*#REF!/'Ratio Stock Pop'!$B38</f>
        <v>#REF!</v>
      </c>
      <c r="O28" s="69" t="e">
        <f>1000*#REF!/'Ratio Stock Pop'!$B38</f>
        <v>#REF!</v>
      </c>
      <c r="Q28" s="60" t="s">
        <v>92</v>
      </c>
      <c r="R28" s="68" t="e">
        <f>1000*#REF!/'Ratio Stock Pop'!$B38</f>
        <v>#REF!</v>
      </c>
      <c r="S28" s="68" t="e">
        <f>1000*#REF!/'Ratio Stock Pop'!$B38</f>
        <v>#REF!</v>
      </c>
      <c r="T28" s="68" t="e">
        <f>1000*#REF!/'Ratio Stock Pop'!$B38</f>
        <v>#REF!</v>
      </c>
      <c r="U28" s="68" t="e">
        <f>1000*#REF!/'Ratio Stock Pop'!$B38</f>
        <v>#REF!</v>
      </c>
      <c r="V28" s="68" t="e">
        <f>1000*#REF!/'Ratio Stock Pop'!$B38</f>
        <v>#REF!</v>
      </c>
      <c r="W28" s="68" t="e">
        <f>1000*#REF!/'Ratio Stock Pop'!$B38</f>
        <v>#REF!</v>
      </c>
      <c r="X28" s="68"/>
      <c r="Y28" s="68"/>
      <c r="Z28" s="60" t="s">
        <v>92</v>
      </c>
      <c r="AA28" s="69" t="e">
        <f t="shared" si="0"/>
        <v>#REF!</v>
      </c>
      <c r="AD28" s="60" t="s">
        <v>92</v>
      </c>
      <c r="AE28" s="68">
        <v>0.6144067911466873</v>
      </c>
    </row>
    <row r="29" spans="1:31" ht="13.5" thickBot="1">
      <c r="A29" s="37" t="s">
        <v>17</v>
      </c>
      <c r="B29" s="77">
        <v>9730772</v>
      </c>
      <c r="H29" s="61" t="s">
        <v>93</v>
      </c>
      <c r="I29" s="68" t="e">
        <f>1000*#REF!/'Ratio Stock Pop'!$B39</f>
        <v>#REF!</v>
      </c>
      <c r="J29" s="68" t="e">
        <f>1000*#REF!/'Ratio Stock Pop'!$B39</f>
        <v>#REF!</v>
      </c>
      <c r="K29" s="68" t="e">
        <f>1000*#REF!/'Ratio Stock Pop'!$B39</f>
        <v>#REF!</v>
      </c>
      <c r="L29" s="68" t="e">
        <f>1000*#REF!/'Ratio Stock Pop'!$B39</f>
        <v>#REF!</v>
      </c>
      <c r="M29" s="68" t="e">
        <f>1000*#REF!/'Ratio Stock Pop'!$B39</f>
        <v>#REF!</v>
      </c>
      <c r="N29" s="72" t="e">
        <f>1000*#REF!/'Ratio Stock Pop'!$B39</f>
        <v>#REF!</v>
      </c>
      <c r="O29" s="72" t="e">
        <f>1000*#REF!/'Ratio Stock Pop'!$B39</f>
        <v>#REF!</v>
      </c>
      <c r="Q29" s="61" t="s">
        <v>93</v>
      </c>
      <c r="R29" s="68" t="e">
        <f>1000*#REF!/'Ratio Stock Pop'!$B39</f>
        <v>#REF!</v>
      </c>
      <c r="S29" s="68" t="e">
        <f>1000*#REF!/'Ratio Stock Pop'!$B39</f>
        <v>#REF!</v>
      </c>
      <c r="T29" s="68" t="e">
        <f>1000*#REF!/'Ratio Stock Pop'!$B39</f>
        <v>#REF!</v>
      </c>
      <c r="U29" s="68" t="e">
        <f>1000*#REF!/'Ratio Stock Pop'!$B39</f>
        <v>#REF!</v>
      </c>
      <c r="V29" s="68" t="e">
        <f>1000*#REF!/'Ratio Stock Pop'!$B39</f>
        <v>#REF!</v>
      </c>
      <c r="W29" s="68" t="e">
        <f>1000*#REF!/'Ratio Stock Pop'!$B39</f>
        <v>#REF!</v>
      </c>
      <c r="X29" s="68"/>
      <c r="Y29" s="68"/>
      <c r="Z29" s="61" t="s">
        <v>93</v>
      </c>
      <c r="AA29" s="72" t="e">
        <f t="shared" si="0"/>
        <v>#REF!</v>
      </c>
      <c r="AD29" s="61" t="s">
        <v>93</v>
      </c>
      <c r="AE29" s="68">
        <v>0.21485081597545883</v>
      </c>
    </row>
    <row r="30" spans="1:31" ht="13.5" thickTop="1">
      <c r="A30" s="37" t="s">
        <v>16</v>
      </c>
      <c r="B30" s="77">
        <v>516100</v>
      </c>
      <c r="H30" s="62" t="s">
        <v>142</v>
      </c>
      <c r="I30" s="68" t="e">
        <f>1000*#REF!/'Ratio Stock Pop'!$B40</f>
        <v>#REF!</v>
      </c>
      <c r="J30" s="68" t="e">
        <f>1000*#REF!/'Ratio Stock Pop'!$B40</f>
        <v>#REF!</v>
      </c>
      <c r="K30" s="68" t="e">
        <f>1000*#REF!/'Ratio Stock Pop'!$B40</f>
        <v>#REF!</v>
      </c>
      <c r="L30" s="68" t="e">
        <f>1000*#REF!/'Ratio Stock Pop'!$B40</f>
        <v>#REF!</v>
      </c>
      <c r="M30" s="68" t="e">
        <f>1000*#REF!/'Ratio Stock Pop'!$B40</f>
        <v>#REF!</v>
      </c>
      <c r="N30" s="68" t="e">
        <f>1000*#REF!/'Ratio Stock Pop'!$B40</f>
        <v>#REF!</v>
      </c>
      <c r="O30" s="68" t="e">
        <f>1000*#REF!/'Ratio Stock Pop'!$B40</f>
        <v>#REF!</v>
      </c>
      <c r="Q30" s="62" t="s">
        <v>94</v>
      </c>
      <c r="R30" s="68" t="e">
        <f>1000*#REF!/'Ratio Stock Pop'!$B40</f>
        <v>#REF!</v>
      </c>
      <c r="S30" s="68" t="e">
        <f>1000*#REF!/'Ratio Stock Pop'!$B40</f>
        <v>#REF!</v>
      </c>
      <c r="T30" s="68" t="e">
        <f>1000*#REF!/'Ratio Stock Pop'!$B40</f>
        <v>#REF!</v>
      </c>
      <c r="U30" s="68" t="e">
        <f>1000*#REF!/'Ratio Stock Pop'!$B40</f>
        <v>#REF!</v>
      </c>
      <c r="V30" s="68" t="e">
        <f>1000*#REF!/'Ratio Stock Pop'!$B40</f>
        <v>#REF!</v>
      </c>
      <c r="W30" s="68" t="e">
        <f>1000*#REF!/'Ratio Stock Pop'!$B40</f>
        <v>#REF!</v>
      </c>
      <c r="X30" s="68"/>
      <c r="Z30" s="62" t="s">
        <v>94</v>
      </c>
      <c r="AA30" s="68" t="e">
        <f t="shared" si="0"/>
        <v>#REF!</v>
      </c>
      <c r="AD30" s="62" t="s">
        <v>94</v>
      </c>
      <c r="AE30" s="68">
        <v>0.37961777912752986</v>
      </c>
    </row>
    <row r="31" spans="1:31" ht="12.75">
      <c r="A31" s="37" t="s">
        <v>15</v>
      </c>
      <c r="B31" s="77">
        <v>17475415</v>
      </c>
      <c r="H31" s="63" t="s">
        <v>95</v>
      </c>
      <c r="I31" s="68" t="e">
        <f>1000*#REF!/'Ratio Stock Pop'!$B41</f>
        <v>#REF!</v>
      </c>
      <c r="J31" s="68" t="e">
        <f>1000*#REF!/'Ratio Stock Pop'!$B41</f>
        <v>#REF!</v>
      </c>
      <c r="K31" s="68" t="e">
        <f>1000*#REF!/'Ratio Stock Pop'!$B41</f>
        <v>#REF!</v>
      </c>
      <c r="L31" s="68" t="e">
        <f>1000*#REF!/'Ratio Stock Pop'!$B41</f>
        <v>#REF!</v>
      </c>
      <c r="M31" s="68" t="e">
        <f>1000*#REF!/'Ratio Stock Pop'!$B41</f>
        <v>#REF!</v>
      </c>
      <c r="N31" s="69" t="e">
        <f>1000*#REF!/'Ratio Stock Pop'!$B41</f>
        <v>#REF!</v>
      </c>
      <c r="O31" s="69" t="e">
        <f>1000*#REF!/'Ratio Stock Pop'!$B41</f>
        <v>#REF!</v>
      </c>
      <c r="Q31" s="63" t="s">
        <v>95</v>
      </c>
      <c r="R31" s="68" t="e">
        <f>1000*#REF!/'Ratio Stock Pop'!$B41</f>
        <v>#REF!</v>
      </c>
      <c r="S31" s="68" t="e">
        <f>1000*#REF!/'Ratio Stock Pop'!$B41</f>
        <v>#REF!</v>
      </c>
      <c r="T31" s="68" t="e">
        <f>1000*#REF!/'Ratio Stock Pop'!$B41</f>
        <v>#REF!</v>
      </c>
      <c r="U31" s="68" t="e">
        <f>1000*#REF!/'Ratio Stock Pop'!$B41</f>
        <v>#REF!</v>
      </c>
      <c r="V31" s="68" t="e">
        <f>1000*#REF!/'Ratio Stock Pop'!$B41</f>
        <v>#REF!</v>
      </c>
      <c r="W31" s="68" t="e">
        <f>1000*#REF!/'Ratio Stock Pop'!$B41</f>
        <v>#REF!</v>
      </c>
      <c r="X31" s="68"/>
      <c r="Z31" s="63" t="s">
        <v>95</v>
      </c>
      <c r="AA31" s="69" t="e">
        <f t="shared" si="0"/>
        <v>#REF!</v>
      </c>
      <c r="AD31" s="63" t="s">
        <v>95</v>
      </c>
      <c r="AE31" s="68">
        <v>0.7681474843169889</v>
      </c>
    </row>
    <row r="32" spans="1:31" ht="12.75">
      <c r="A32" s="37" t="s">
        <v>14</v>
      </c>
      <c r="B32" s="77">
        <v>8932664</v>
      </c>
      <c r="H32" s="63" t="s">
        <v>96</v>
      </c>
      <c r="I32" s="68" t="e">
        <f>1000*#REF!/'Ratio Stock Pop'!$B42</f>
        <v>#REF!</v>
      </c>
      <c r="J32" s="68" t="e">
        <f>1000*#REF!/'Ratio Stock Pop'!$B42</f>
        <v>#REF!</v>
      </c>
      <c r="K32" s="68" t="e">
        <f>1000*#REF!/'Ratio Stock Pop'!$B42</f>
        <v>#REF!</v>
      </c>
      <c r="L32" s="68" t="e">
        <f>1000*#REF!/'Ratio Stock Pop'!$B42</f>
        <v>#REF!</v>
      </c>
      <c r="M32" s="68" t="e">
        <f>1000*#REF!/'Ratio Stock Pop'!$B42</f>
        <v>#REF!</v>
      </c>
      <c r="N32" s="68" t="e">
        <f>1000*#REF!/'Ratio Stock Pop'!$B42</f>
        <v>#REF!</v>
      </c>
      <c r="O32" s="68" t="e">
        <f>1000*#REF!/'Ratio Stock Pop'!$B42</f>
        <v>#REF!</v>
      </c>
      <c r="Q32" s="63" t="s">
        <v>96</v>
      </c>
      <c r="R32" s="68" t="e">
        <f>1000*#REF!/'Ratio Stock Pop'!$B42</f>
        <v>#REF!</v>
      </c>
      <c r="S32" s="68" t="e">
        <f>1000*#REF!/'Ratio Stock Pop'!$B42</f>
        <v>#REF!</v>
      </c>
      <c r="T32" s="68" t="e">
        <f>1000*#REF!/'Ratio Stock Pop'!$B42</f>
        <v>#REF!</v>
      </c>
      <c r="U32" s="68" t="e">
        <f>1000*#REF!/'Ratio Stock Pop'!$B42</f>
        <v>#REF!</v>
      </c>
      <c r="V32" s="68" t="e">
        <f>1000*#REF!/'Ratio Stock Pop'!$B42</f>
        <v>#REF!</v>
      </c>
      <c r="W32" s="68" t="e">
        <f>1000*#REF!/'Ratio Stock Pop'!$B42</f>
        <v>#REF!</v>
      </c>
      <c r="X32" s="68"/>
      <c r="Z32" s="63" t="s">
        <v>96</v>
      </c>
      <c r="AA32" s="68" t="e">
        <f t="shared" si="0"/>
        <v>#REF!</v>
      </c>
      <c r="AD32" s="63" t="s">
        <v>96</v>
      </c>
      <c r="AE32" s="68">
        <v>0.7818051407722232</v>
      </c>
    </row>
    <row r="33" spans="1:31" ht="12.75">
      <c r="A33" s="37" t="s">
        <v>13</v>
      </c>
      <c r="B33" s="77">
        <v>37840001</v>
      </c>
      <c r="H33" s="63" t="s">
        <v>97</v>
      </c>
      <c r="I33" s="68" t="e">
        <f>1000*#REF!/'Ratio Stock Pop'!$B43</f>
        <v>#REF!</v>
      </c>
      <c r="J33" s="68" t="e">
        <f>1000*#REF!/'Ratio Stock Pop'!$B43</f>
        <v>#REF!</v>
      </c>
      <c r="K33" s="68" t="e">
        <f>1000*#REF!/'Ratio Stock Pop'!$B43</f>
        <v>#REF!</v>
      </c>
      <c r="L33" s="68" t="e">
        <f>1000*#REF!/'Ratio Stock Pop'!$B43</f>
        <v>#REF!</v>
      </c>
      <c r="M33" s="68" t="e">
        <f>1000*#REF!/'Ratio Stock Pop'!$B43</f>
        <v>#REF!</v>
      </c>
      <c r="N33" s="69" t="e">
        <f>1000*#REF!/'Ratio Stock Pop'!$B43</f>
        <v>#REF!</v>
      </c>
      <c r="O33" s="69" t="e">
        <f>1000*#REF!/'Ratio Stock Pop'!$B43</f>
        <v>#REF!</v>
      </c>
      <c r="Q33" s="63" t="s">
        <v>97</v>
      </c>
      <c r="R33" s="68" t="e">
        <f>1000*#REF!/'Ratio Stock Pop'!$B43</f>
        <v>#REF!</v>
      </c>
      <c r="S33" s="68" t="e">
        <f>1000*#REF!/'Ratio Stock Pop'!$B43</f>
        <v>#REF!</v>
      </c>
      <c r="T33" s="68" t="e">
        <f>1000*#REF!/'Ratio Stock Pop'!$B43</f>
        <v>#REF!</v>
      </c>
      <c r="U33" s="68" t="e">
        <f>1000*#REF!/'Ratio Stock Pop'!$B43</f>
        <v>#REF!</v>
      </c>
      <c r="V33" s="68" t="e">
        <f>1000*#REF!/'Ratio Stock Pop'!$B43</f>
        <v>#REF!</v>
      </c>
      <c r="W33" s="68" t="e">
        <f>1000*#REF!/'Ratio Stock Pop'!$B43</f>
        <v>#REF!</v>
      </c>
      <c r="X33" s="68"/>
      <c r="Z33" s="63" t="s">
        <v>97</v>
      </c>
      <c r="AA33" s="69" t="e">
        <f t="shared" si="0"/>
        <v>#REF!</v>
      </c>
      <c r="AD33" s="63" t="s">
        <v>97</v>
      </c>
      <c r="AE33" s="68">
        <v>0.3258249426202092</v>
      </c>
    </row>
    <row r="34" spans="1:2" ht="12.75">
      <c r="A34" s="37" t="s">
        <v>12</v>
      </c>
      <c r="B34" s="77">
        <v>10298252</v>
      </c>
    </row>
    <row r="35" spans="1:24" ht="12.75">
      <c r="A35" s="37" t="s">
        <v>11</v>
      </c>
      <c r="B35" s="77">
        <v>19201662</v>
      </c>
      <c r="K35" s="64" t="s">
        <v>104</v>
      </c>
      <c r="N35" s="64" t="e">
        <f>PERCENTILE(N$2:N$33,0.9)</f>
        <v>#REF!</v>
      </c>
      <c r="Q35" s="64" t="s">
        <v>135</v>
      </c>
      <c r="R35" s="68" t="e">
        <f aca="true" t="shared" si="1" ref="R35:V35">PERCENTILE(R$2:R$33,0.9)</f>
        <v>#REF!</v>
      </c>
      <c r="S35" s="68" t="e">
        <f t="shared" si="1"/>
        <v>#REF!</v>
      </c>
      <c r="T35" s="68" t="e">
        <f t="shared" si="1"/>
        <v>#REF!</v>
      </c>
      <c r="U35" s="68" t="e">
        <f t="shared" si="1"/>
        <v>#REF!</v>
      </c>
      <c r="V35" s="68" t="e">
        <f t="shared" si="1"/>
        <v>#REF!</v>
      </c>
      <c r="W35" s="68" t="e">
        <f>PERCENTILE(W$2:W$33,0.9)</f>
        <v>#REF!</v>
      </c>
      <c r="X35" s="68"/>
    </row>
    <row r="36" spans="1:24" ht="12.75">
      <c r="A36" s="37" t="s">
        <v>10</v>
      </c>
      <c r="B36" s="77">
        <v>2108977</v>
      </c>
      <c r="K36" s="64" t="s">
        <v>103</v>
      </c>
      <c r="N36" s="64" t="e">
        <f>PERCENTILE(N$2:N$33,0.75)</f>
        <v>#REF!</v>
      </c>
      <c r="Q36" s="64" t="s">
        <v>128</v>
      </c>
      <c r="R36" s="68" t="e">
        <f aca="true" t="shared" si="2" ref="R36:V36">PERCENTILE(R$2:R$33,0.75)</f>
        <v>#REF!</v>
      </c>
      <c r="S36" s="68" t="e">
        <f t="shared" si="2"/>
        <v>#REF!</v>
      </c>
      <c r="T36" s="68" t="e">
        <f t="shared" si="2"/>
        <v>#REF!</v>
      </c>
      <c r="U36" s="68" t="e">
        <f t="shared" si="2"/>
        <v>#REF!</v>
      </c>
      <c r="V36" s="68" t="e">
        <f t="shared" si="2"/>
        <v>#REF!</v>
      </c>
      <c r="W36" s="68" t="e">
        <f>PERCENTILE(W$2:W$33,0.75)</f>
        <v>#REF!</v>
      </c>
      <c r="X36" s="68"/>
    </row>
    <row r="37" spans="1:24" ht="12.75">
      <c r="A37" s="37" t="s">
        <v>9</v>
      </c>
      <c r="B37" s="77">
        <v>5459781</v>
      </c>
      <c r="K37" s="64" t="s">
        <v>105</v>
      </c>
      <c r="N37" s="64" t="e">
        <f>PERCENTILE(N$2:N$33,0.25)</f>
        <v>#REF!</v>
      </c>
      <c r="Q37" s="64" t="s">
        <v>136</v>
      </c>
      <c r="R37" s="68" t="e">
        <f aca="true" t="shared" si="3" ref="R37:V37">PERCENTILE(R$2:R$33,0.25)</f>
        <v>#REF!</v>
      </c>
      <c r="S37" s="68" t="e">
        <f t="shared" si="3"/>
        <v>#REF!</v>
      </c>
      <c r="T37" s="68" t="e">
        <f t="shared" si="3"/>
        <v>#REF!</v>
      </c>
      <c r="U37" s="68" t="e">
        <f t="shared" si="3"/>
        <v>#REF!</v>
      </c>
      <c r="V37" s="68" t="e">
        <f t="shared" si="3"/>
        <v>#REF!</v>
      </c>
      <c r="W37" s="68" t="e">
        <f>PERCENTILE(W$2:W$33,0.25)</f>
        <v>#REF!</v>
      </c>
      <c r="X37" s="68"/>
    </row>
    <row r="38" spans="1:24" ht="12.75">
      <c r="A38" s="37" t="s">
        <v>8</v>
      </c>
      <c r="B38" s="77">
        <v>5533793</v>
      </c>
      <c r="K38" s="64" t="s">
        <v>106</v>
      </c>
      <c r="N38" s="64" t="e">
        <f>PERCENTILE(N$2:N$33,0.1)</f>
        <v>#REF!</v>
      </c>
      <c r="Q38" s="64" t="s">
        <v>137</v>
      </c>
      <c r="R38" s="68" t="e">
        <f aca="true" t="shared" si="4" ref="R38:V38">PERCENTILE(R$2:R$33,0.1)</f>
        <v>#REF!</v>
      </c>
      <c r="S38" s="68" t="e">
        <f t="shared" si="4"/>
        <v>#REF!</v>
      </c>
      <c r="T38" s="68" t="e">
        <f t="shared" si="4"/>
        <v>#REF!</v>
      </c>
      <c r="U38" s="68" t="e">
        <f t="shared" si="4"/>
        <v>#REF!</v>
      </c>
      <c r="V38" s="68" t="e">
        <f t="shared" si="4"/>
        <v>#REF!</v>
      </c>
      <c r="W38" s="68" t="e">
        <f>PERCENTILE(W$2:W$33,0.1)</f>
        <v>#REF!</v>
      </c>
      <c r="X38" s="68"/>
    </row>
    <row r="39" spans="1:17" ht="12.75">
      <c r="A39" s="37" t="s">
        <v>7</v>
      </c>
      <c r="B39" s="77">
        <v>10379295</v>
      </c>
      <c r="K39" s="64" t="s">
        <v>130</v>
      </c>
      <c r="Q39" s="64" t="s">
        <v>129</v>
      </c>
    </row>
    <row r="40" spans="1:2" ht="12.75">
      <c r="A40" s="37" t="s">
        <v>6</v>
      </c>
      <c r="B40" s="77">
        <v>368792</v>
      </c>
    </row>
    <row r="41" spans="1:2" ht="12.75">
      <c r="A41" s="37" t="s">
        <v>5</v>
      </c>
      <c r="B41" s="77">
        <v>39055</v>
      </c>
    </row>
    <row r="42" spans="1:2" ht="12.75">
      <c r="A42" s="37" t="s">
        <v>4</v>
      </c>
      <c r="B42" s="77">
        <v>5391369</v>
      </c>
    </row>
    <row r="43" spans="1:17" ht="12.75">
      <c r="A43" s="37" t="s">
        <v>3</v>
      </c>
      <c r="B43" s="77">
        <v>8670300</v>
      </c>
      <c r="H43" s="59" t="s">
        <v>61</v>
      </c>
      <c r="Q43" s="64" t="s">
        <v>56</v>
      </c>
    </row>
    <row r="44" spans="1:17" ht="12.75">
      <c r="A44" s="37" t="s">
        <v>44</v>
      </c>
      <c r="B44" s="77">
        <v>41418717</v>
      </c>
      <c r="D44" s="64">
        <f>3900/41400</f>
        <v>0.09420289855072464</v>
      </c>
      <c r="H44" s="60" t="s">
        <v>67</v>
      </c>
      <c r="I44" s="79" t="e">
        <f>#REF!/#REF!</f>
        <v>#REF!</v>
      </c>
      <c r="J44" s="79" t="e">
        <f>#REF!/#REF!</f>
        <v>#REF!</v>
      </c>
      <c r="K44" s="79" t="e">
        <f>#REF!/#REF!</f>
        <v>#REF!</v>
      </c>
      <c r="L44" s="79" t="e">
        <f>#REF!/#REF!</f>
        <v>#REF!</v>
      </c>
      <c r="M44" s="79" t="e">
        <f>#REF!/#REF!</f>
        <v>#REF!</v>
      </c>
      <c r="N44" s="79" t="e">
        <f>#REF!/#REF!</f>
        <v>#REF!</v>
      </c>
      <c r="P44" s="60" t="s">
        <v>87</v>
      </c>
      <c r="Q44" s="80">
        <v>35.14997264402821</v>
      </c>
    </row>
    <row r="45" spans="8:17" ht="12.75">
      <c r="H45" s="60" t="s">
        <v>68</v>
      </c>
      <c r="I45" s="79" t="e">
        <f>#REF!/#REF!</f>
        <v>#REF!</v>
      </c>
      <c r="J45" s="79" t="e">
        <f>#REF!/#REF!</f>
        <v>#REF!</v>
      </c>
      <c r="K45" s="79" t="e">
        <f>#REF!/#REF!</f>
        <v>#REF!</v>
      </c>
      <c r="L45" s="79" t="e">
        <f>#REF!/#REF!</f>
        <v>#REF!</v>
      </c>
      <c r="M45" s="79" t="e">
        <f>#REF!/#REF!</f>
        <v>#REF!</v>
      </c>
      <c r="N45" s="79" t="e">
        <f>#REF!/#REF!</f>
        <v>#REF!</v>
      </c>
      <c r="P45" s="60" t="s">
        <v>139</v>
      </c>
      <c r="Q45" s="80">
        <v>35.01427846982796</v>
      </c>
    </row>
    <row r="46" spans="1:17" ht="12.75">
      <c r="A46" s="64" t="s">
        <v>2</v>
      </c>
      <c r="H46" s="74" t="s">
        <v>69</v>
      </c>
      <c r="I46" s="79" t="e">
        <f>#REF!/#REF!</f>
        <v>#REF!</v>
      </c>
      <c r="J46" s="79" t="e">
        <f>#REF!/#REF!</f>
        <v>#REF!</v>
      </c>
      <c r="K46" s="79" t="e">
        <f>#REF!/#REF!</f>
        <v>#REF!</v>
      </c>
      <c r="L46" s="79" t="e">
        <f>#REF!/#REF!</f>
        <v>#REF!</v>
      </c>
      <c r="M46" s="79" t="e">
        <f>#REF!/#REF!</f>
        <v>#REF!</v>
      </c>
      <c r="N46" s="79" t="e">
        <f>L46</f>
        <v>#REF!</v>
      </c>
      <c r="P46" s="60" t="s">
        <v>72</v>
      </c>
      <c r="Q46" s="80">
        <v>24.0927531524704</v>
      </c>
    </row>
    <row r="47" spans="1:17" ht="12.75">
      <c r="A47" s="64" t="s">
        <v>1</v>
      </c>
      <c r="B47" s="64" t="s">
        <v>0</v>
      </c>
      <c r="H47" s="60" t="s">
        <v>70</v>
      </c>
      <c r="I47" s="79" t="e">
        <f>#REF!/#REF!</f>
        <v>#REF!</v>
      </c>
      <c r="J47" s="79" t="e">
        <f>#REF!/#REF!</f>
        <v>#REF!</v>
      </c>
      <c r="K47" s="79" t="e">
        <f>#REF!/#REF!</f>
        <v>#REF!</v>
      </c>
      <c r="L47" s="79" t="e">
        <f>#REF!/#REF!</f>
        <v>#REF!</v>
      </c>
      <c r="M47" s="79" t="e">
        <f>#REF!/#REF!</f>
        <v>#REF!</v>
      </c>
      <c r="N47" s="79" t="e">
        <f>#REF!/#REF!</f>
        <v>#REF!</v>
      </c>
      <c r="P47" s="60" t="s">
        <v>81</v>
      </c>
      <c r="Q47" s="80">
        <v>20.356407027986034</v>
      </c>
    </row>
    <row r="48" spans="8:17" ht="12.75">
      <c r="H48" s="74" t="s">
        <v>71</v>
      </c>
      <c r="I48" s="79" t="e">
        <f>#REF!/#REF!</f>
        <v>#REF!</v>
      </c>
      <c r="J48" s="79" t="e">
        <f>#REF!/#REF!</f>
        <v>#REF!</v>
      </c>
      <c r="K48" s="79" t="e">
        <f>#REF!/#REF!</f>
        <v>#REF!</v>
      </c>
      <c r="L48" s="79" t="e">
        <f>#REF!/#REF!</f>
        <v>#REF!</v>
      </c>
      <c r="M48" s="79" t="e">
        <f>#REF!/#REF!</f>
        <v>#REF!</v>
      </c>
      <c r="N48" s="79" t="e">
        <f>#REF!/#REF!</f>
        <v>#REF!</v>
      </c>
      <c r="P48" s="60" t="s">
        <v>68</v>
      </c>
      <c r="Q48" s="80">
        <v>18.837431620513584</v>
      </c>
    </row>
    <row r="49" spans="8:17" ht="12.75">
      <c r="H49" s="60" t="s">
        <v>72</v>
      </c>
      <c r="I49" s="79" t="e">
        <f>#REF!/#REF!</f>
        <v>#REF!</v>
      </c>
      <c r="J49" s="79" t="e">
        <f>#REF!/#REF!</f>
        <v>#REF!</v>
      </c>
      <c r="K49" s="79" t="e">
        <f>#REF!/#REF!</f>
        <v>#REF!</v>
      </c>
      <c r="L49" s="79" t="e">
        <f>#REF!/#REF!</f>
        <v>#REF!</v>
      </c>
      <c r="M49" s="79" t="e">
        <f>#REF!/#REF!</f>
        <v>#REF!</v>
      </c>
      <c r="N49" s="79" t="e">
        <f>#REF!/#REF!</f>
        <v>#REF!</v>
      </c>
      <c r="P49" s="60" t="s">
        <v>80</v>
      </c>
      <c r="Q49" s="80">
        <v>15.988607786827014</v>
      </c>
    </row>
    <row r="50" spans="8:17" ht="12.75">
      <c r="H50" s="60" t="s">
        <v>73</v>
      </c>
      <c r="I50" s="79" t="e">
        <f>#REF!/#REF!</f>
        <v>#REF!</v>
      </c>
      <c r="J50" s="79" t="e">
        <f>#REF!/#REF!</f>
        <v>#REF!</v>
      </c>
      <c r="K50" s="79" t="e">
        <f>#REF!/#REF!</f>
        <v>#REF!</v>
      </c>
      <c r="L50" s="79" t="e">
        <f>#REF!/#REF!</f>
        <v>#REF!</v>
      </c>
      <c r="M50" s="79" t="e">
        <f>#REF!/#REF!</f>
        <v>#REF!</v>
      </c>
      <c r="N50" s="79" t="e">
        <f>#REF!/#REF!</f>
        <v>#REF!</v>
      </c>
      <c r="P50" s="60" t="s">
        <v>91</v>
      </c>
      <c r="Q50" s="80">
        <v>15.92829455980011</v>
      </c>
    </row>
    <row r="51" spans="8:17" ht="12.75">
      <c r="H51" s="60" t="s">
        <v>74</v>
      </c>
      <c r="I51" s="79" t="e">
        <f>#REF!/#REF!</f>
        <v>#REF!</v>
      </c>
      <c r="J51" s="79" t="e">
        <f>#REF!/#REF!</f>
        <v>#REF!</v>
      </c>
      <c r="K51" s="79" t="e">
        <f>#REF!/#REF!</f>
        <v>#REF!</v>
      </c>
      <c r="L51" s="79" t="e">
        <f>#REF!/#REF!</f>
        <v>#REF!</v>
      </c>
      <c r="M51" s="79" t="e">
        <f>#REF!/#REF!</f>
        <v>#REF!</v>
      </c>
      <c r="N51" s="79" t="e">
        <f>#REF!/#REF!</f>
        <v>#REF!</v>
      </c>
      <c r="P51" s="60" t="s">
        <v>79</v>
      </c>
      <c r="Q51" s="80">
        <v>11.484285279021258</v>
      </c>
    </row>
    <row r="52" spans="8:17" ht="12.75">
      <c r="H52" s="60" t="s">
        <v>75</v>
      </c>
      <c r="I52" s="79" t="e">
        <f>#REF!/#REF!</f>
        <v>#REF!</v>
      </c>
      <c r="J52" s="79" t="e">
        <f>#REF!/#REF!</f>
        <v>#REF!</v>
      </c>
      <c r="K52" s="79" t="e">
        <f>#REF!/#REF!</f>
        <v>#REF!</v>
      </c>
      <c r="L52" s="79" t="e">
        <f>#REF!/#REF!</f>
        <v>#REF!</v>
      </c>
      <c r="M52" s="79" t="e">
        <f>#REF!/#REF!</f>
        <v>#REF!</v>
      </c>
      <c r="N52" s="79" t="e">
        <f>#REF!/#REF!</f>
        <v>#REF!</v>
      </c>
      <c r="P52" s="60" t="s">
        <v>73</v>
      </c>
      <c r="Q52" s="80">
        <v>10.134182286244359</v>
      </c>
    </row>
    <row r="53" spans="8:17" ht="12.75">
      <c r="H53" s="60" t="s">
        <v>76</v>
      </c>
      <c r="I53" s="79" t="e">
        <f>#REF!/#REF!</f>
        <v>#REF!</v>
      </c>
      <c r="J53" s="79" t="e">
        <f>#REF!/#REF!</f>
        <v>#REF!</v>
      </c>
      <c r="K53" s="79" t="e">
        <f>#REF!/#REF!</f>
        <v>#REF!</v>
      </c>
      <c r="L53" s="79" t="e">
        <f>#REF!/#REF!</f>
        <v>#REF!</v>
      </c>
      <c r="M53" s="79" t="e">
        <f>#REF!/#REF!</f>
        <v>#REF!</v>
      </c>
      <c r="N53" s="79" t="e">
        <f>#REF!/#REF!</f>
        <v>#REF!</v>
      </c>
      <c r="P53" s="60" t="s">
        <v>86</v>
      </c>
      <c r="Q53" s="80">
        <v>8.723601380282522</v>
      </c>
    </row>
    <row r="54" spans="8:17" ht="12.75">
      <c r="H54" s="60" t="s">
        <v>77</v>
      </c>
      <c r="I54" s="79" t="e">
        <f>#REF!/#REF!</f>
        <v>#REF!</v>
      </c>
      <c r="J54" s="79" t="e">
        <f>#REF!/#REF!</f>
        <v>#REF!</v>
      </c>
      <c r="K54" s="79" t="e">
        <f>#REF!/#REF!</f>
        <v>#REF!</v>
      </c>
      <c r="L54" s="79" t="e">
        <f>#REF!/#REF!</f>
        <v>#REF!</v>
      </c>
      <c r="M54" s="79" t="e">
        <f>#REF!/#REF!</f>
        <v>#REF!</v>
      </c>
      <c r="N54" s="79" t="e">
        <f>#REF!/#REF!</f>
        <v>#REF!</v>
      </c>
      <c r="P54" s="60" t="s">
        <v>71</v>
      </c>
      <c r="Q54" s="80">
        <v>8.417229740435067</v>
      </c>
    </row>
    <row r="55" spans="8:17" ht="12.75">
      <c r="H55" s="74" t="s">
        <v>78</v>
      </c>
      <c r="I55" s="79" t="e">
        <f>#REF!/#REF!</f>
        <v>#REF!</v>
      </c>
      <c r="J55" s="79" t="e">
        <f>#REF!/#REF!</f>
        <v>#REF!</v>
      </c>
      <c r="K55" s="79" t="e">
        <f>#REF!/#REF!</f>
        <v>#REF!</v>
      </c>
      <c r="L55" s="79" t="e">
        <f>#REF!/#REF!</f>
        <v>#REF!</v>
      </c>
      <c r="M55" s="79" t="e">
        <f>#REF!/#REF!</f>
        <v>#REF!</v>
      </c>
      <c r="N55" s="79" t="e">
        <f>L55</f>
        <v>#REF!</v>
      </c>
      <c r="P55" s="59" t="s">
        <v>61</v>
      </c>
      <c r="Q55" s="80">
        <v>8.322598026457232</v>
      </c>
    </row>
    <row r="56" spans="8:17" ht="12.75">
      <c r="H56" s="60" t="s">
        <v>79</v>
      </c>
      <c r="I56" s="79" t="e">
        <f>#REF!/#REF!</f>
        <v>#REF!</v>
      </c>
      <c r="J56" s="79" t="e">
        <f>#REF!/#REF!</f>
        <v>#REF!</v>
      </c>
      <c r="K56" s="79" t="e">
        <f>#REF!/#REF!</f>
        <v>#REF!</v>
      </c>
      <c r="L56" s="79" t="e">
        <f>#REF!/#REF!</f>
        <v>#REF!</v>
      </c>
      <c r="M56" s="79" t="e">
        <f>#REF!/#REF!</f>
        <v>#REF!</v>
      </c>
      <c r="N56" s="79" t="e">
        <f>#REF!/#REF!</f>
        <v>#REF!</v>
      </c>
      <c r="P56" s="60" t="s">
        <v>82</v>
      </c>
      <c r="Q56" s="80">
        <v>6.7115151324185085</v>
      </c>
    </row>
    <row r="57" spans="8:17" ht="12.75">
      <c r="H57" s="60" t="s">
        <v>80</v>
      </c>
      <c r="I57" s="79" t="e">
        <f>#REF!/#REF!</f>
        <v>#REF!</v>
      </c>
      <c r="J57" s="79" t="e">
        <f>#REF!/#REF!</f>
        <v>#REF!</v>
      </c>
      <c r="K57" s="79" t="e">
        <f>#REF!/#REF!</f>
        <v>#REF!</v>
      </c>
      <c r="L57" s="79" t="e">
        <f>#REF!/#REF!</f>
        <v>#REF!</v>
      </c>
      <c r="M57" s="79" t="e">
        <f>#REF!/#REF!</f>
        <v>#REF!</v>
      </c>
      <c r="N57" s="79" t="e">
        <f>#REF!/#REF!</f>
        <v>#REF!</v>
      </c>
      <c r="P57" s="60" t="s">
        <v>92</v>
      </c>
      <c r="Q57" s="80">
        <v>6.516326143749866</v>
      </c>
    </row>
    <row r="58" spans="8:17" ht="12.75">
      <c r="H58" s="60" t="s">
        <v>81</v>
      </c>
      <c r="I58" s="79" t="e">
        <f>#REF!/#REF!</f>
        <v>#REF!</v>
      </c>
      <c r="J58" s="79" t="e">
        <f>#REF!/#REF!</f>
        <v>#REF!</v>
      </c>
      <c r="K58" s="79" t="e">
        <f>#REF!/#REF!</f>
        <v>#REF!</v>
      </c>
      <c r="L58" s="79" t="e">
        <f>#REF!/#REF!</f>
        <v>#REF!</v>
      </c>
      <c r="M58" s="79" t="e">
        <f>#REF!/#REF!</f>
        <v>#REF!</v>
      </c>
      <c r="N58" s="79" t="e">
        <f>#REF!/#REF!</f>
        <v>#REF!</v>
      </c>
      <c r="P58" s="60" t="s">
        <v>85</v>
      </c>
      <c r="Q58" s="80">
        <v>5.231063182190523</v>
      </c>
    </row>
    <row r="59" spans="8:17" ht="12.75">
      <c r="H59" s="60" t="s">
        <v>82</v>
      </c>
      <c r="I59" s="79" t="e">
        <f>#REF!/#REF!</f>
        <v>#REF!</v>
      </c>
      <c r="J59" s="79" t="e">
        <f>#REF!/#REF!</f>
        <v>#REF!</v>
      </c>
      <c r="K59" s="79" t="e">
        <f>#REF!/#REF!</f>
        <v>#REF!</v>
      </c>
      <c r="L59" s="79" t="e">
        <f>#REF!/#REF!</f>
        <v>#REF!</v>
      </c>
      <c r="M59" s="79" t="e">
        <f>#REF!/#REF!</f>
        <v>#REF!</v>
      </c>
      <c r="N59" s="79" t="e">
        <f>#REF!/#REF!</f>
        <v>#REF!</v>
      </c>
      <c r="P59" s="60" t="s">
        <v>88</v>
      </c>
      <c r="Q59" s="80">
        <v>4.9139407347965465</v>
      </c>
    </row>
    <row r="60" spans="8:17" ht="12.75">
      <c r="H60" s="74" t="s">
        <v>83</v>
      </c>
      <c r="I60" s="79" t="e">
        <f>#REF!/#REF!</f>
        <v>#REF!</v>
      </c>
      <c r="J60" s="79" t="e">
        <f>#REF!/#REF!</f>
        <v>#REF!</v>
      </c>
      <c r="K60" s="79" t="e">
        <f>#REF!/#REF!</f>
        <v>#REF!</v>
      </c>
      <c r="L60" s="79" t="e">
        <f>#REF!/#REF!</f>
        <v>#REF!</v>
      </c>
      <c r="M60" s="79" t="e">
        <f>#REF!/#REF!</f>
        <v>#REF!</v>
      </c>
      <c r="N60" s="79" t="e">
        <f>#REF!/#REF!</f>
        <v>#REF!</v>
      </c>
      <c r="P60" s="60" t="s">
        <v>67</v>
      </c>
      <c r="Q60" s="80">
        <v>4.794990673546251</v>
      </c>
    </row>
    <row r="61" spans="8:17" ht="12.75">
      <c r="H61" s="60" t="s">
        <v>84</v>
      </c>
      <c r="I61" s="79" t="e">
        <f>#REF!/#REF!</f>
        <v>#REF!</v>
      </c>
      <c r="J61" s="79" t="e">
        <f>#REF!/#REF!</f>
        <v>#REF!</v>
      </c>
      <c r="K61" s="79" t="e">
        <f>#REF!/#REF!</f>
        <v>#REF!</v>
      </c>
      <c r="L61" s="79" t="e">
        <f>#REF!/#REF!</f>
        <v>#REF!</v>
      </c>
      <c r="M61" s="79" t="e">
        <f>#REF!/#REF!</f>
        <v>#REF!</v>
      </c>
      <c r="N61" s="79" t="e">
        <f>#REF!/#REF!</f>
        <v>#REF!</v>
      </c>
      <c r="P61" s="60" t="s">
        <v>70</v>
      </c>
      <c r="Q61" s="80">
        <v>4.784209710712846</v>
      </c>
    </row>
    <row r="62" spans="8:17" ht="12.75">
      <c r="H62" s="60" t="s">
        <v>85</v>
      </c>
      <c r="I62" s="79" t="e">
        <f>#REF!/#REF!</f>
        <v>#REF!</v>
      </c>
      <c r="J62" s="79" t="e">
        <f>#REF!/#REF!</f>
        <v>#REF!</v>
      </c>
      <c r="K62" s="79" t="e">
        <f>#REF!/#REF!</f>
        <v>#REF!</v>
      </c>
      <c r="L62" s="79" t="e">
        <f>#REF!/#REF!</f>
        <v>#REF!</v>
      </c>
      <c r="M62" s="79" t="e">
        <f>#REF!/#REF!</f>
        <v>#REF!</v>
      </c>
      <c r="N62" s="79" t="e">
        <f>#REF!/#REF!</f>
        <v>#REF!</v>
      </c>
      <c r="P62" s="60" t="s">
        <v>77</v>
      </c>
      <c r="Q62" s="80">
        <v>4.164648550486763</v>
      </c>
    </row>
    <row r="63" spans="8:17" ht="12.75">
      <c r="H63" s="74" t="s">
        <v>86</v>
      </c>
      <c r="I63" s="79" t="e">
        <f>#REF!/#REF!</f>
        <v>#REF!</v>
      </c>
      <c r="J63" s="79" t="e">
        <f>#REF!/#REF!</f>
        <v>#REF!</v>
      </c>
      <c r="K63" s="79" t="e">
        <f>#REF!/#REF!</f>
        <v>#REF!</v>
      </c>
      <c r="L63" s="79" t="e">
        <f>#REF!/#REF!</f>
        <v>#REF!</v>
      </c>
      <c r="M63" s="79" t="e">
        <f>#REF!/#REF!</f>
        <v>#REF!</v>
      </c>
      <c r="N63" s="79" t="e">
        <f>#REF!/#REF!</f>
        <v>#REF!</v>
      </c>
      <c r="P63" s="60" t="s">
        <v>93</v>
      </c>
      <c r="Q63" s="80">
        <v>4.004607249336299</v>
      </c>
    </row>
    <row r="64" spans="8:17" ht="12.75">
      <c r="H64" s="60" t="s">
        <v>87</v>
      </c>
      <c r="I64" s="79" t="e">
        <f>#REF!/#REF!</f>
        <v>#REF!</v>
      </c>
      <c r="J64" s="79" t="e">
        <f>#REF!/#REF!</f>
        <v>#REF!</v>
      </c>
      <c r="K64" s="79" t="e">
        <f>#REF!/#REF!</f>
        <v>#REF!</v>
      </c>
      <c r="L64" s="79" t="e">
        <f>#REF!/#REF!</f>
        <v>#REF!</v>
      </c>
      <c r="M64" s="79" t="e">
        <f>#REF!/#REF!</f>
        <v>#REF!</v>
      </c>
      <c r="N64" s="79" t="e">
        <f>#REF!/#REF!</f>
        <v>#REF!</v>
      </c>
      <c r="P64" s="60" t="s">
        <v>89</v>
      </c>
      <c r="Q64" s="80">
        <v>3.1817558292610295</v>
      </c>
    </row>
    <row r="65" spans="8:17" ht="12.75">
      <c r="H65" s="60" t="s">
        <v>88</v>
      </c>
      <c r="I65" s="79" t="e">
        <f>#REF!/#REF!</f>
        <v>#REF!</v>
      </c>
      <c r="J65" s="79" t="e">
        <f>#REF!/#REF!</f>
        <v>#REF!</v>
      </c>
      <c r="K65" s="79" t="e">
        <f>#REF!/#REF!</f>
        <v>#REF!</v>
      </c>
      <c r="L65" s="79" t="e">
        <f>#REF!/#REF!</f>
        <v>#REF!</v>
      </c>
      <c r="M65" s="79" t="e">
        <f>#REF!/#REF!</f>
        <v>#REF!</v>
      </c>
      <c r="N65" s="79" t="e">
        <f>#REF!/#REF!</f>
        <v>#REF!</v>
      </c>
      <c r="P65" s="60" t="s">
        <v>90</v>
      </c>
      <c r="Q65" s="80">
        <v>3.155558358388925</v>
      </c>
    </row>
    <row r="66" spans="8:17" ht="12.75">
      <c r="H66" s="60" t="s">
        <v>89</v>
      </c>
      <c r="I66" s="79" t="e">
        <f>#REF!/#REF!</f>
        <v>#REF!</v>
      </c>
      <c r="J66" s="79" t="e">
        <f>#REF!/#REF!</f>
        <v>#REF!</v>
      </c>
      <c r="K66" s="79" t="e">
        <f>#REF!/#REF!</f>
        <v>#REF!</v>
      </c>
      <c r="L66" s="79" t="e">
        <f>#REF!/#REF!</f>
        <v>#REF!</v>
      </c>
      <c r="M66" s="79" t="e">
        <f>#REF!/#REF!</f>
        <v>#REF!</v>
      </c>
      <c r="N66" s="79" t="e">
        <f>#REF!/#REF!</f>
        <v>#REF!</v>
      </c>
      <c r="P66" s="60" t="s">
        <v>75</v>
      </c>
      <c r="Q66" s="80">
        <v>2.953773305362099</v>
      </c>
    </row>
    <row r="67" spans="8:17" ht="12.75">
      <c r="H67" s="60" t="s">
        <v>90</v>
      </c>
      <c r="I67" s="79" t="e">
        <f>#REF!/#REF!</f>
        <v>#REF!</v>
      </c>
      <c r="J67" s="79" t="e">
        <f>#REF!/#REF!</f>
        <v>#REF!</v>
      </c>
      <c r="K67" s="79" t="e">
        <f>#REF!/#REF!</f>
        <v>#REF!</v>
      </c>
      <c r="L67" s="79" t="e">
        <f>#REF!/#REF!</f>
        <v>#REF!</v>
      </c>
      <c r="M67" s="79" t="e">
        <f>#REF!/#REF!</f>
        <v>#REF!</v>
      </c>
      <c r="N67" s="79" t="e">
        <f>#REF!/#REF!</f>
        <v>#REF!</v>
      </c>
      <c r="P67" s="60" t="s">
        <v>144</v>
      </c>
      <c r="Q67" s="80">
        <v>2.633912293906383</v>
      </c>
    </row>
    <row r="68" spans="8:17" ht="12.75">
      <c r="H68" s="60" t="s">
        <v>91</v>
      </c>
      <c r="I68" s="79" t="e">
        <f>#REF!/#REF!</f>
        <v>#REF!</v>
      </c>
      <c r="J68" s="79" t="e">
        <f>#REF!/#REF!</f>
        <v>#REF!</v>
      </c>
      <c r="K68" s="79" t="e">
        <f>#REF!/#REF!</f>
        <v>#REF!</v>
      </c>
      <c r="L68" s="79" t="e">
        <f>#REF!/#REF!</f>
        <v>#REF!</v>
      </c>
      <c r="M68" s="79" t="e">
        <f>#REF!/#REF!</f>
        <v>#REF!</v>
      </c>
      <c r="N68" s="79" t="e">
        <f>#REF!/#REF!</f>
        <v>#REF!</v>
      </c>
      <c r="P68" s="60" t="s">
        <v>84</v>
      </c>
      <c r="Q68" s="80">
        <v>2.5188916876574305</v>
      </c>
    </row>
    <row r="69" spans="8:17" ht="12.75">
      <c r="H69" s="60" t="s">
        <v>92</v>
      </c>
      <c r="I69" s="79" t="e">
        <f>#REF!/#REF!</f>
        <v>#REF!</v>
      </c>
      <c r="J69" s="79" t="e">
        <f>#REF!/#REF!</f>
        <v>#REF!</v>
      </c>
      <c r="K69" s="79" t="e">
        <f>#REF!/#REF!</f>
        <v>#REF!</v>
      </c>
      <c r="L69" s="79" t="e">
        <f>#REF!/#REF!</f>
        <v>#REF!</v>
      </c>
      <c r="M69" s="79" t="e">
        <f>#REF!/#REF!</f>
        <v>#REF!</v>
      </c>
      <c r="N69" s="79" t="e">
        <f>#REF!/#REF!</f>
        <v>#REF!</v>
      </c>
      <c r="P69" s="60" t="s">
        <v>143</v>
      </c>
      <c r="Q69" s="80">
        <v>2.4159208151945837</v>
      </c>
    </row>
    <row r="70" spans="8:17" ht="13.5" thickBot="1">
      <c r="H70" s="61" t="s">
        <v>93</v>
      </c>
      <c r="I70" s="79" t="e">
        <f>#REF!/#REF!</f>
        <v>#REF!</v>
      </c>
      <c r="J70" s="79" t="e">
        <f>#REF!/#REF!</f>
        <v>#REF!</v>
      </c>
      <c r="K70" s="79" t="e">
        <f>#REF!/#REF!</f>
        <v>#REF!</v>
      </c>
      <c r="L70" s="79" t="e">
        <f>#REF!/#REF!</f>
        <v>#REF!</v>
      </c>
      <c r="M70" s="79" t="e">
        <f>#REF!/#REF!</f>
        <v>#REF!</v>
      </c>
      <c r="N70" s="79" t="e">
        <f>#REF!/#REF!</f>
        <v>#REF!</v>
      </c>
      <c r="P70" s="60" t="s">
        <v>74</v>
      </c>
      <c r="Q70" s="80">
        <v>1.7867457179908437</v>
      </c>
    </row>
    <row r="71" spans="8:17" ht="14.25" thickBot="1" thickTop="1">
      <c r="H71" s="62" t="s">
        <v>94</v>
      </c>
      <c r="I71" s="79" t="e">
        <f>#REF!/#REF!</f>
        <v>#REF!</v>
      </c>
      <c r="J71" s="79" t="e">
        <f>#REF!/#REF!</f>
        <v>#REF!</v>
      </c>
      <c r="K71" s="79" t="e">
        <f>#REF!/#REF!</f>
        <v>#REF!</v>
      </c>
      <c r="L71" s="79" t="e">
        <f>#REF!/#REF!</f>
        <v>#REF!</v>
      </c>
      <c r="M71" s="79" t="e">
        <f>#REF!/#REF!</f>
        <v>#REF!</v>
      </c>
      <c r="N71" s="79" t="e">
        <f>#REF!/#REF!</f>
        <v>#REF!</v>
      </c>
      <c r="P71" s="61" t="s">
        <v>76</v>
      </c>
      <c r="Q71" s="80">
        <v>1.1836229272963756</v>
      </c>
    </row>
    <row r="72" spans="8:17" ht="13.5" thickTop="1">
      <c r="H72" s="63" t="s">
        <v>95</v>
      </c>
      <c r="I72" s="79" t="e">
        <f>#REF!/#REF!</f>
        <v>#REF!</v>
      </c>
      <c r="J72" s="79" t="e">
        <f>#REF!/#REF!</f>
        <v>#REF!</v>
      </c>
      <c r="K72" s="79" t="e">
        <f>#REF!/#REF!</f>
        <v>#REF!</v>
      </c>
      <c r="L72" s="79" t="e">
        <f>#REF!/#REF!</f>
        <v>#REF!</v>
      </c>
      <c r="M72" s="79" t="e">
        <f>#REF!/#REF!</f>
        <v>#REF!</v>
      </c>
      <c r="N72" s="79" t="e">
        <f>#REF!/#REF!</f>
        <v>#REF!</v>
      </c>
      <c r="P72" s="62" t="s">
        <v>95</v>
      </c>
      <c r="Q72" s="80">
        <v>6.9133273588529</v>
      </c>
    </row>
    <row r="73" spans="8:17" ht="12.75">
      <c r="H73" s="63" t="s">
        <v>96</v>
      </c>
      <c r="I73" s="79" t="e">
        <f>#REF!/#REF!</f>
        <v>#REF!</v>
      </c>
      <c r="J73" s="79" t="e">
        <f>#REF!/#REF!</f>
        <v>#REF!</v>
      </c>
      <c r="K73" s="79" t="e">
        <f>#REF!/#REF!</f>
        <v>#REF!</v>
      </c>
      <c r="L73" s="79" t="e">
        <f>#REF!/#REF!</f>
        <v>#REF!</v>
      </c>
      <c r="M73" s="79" t="e">
        <f>#REF!/#REF!</f>
        <v>#REF!</v>
      </c>
      <c r="N73" s="79" t="e">
        <f>#REF!/#REF!</f>
        <v>#REF!</v>
      </c>
      <c r="P73" s="63" t="s">
        <v>97</v>
      </c>
      <c r="Q73" s="80">
        <v>6.782925619644073</v>
      </c>
    </row>
    <row r="74" spans="8:17" ht="12.75">
      <c r="H74" s="63" t="s">
        <v>97</v>
      </c>
      <c r="I74" s="79" t="e">
        <f>#REF!/#REF!</f>
        <v>#REF!</v>
      </c>
      <c r="J74" s="79" t="e">
        <f>#REF!/#REF!</f>
        <v>#REF!</v>
      </c>
      <c r="K74" s="79" t="e">
        <f>#REF!/#REF!</f>
        <v>#REF!</v>
      </c>
      <c r="L74" s="79" t="e">
        <f>#REF!/#REF!</f>
        <v>#REF!</v>
      </c>
      <c r="M74" s="79" t="e">
        <f>#REF!/#REF!</f>
        <v>#REF!</v>
      </c>
      <c r="N74" s="79" t="e">
        <f>#REF!/#REF!</f>
        <v>#REF!</v>
      </c>
      <c r="P74" s="63" t="s">
        <v>96</v>
      </c>
      <c r="Q74" s="80">
        <v>4.2790615889953</v>
      </c>
    </row>
    <row r="75" spans="16:17" ht="12.75">
      <c r="P75" s="63" t="s">
        <v>94</v>
      </c>
      <c r="Q75" s="80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4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8"/>
  </sheetPr>
  <dimension ref="A1:AB59"/>
  <sheetViews>
    <sheetView zoomScale="80" zoomScaleNormal="80" workbookViewId="0" topLeftCell="A21">
      <selection activeCell="G48" sqref="G48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7" width="9.8515625" style="2" customWidth="1"/>
    <col min="28" max="28" width="8.7109375" style="2" customWidth="1"/>
    <col min="29" max="16384" width="8.7109375" style="3" customWidth="1"/>
  </cols>
  <sheetData>
    <row r="1" spans="1:17" ht="12.75">
      <c r="A1" s="8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8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8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12.75">
      <c r="A12" s="8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211</v>
      </c>
    </row>
    <row r="13" spans="1:27" ht="12.75">
      <c r="A13" s="8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186</v>
      </c>
      <c r="S13" s="1"/>
      <c r="T13" s="1"/>
      <c r="U13" s="1"/>
      <c r="V13" s="1"/>
      <c r="W13" s="1"/>
      <c r="X13" s="1"/>
      <c r="Y13" s="1"/>
      <c r="Z13" s="1"/>
      <c r="AA13" s="1"/>
    </row>
    <row r="14" spans="1:27" ht="19" customHeight="1">
      <c r="A14" s="8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5"/>
      <c r="S14" s="96" t="s">
        <v>41</v>
      </c>
      <c r="T14" s="96" t="s">
        <v>40</v>
      </c>
      <c r="U14" s="96" t="s">
        <v>62</v>
      </c>
      <c r="V14" s="96" t="s">
        <v>170</v>
      </c>
      <c r="W14" s="97" t="s">
        <v>173</v>
      </c>
      <c r="X14" s="97" t="s">
        <v>174</v>
      </c>
      <c r="Y14" s="97" t="s">
        <v>179</v>
      </c>
      <c r="Z14" s="97" t="s">
        <v>183</v>
      </c>
      <c r="AA14" s="97" t="s">
        <v>198</v>
      </c>
    </row>
    <row r="15" spans="1:28" ht="19" customHeight="1">
      <c r="A15" s="8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8" t="s">
        <v>124</v>
      </c>
      <c r="S15" s="143">
        <v>7.686627169821684</v>
      </c>
      <c r="T15" s="143">
        <v>14.267726575418884</v>
      </c>
      <c r="U15" s="143">
        <v>24.448576260976346</v>
      </c>
      <c r="V15" s="143">
        <v>27.19765875575329</v>
      </c>
      <c r="W15" s="143">
        <v>28.803724053724054</v>
      </c>
      <c r="X15" s="143">
        <v>27.571631350683973</v>
      </c>
      <c r="Y15" s="143">
        <v>27.354229781414247</v>
      </c>
      <c r="Z15" s="143">
        <v>30.44354329635035</v>
      </c>
      <c r="AA15" s="143">
        <v>32.096716456767226</v>
      </c>
      <c r="AB15" s="158"/>
    </row>
    <row r="16" spans="1:28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8" t="s">
        <v>123</v>
      </c>
      <c r="S16" s="143">
        <v>45.933543989954394</v>
      </c>
      <c r="T16" s="143">
        <v>50.105393182316256</v>
      </c>
      <c r="U16" s="143">
        <v>47.56464169041496</v>
      </c>
      <c r="V16" s="143">
        <v>47.2252570059628</v>
      </c>
      <c r="W16" s="143">
        <v>44.6559829059829</v>
      </c>
      <c r="X16" s="143">
        <v>46.65287842625323</v>
      </c>
      <c r="Y16" s="143">
        <v>43.407838553469624</v>
      </c>
      <c r="Z16" s="143">
        <v>43.54632636262177</v>
      </c>
      <c r="AA16" s="143">
        <v>42.308568453252626</v>
      </c>
      <c r="AB16" s="158"/>
    </row>
    <row r="17" spans="1:28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8" t="s">
        <v>122</v>
      </c>
      <c r="S17" s="143">
        <v>46.37982884022392</v>
      </c>
      <c r="T17" s="143">
        <v>35.62688024226486</v>
      </c>
      <c r="U17" s="143">
        <v>27.9867820486087</v>
      </c>
      <c r="V17" s="143">
        <v>25.577084238283906</v>
      </c>
      <c r="W17" s="143">
        <v>26.54029304029304</v>
      </c>
      <c r="X17" s="143">
        <v>25.7754902230628</v>
      </c>
      <c r="Y17" s="143">
        <v>29.237931665116133</v>
      </c>
      <c r="Z17" s="143">
        <v>26.01013034102788</v>
      </c>
      <c r="AA17" s="143">
        <v>25.59471508998015</v>
      </c>
      <c r="AB17" s="158"/>
    </row>
    <row r="18" spans="1:27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8" t="s">
        <v>38</v>
      </c>
      <c r="S18" s="143">
        <v>100</v>
      </c>
      <c r="T18" s="143">
        <v>100</v>
      </c>
      <c r="U18" s="143">
        <v>100</v>
      </c>
      <c r="V18" s="143">
        <v>100</v>
      </c>
      <c r="W18" s="143">
        <v>100</v>
      </c>
      <c r="X18" s="143">
        <v>100</v>
      </c>
      <c r="Y18" s="143">
        <v>100</v>
      </c>
      <c r="Z18" s="143">
        <v>100</v>
      </c>
      <c r="AA18" s="143">
        <v>100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189</v>
      </c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188</v>
      </c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195</v>
      </c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 t="s">
        <v>201</v>
      </c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8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8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8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N42"/>
  <sheetViews>
    <sheetView showGridLines="0" zoomScale="90" zoomScaleNormal="90" workbookViewId="0" topLeftCell="A1"/>
  </sheetViews>
  <sheetFormatPr defaultColWidth="8.7109375" defaultRowHeight="15"/>
  <cols>
    <col min="1" max="1" width="15.8515625" style="64" customWidth="1"/>
    <col min="2" max="8" width="12.57421875" style="64" customWidth="1"/>
    <col min="9" max="10" width="11.00390625" style="64" customWidth="1"/>
    <col min="11" max="11" width="19.7109375" style="64" customWidth="1"/>
    <col min="12" max="13" width="11.00390625" style="64" customWidth="1"/>
    <col min="14" max="16384" width="8.7109375" style="64" customWidth="1"/>
  </cols>
  <sheetData>
    <row r="1" spans="1:13" ht="15.5">
      <c r="A1" s="103" t="s">
        <v>200</v>
      </c>
      <c r="B1" s="30"/>
      <c r="C1" s="30"/>
      <c r="D1" s="30"/>
      <c r="E1" s="30"/>
      <c r="F1" s="30"/>
      <c r="G1" s="30"/>
      <c r="H1" s="30"/>
      <c r="I1" s="30"/>
      <c r="J1" s="85"/>
      <c r="K1" s="30"/>
      <c r="L1" s="30"/>
      <c r="M1" s="30"/>
    </row>
    <row r="2" spans="1:13" ht="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30"/>
      <c r="M2" s="30"/>
    </row>
    <row r="3" spans="1:14" ht="23.5">
      <c r="A3" s="140"/>
      <c r="B3" s="141">
        <v>2022</v>
      </c>
      <c r="C3" s="141">
        <v>2023</v>
      </c>
      <c r="D3" s="141" t="s">
        <v>173</v>
      </c>
      <c r="E3" s="141" t="s">
        <v>174</v>
      </c>
      <c r="F3" s="141" t="s">
        <v>179</v>
      </c>
      <c r="G3" s="141" t="s">
        <v>183</v>
      </c>
      <c r="H3" s="141" t="s">
        <v>180</v>
      </c>
      <c r="I3" s="141" t="s">
        <v>184</v>
      </c>
      <c r="J3" s="141" t="s">
        <v>198</v>
      </c>
      <c r="K3" s="155" t="s">
        <v>213</v>
      </c>
      <c r="M3" s="30"/>
      <c r="N3" s="30"/>
    </row>
    <row r="4" spans="1:14" ht="13">
      <c r="A4" s="135" t="s">
        <v>33</v>
      </c>
      <c r="B4" s="136">
        <v>1180</v>
      </c>
      <c r="C4" s="136">
        <v>340</v>
      </c>
      <c r="D4" s="136">
        <v>100</v>
      </c>
      <c r="E4" s="136">
        <v>75</v>
      </c>
      <c r="F4" s="136">
        <v>105</v>
      </c>
      <c r="G4" s="136">
        <v>65</v>
      </c>
      <c r="H4" s="136">
        <v>20</v>
      </c>
      <c r="I4" s="136">
        <v>15</v>
      </c>
      <c r="J4" s="136">
        <v>30</v>
      </c>
      <c r="K4" s="136">
        <v>1550</v>
      </c>
      <c r="L4" s="157"/>
      <c r="M4" s="30"/>
      <c r="N4" s="86"/>
    </row>
    <row r="5" spans="1:14" ht="13">
      <c r="A5" s="109" t="s">
        <v>32</v>
      </c>
      <c r="B5" s="104">
        <v>785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785</v>
      </c>
      <c r="L5" s="157"/>
      <c r="M5" s="30"/>
      <c r="N5" s="86"/>
    </row>
    <row r="6" spans="1:14" ht="13">
      <c r="A6" s="109" t="s">
        <v>31</v>
      </c>
      <c r="B6" s="104" t="s">
        <v>1</v>
      </c>
      <c r="C6" s="104" t="s">
        <v>1</v>
      </c>
      <c r="D6" s="104" t="s">
        <v>1</v>
      </c>
      <c r="E6" s="104" t="s">
        <v>1</v>
      </c>
      <c r="F6" s="104" t="s">
        <v>1</v>
      </c>
      <c r="G6" s="104" t="s">
        <v>1</v>
      </c>
      <c r="H6" s="104" t="s">
        <v>1</v>
      </c>
      <c r="I6" s="104" t="s">
        <v>1</v>
      </c>
      <c r="J6" s="104" t="s">
        <v>1</v>
      </c>
      <c r="K6" s="104" t="s">
        <v>1</v>
      </c>
      <c r="L6" s="157"/>
      <c r="M6" s="30"/>
      <c r="N6" s="86"/>
    </row>
    <row r="7" spans="1:14" ht="13">
      <c r="A7" s="109" t="s">
        <v>30</v>
      </c>
      <c r="B7" s="104">
        <v>590</v>
      </c>
      <c r="C7" s="104">
        <v>210</v>
      </c>
      <c r="D7" s="104">
        <v>60</v>
      </c>
      <c r="E7" s="104">
        <v>45</v>
      </c>
      <c r="F7" s="104">
        <v>65</v>
      </c>
      <c r="G7" s="104">
        <v>35</v>
      </c>
      <c r="H7" s="104">
        <v>15</v>
      </c>
      <c r="I7" s="104">
        <v>10</v>
      </c>
      <c r="J7" s="104">
        <v>20</v>
      </c>
      <c r="K7" s="104">
        <v>820</v>
      </c>
      <c r="L7" s="157"/>
      <c r="M7" s="30"/>
      <c r="N7" s="86"/>
    </row>
    <row r="8" spans="1:14" ht="13">
      <c r="A8" s="109" t="s">
        <v>165</v>
      </c>
      <c r="B8" s="104" t="s">
        <v>1</v>
      </c>
      <c r="C8" s="104" t="s">
        <v>1</v>
      </c>
      <c r="D8" s="104" t="s">
        <v>1</v>
      </c>
      <c r="E8" s="104" t="s">
        <v>1</v>
      </c>
      <c r="F8" s="104" t="s">
        <v>1</v>
      </c>
      <c r="G8" s="104" t="s">
        <v>1</v>
      </c>
      <c r="H8" s="104" t="s">
        <v>1</v>
      </c>
      <c r="I8" s="104" t="s">
        <v>1</v>
      </c>
      <c r="J8" s="104" t="s">
        <v>1</v>
      </c>
      <c r="K8" s="104" t="s">
        <v>1</v>
      </c>
      <c r="L8" s="157"/>
      <c r="M8" s="30"/>
      <c r="N8" s="86"/>
    </row>
    <row r="9" spans="1:14" ht="13">
      <c r="A9" s="109" t="s">
        <v>28</v>
      </c>
      <c r="B9" s="104">
        <v>5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 t="s">
        <v>1</v>
      </c>
      <c r="I9" s="104" t="s">
        <v>1</v>
      </c>
      <c r="J9" s="104" t="s">
        <v>1</v>
      </c>
      <c r="K9" s="104" t="s">
        <v>1</v>
      </c>
      <c r="L9" s="157"/>
      <c r="M9" s="30"/>
      <c r="N9" s="86"/>
    </row>
    <row r="10" spans="1:14" ht="13">
      <c r="A10" s="109" t="s">
        <v>27</v>
      </c>
      <c r="B10" s="104">
        <v>195</v>
      </c>
      <c r="C10" s="104">
        <v>105</v>
      </c>
      <c r="D10" s="104">
        <v>30</v>
      </c>
      <c r="E10" s="104">
        <v>25</v>
      </c>
      <c r="F10" s="104">
        <v>35</v>
      </c>
      <c r="G10" s="104">
        <v>15</v>
      </c>
      <c r="H10" s="104">
        <v>5</v>
      </c>
      <c r="I10" s="104">
        <v>0</v>
      </c>
      <c r="J10" s="104">
        <v>5</v>
      </c>
      <c r="K10" s="104">
        <v>305</v>
      </c>
      <c r="L10" s="157"/>
      <c r="M10" s="30"/>
      <c r="N10" s="86"/>
    </row>
    <row r="11" spans="1:14" ht="13">
      <c r="A11" s="109" t="s">
        <v>26</v>
      </c>
      <c r="B11" s="104">
        <v>70</v>
      </c>
      <c r="C11" s="104">
        <v>10</v>
      </c>
      <c r="D11" s="104">
        <v>0</v>
      </c>
      <c r="E11" s="104">
        <v>5</v>
      </c>
      <c r="F11" s="104">
        <v>5</v>
      </c>
      <c r="G11" s="104">
        <v>0</v>
      </c>
      <c r="H11" s="104">
        <v>0</v>
      </c>
      <c r="I11" s="104">
        <v>0</v>
      </c>
      <c r="J11" s="104">
        <v>0</v>
      </c>
      <c r="K11" s="104">
        <v>80</v>
      </c>
      <c r="L11" s="157"/>
      <c r="M11" s="30"/>
      <c r="N11" s="86"/>
    </row>
    <row r="12" spans="1:14" ht="13">
      <c r="A12" s="109" t="s">
        <v>25</v>
      </c>
      <c r="B12" s="104" t="s">
        <v>1</v>
      </c>
      <c r="C12" s="104" t="s">
        <v>1</v>
      </c>
      <c r="D12" s="104" t="s">
        <v>1</v>
      </c>
      <c r="E12" s="104" t="s">
        <v>1</v>
      </c>
      <c r="F12" s="104" t="s">
        <v>1</v>
      </c>
      <c r="G12" s="104" t="s">
        <v>1</v>
      </c>
      <c r="H12" s="104" t="s">
        <v>1</v>
      </c>
      <c r="I12" s="104" t="s">
        <v>1</v>
      </c>
      <c r="J12" s="104" t="s">
        <v>1</v>
      </c>
      <c r="K12" s="104" t="s">
        <v>1</v>
      </c>
      <c r="L12" s="157"/>
      <c r="M12" s="30"/>
      <c r="N12" s="86"/>
    </row>
    <row r="13" spans="1:14" ht="13">
      <c r="A13" s="109" t="s">
        <v>24</v>
      </c>
      <c r="B13" s="104" t="s">
        <v>1</v>
      </c>
      <c r="C13" s="104" t="s">
        <v>1</v>
      </c>
      <c r="D13" s="104" t="s">
        <v>1</v>
      </c>
      <c r="E13" s="104" t="s">
        <v>1</v>
      </c>
      <c r="F13" s="104" t="s">
        <v>1</v>
      </c>
      <c r="G13" s="104" t="s">
        <v>1</v>
      </c>
      <c r="H13" s="104" t="s">
        <v>1</v>
      </c>
      <c r="I13" s="104" t="s">
        <v>1</v>
      </c>
      <c r="J13" s="104" t="s">
        <v>1</v>
      </c>
      <c r="K13" s="104" t="s">
        <v>1</v>
      </c>
      <c r="L13" s="157"/>
      <c r="M13" s="30"/>
      <c r="N13" s="86"/>
    </row>
    <row r="14" spans="1:14" ht="13">
      <c r="A14" s="109" t="s">
        <v>23</v>
      </c>
      <c r="B14" s="104">
        <v>665</v>
      </c>
      <c r="C14" s="104">
        <v>230</v>
      </c>
      <c r="D14" s="104">
        <v>75</v>
      </c>
      <c r="E14" s="104">
        <v>65</v>
      </c>
      <c r="F14" s="104">
        <v>55</v>
      </c>
      <c r="G14" s="104">
        <v>35</v>
      </c>
      <c r="H14" s="104">
        <v>5</v>
      </c>
      <c r="I14" s="104">
        <v>15</v>
      </c>
      <c r="J14" s="104">
        <v>10</v>
      </c>
      <c r="K14" s="104">
        <v>900</v>
      </c>
      <c r="L14" s="157"/>
      <c r="M14" s="30"/>
      <c r="N14" s="86"/>
    </row>
    <row r="15" spans="1:14" ht="13">
      <c r="A15" s="109" t="s">
        <v>22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57"/>
      <c r="M15" s="30"/>
      <c r="N15" s="86"/>
    </row>
    <row r="16" spans="1:14" ht="13">
      <c r="A16" s="109" t="s">
        <v>21</v>
      </c>
      <c r="B16" s="104" t="s">
        <v>1</v>
      </c>
      <c r="C16" s="104" t="s">
        <v>1</v>
      </c>
      <c r="D16" s="104" t="s">
        <v>1</v>
      </c>
      <c r="E16" s="104" t="s">
        <v>1</v>
      </c>
      <c r="F16" s="104" t="s">
        <v>1</v>
      </c>
      <c r="G16" s="104" t="s">
        <v>1</v>
      </c>
      <c r="H16" s="104" t="s">
        <v>1</v>
      </c>
      <c r="I16" s="104" t="s">
        <v>1</v>
      </c>
      <c r="J16" s="104" t="s">
        <v>1</v>
      </c>
      <c r="K16" s="104" t="s">
        <v>1</v>
      </c>
      <c r="L16" s="157"/>
      <c r="M16" s="30"/>
      <c r="N16" s="86"/>
    </row>
    <row r="17" spans="1:14" ht="13">
      <c r="A17" s="109" t="s">
        <v>20</v>
      </c>
      <c r="B17" s="104" t="s">
        <v>1</v>
      </c>
      <c r="C17" s="104" t="s">
        <v>1</v>
      </c>
      <c r="D17" s="104" t="s">
        <v>1</v>
      </c>
      <c r="E17" s="104" t="s">
        <v>1</v>
      </c>
      <c r="F17" s="104" t="s">
        <v>1</v>
      </c>
      <c r="G17" s="104" t="s">
        <v>1</v>
      </c>
      <c r="H17" s="104" t="s">
        <v>1</v>
      </c>
      <c r="I17" s="104" t="s">
        <v>1</v>
      </c>
      <c r="J17" s="104" t="s">
        <v>1</v>
      </c>
      <c r="K17" s="104" t="s">
        <v>1</v>
      </c>
      <c r="L17" s="157"/>
      <c r="M17" s="30"/>
      <c r="N17" s="86"/>
    </row>
    <row r="18" spans="1:14" ht="13">
      <c r="A18" s="109" t="s">
        <v>19</v>
      </c>
      <c r="B18" s="104">
        <v>1230</v>
      </c>
      <c r="C18" s="104">
        <v>225</v>
      </c>
      <c r="D18" s="104">
        <v>45</v>
      </c>
      <c r="E18" s="104">
        <v>60</v>
      </c>
      <c r="F18" s="104">
        <v>55</v>
      </c>
      <c r="G18" s="104">
        <v>65</v>
      </c>
      <c r="H18" s="104">
        <v>15</v>
      </c>
      <c r="I18" s="104">
        <v>15</v>
      </c>
      <c r="J18" s="104">
        <v>5</v>
      </c>
      <c r="K18" s="104">
        <v>1465</v>
      </c>
      <c r="L18" s="157"/>
      <c r="M18" s="30"/>
      <c r="N18" s="86"/>
    </row>
    <row r="19" spans="1:14" ht="13">
      <c r="A19" s="109" t="s">
        <v>18</v>
      </c>
      <c r="B19" s="104">
        <v>10</v>
      </c>
      <c r="C19" s="104">
        <v>5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15</v>
      </c>
      <c r="L19" s="157"/>
      <c r="M19" s="30"/>
      <c r="N19" s="86"/>
    </row>
    <row r="20" spans="1:14" ht="13">
      <c r="A20" s="109" t="s">
        <v>17</v>
      </c>
      <c r="B20" s="104" t="s">
        <v>1</v>
      </c>
      <c r="C20" s="104" t="s">
        <v>1</v>
      </c>
      <c r="D20" s="104" t="s">
        <v>1</v>
      </c>
      <c r="E20" s="104" t="s">
        <v>1</v>
      </c>
      <c r="F20" s="104" t="s">
        <v>1</v>
      </c>
      <c r="G20" s="104" t="s">
        <v>1</v>
      </c>
      <c r="H20" s="104" t="s">
        <v>1</v>
      </c>
      <c r="I20" s="104" t="s">
        <v>1</v>
      </c>
      <c r="J20" s="104" t="s">
        <v>1</v>
      </c>
      <c r="K20" s="104" t="s">
        <v>1</v>
      </c>
      <c r="L20" s="157"/>
      <c r="M20" s="30"/>
      <c r="N20" s="86"/>
    </row>
    <row r="21" spans="1:14" ht="13">
      <c r="A21" s="109" t="s">
        <v>16</v>
      </c>
      <c r="B21" s="104">
        <v>20</v>
      </c>
      <c r="C21" s="104">
        <v>5</v>
      </c>
      <c r="D21" s="104">
        <v>0</v>
      </c>
      <c r="E21" s="104">
        <v>0</v>
      </c>
      <c r="F21" s="104">
        <v>5</v>
      </c>
      <c r="G21" s="104">
        <v>0</v>
      </c>
      <c r="H21" s="104">
        <v>0</v>
      </c>
      <c r="I21" s="104">
        <v>0</v>
      </c>
      <c r="J21" s="104">
        <v>0</v>
      </c>
      <c r="K21" s="104">
        <v>25</v>
      </c>
      <c r="L21" s="157"/>
      <c r="M21" s="30"/>
      <c r="N21" s="86"/>
    </row>
    <row r="22" spans="1:14" ht="13">
      <c r="A22" s="109" t="s">
        <v>15</v>
      </c>
      <c r="B22" s="104">
        <v>685</v>
      </c>
      <c r="C22" s="104">
        <v>485</v>
      </c>
      <c r="D22" s="104">
        <v>160</v>
      </c>
      <c r="E22" s="104">
        <v>140</v>
      </c>
      <c r="F22" s="104">
        <v>185</v>
      </c>
      <c r="G22" s="104">
        <v>115</v>
      </c>
      <c r="H22" s="104">
        <v>30</v>
      </c>
      <c r="I22" s="104">
        <v>40</v>
      </c>
      <c r="J22" s="104">
        <v>45</v>
      </c>
      <c r="K22" s="104">
        <v>1215</v>
      </c>
      <c r="L22" s="157"/>
      <c r="M22" s="30"/>
      <c r="N22" s="86"/>
    </row>
    <row r="23" spans="1:14" ht="13">
      <c r="A23" s="109" t="s">
        <v>14</v>
      </c>
      <c r="B23" s="104">
        <v>975</v>
      </c>
      <c r="C23" s="104">
        <v>750</v>
      </c>
      <c r="D23" s="104">
        <v>135</v>
      </c>
      <c r="E23" s="104">
        <v>100</v>
      </c>
      <c r="F23" s="104">
        <v>280</v>
      </c>
      <c r="G23" s="104">
        <v>235</v>
      </c>
      <c r="H23" s="104">
        <v>70</v>
      </c>
      <c r="I23" s="104">
        <v>25</v>
      </c>
      <c r="J23" s="104">
        <v>45</v>
      </c>
      <c r="K23" s="104">
        <v>1770</v>
      </c>
      <c r="L23" s="157"/>
      <c r="M23" s="30"/>
      <c r="N23" s="86"/>
    </row>
    <row r="24" spans="1:14" ht="13">
      <c r="A24" s="109" t="s">
        <v>13</v>
      </c>
      <c r="B24" s="104" t="s">
        <v>1</v>
      </c>
      <c r="C24" s="104" t="s">
        <v>1</v>
      </c>
      <c r="D24" s="104" t="s">
        <v>1</v>
      </c>
      <c r="E24" s="104" t="s">
        <v>1</v>
      </c>
      <c r="F24" s="104" t="s">
        <v>1</v>
      </c>
      <c r="G24" s="104" t="s">
        <v>1</v>
      </c>
      <c r="H24" s="104" t="s">
        <v>1</v>
      </c>
      <c r="I24" s="104" t="s">
        <v>1</v>
      </c>
      <c r="J24" s="104" t="s">
        <v>1</v>
      </c>
      <c r="K24" s="104" t="s">
        <v>1</v>
      </c>
      <c r="L24" s="157"/>
      <c r="M24" s="30"/>
      <c r="N24" s="86"/>
    </row>
    <row r="25" spans="1:14" ht="13">
      <c r="A25" s="109" t="s">
        <v>12</v>
      </c>
      <c r="B25" s="104" t="s">
        <v>1</v>
      </c>
      <c r="C25" s="104" t="s">
        <v>1</v>
      </c>
      <c r="D25" s="104" t="s">
        <v>1</v>
      </c>
      <c r="E25" s="104" t="s">
        <v>1</v>
      </c>
      <c r="F25" s="104" t="s">
        <v>1</v>
      </c>
      <c r="G25" s="104" t="s">
        <v>1</v>
      </c>
      <c r="H25" s="104" t="s">
        <v>1</v>
      </c>
      <c r="I25" s="104" t="s">
        <v>1</v>
      </c>
      <c r="J25" s="104" t="s">
        <v>1</v>
      </c>
      <c r="K25" s="104" t="s">
        <v>1</v>
      </c>
      <c r="L25" s="157"/>
      <c r="M25" s="30"/>
      <c r="N25" s="86"/>
    </row>
    <row r="26" spans="1:14" ht="13">
      <c r="A26" s="109" t="s">
        <v>11</v>
      </c>
      <c r="B26" s="104">
        <v>780</v>
      </c>
      <c r="C26" s="104">
        <v>390</v>
      </c>
      <c r="D26" s="104">
        <v>240</v>
      </c>
      <c r="E26" s="104">
        <v>65</v>
      </c>
      <c r="F26" s="104">
        <v>35</v>
      </c>
      <c r="G26" s="104">
        <v>50</v>
      </c>
      <c r="H26" s="104">
        <v>35</v>
      </c>
      <c r="I26" s="104">
        <v>5</v>
      </c>
      <c r="J26" s="104">
        <v>10</v>
      </c>
      <c r="K26" s="104">
        <v>1180</v>
      </c>
      <c r="L26" s="157"/>
      <c r="M26" s="30"/>
      <c r="N26" s="86"/>
    </row>
    <row r="27" spans="1:14" ht="13">
      <c r="A27" s="109" t="s">
        <v>10</v>
      </c>
      <c r="B27" s="104">
        <v>55</v>
      </c>
      <c r="C27" s="104">
        <v>5</v>
      </c>
      <c r="D27" s="104">
        <v>0</v>
      </c>
      <c r="E27" s="104">
        <v>0</v>
      </c>
      <c r="F27" s="104">
        <v>0</v>
      </c>
      <c r="G27" s="104">
        <v>5</v>
      </c>
      <c r="H27" s="104">
        <v>0</v>
      </c>
      <c r="I27" s="104">
        <v>0</v>
      </c>
      <c r="J27" s="104">
        <v>5</v>
      </c>
      <c r="K27" s="104">
        <v>60</v>
      </c>
      <c r="L27" s="157"/>
      <c r="M27" s="30"/>
      <c r="N27" s="86"/>
    </row>
    <row r="28" spans="1:14" ht="13">
      <c r="A28" s="109" t="s">
        <v>9</v>
      </c>
      <c r="B28" s="104">
        <v>280</v>
      </c>
      <c r="C28" s="104">
        <v>5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285</v>
      </c>
      <c r="L28" s="157"/>
      <c r="M28" s="30"/>
      <c r="N28" s="86"/>
    </row>
    <row r="29" spans="1:14" ht="13">
      <c r="A29" s="110" t="s">
        <v>8</v>
      </c>
      <c r="B29" s="105">
        <v>645</v>
      </c>
      <c r="C29" s="105">
        <v>150</v>
      </c>
      <c r="D29" s="105">
        <v>50</v>
      </c>
      <c r="E29" s="105">
        <v>15</v>
      </c>
      <c r="F29" s="105">
        <v>80</v>
      </c>
      <c r="G29" s="105">
        <v>5</v>
      </c>
      <c r="H29" s="105">
        <v>0</v>
      </c>
      <c r="I29" s="105">
        <v>0</v>
      </c>
      <c r="J29" s="105">
        <v>5</v>
      </c>
      <c r="K29" s="105">
        <v>795</v>
      </c>
      <c r="L29" s="157"/>
      <c r="M29" s="30"/>
      <c r="N29" s="86"/>
    </row>
    <row r="30" spans="1:14" ht="13">
      <c r="A30" s="137" t="s">
        <v>7</v>
      </c>
      <c r="B30" s="138">
        <v>785</v>
      </c>
      <c r="C30" s="138">
        <v>150</v>
      </c>
      <c r="D30" s="138">
        <v>35</v>
      </c>
      <c r="E30" s="138">
        <v>40</v>
      </c>
      <c r="F30" s="138">
        <v>50</v>
      </c>
      <c r="G30" s="138">
        <v>25</v>
      </c>
      <c r="H30" s="138">
        <v>0</v>
      </c>
      <c r="I30" s="138">
        <v>15</v>
      </c>
      <c r="J30" s="138">
        <v>10</v>
      </c>
      <c r="K30" s="138">
        <v>945</v>
      </c>
      <c r="L30" s="157"/>
      <c r="M30" s="30"/>
      <c r="N30" s="86"/>
    </row>
    <row r="31" spans="1:14" ht="13">
      <c r="A31" s="135" t="s">
        <v>6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57"/>
      <c r="M31" s="30"/>
      <c r="N31" s="86"/>
    </row>
    <row r="32" spans="1:14" ht="13">
      <c r="A32" s="109" t="s">
        <v>5</v>
      </c>
      <c r="B32" s="104">
        <v>0</v>
      </c>
      <c r="C32" s="104">
        <v>5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5</v>
      </c>
      <c r="L32" s="157"/>
      <c r="M32" s="30"/>
      <c r="N32" s="86"/>
    </row>
    <row r="33" spans="1:14" ht="13">
      <c r="A33" s="110" t="s">
        <v>4</v>
      </c>
      <c r="B33" s="105">
        <v>490</v>
      </c>
      <c r="C33" s="105">
        <v>575</v>
      </c>
      <c r="D33" s="105">
        <v>100</v>
      </c>
      <c r="E33" s="105">
        <v>95</v>
      </c>
      <c r="F33" s="105">
        <v>200</v>
      </c>
      <c r="G33" s="105">
        <v>180</v>
      </c>
      <c r="H33" s="105">
        <v>60</v>
      </c>
      <c r="I33" s="105">
        <v>45</v>
      </c>
      <c r="J33" s="105">
        <v>75</v>
      </c>
      <c r="K33" s="105">
        <v>1135</v>
      </c>
      <c r="L33" s="157"/>
      <c r="M33" s="30"/>
      <c r="N33" s="86"/>
    </row>
    <row r="34" spans="1:14" ht="13">
      <c r="A34" s="137" t="s">
        <v>3</v>
      </c>
      <c r="B34" s="138">
        <v>950</v>
      </c>
      <c r="C34" s="138">
        <v>145</v>
      </c>
      <c r="D34" s="138">
        <v>40</v>
      </c>
      <c r="E34" s="138">
        <v>40</v>
      </c>
      <c r="F34" s="138">
        <v>40</v>
      </c>
      <c r="G34" s="138">
        <v>30</v>
      </c>
      <c r="H34" s="138">
        <v>10</v>
      </c>
      <c r="I34" s="138">
        <v>5</v>
      </c>
      <c r="J34" s="138" t="s">
        <v>1</v>
      </c>
      <c r="K34" s="138" t="s">
        <v>1</v>
      </c>
      <c r="L34" s="157"/>
      <c r="M34" s="30"/>
      <c r="N34" s="86"/>
    </row>
    <row r="35" spans="2:13" ht="13">
      <c r="B35" s="30"/>
      <c r="C35" s="30"/>
      <c r="D35" s="30"/>
      <c r="E35" s="30"/>
      <c r="F35" s="30"/>
      <c r="G35" s="30"/>
      <c r="H35" s="30"/>
      <c r="I35" s="30"/>
      <c r="L35" s="30"/>
      <c r="M35" s="86"/>
    </row>
    <row r="36" spans="1:13" ht="13">
      <c r="A36" s="107" t="s">
        <v>169</v>
      </c>
      <c r="B36" s="30"/>
      <c r="C36" s="30"/>
      <c r="D36" s="30"/>
      <c r="E36" s="30"/>
      <c r="F36" s="30"/>
      <c r="G36" s="30"/>
      <c r="H36" s="30"/>
      <c r="I36" s="30"/>
      <c r="L36" s="30"/>
      <c r="M36" s="86"/>
    </row>
    <row r="37" spans="1:13" ht="15.75" customHeight="1">
      <c r="A37" s="2" t="s">
        <v>210</v>
      </c>
      <c r="B37" s="30"/>
      <c r="C37" s="30"/>
      <c r="D37" s="30"/>
      <c r="E37" s="30"/>
      <c r="F37" s="30"/>
      <c r="G37" s="30"/>
      <c r="H37" s="30"/>
      <c r="I37" s="30"/>
      <c r="L37" s="30"/>
      <c r="M37" s="86"/>
    </row>
    <row r="38" ht="15.75" customHeight="1">
      <c r="A38" s="108" t="s">
        <v>196</v>
      </c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2" spans="2:10" ht="15">
      <c r="B42" s="30"/>
      <c r="C42" s="30"/>
      <c r="D42" s="87"/>
      <c r="E42" s="30"/>
      <c r="F42" s="30"/>
      <c r="G42" s="30"/>
      <c r="H42" s="30"/>
      <c r="I42" s="30"/>
      <c r="J42" s="3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Z48"/>
  <sheetViews>
    <sheetView showGridLines="0" workbookViewId="0" topLeftCell="L1">
      <selection activeCell="S6" sqref="S6"/>
    </sheetView>
  </sheetViews>
  <sheetFormatPr defaultColWidth="8.7109375" defaultRowHeight="15"/>
  <cols>
    <col min="1" max="19" width="8.7109375" style="64" customWidth="1"/>
    <col min="20" max="20" width="15.421875" style="64" customWidth="1"/>
    <col min="21" max="21" width="36.8515625" style="64" customWidth="1"/>
    <col min="22" max="22" width="13.140625" style="64" customWidth="1"/>
    <col min="23" max="16384" width="8.7109375" style="64" customWidth="1"/>
  </cols>
  <sheetData>
    <row r="1" ht="12.75">
      <c r="A1" s="88"/>
    </row>
    <row r="2" ht="12.75"/>
    <row r="3" ht="12.75">
      <c r="A3" s="89" t="s">
        <v>206</v>
      </c>
    </row>
    <row r="4" ht="12.75">
      <c r="A4" s="64" t="s">
        <v>186</v>
      </c>
    </row>
    <row r="5" ht="12.75"/>
    <row r="6" ht="12.75"/>
    <row r="7" ht="12.75"/>
    <row r="8" spans="20:21" ht="83.15" customHeight="1">
      <c r="T8" s="99"/>
      <c r="U8" s="91" t="s">
        <v>212</v>
      </c>
    </row>
    <row r="9" spans="20:26" ht="16.5" customHeight="1">
      <c r="T9" s="92" t="s">
        <v>23</v>
      </c>
      <c r="U9" s="144">
        <v>11.928061359428723</v>
      </c>
      <c r="V9" s="146"/>
      <c r="Y9"/>
      <c r="Z9"/>
    </row>
    <row r="10" spans="20:26" ht="16.5" customHeight="1">
      <c r="T10" s="93" t="s">
        <v>33</v>
      </c>
      <c r="U10" s="144">
        <v>6.1249457358222505</v>
      </c>
      <c r="V10" s="146"/>
      <c r="Y10"/>
      <c r="Z10"/>
    </row>
    <row r="11" spans="20:26" ht="16.5" customHeight="1">
      <c r="T11" s="93" t="s">
        <v>30</v>
      </c>
      <c r="U11" s="144">
        <v>5.947901591895803</v>
      </c>
      <c r="V11" s="146"/>
      <c r="Y11"/>
      <c r="Z11"/>
    </row>
    <row r="12" spans="20:26" ht="16.5" customHeight="1">
      <c r="T12" s="93" t="s">
        <v>7</v>
      </c>
      <c r="U12" s="144">
        <v>5.286392847164012</v>
      </c>
      <c r="V12" s="146"/>
      <c r="Y12"/>
      <c r="Z12"/>
    </row>
    <row r="13" spans="20:26" ht="16.5" customHeight="1">
      <c r="T13" s="93" t="s">
        <v>19</v>
      </c>
      <c r="U13" s="144">
        <v>5.086218884717008</v>
      </c>
      <c r="V13" s="146"/>
      <c r="Y13"/>
      <c r="Z13"/>
    </row>
    <row r="14" spans="20:26" ht="16.5" customHeight="1">
      <c r="T14" s="93" t="s">
        <v>14</v>
      </c>
      <c r="U14" s="144">
        <v>4.8892453195431544</v>
      </c>
      <c r="V14" s="146"/>
      <c r="Y14"/>
      <c r="Z14"/>
    </row>
    <row r="15" spans="20:26" ht="16.5" customHeight="1">
      <c r="T15" s="93" t="s">
        <v>8</v>
      </c>
      <c r="U15" s="144">
        <v>4.367411965060704</v>
      </c>
      <c r="V15" s="146"/>
      <c r="Y15"/>
      <c r="Z15"/>
    </row>
    <row r="16" spans="20:26" ht="16.5" customHeight="1">
      <c r="T16" s="93" t="s">
        <v>16</v>
      </c>
      <c r="U16" s="144">
        <v>3.787878787878788</v>
      </c>
      <c r="V16" s="146"/>
      <c r="Y16"/>
      <c r="Z16"/>
    </row>
    <row r="17" spans="20:26" ht="16.5" customHeight="1">
      <c r="T17" s="93" t="s">
        <v>15</v>
      </c>
      <c r="U17" s="144">
        <v>3.1479946108405015</v>
      </c>
      <c r="V17" s="146"/>
      <c r="Y17"/>
      <c r="Z17"/>
    </row>
    <row r="18" spans="20:26" ht="16.5" customHeight="1">
      <c r="T18" s="93" t="s">
        <v>11</v>
      </c>
      <c r="U18" s="144">
        <v>2.426606446314925</v>
      </c>
      <c r="V18" s="146"/>
      <c r="Y18"/>
      <c r="Z18"/>
    </row>
    <row r="19" spans="20:26" ht="16.5" customHeight="1">
      <c r="T19" s="93" t="s">
        <v>10</v>
      </c>
      <c r="U19" s="144">
        <v>2.0221787345075017</v>
      </c>
      <c r="V19" s="146"/>
      <c r="Y19"/>
      <c r="Z19"/>
    </row>
    <row r="20" spans="20:26" ht="16.5" customHeight="1">
      <c r="T20" s="93" t="s">
        <v>32</v>
      </c>
      <c r="U20" s="144">
        <v>1.3530961111398028</v>
      </c>
      <c r="V20" s="146"/>
      <c r="Y20"/>
      <c r="Z20"/>
    </row>
    <row r="21" spans="20:26" ht="16.5" customHeight="1">
      <c r="T21" s="93" t="s">
        <v>26</v>
      </c>
      <c r="U21" s="144">
        <v>1.1419022420275728</v>
      </c>
      <c r="V21" s="146"/>
      <c r="Y21"/>
      <c r="Z21"/>
    </row>
    <row r="22" spans="20:26" ht="16.5" customHeight="1">
      <c r="T22" s="93" t="s">
        <v>27</v>
      </c>
      <c r="U22" s="144">
        <v>0.9732671682407555</v>
      </c>
      <c r="V22" s="146"/>
      <c r="Y22"/>
      <c r="Z22"/>
    </row>
    <row r="23" spans="20:26" ht="16.5" customHeight="1">
      <c r="T23" s="93" t="s">
        <v>18</v>
      </c>
      <c r="U23" s="144">
        <v>0.7368421052631579</v>
      </c>
      <c r="V23" s="146"/>
      <c r="Y23"/>
      <c r="Z23"/>
    </row>
    <row r="24" spans="20:26" ht="16.5" customHeight="1">
      <c r="T24" s="93" t="s">
        <v>9</v>
      </c>
      <c r="U24" s="144">
        <v>0.7058591243397996</v>
      </c>
      <c r="V24" s="146"/>
      <c r="Y24"/>
      <c r="Z24"/>
    </row>
    <row r="25" spans="20:26" ht="16.5" customHeight="1">
      <c r="T25" s="93" t="s">
        <v>22</v>
      </c>
      <c r="U25" s="144">
        <v>0</v>
      </c>
      <c r="V25" s="146"/>
      <c r="Y25"/>
      <c r="Z25"/>
    </row>
    <row r="26" ht="16.5" customHeight="1" thickBot="1">
      <c r="V26" s="146"/>
    </row>
    <row r="27" spans="20:22" ht="16.5" customHeight="1" thickTop="1">
      <c r="T27" s="94" t="s">
        <v>4</v>
      </c>
      <c r="U27" s="145">
        <v>5.229028697571744</v>
      </c>
      <c r="V27" s="146"/>
    </row>
    <row r="28" spans="20:22" ht="16.5" customHeight="1">
      <c r="T28" s="92" t="s">
        <v>5</v>
      </c>
      <c r="U28" s="144">
        <v>3.240740740740741</v>
      </c>
      <c r="V28" s="146"/>
    </row>
    <row r="29" spans="20:22" ht="16.5" customHeight="1">
      <c r="T29" s="92" t="s">
        <v>6</v>
      </c>
      <c r="U29" s="144">
        <v>0.24390243902439024</v>
      </c>
      <c r="V29" s="146"/>
    </row>
    <row r="30" ht="16.5" customHeight="1">
      <c r="V30" s="146"/>
    </row>
    <row r="31" ht="15">
      <c r="V31" s="146"/>
    </row>
    <row r="32" ht="14">
      <c r="T32" s="153" t="s">
        <v>209</v>
      </c>
    </row>
    <row r="33" ht="14">
      <c r="T33" s="153" t="s">
        <v>208</v>
      </c>
    </row>
    <row r="34" ht="15.5">
      <c r="T34" s="154" t="s">
        <v>197</v>
      </c>
    </row>
    <row r="38" ht="15">
      <c r="C38" s="79"/>
    </row>
    <row r="40" ht="15">
      <c r="C40" s="79"/>
    </row>
    <row r="41" ht="15">
      <c r="C41" s="79"/>
    </row>
    <row r="42" ht="15">
      <c r="C42" s="79"/>
    </row>
    <row r="43" ht="15">
      <c r="C43" s="79"/>
    </row>
    <row r="44" ht="15">
      <c r="C44" s="79"/>
    </row>
    <row r="48" spans="4:8" ht="15">
      <c r="D48" s="90"/>
      <c r="E48" s="90"/>
      <c r="F48" s="90"/>
      <c r="G48" s="90"/>
      <c r="H48" s="90"/>
    </row>
    <row r="85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2024-03-07T15:08:50Z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