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576" tabRatio="517" activeTab="0"/>
  </bookViews>
  <sheets>
    <sheet name="Figure 1" sheetId="54" r:id="rId1"/>
    <sheet name="Figure 2" sheetId="55" r:id="rId2"/>
    <sheet name="Table1" sheetId="52" r:id="rId3"/>
    <sheet name="Table2" sheetId="53" r:id="rId4"/>
  </sheets>
  <definedNames/>
  <calcPr calcId="191029"/>
  <extLst/>
</workbook>
</file>

<file path=xl/sharedStrings.xml><?xml version="1.0" encoding="utf-8"?>
<sst xmlns="http://schemas.openxmlformats.org/spreadsheetml/2006/main" count="199" uniqueCount="140">
  <si>
    <t>Country</t>
  </si>
  <si>
    <t>SE</t>
  </si>
  <si>
    <t>IE</t>
  </si>
  <si>
    <t>IT</t>
  </si>
  <si>
    <t>FI</t>
  </si>
  <si>
    <t>PT</t>
  </si>
  <si>
    <t>CZ</t>
  </si>
  <si>
    <t>BE</t>
  </si>
  <si>
    <t>AT</t>
  </si>
  <si>
    <t>DE</t>
  </si>
  <si>
    <t>FR</t>
  </si>
  <si>
    <t>ES</t>
  </si>
  <si>
    <t>NL</t>
  </si>
  <si>
    <t>DK</t>
  </si>
  <si>
    <t>Total</t>
  </si>
  <si>
    <t>Growth</t>
  </si>
  <si>
    <t>AMSTERDAM/SCHIPHOL</t>
  </si>
  <si>
    <t>MADRID/BARAJAS</t>
  </si>
  <si>
    <t>ROMA/FIUMICINO</t>
  </si>
  <si>
    <t>PALMA DE MALLORCA</t>
  </si>
  <si>
    <t>MILANO/MALPENSA</t>
  </si>
  <si>
    <t>DUBLIN</t>
  </si>
  <si>
    <t>STOCKHOLM/ARLANDA</t>
  </si>
  <si>
    <t>HAMBURG</t>
  </si>
  <si>
    <t>PRAHA/RUZYNE</t>
  </si>
  <si>
    <t>Extra-EU</t>
  </si>
  <si>
    <t>Intra-EU</t>
  </si>
  <si>
    <t>Jan</t>
  </si>
  <si>
    <t>Feb</t>
  </si>
  <si>
    <t>Mar</t>
  </si>
  <si>
    <t>Apr</t>
  </si>
  <si>
    <t>May</t>
  </si>
  <si>
    <t>Jun</t>
  </si>
  <si>
    <t>Nat.</t>
  </si>
  <si>
    <t>Dec</t>
  </si>
  <si>
    <t>Nov</t>
  </si>
  <si>
    <t>Oct</t>
  </si>
  <si>
    <t>Sep</t>
  </si>
  <si>
    <t>Aug</t>
  </si>
  <si>
    <t>Jul</t>
  </si>
  <si>
    <t>Airports*</t>
  </si>
  <si>
    <t>HU</t>
  </si>
  <si>
    <t>PL</t>
  </si>
  <si>
    <t>RO</t>
  </si>
  <si>
    <t>EL</t>
  </si>
  <si>
    <t>KØBENHAVN/KASTRUP</t>
  </si>
  <si>
    <t>DÜSSELDORF</t>
  </si>
  <si>
    <t>BERLIN/TEGEL</t>
  </si>
  <si>
    <t>HELSINKI/VANTAA</t>
  </si>
  <si>
    <t>* For more details about the data presented, please see the notes from the “Methodology” section.</t>
  </si>
  <si>
    <t>Year Y-1</t>
  </si>
  <si>
    <t>Year Y</t>
  </si>
  <si>
    <t>WARSZAWA/CHOPINA</t>
  </si>
  <si>
    <t>BRUSSELS</t>
  </si>
  <si>
    <t>2014-100</t>
  </si>
  <si>
    <t>BARCELONA/EL PRAT</t>
  </si>
  <si>
    <t>ATHINAI/ELEFTHERIOS VENIZELOS</t>
  </si>
  <si>
    <t>MALAGA/COSTA DEL SOL</t>
  </si>
  <si>
    <t>(million passengers)*</t>
  </si>
  <si>
    <t>(%)</t>
  </si>
  <si>
    <r>
      <t>Source:</t>
    </r>
    <r>
      <rPr>
        <sz val="9"/>
        <rFont val="Arial"/>
        <family val="2"/>
      </rPr>
      <t xml:space="preserve"> Eurostat (online data code: avia_paoc)</t>
    </r>
  </si>
  <si>
    <r>
      <t>Source:</t>
    </r>
    <r>
      <rPr>
        <sz val="9"/>
        <rFont val="Arial"/>
        <family val="2"/>
      </rPr>
      <t xml:space="preserve"> Eurostat (online data code: avia_paoa)</t>
    </r>
  </si>
  <si>
    <t>(thousand)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</si>
  <si>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</si>
  <si>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</si>
  <si>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</si>
  <si>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</si>
  <si>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</si>
  <si>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</si>
  <si>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</si>
  <si>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</si>
  <si>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</si>
  <si>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</si>
  <si>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</si>
  <si>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</si>
  <si>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</si>
  <si>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</si>
  <si>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</si>
  <si>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</si>
  <si>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</si>
  <si>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</si>
  <si>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</si>
  <si>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</si>
  <si>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</si>
  <si>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</si>
  <si>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</si>
  <si>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</si>
  <si>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</si>
  <si>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</si>
  <si>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</si>
  <si>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</si>
  <si>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</si>
  <si>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</si>
  <si>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Turkey</t>
  </si>
  <si>
    <t>Montenegro</t>
  </si>
  <si>
    <t>Czechia</t>
  </si>
  <si>
    <t>Jan-18</t>
  </si>
  <si>
    <t>Feb-18</t>
  </si>
  <si>
    <t>Mar-18</t>
  </si>
  <si>
    <t>Apr-18</t>
  </si>
  <si>
    <t>May-18</t>
  </si>
  <si>
    <t>Jun-18</t>
  </si>
  <si>
    <t>Total 
2018</t>
  </si>
  <si>
    <t>ALICANTE</t>
  </si>
  <si>
    <t>North Macedonia</t>
  </si>
  <si>
    <t>Jul-18</t>
  </si>
  <si>
    <t>Aug-18</t>
  </si>
  <si>
    <t>Sep-18</t>
  </si>
  <si>
    <t>Oct-18</t>
  </si>
  <si>
    <t>Nov-18</t>
  </si>
  <si>
    <t>Dec-18</t>
  </si>
  <si>
    <t>Table 1: Passengers carried per country: monthly data for 2018 and in the first semester of 2019</t>
  </si>
  <si>
    <t>Jan-19</t>
  </si>
  <si>
    <t>Feb-19</t>
  </si>
  <si>
    <t>Mar-19</t>
  </si>
  <si>
    <t>Apr-19</t>
  </si>
  <si>
    <t>May-19</t>
  </si>
  <si>
    <t>Jun-19</t>
  </si>
  <si>
    <t>Growth 2018/2019</t>
  </si>
  <si>
    <t>min 2018</t>
  </si>
  <si>
    <t>max 2018</t>
  </si>
  <si>
    <t>Serbia</t>
  </si>
  <si>
    <t>Rank 2018</t>
  </si>
  <si>
    <t>:</t>
  </si>
  <si>
    <t>PARIS-CHARLES DE GAULLE</t>
  </si>
  <si>
    <t>PARIS-ORLY</t>
  </si>
  <si>
    <t>WIEN-SCHWECHAT</t>
  </si>
  <si>
    <t>BUDAPEST/LISZT FERENC INTERNATIONAL</t>
  </si>
  <si>
    <t>BUCURESTI/HENRI COANDA</t>
  </si>
  <si>
    <t>GRAN CANARIA</t>
  </si>
  <si>
    <t>MÜNCHEN</t>
  </si>
  <si>
    <t>FRANKFÜRT/MAIN</t>
  </si>
  <si>
    <t>KÖLN/BONN</t>
  </si>
  <si>
    <t>NICE-CÔTE D'AZUR</t>
  </si>
  <si>
    <t>* Top-30 airports according to the total annual passengers handled in 2018</t>
  </si>
  <si>
    <t>Figure 1: Share of and change in EU-27 monthly passengers carried in 2018 and in the first semester of 2019</t>
  </si>
  <si>
    <t>Figure 2: Change in EU-27 monthly passengers carried for 2018 and in the first semester of 2019 (compared to the same month of the previous year)*</t>
  </si>
  <si>
    <t>EU-27</t>
  </si>
  <si>
    <t>Growth 2018-2019
based on months available in 2019
(%)</t>
  </si>
  <si>
    <t>Table 2: Passengers handled in top EU-27 airports: monthly data for 2018 and in the first semester of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</si>
</sst>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2">
    <font>
      <sz val="10"/>
      <name val="Arial "/>
      <family val="2"/>
    </font>
    <font>
      <sz val="10"/>
      <name val="Arial"/>
      <family val="2"/>
    </font>
    <font>
      <b/>
      <i/>
      <sz val="10"/>
      <name val="Arial 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8"/>
      <color rgb="FF000000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5"/>
      <name val="+mn-cs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 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hair">
        <color indexed="11"/>
      </bottom>
    </border>
    <border>
      <left style="thin"/>
      <right/>
      <top/>
      <bottom style="hair">
        <color indexed="11"/>
      </bottom>
    </border>
    <border>
      <left style="hair">
        <color indexed="11"/>
      </left>
      <right style="hair">
        <color indexed="11"/>
      </right>
      <top/>
      <bottom style="hair">
        <color indexed="11"/>
      </bottom>
    </border>
    <border>
      <left style="hair">
        <color indexed="11"/>
      </left>
      <right/>
      <top/>
      <bottom style="hair">
        <color indexed="11"/>
      </bottom>
    </border>
    <border>
      <left style="thin"/>
      <right style="thin"/>
      <top/>
      <bottom style="hair">
        <color indexed="11"/>
      </bottom>
    </border>
    <border>
      <left/>
      <right/>
      <top style="hair">
        <color indexed="11"/>
      </top>
      <bottom style="hair">
        <color indexed="11"/>
      </bottom>
    </border>
    <border>
      <left style="thin"/>
      <right/>
      <top style="hair">
        <color indexed="11"/>
      </top>
      <bottom style="hair">
        <color indexed="11"/>
      </bottom>
    </border>
    <border>
      <left style="hair">
        <color indexed="11"/>
      </left>
      <right style="hair">
        <color indexed="11"/>
      </right>
      <top style="hair">
        <color indexed="11"/>
      </top>
      <bottom style="hair">
        <color indexed="11"/>
      </bottom>
    </border>
    <border>
      <left style="hair">
        <color indexed="11"/>
      </left>
      <right/>
      <top style="hair">
        <color indexed="11"/>
      </top>
      <bottom style="hair">
        <color indexed="11"/>
      </bottom>
    </border>
    <border>
      <left style="thin"/>
      <right style="thin"/>
      <top style="hair">
        <color indexed="11"/>
      </top>
      <bottom style="thin"/>
    </border>
    <border>
      <left style="thin"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thin"/>
      <top style="hair">
        <color theme="0" tint="-0.24993999302387238"/>
      </top>
      <bottom style="hair">
        <color theme="0" tint="-0.24993999302387238"/>
      </bottom>
    </border>
    <border>
      <left/>
      <right style="thin"/>
      <top style="hair">
        <color indexed="11"/>
      </top>
      <bottom style="thin"/>
    </border>
    <border>
      <left style="thin"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thin"/>
      <top style="hair">
        <color theme="0" tint="-0.24993999302387238"/>
      </top>
      <bottom style="thin"/>
    </border>
    <border>
      <left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/>
      <right style="thin"/>
      <top style="hair">
        <color indexed="11"/>
      </top>
      <bottom style="hair">
        <color indexed="11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hair">
        <color indexed="11"/>
      </left>
      <right style="hair">
        <color indexed="11"/>
      </right>
      <top style="hair">
        <color rgb="FFC0C0C0"/>
      </top>
      <bottom style="thin">
        <color rgb="FF000000"/>
      </bottom>
    </border>
    <border>
      <left/>
      <right style="hair">
        <color indexed="11"/>
      </right>
      <top style="hair">
        <color rgb="FFC0C0C0"/>
      </top>
      <bottom style="thin">
        <color rgb="FF000000"/>
      </bottom>
    </border>
    <border>
      <left style="thin"/>
      <right style="hair">
        <color indexed="11"/>
      </right>
      <top style="hair">
        <color rgb="FFC0C0C0"/>
      </top>
      <bottom/>
    </border>
    <border>
      <left style="hair">
        <color indexed="11"/>
      </left>
      <right style="hair">
        <color indexed="11"/>
      </right>
      <top style="hair">
        <color rgb="FFC0C0C0"/>
      </top>
      <bottom/>
    </border>
    <border>
      <left/>
      <right style="hair">
        <color indexed="11"/>
      </right>
      <top style="hair">
        <color rgb="FFC0C0C0"/>
      </top>
      <bottom/>
    </border>
    <border>
      <left style="hair">
        <color indexed="22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/>
      <top/>
      <bottom style="hair">
        <color indexed="11"/>
      </bottom>
    </border>
    <border>
      <left/>
      <right style="hair">
        <color indexed="11"/>
      </right>
      <top/>
      <bottom style="hair">
        <color indexed="11"/>
      </bottom>
    </border>
    <border>
      <left style="thin"/>
      <right style="thin"/>
      <top/>
      <bottom style="hair">
        <color theme="0" tint="-0.24993999302387238"/>
      </bottom>
    </border>
    <border>
      <left style="hair">
        <color indexed="11"/>
      </left>
      <right/>
      <top style="hair">
        <color rgb="FFC0C0C0"/>
      </top>
      <bottom style="thin">
        <color rgb="FF000000"/>
      </bottom>
    </border>
    <border>
      <left style="thin"/>
      <right style="hair">
        <color theme="0" tint="-0.24993999302387238"/>
      </right>
      <top style="hair">
        <color theme="0" tint="-0.24993999302387238"/>
      </top>
      <bottom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/>
    </border>
    <border>
      <left style="hair">
        <color theme="0" tint="-0.24993999302387238"/>
      </left>
      <right style="thin"/>
      <top style="hair">
        <color theme="0" tint="-0.24993999302387238"/>
      </top>
      <bottom/>
    </border>
    <border>
      <left style="thin"/>
      <right/>
      <top style="hair">
        <color indexed="11"/>
      </top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hair">
        <color theme="0" tint="-0.24993999302387238"/>
      </right>
      <top/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 style="thin"/>
      <right style="hair">
        <color theme="0" tint="-0.24993999302387238"/>
      </right>
      <top/>
      <bottom/>
    </border>
    <border>
      <left style="hair">
        <color theme="0" tint="-0.24993999302387238"/>
      </left>
      <right style="hair">
        <color theme="0" tint="-0.24993999302387238"/>
      </right>
      <top/>
      <bottom/>
    </border>
    <border>
      <left style="thin"/>
      <right/>
      <top/>
      <bottom style="thin"/>
    </border>
    <border>
      <left/>
      <right style="hair">
        <color indexed="11"/>
      </right>
      <top/>
      <bottom/>
    </border>
    <border>
      <left style="thin"/>
      <right style="hair">
        <color indexed="11"/>
      </right>
      <top style="hair">
        <color indexed="11"/>
      </top>
      <bottom style="thin">
        <color rgb="FF000000"/>
      </bottom>
    </border>
    <border>
      <left/>
      <right style="hair">
        <color indexed="11"/>
      </right>
      <top style="hair">
        <color indexed="11"/>
      </top>
      <bottom style="thin">
        <color rgb="FF000000"/>
      </bottom>
    </border>
    <border>
      <left/>
      <right style="thin"/>
      <top style="hair">
        <color indexed="11"/>
      </top>
      <bottom style="thin">
        <color rgb="FF000000"/>
      </bottom>
    </border>
    <border>
      <left/>
      <right/>
      <top style="hair">
        <color indexed="11"/>
      </top>
      <bottom style="thin">
        <color rgb="FF000000"/>
      </bottom>
    </border>
    <border>
      <left/>
      <right/>
      <top style="hair">
        <color theme="0" tint="-0.24993999302387238"/>
      </top>
      <bottom style="thin">
        <color rgb="FF000000"/>
      </bottom>
    </border>
    <border>
      <left style="thin"/>
      <right style="hair">
        <color indexed="11"/>
      </right>
      <top style="hair">
        <color indexed="11"/>
      </top>
      <bottom style="thin"/>
    </border>
    <border>
      <left/>
      <right style="hair">
        <color indexed="11"/>
      </right>
      <top style="hair">
        <color indexed="11"/>
      </top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hair">
        <color indexed="11"/>
      </top>
      <bottom/>
    </border>
    <border>
      <left style="thin"/>
      <right/>
      <top style="hair">
        <color indexed="11"/>
      </top>
      <bottom/>
    </border>
    <border>
      <left style="hair">
        <color indexed="11"/>
      </left>
      <right style="hair">
        <color indexed="11"/>
      </right>
      <top style="hair">
        <color indexed="11"/>
      </top>
      <bottom/>
    </border>
    <border>
      <left style="hair">
        <color indexed="11"/>
      </left>
      <right/>
      <top style="hair">
        <color indexed="11"/>
      </top>
      <bottom/>
    </border>
    <border>
      <left style="hair">
        <color indexed="11"/>
      </left>
      <right/>
      <top/>
      <bottom/>
    </border>
    <border>
      <left style="thin"/>
      <right/>
      <top style="hair">
        <color indexed="11"/>
      </top>
      <bottom style="thin">
        <color rgb="FF000000"/>
      </bottom>
    </border>
    <border>
      <left style="hair">
        <color indexed="11"/>
      </left>
      <right style="hair">
        <color indexed="11"/>
      </right>
      <top style="hair">
        <color indexed="11"/>
      </top>
      <bottom style="thin">
        <color rgb="FF000000"/>
      </bottom>
    </border>
    <border>
      <left style="hair">
        <color indexed="11"/>
      </left>
      <right/>
      <top style="hair">
        <color indexed="11"/>
      </top>
      <bottom style="thin">
        <color rgb="FF000000"/>
      </bottom>
    </border>
    <border>
      <left style="thin"/>
      <right style="thin"/>
      <top style="hair">
        <color indexed="11"/>
      </top>
      <bottom style="thin">
        <color rgb="FF000000"/>
      </bottom>
    </border>
    <border>
      <left/>
      <right/>
      <top style="hair">
        <color indexed="11"/>
      </top>
      <bottom style="thin"/>
    </border>
    <border>
      <left style="thin"/>
      <right style="hair">
        <color indexed="11"/>
      </right>
      <top style="thin">
        <color rgb="FF000000"/>
      </top>
      <bottom style="hair">
        <color indexed="11"/>
      </bottom>
    </border>
    <border>
      <left style="thin"/>
      <right style="hair">
        <color indexed="11"/>
      </right>
      <top/>
      <bottom style="hair">
        <color indexed="11"/>
      </bottom>
    </border>
    <border>
      <left/>
      <right/>
      <top style="thin">
        <color rgb="FF000000"/>
      </top>
      <bottom style="hair">
        <color indexed="11"/>
      </bottom>
    </border>
    <border>
      <left style="thin"/>
      <right style="thin"/>
      <top style="thin">
        <color rgb="FF000000"/>
      </top>
      <bottom style="hair">
        <color rgb="FFC0C0C0"/>
      </bottom>
    </border>
    <border>
      <left style="thin"/>
      <right style="thin"/>
      <top style="hair">
        <color rgb="FFC0C0C0"/>
      </top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 style="thin"/>
      <right style="thin"/>
      <top style="hair">
        <color rgb="FFC0C0C0"/>
      </top>
      <bottom style="thin">
        <color rgb="FF000000"/>
      </bottom>
    </border>
    <border>
      <left style="thin"/>
      <right/>
      <top style="hair">
        <color rgb="FFC0C0C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7" fillId="0" borderId="0">
      <alignment/>
      <protection/>
    </xf>
  </cellStyleXfs>
  <cellXfs count="152">
    <xf numFmtId="0" fontId="0" fillId="0" borderId="0" xfId="0"/>
    <xf numFmtId="1" fontId="3" fillId="0" borderId="1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1" fontId="3" fillId="0" borderId="0" xfId="21" applyNumberFormat="1" applyFont="1" applyBorder="1">
      <alignment/>
      <protection/>
    </xf>
    <xf numFmtId="1" fontId="3" fillId="2" borderId="0" xfId="21" applyNumberFormat="1" applyFont="1" applyFill="1" applyBorder="1">
      <alignment/>
      <protection/>
    </xf>
    <xf numFmtId="1" fontId="3" fillId="0" borderId="0" xfId="0" applyNumberFormat="1" applyFont="1"/>
    <xf numFmtId="3" fontId="3" fillId="0" borderId="0" xfId="0" applyNumberFormat="1" applyFont="1"/>
    <xf numFmtId="164" fontId="3" fillId="0" borderId="0" xfId="15" applyNumberFormat="1" applyFont="1"/>
    <xf numFmtId="164" fontId="3" fillId="2" borderId="0" xfId="15" applyNumberFormat="1" applyFont="1" applyFill="1"/>
    <xf numFmtId="0" fontId="3" fillId="3" borderId="0" xfId="21" applyFont="1" applyFill="1">
      <alignment/>
      <protection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21" applyFont="1" applyFill="1">
      <alignment/>
      <protection/>
    </xf>
    <xf numFmtId="9" fontId="3" fillId="3" borderId="0" xfId="15" applyFont="1" applyFill="1"/>
    <xf numFmtId="9" fontId="3" fillId="0" borderId="0" xfId="21" applyNumberFormat="1" applyFont="1">
      <alignment/>
      <protection/>
    </xf>
    <xf numFmtId="0" fontId="5" fillId="0" borderId="0" xfId="0" applyFont="1" applyAlignment="1">
      <alignment wrapText="1"/>
    </xf>
    <xf numFmtId="0" fontId="4" fillId="0" borderId="0" xfId="21" applyFont="1">
      <alignment/>
      <protection/>
    </xf>
    <xf numFmtId="0" fontId="4" fillId="0" borderId="2" xfId="21" applyFont="1" applyFill="1" applyBorder="1" applyAlignment="1">
      <alignment horizontal="left" vertical="center"/>
      <protection/>
    </xf>
    <xf numFmtId="3" fontId="3" fillId="0" borderId="3" xfId="21" applyNumberFormat="1" applyFont="1" applyFill="1" applyBorder="1" applyAlignment="1">
      <alignment horizontal="right" vertical="center"/>
      <protection/>
    </xf>
    <xf numFmtId="3" fontId="3" fillId="0" borderId="4" xfId="21" applyNumberFormat="1" applyFont="1" applyFill="1" applyBorder="1" applyAlignment="1">
      <alignment horizontal="right" vertical="center"/>
      <protection/>
    </xf>
    <xf numFmtId="3" fontId="3" fillId="0" borderId="5" xfId="21" applyNumberFormat="1" applyFont="1" applyFill="1" applyBorder="1" applyAlignment="1">
      <alignment horizontal="right" vertical="center"/>
      <protection/>
    </xf>
    <xf numFmtId="3" fontId="3" fillId="0" borderId="6" xfId="21" applyNumberFormat="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3" fontId="3" fillId="0" borderId="8" xfId="21" applyNumberFormat="1" applyFont="1" applyFill="1" applyBorder="1" applyAlignment="1">
      <alignment horizontal="right" vertical="center"/>
      <protection/>
    </xf>
    <xf numFmtId="3" fontId="3" fillId="0" borderId="9" xfId="21" applyNumberFormat="1" applyFont="1" applyFill="1" applyBorder="1" applyAlignment="1">
      <alignment horizontal="right" vertical="center"/>
      <protection/>
    </xf>
    <xf numFmtId="3" fontId="3" fillId="0" borderId="10" xfId="21" applyNumberFormat="1" applyFont="1" applyFill="1" applyBorder="1" applyAlignment="1">
      <alignment horizontal="right" vertical="center"/>
      <protection/>
    </xf>
    <xf numFmtId="3" fontId="3" fillId="2" borderId="5" xfId="21" applyNumberFormat="1" applyFont="1" applyFill="1" applyBorder="1" applyAlignment="1">
      <alignment horizontal="right" vertical="center"/>
      <protection/>
    </xf>
    <xf numFmtId="3" fontId="3" fillId="0" borderId="11" xfId="21" applyNumberFormat="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horizontal="left" vertical="center" wrapText="1"/>
      <protection/>
    </xf>
    <xf numFmtId="3" fontId="3" fillId="0" borderId="12" xfId="21" applyNumberFormat="1" applyFont="1" applyFill="1" applyBorder="1" applyAlignment="1">
      <alignment horizontal="right" vertical="center"/>
      <protection/>
    </xf>
    <xf numFmtId="3" fontId="3" fillId="0" borderId="13" xfId="21" applyNumberFormat="1" applyFont="1" applyFill="1" applyBorder="1" applyAlignment="1">
      <alignment horizontal="right" vertical="center"/>
      <protection/>
    </xf>
    <xf numFmtId="3" fontId="3" fillId="0" borderId="14" xfId="21" applyNumberFormat="1" applyFont="1" applyFill="1" applyBorder="1" applyAlignment="1">
      <alignment horizontal="right" vertical="center"/>
      <protection/>
    </xf>
    <xf numFmtId="0" fontId="4" fillId="0" borderId="15" xfId="21" applyFont="1" applyFill="1" applyBorder="1" applyAlignment="1">
      <alignment horizontal="left" vertical="center"/>
      <protection/>
    </xf>
    <xf numFmtId="3" fontId="3" fillId="0" borderId="16" xfId="21" applyNumberFormat="1" applyFont="1" applyFill="1" applyBorder="1" applyAlignment="1">
      <alignment horizontal="right" vertical="center"/>
      <protection/>
    </xf>
    <xf numFmtId="3" fontId="3" fillId="0" borderId="17" xfId="21" applyNumberFormat="1" applyFont="1" applyFill="1" applyBorder="1" applyAlignment="1">
      <alignment horizontal="right" vertical="center"/>
      <protection/>
    </xf>
    <xf numFmtId="3" fontId="3" fillId="0" borderId="18" xfId="21" applyNumberFormat="1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>
      <alignment horizontal="left" vertical="center" wrapText="1"/>
      <protection/>
    </xf>
    <xf numFmtId="0" fontId="3" fillId="0" borderId="0" xfId="21" applyFont="1" applyFill="1">
      <alignment/>
      <protection/>
    </xf>
    <xf numFmtId="3" fontId="3" fillId="0" borderId="19" xfId="21" applyNumberFormat="1" applyFont="1" applyFill="1" applyBorder="1" applyAlignment="1">
      <alignment horizontal="right" vertical="center"/>
      <protection/>
    </xf>
    <xf numFmtId="3" fontId="3" fillId="0" borderId="20" xfId="21" applyNumberFormat="1" applyFont="1" applyFill="1" applyBorder="1" applyAlignment="1">
      <alignment horizontal="right" vertical="center"/>
      <protection/>
    </xf>
    <xf numFmtId="0" fontId="3" fillId="0" borderId="0" xfId="21" applyFont="1" applyAlignment="1">
      <alignment horizontal="left"/>
      <protection/>
    </xf>
    <xf numFmtId="0" fontId="4" fillId="0" borderId="0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0" fontId="3" fillId="0" borderId="0" xfId="21" applyFont="1" applyAlignment="1">
      <alignment horizontal="center" vertical="center"/>
      <protection/>
    </xf>
    <xf numFmtId="10" fontId="3" fillId="0" borderId="0" xfId="15" applyNumberFormat="1" applyFont="1"/>
    <xf numFmtId="0" fontId="3" fillId="0" borderId="21" xfId="21" applyFont="1" applyBorder="1" applyAlignment="1">
      <alignment horizontal="center" vertical="center"/>
      <protection/>
    </xf>
    <xf numFmtId="3" fontId="3" fillId="0" borderId="22" xfId="21" applyNumberFormat="1" applyFont="1" applyBorder="1" applyAlignment="1">
      <alignment horizontal="right" vertical="center"/>
      <protection/>
    </xf>
    <xf numFmtId="0" fontId="4" fillId="4" borderId="23" xfId="21" applyFont="1" applyFill="1" applyBorder="1" applyAlignment="1">
      <alignment horizontal="center" vertical="center"/>
      <protection/>
    </xf>
    <xf numFmtId="0" fontId="4" fillId="4" borderId="24" xfId="21" applyFont="1" applyFill="1" applyBorder="1" applyAlignment="1">
      <alignment horizontal="center" vertical="center"/>
      <protection/>
    </xf>
    <xf numFmtId="0" fontId="4" fillId="4" borderId="25" xfId="21" applyFont="1" applyFill="1" applyBorder="1" applyAlignment="1">
      <alignment horizontal="center" vertical="center"/>
      <protection/>
    </xf>
    <xf numFmtId="0" fontId="4" fillId="4" borderId="26" xfId="21" applyFont="1" applyFill="1" applyBorder="1" applyAlignment="1">
      <alignment horizontal="center" vertical="center"/>
      <protection/>
    </xf>
    <xf numFmtId="0" fontId="4" fillId="4" borderId="27" xfId="21" applyFont="1" applyFill="1" applyBorder="1" applyAlignment="1">
      <alignment horizontal="center" vertical="center"/>
      <protection/>
    </xf>
    <xf numFmtId="0" fontId="4" fillId="5" borderId="28" xfId="0" applyFont="1" applyFill="1" applyBorder="1" applyAlignment="1">
      <alignment horizontal="left" vertical="center" wrapText="1"/>
    </xf>
    <xf numFmtId="3" fontId="4" fillId="5" borderId="29" xfId="0" applyNumberFormat="1" applyFont="1" applyFill="1" applyBorder="1" applyAlignment="1">
      <alignment horizontal="right" vertical="center" wrapText="1"/>
    </xf>
    <xf numFmtId="3" fontId="4" fillId="5" borderId="30" xfId="0" applyNumberFormat="1" applyFont="1" applyFill="1" applyBorder="1" applyAlignment="1">
      <alignment horizontal="right" vertical="center" wrapText="1"/>
    </xf>
    <xf numFmtId="0" fontId="3" fillId="0" borderId="31" xfId="21" applyFont="1" applyBorder="1" applyAlignment="1">
      <alignment horizontal="center" vertical="center"/>
      <protection/>
    </xf>
    <xf numFmtId="3" fontId="3" fillId="0" borderId="32" xfId="21" applyNumberFormat="1" applyFont="1" applyBorder="1" applyAlignment="1">
      <alignment horizontal="right" vertical="center"/>
      <protection/>
    </xf>
    <xf numFmtId="3" fontId="3" fillId="0" borderId="33" xfId="21" applyNumberFormat="1" applyFont="1" applyBorder="1" applyAlignment="1">
      <alignment horizontal="right" vertical="center"/>
      <protection/>
    </xf>
    <xf numFmtId="0" fontId="4" fillId="4" borderId="34" xfId="21" applyFont="1" applyFill="1" applyBorder="1" applyAlignment="1">
      <alignment horizontal="center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2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21" applyFont="1">
      <alignment/>
      <protection/>
    </xf>
    <xf numFmtId="3" fontId="3" fillId="0" borderId="35" xfId="21" applyNumberFormat="1" applyFont="1" applyFill="1" applyBorder="1" applyAlignment="1">
      <alignment horizontal="right" vertical="center"/>
      <protection/>
    </xf>
    <xf numFmtId="3" fontId="3" fillId="0" borderId="36" xfId="21" applyNumberFormat="1" applyFont="1" applyFill="1" applyBorder="1" applyAlignment="1">
      <alignment horizontal="right" vertical="center"/>
      <protection/>
    </xf>
    <xf numFmtId="3" fontId="3" fillId="0" borderId="37" xfId="21" applyNumberFormat="1" applyFont="1" applyFill="1" applyBorder="1" applyAlignment="1">
      <alignment horizontal="right" vertical="center"/>
      <protection/>
    </xf>
    <xf numFmtId="165" fontId="3" fillId="0" borderId="3" xfId="15" applyNumberFormat="1" applyFont="1" applyFill="1" applyBorder="1" applyAlignment="1">
      <alignment horizontal="right" vertical="center" indent="3"/>
    </xf>
    <xf numFmtId="165" fontId="3" fillId="0" borderId="38" xfId="15" applyNumberFormat="1" applyFont="1" applyFill="1" applyBorder="1" applyAlignment="1">
      <alignment horizontal="right" vertical="center" indent="3"/>
    </xf>
    <xf numFmtId="165" fontId="4" fillId="5" borderId="39" xfId="15" applyNumberFormat="1" applyFont="1" applyFill="1" applyBorder="1" applyAlignment="1">
      <alignment horizontal="right" vertical="center" indent="3"/>
    </xf>
    <xf numFmtId="0" fontId="4" fillId="0" borderId="0" xfId="21" applyFont="1" applyBorder="1" applyAlignment="1">
      <alignment horizontal="left"/>
      <protection/>
    </xf>
    <xf numFmtId="3" fontId="3" fillId="0" borderId="40" xfId="21" applyNumberFormat="1" applyFont="1" applyFill="1" applyBorder="1" applyAlignment="1">
      <alignment horizontal="right" vertical="center"/>
      <protection/>
    </xf>
    <xf numFmtId="3" fontId="3" fillId="0" borderId="41" xfId="21" applyNumberFormat="1" applyFont="1" applyFill="1" applyBorder="1" applyAlignment="1">
      <alignment horizontal="right" vertical="center"/>
      <protection/>
    </xf>
    <xf numFmtId="3" fontId="3" fillId="0" borderId="42" xfId="21" applyNumberFormat="1" applyFont="1" applyFill="1" applyBorder="1" applyAlignment="1">
      <alignment horizontal="right" vertical="center"/>
      <protection/>
    </xf>
    <xf numFmtId="3" fontId="3" fillId="0" borderId="43" xfId="21" applyNumberFormat="1" applyFont="1" applyFill="1" applyBorder="1" applyAlignment="1">
      <alignment horizontal="right" vertical="center"/>
      <protection/>
    </xf>
    <xf numFmtId="165" fontId="3" fillId="0" borderId="44" xfId="15" applyNumberFormat="1" applyFont="1" applyFill="1" applyBorder="1" applyAlignment="1">
      <alignment horizontal="right" vertical="center" indent="3"/>
    </xf>
    <xf numFmtId="3" fontId="3" fillId="0" borderId="45" xfId="21" applyNumberFormat="1" applyFont="1" applyBorder="1" applyAlignment="1">
      <alignment horizontal="right" vertical="center"/>
      <protection/>
    </xf>
    <xf numFmtId="3" fontId="3" fillId="0" borderId="46" xfId="21" applyNumberFormat="1" applyFont="1" applyBorder="1" applyAlignment="1">
      <alignment horizontal="right" vertical="center"/>
      <protection/>
    </xf>
    <xf numFmtId="3" fontId="3" fillId="0" borderId="47" xfId="21" applyNumberFormat="1" applyFont="1" applyBorder="1" applyAlignment="1">
      <alignment horizontal="right" vertical="center"/>
      <protection/>
    </xf>
    <xf numFmtId="3" fontId="3" fillId="0" borderId="48" xfId="21" applyNumberFormat="1" applyFont="1" applyBorder="1" applyAlignment="1">
      <alignment horizontal="right" vertical="center"/>
      <protection/>
    </xf>
    <xf numFmtId="0" fontId="3" fillId="0" borderId="49" xfId="21" applyFont="1" applyBorder="1" applyAlignment="1">
      <alignment horizontal="center" vertical="center"/>
      <protection/>
    </xf>
    <xf numFmtId="3" fontId="3" fillId="0" borderId="50" xfId="21" applyNumberFormat="1" applyFont="1" applyBorder="1" applyAlignment="1">
      <alignment horizontal="right" vertical="center"/>
      <protection/>
    </xf>
    <xf numFmtId="4" fontId="3" fillId="0" borderId="0" xfId="21" applyNumberFormat="1" applyFont="1">
      <alignment/>
      <protection/>
    </xf>
    <xf numFmtId="3" fontId="3" fillId="0" borderId="51" xfId="21" applyNumberFormat="1" applyFont="1" applyBorder="1" applyAlignment="1">
      <alignment horizontal="right" vertical="center"/>
      <protection/>
    </xf>
    <xf numFmtId="3" fontId="3" fillId="0" borderId="52" xfId="21" applyNumberFormat="1" applyFont="1" applyBorder="1" applyAlignment="1">
      <alignment horizontal="right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1" fillId="0" borderId="0" xfId="21" applyFont="1" applyAlignment="1">
      <alignment horizontal="left"/>
      <protection/>
    </xf>
    <xf numFmtId="0" fontId="8" fillId="3" borderId="0" xfId="21" applyFont="1" applyFill="1" applyAlignment="1">
      <alignment horizontal="left"/>
      <protection/>
    </xf>
    <xf numFmtId="0" fontId="1" fillId="3" borderId="0" xfId="21" applyFont="1" applyFill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1" fillId="0" borderId="0" xfId="21" applyFont="1" applyBorder="1" applyAlignment="1">
      <alignment horizontal="left"/>
      <protection/>
    </xf>
    <xf numFmtId="165" fontId="3" fillId="0" borderId="51" xfId="15" applyNumberFormat="1" applyFont="1" applyBorder="1" applyAlignment="1">
      <alignment horizontal="right" vertical="center" indent="3"/>
    </xf>
    <xf numFmtId="0" fontId="4" fillId="0" borderId="11" xfId="21" applyFont="1" applyBorder="1" applyAlignment="1">
      <alignment horizontal="left" vertical="center"/>
      <protection/>
    </xf>
    <xf numFmtId="3" fontId="3" fillId="0" borderId="53" xfId="21" applyNumberFormat="1" applyFont="1" applyFill="1" applyBorder="1" applyAlignment="1">
      <alignment horizontal="right" vertical="center"/>
      <protection/>
    </xf>
    <xf numFmtId="165" fontId="3" fillId="0" borderId="54" xfId="15" applyNumberFormat="1" applyFont="1" applyFill="1" applyBorder="1" applyAlignment="1">
      <alignment horizontal="right" vertical="center" indent="3"/>
    </xf>
    <xf numFmtId="0" fontId="4" fillId="0" borderId="55" xfId="21" applyFont="1" applyFill="1" applyBorder="1" applyAlignment="1">
      <alignment horizontal="left" vertical="center"/>
      <protection/>
    </xf>
    <xf numFmtId="3" fontId="3" fillId="0" borderId="56" xfId="21" applyNumberFormat="1" applyFont="1" applyFill="1" applyBorder="1" applyAlignment="1">
      <alignment horizontal="right" vertical="center"/>
      <protection/>
    </xf>
    <xf numFmtId="3" fontId="3" fillId="0" borderId="57" xfId="21" applyNumberFormat="1" applyFont="1" applyFill="1" applyBorder="1" applyAlignment="1">
      <alignment horizontal="right" vertical="center"/>
      <protection/>
    </xf>
    <xf numFmtId="3" fontId="3" fillId="0" borderId="58" xfId="21" applyNumberFormat="1" applyFont="1" applyFill="1" applyBorder="1" applyAlignment="1">
      <alignment horizontal="right" vertical="center"/>
      <protection/>
    </xf>
    <xf numFmtId="3" fontId="3" fillId="0" borderId="59" xfId="21" applyNumberFormat="1" applyFont="1" applyFill="1" applyBorder="1" applyAlignment="1">
      <alignment horizontal="right"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3" fontId="3" fillId="0" borderId="60" xfId="21" applyNumberFormat="1" applyFont="1" applyFill="1" applyBorder="1" applyAlignment="1">
      <alignment horizontal="right" vertical="center"/>
      <protection/>
    </xf>
    <xf numFmtId="3" fontId="3" fillId="0" borderId="61" xfId="21" applyNumberFormat="1" applyFont="1" applyFill="1" applyBorder="1" applyAlignment="1">
      <alignment horizontal="right" vertical="center"/>
      <protection/>
    </xf>
    <xf numFmtId="3" fontId="3" fillId="0" borderId="62" xfId="21" applyNumberFormat="1" applyFont="1" applyFill="1" applyBorder="1" applyAlignment="1">
      <alignment horizontal="right" vertical="center"/>
      <protection/>
    </xf>
    <xf numFmtId="3" fontId="3" fillId="0" borderId="63" xfId="21" applyNumberFormat="1" applyFont="1" applyFill="1" applyBorder="1" applyAlignment="1">
      <alignment horizontal="right" vertical="center"/>
      <protection/>
    </xf>
    <xf numFmtId="165" fontId="3" fillId="0" borderId="60" xfId="15" applyNumberFormat="1" applyFont="1" applyFill="1" applyBorder="1" applyAlignment="1">
      <alignment horizontal="right" vertical="center" indent="3"/>
    </xf>
    <xf numFmtId="0" fontId="4" fillId="0" borderId="0" xfId="0" applyFont="1"/>
    <xf numFmtId="0" fontId="9" fillId="0" borderId="0" xfId="0" applyFont="1"/>
    <xf numFmtId="0" fontId="9" fillId="2" borderId="0" xfId="0" applyFont="1" applyFill="1"/>
    <xf numFmtId="1" fontId="9" fillId="2" borderId="0" xfId="21" applyNumberFormat="1" applyFont="1" applyFill="1" applyBorder="1">
      <alignment/>
      <protection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21" applyFont="1" applyFill="1">
      <alignment/>
      <protection/>
    </xf>
    <xf numFmtId="17" fontId="10" fillId="2" borderId="0" xfId="0" applyNumberFormat="1" applyFont="1" applyFill="1" applyBorder="1" applyAlignment="1" quotePrefix="1">
      <alignment horizontal="center" vertical="center" wrapText="1"/>
    </xf>
    <xf numFmtId="0" fontId="9" fillId="2" borderId="0" xfId="21" applyFont="1" applyFill="1" applyBorder="1">
      <alignment/>
      <protection/>
    </xf>
    <xf numFmtId="10" fontId="9" fillId="2" borderId="0" xfId="21" applyNumberFormat="1" applyFont="1" applyFill="1">
      <alignment/>
      <protection/>
    </xf>
    <xf numFmtId="164" fontId="9" fillId="2" borderId="0" xfId="15" applyNumberFormat="1" applyFont="1" applyFill="1" applyBorder="1"/>
    <xf numFmtId="3" fontId="9" fillId="2" borderId="0" xfId="21" applyNumberFormat="1" applyFont="1" applyFill="1" applyBorder="1">
      <alignment/>
      <protection/>
    </xf>
    <xf numFmtId="0" fontId="3" fillId="0" borderId="0" xfId="0" applyFont="1" applyBorder="1"/>
    <xf numFmtId="0" fontId="9" fillId="2" borderId="0" xfId="0" applyFont="1" applyFill="1" applyBorder="1"/>
    <xf numFmtId="164" fontId="9" fillId="2" borderId="0" xfId="22" applyNumberFormat="1" applyFont="1" applyFill="1" applyBorder="1"/>
    <xf numFmtId="1" fontId="9" fillId="6" borderId="0" xfId="0" applyNumberFormat="1" applyFont="1" applyFill="1" applyBorder="1" applyAlignment="1">
      <alignment horizontal="right" vertical="center"/>
    </xf>
    <xf numFmtId="1" fontId="9" fillId="2" borderId="0" xfId="0" applyNumberFormat="1" applyFont="1" applyFill="1" applyBorder="1"/>
    <xf numFmtId="1" fontId="9" fillId="2" borderId="0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/>
    <xf numFmtId="10" fontId="9" fillId="2" borderId="0" xfId="21" applyNumberFormat="1" applyFont="1" applyFill="1" applyBorder="1">
      <alignment/>
      <protection/>
    </xf>
    <xf numFmtId="3" fontId="11" fillId="2" borderId="0" xfId="0" applyNumberFormat="1" applyFont="1" applyFill="1" applyBorder="1"/>
    <xf numFmtId="3" fontId="11" fillId="2" borderId="0" xfId="21" applyNumberFormat="1" applyFont="1" applyFill="1" applyBorder="1">
      <alignment/>
      <protection/>
    </xf>
    <xf numFmtId="9" fontId="9" fillId="2" borderId="0" xfId="15" applyNumberFormat="1" applyFont="1" applyFill="1" applyBorder="1"/>
    <xf numFmtId="3" fontId="3" fillId="0" borderId="2" xfId="21" applyNumberFormat="1" applyFont="1" applyBorder="1" applyAlignment="1">
      <alignment horizontal="right" vertical="center"/>
      <protection/>
    </xf>
    <xf numFmtId="3" fontId="3" fillId="0" borderId="64" xfId="21" applyNumberFormat="1" applyFont="1" applyBorder="1" applyAlignment="1">
      <alignment horizontal="right" vertical="center"/>
      <protection/>
    </xf>
    <xf numFmtId="165" fontId="3" fillId="0" borderId="65" xfId="15" applyNumberFormat="1" applyFont="1" applyBorder="1" applyAlignment="1">
      <alignment horizontal="right" vertical="center" indent="3"/>
    </xf>
    <xf numFmtId="165" fontId="3" fillId="0" borderId="66" xfId="15" applyNumberFormat="1" applyFont="1" applyBorder="1" applyAlignment="1">
      <alignment horizontal="right" vertical="center" indent="3"/>
    </xf>
    <xf numFmtId="0" fontId="4" fillId="4" borderId="67" xfId="21" applyFont="1" applyFill="1" applyBorder="1" applyAlignment="1">
      <alignment horizontal="center" vertical="center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4" fillId="4" borderId="68" xfId="21" applyFont="1" applyFill="1" applyBorder="1" applyAlignment="1">
      <alignment horizontal="center" vertical="center" wrapText="1"/>
      <protection/>
    </xf>
    <xf numFmtId="0" fontId="4" fillId="4" borderId="69" xfId="21" applyFont="1" applyFill="1" applyBorder="1" applyAlignment="1">
      <alignment horizontal="center" vertical="center" wrapText="1"/>
      <protection/>
    </xf>
    <xf numFmtId="0" fontId="4" fillId="4" borderId="70" xfId="21" applyFont="1" applyFill="1" applyBorder="1" applyAlignment="1">
      <alignment horizontal="center" vertical="center" wrapText="1"/>
      <protection/>
    </xf>
    <xf numFmtId="0" fontId="4" fillId="4" borderId="71" xfId="21" applyFont="1" applyFill="1" applyBorder="1" applyAlignment="1">
      <alignment horizontal="center" vertical="center" wrapText="1"/>
      <protection/>
    </xf>
    <xf numFmtId="0" fontId="4" fillId="4" borderId="70" xfId="21" applyFont="1" applyFill="1" applyBorder="1" applyAlignment="1">
      <alignment horizontal="center" vertical="center"/>
      <protection/>
    </xf>
    <xf numFmtId="0" fontId="4" fillId="4" borderId="72" xfId="21" applyFont="1" applyFill="1" applyBorder="1" applyAlignment="1">
      <alignment horizontal="center" vertical="center"/>
      <protection/>
    </xf>
    <xf numFmtId="0" fontId="4" fillId="4" borderId="73" xfId="21" applyFont="1" applyFill="1" applyBorder="1" applyAlignment="1">
      <alignment horizontal="center" vertical="center"/>
      <protection/>
    </xf>
    <xf numFmtId="0" fontId="4" fillId="4" borderId="72" xfId="21" applyFont="1" applyFill="1" applyBorder="1" applyAlignment="1">
      <alignment horizontal="center" vertical="center" wrapText="1"/>
      <protection/>
    </xf>
    <xf numFmtId="0" fontId="4" fillId="4" borderId="73" xfId="21" applyFont="1" applyFill="1" applyBorder="1" applyAlignment="1">
      <alignment horizontal="center" vertical="center" wrapText="1"/>
      <protection/>
    </xf>
    <xf numFmtId="0" fontId="4" fillId="4" borderId="74" xfId="21" applyFont="1" applyFill="1" applyBorder="1" applyAlignment="1">
      <alignment horizontal="center" vertical="center" wrapText="1"/>
      <protection/>
    </xf>
    <xf numFmtId="0" fontId="4" fillId="4" borderId="75" xfId="21" applyFont="1" applyFill="1" applyBorder="1" applyAlignment="1">
      <alignment horizontal="center" vertical="center" wrapText="1"/>
      <protection/>
    </xf>
    <xf numFmtId="0" fontId="4" fillId="4" borderId="67" xfId="21" applyFont="1" applyFill="1" applyBorder="1" applyAlignment="1">
      <alignment horizontal="center" vertical="center" wrapText="1"/>
      <protection/>
    </xf>
    <xf numFmtId="0" fontId="4" fillId="4" borderId="49" xfId="2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25"/>
          <c:y val="0.04725"/>
          <c:w val="0.868"/>
          <c:h val="0.87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1'!$C$73:$T$73</c:f>
              <c:strCache/>
            </c:strRef>
          </c:cat>
          <c:val>
            <c:numRef>
              <c:f>'Figure 1'!$C$77:$T$77</c:f>
              <c:numCache/>
            </c:numRef>
          </c:val>
          <c:smooth val="0"/>
        </c:ser>
        <c:marker val="1"/>
        <c:axId val="934928"/>
        <c:axId val="8414353"/>
      </c:lineChart>
      <c:catAx>
        <c:axId val="93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300" b="1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8414353"/>
        <c:crosses val="autoZero"/>
        <c:auto val="0"/>
        <c:lblOffset val="100"/>
        <c:tickLblSkip val="1"/>
        <c:noMultiLvlLbl val="0"/>
      </c:catAx>
      <c:valAx>
        <c:axId val="8414353"/>
        <c:scaling>
          <c:orientation val="minMax"/>
          <c:max val="110"/>
          <c:min val="5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/>
          <a:lstStyle/>
          <a:p>
            <a:pPr>
              <a:defRPr lang="en-US" cap="none" sz="1300" b="1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934928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033" r="0.75000000000000033" t="1" header="0.5" footer="0.5"/>
    <c:pageSetup paperSize="9" orientation="landscape" verticalDpi="12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5"/>
          <c:y val="0.24725"/>
          <c:w val="0.46725"/>
          <c:h val="0.46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noFill/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2700">
                <a:noFill/>
                <a:prstDash val="solid"/>
              </a:ln>
            </c:spPr>
          </c:dPt>
          <c:dPt>
            <c:idx val="1"/>
            <c:spPr>
              <a:solidFill>
                <a:srgbClr val="74AFB6"/>
              </a:solidFill>
              <a:ln w="12700">
                <a:noFill/>
                <a:prstDash val="solid"/>
              </a:ln>
            </c:spPr>
          </c:dPt>
          <c:dPt>
            <c:idx val="2"/>
            <c:spPr>
              <a:solidFill>
                <a:srgbClr val="DFD7D1"/>
              </a:solidFill>
              <a:ln w="12700">
                <a:noFill/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1'!$B$89:$B$91</c:f>
              <c:strCache/>
            </c:strRef>
          </c:cat>
          <c:val>
            <c:numRef>
              <c:f>'Figure 1'!$C$89:$C$91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33" r="0.75000000000000033" t="1" header="0.5" footer="0.5"/>
    <c:pageSetup paperSize="9" orientation="landscape" horizontalDpi="1200" verticalDpi="12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Change in EU-27 monthly passengers carried for 2018 and in the first semester of 2019 (compared to the same month of the previous year)*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75"/>
          <c:y val="0.02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25"/>
          <c:y val="0.177"/>
          <c:w val="0.8595"/>
          <c:h val="0.7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2'!$C$38:$T$38</c:f>
              <c:strCache/>
            </c:strRef>
          </c:cat>
          <c:val>
            <c:numRef>
              <c:f>'Figure 2'!$C$39:$T$39</c:f>
              <c:numCache/>
            </c:numRef>
          </c:val>
        </c:ser>
        <c:gapWidth val="200"/>
        <c:axId val="8620314"/>
        <c:axId val="10473963"/>
      </c:barChart>
      <c:catAx>
        <c:axId val="862031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1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0473963"/>
        <c:crosses val="autoZero"/>
        <c:auto val="1"/>
        <c:lblOffset val="100"/>
        <c:noMultiLvlLbl val="0"/>
      </c:catAx>
      <c:valAx>
        <c:axId val="10473963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100" b="1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8620314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1" l="0.75000000000000033" r="0.75000000000000033" t="1" header="0.5" footer="0.5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0.2925</cdr:y>
    </cdr:from>
    <cdr:to>
      <cdr:x>0.40275</cdr:x>
      <cdr:y>0.4105</cdr:y>
    </cdr:to>
    <cdr:sp macro="" textlink="">
      <cdr:nvSpPr>
        <cdr:cNvPr id="94209" name="Text Box 2"/>
        <cdr:cNvSpPr txBox="1">
          <a:spLocks noChangeArrowheads="1"/>
        </cdr:cNvSpPr>
      </cdr:nvSpPr>
      <cdr:spPr bwMode="auto">
        <a:xfrm>
          <a:off x="1752600" y="1771650"/>
          <a:ext cx="2514600" cy="71437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National</a:t>
          </a:r>
          <a:endParaRPr lang="en-US" sz="11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Share of total:16%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18/19 growth: +3.5%</a:t>
          </a:r>
        </a:p>
      </cdr:txBody>
    </cdr:sp>
  </cdr:relSizeAnchor>
  <cdr:relSizeAnchor xmlns:cdr="http://schemas.openxmlformats.org/drawingml/2006/chartDrawing">
    <cdr:from>
      <cdr:x>0.16125</cdr:x>
      <cdr:y>0.5175</cdr:y>
    </cdr:from>
    <cdr:to>
      <cdr:x>0.4075</cdr:x>
      <cdr:y>0.6305</cdr:y>
    </cdr:to>
    <cdr:sp macro="" textlink="">
      <cdr:nvSpPr>
        <cdr:cNvPr id="94210" name="Text Box 3"/>
        <cdr:cNvSpPr txBox="1">
          <a:spLocks noChangeArrowheads="1"/>
        </cdr:cNvSpPr>
      </cdr:nvSpPr>
      <cdr:spPr bwMode="auto">
        <a:xfrm>
          <a:off x="1704975" y="3143250"/>
          <a:ext cx="2619375" cy="6858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Extra-EU</a:t>
          </a:r>
          <a:endParaRPr lang="en-US" sz="11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Share of total: 50%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/>
          </a:r>
          <a:r>
            <a:rPr lang="en-US" sz="1100" b="0" i="0">
              <a:effectLst/>
              <a:latin typeface="Arial" pitchFamily="34" charset="0"/>
              <a:ea typeface="+mn-ea"/>
              <a:cs typeface="Arial" pitchFamily="34" charset="0"/>
            </a:rPr>
            <a:t>18/19 growth: </a:t>
          </a:r>
          <a:r>
            <a:rPr lang="en-US" sz="11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+5.6%</a:t>
          </a:r>
          <a:endParaRPr lang="en-US" sz="105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95250</xdr:rowOff>
    </xdr:from>
    <xdr:to>
      <xdr:col>23</xdr:col>
      <xdr:colOff>638175</xdr:colOff>
      <xdr:row>54</xdr:row>
      <xdr:rowOff>9525</xdr:rowOff>
    </xdr:to>
    <xdr:grpSp>
      <xdr:nvGrpSpPr>
        <xdr:cNvPr id="3" name="Group 21"/>
        <xdr:cNvGrpSpPr>
          <a:grpSpLocks noChangeAspect="1"/>
        </xdr:cNvGrpSpPr>
      </xdr:nvGrpSpPr>
      <xdr:grpSpPr bwMode="auto">
        <a:xfrm>
          <a:off x="171450" y="600075"/>
          <a:ext cx="18526125" cy="8086725"/>
          <a:chOff x="-33" y="8"/>
          <a:chExt cx="924" cy="644"/>
        </a:xfrm>
      </xdr:grpSpPr>
      <xdr:graphicFrame macro="">
        <xdr:nvGraphicFramePr>
          <xdr:cNvPr id="6" name="Chart 1"/>
          <xdr:cNvGraphicFramePr/>
        </xdr:nvGraphicFramePr>
        <xdr:xfrm>
          <a:off x="0" y="62"/>
          <a:ext cx="891" cy="5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7" name="Chart 7"/>
          <xdr:cNvGraphicFramePr/>
        </xdr:nvGraphicFramePr>
        <xdr:xfrm>
          <a:off x="-33" y="8"/>
          <a:ext cx="530" cy="48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8" name="Text Box 26"/>
          <xdr:cNvSpPr txBox="1">
            <a:spLocks noChangeArrowheads="1"/>
          </xdr:cNvSpPr>
        </xdr:nvSpPr>
        <xdr:spPr bwMode="auto">
          <a:xfrm>
            <a:off x="11" y="89"/>
            <a:ext cx="290" cy="44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n-US" sz="1500" b="1" baseline="0">
                <a:latin typeface="+mn-lt"/>
                <a:ea typeface="+mn-ea"/>
                <a:cs typeface="+mn-cs"/>
              </a:rPr>
              <a:t>Passenger transport in the first semester of 2019</a:t>
            </a:r>
          </a:p>
          <a:p>
            <a:pPr algn="ctr" rtl="1">
              <a:defRPr sz="1000"/>
            </a:pPr>
            <a:r>
              <a:rPr lang="en-US" sz="1500" b="1" baseline="0">
                <a:latin typeface="+mn-lt"/>
                <a:ea typeface="+mn-ea"/>
                <a:cs typeface="+mn-cs"/>
              </a:rPr>
              <a:t>478 millions passengers</a:t>
            </a:r>
          </a:p>
          <a:p>
            <a:pPr algn="ctr" rtl="1">
              <a:defRPr sz="1000"/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" name="Text Box 168"/>
          <xdr:cNvSpPr txBox="1">
            <a:spLocks noChangeArrowheads="1"/>
          </xdr:cNvSpPr>
        </xdr:nvSpPr>
        <xdr:spPr bwMode="auto">
          <a:xfrm>
            <a:off x="137" y="208"/>
            <a:ext cx="105" cy="50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n-US" sz="1100" b="1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Intra-EU</a:t>
            </a:r>
            <a:endParaRPr lang="en-US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Share of total: 34%</a:t>
            </a:r>
          </a:p>
          <a:p>
            <a:pPr algn="ctr" rtl="1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1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18/19 growth: +4.6</a:t>
            </a:r>
            <a:r>
              <a:rPr lang="en-US" sz="11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%</a:t>
            </a:r>
          </a:p>
        </xdr:txBody>
      </xdr:sp>
      <xdr:sp macro="" textlink="">
        <xdr:nvSpPr>
          <xdr:cNvPr id="15" name="Text Box 176"/>
          <xdr:cNvSpPr txBox="1">
            <a:spLocks noChangeArrowheads="1"/>
          </xdr:cNvSpPr>
        </xdr:nvSpPr>
        <xdr:spPr bwMode="auto">
          <a:xfrm>
            <a:off x="173" y="516"/>
            <a:ext cx="41" cy="1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100" b="1" i="0" strike="noStrike">
                <a:solidFill>
                  <a:srgbClr val="000000"/>
                </a:solidFill>
                <a:latin typeface="Arial"/>
                <a:cs typeface="Arial"/>
              </a:rPr>
              <a:t>+22.2%</a:t>
            </a:r>
          </a:p>
        </xdr:txBody>
      </xdr:sp>
      <xdr:sp macro="" textlink="">
        <xdr:nvSpPr>
          <xdr:cNvPr id="16" name="Text Box 176"/>
          <xdr:cNvSpPr txBox="1">
            <a:spLocks noChangeArrowheads="1"/>
          </xdr:cNvSpPr>
        </xdr:nvSpPr>
        <xdr:spPr bwMode="auto">
          <a:xfrm>
            <a:off x="449" y="384"/>
            <a:ext cx="34" cy="16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100" b="1" i="0" strike="noStrike">
                <a:solidFill>
                  <a:srgbClr val="000000"/>
                </a:solidFill>
                <a:latin typeface="Arial"/>
                <a:cs typeface="Arial"/>
              </a:rPr>
              <a:t>-24.3%</a:t>
            </a:r>
          </a:p>
        </xdr:txBody>
      </xdr:sp>
    </xdr:grpSp>
    <xdr:clientData/>
  </xdr:twoCellAnchor>
  <xdr:twoCellAnchor>
    <xdr:from>
      <xdr:col>5</xdr:col>
      <xdr:colOff>66675</xdr:colOff>
      <xdr:row>38</xdr:row>
      <xdr:rowOff>133350</xdr:rowOff>
    </xdr:from>
    <xdr:to>
      <xdr:col>6</xdr:col>
      <xdr:colOff>161925</xdr:colOff>
      <xdr:row>48</xdr:row>
      <xdr:rowOff>47625</xdr:rowOff>
    </xdr:to>
    <xdr:cxnSp macro="">
      <xdr:nvCxnSpPr>
        <xdr:cNvPr id="21" name="Straight Arrow Connector 20"/>
        <xdr:cNvCxnSpPr/>
      </xdr:nvCxnSpPr>
      <xdr:spPr bwMode="auto">
        <a:xfrm flipV="1">
          <a:off x="3752850" y="6229350"/>
          <a:ext cx="847725" cy="15144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11</xdr:col>
      <xdr:colOff>361950</xdr:colOff>
      <xdr:row>11</xdr:row>
      <xdr:rowOff>114300</xdr:rowOff>
    </xdr:from>
    <xdr:to>
      <xdr:col>12</xdr:col>
      <xdr:colOff>400050</xdr:colOff>
      <xdr:row>17</xdr:row>
      <xdr:rowOff>47625</xdr:rowOff>
    </xdr:to>
    <xdr:cxnSp macro="">
      <xdr:nvCxnSpPr>
        <xdr:cNvPr id="13" name="Straight Arrow Connector 12"/>
        <xdr:cNvCxnSpPr/>
      </xdr:nvCxnSpPr>
      <xdr:spPr bwMode="auto">
        <a:xfrm>
          <a:off x="8924925" y="1895475"/>
          <a:ext cx="762000" cy="876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12</xdr:col>
      <xdr:colOff>142875</xdr:colOff>
      <xdr:row>13</xdr:row>
      <xdr:rowOff>123825</xdr:rowOff>
    </xdr:from>
    <xdr:to>
      <xdr:col>13</xdr:col>
      <xdr:colOff>47625</xdr:colOff>
      <xdr:row>15</xdr:row>
      <xdr:rowOff>38100</xdr:rowOff>
    </xdr:to>
    <xdr:sp macro="" textlink="">
      <xdr:nvSpPr>
        <xdr:cNvPr id="40" name="Text Box 176"/>
        <xdr:cNvSpPr txBox="1">
          <a:spLocks noChangeArrowheads="1"/>
        </xdr:cNvSpPr>
      </xdr:nvSpPr>
      <xdr:spPr bwMode="auto">
        <a:xfrm>
          <a:off x="9429750" y="2228850"/>
          <a:ext cx="657225" cy="2286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-7.9%</a:t>
          </a:r>
        </a:p>
        <a:p>
          <a:pPr algn="l" rtl="1">
            <a:defRPr sz="1000"/>
          </a:pP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123825</xdr:colOff>
      <xdr:row>24</xdr:row>
      <xdr:rowOff>133350</xdr:rowOff>
    </xdr:from>
    <xdr:to>
      <xdr:col>14</xdr:col>
      <xdr:colOff>219075</xdr:colOff>
      <xdr:row>41</xdr:row>
      <xdr:rowOff>0</xdr:rowOff>
    </xdr:to>
    <xdr:cxnSp macro="">
      <xdr:nvCxnSpPr>
        <xdr:cNvPr id="31" name="Straight Arrow Connector 30"/>
        <xdr:cNvCxnSpPr/>
      </xdr:nvCxnSpPr>
      <xdr:spPr bwMode="auto">
        <a:xfrm>
          <a:off x="10163175" y="3971925"/>
          <a:ext cx="885825" cy="26098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9</xdr:col>
      <xdr:colOff>9525</xdr:colOff>
      <xdr:row>11</xdr:row>
      <xdr:rowOff>85725</xdr:rowOff>
    </xdr:from>
    <xdr:to>
      <xdr:col>9</xdr:col>
      <xdr:colOff>790575</xdr:colOff>
      <xdr:row>19</xdr:row>
      <xdr:rowOff>19050</xdr:rowOff>
    </xdr:to>
    <xdr:cxnSp macro="">
      <xdr:nvCxnSpPr>
        <xdr:cNvPr id="23" name="Straight Arrow Connector 22"/>
        <xdr:cNvCxnSpPr/>
      </xdr:nvCxnSpPr>
      <xdr:spPr bwMode="auto">
        <a:xfrm flipV="1">
          <a:off x="6829425" y="1866900"/>
          <a:ext cx="781050" cy="12001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18</xdr:col>
      <xdr:colOff>114300</xdr:colOff>
      <xdr:row>36</xdr:row>
      <xdr:rowOff>66675</xdr:rowOff>
    </xdr:from>
    <xdr:to>
      <xdr:col>19</xdr:col>
      <xdr:colOff>200025</xdr:colOff>
      <xdr:row>46</xdr:row>
      <xdr:rowOff>9525</xdr:rowOff>
    </xdr:to>
    <xdr:cxnSp macro="">
      <xdr:nvCxnSpPr>
        <xdr:cNvPr id="30" name="Straight Arrow Connector 29"/>
        <xdr:cNvCxnSpPr/>
      </xdr:nvCxnSpPr>
      <xdr:spPr bwMode="auto">
        <a:xfrm flipV="1">
          <a:off x="14087475" y="5848350"/>
          <a:ext cx="857250" cy="15240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18</xdr:col>
      <xdr:colOff>619125</xdr:colOff>
      <xdr:row>41</xdr:row>
      <xdr:rowOff>9525</xdr:rowOff>
    </xdr:from>
    <xdr:to>
      <xdr:col>19</xdr:col>
      <xdr:colOff>523875</xdr:colOff>
      <xdr:row>42</xdr:row>
      <xdr:rowOff>47625</xdr:rowOff>
    </xdr:to>
    <xdr:sp macro="" textlink="">
      <xdr:nvSpPr>
        <xdr:cNvPr id="34" name="Text Box 176"/>
        <xdr:cNvSpPr txBox="1">
          <a:spLocks noChangeArrowheads="1"/>
        </xdr:cNvSpPr>
      </xdr:nvSpPr>
      <xdr:spPr bwMode="auto">
        <a:xfrm>
          <a:off x="14592300" y="6581775"/>
          <a:ext cx="6762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+20.4%</a:t>
          </a:r>
        </a:p>
      </xdr:txBody>
    </xdr:sp>
    <xdr:clientData/>
  </xdr:twoCellAnchor>
  <xdr:twoCellAnchor>
    <xdr:from>
      <xdr:col>2</xdr:col>
      <xdr:colOff>323850</xdr:colOff>
      <xdr:row>5</xdr:row>
      <xdr:rowOff>95250</xdr:rowOff>
    </xdr:from>
    <xdr:to>
      <xdr:col>15</xdr:col>
      <xdr:colOff>647700</xdr:colOff>
      <xdr:row>8</xdr:row>
      <xdr:rowOff>142875</xdr:rowOff>
    </xdr:to>
    <xdr:sp macro="" textlink="">
      <xdr:nvSpPr>
        <xdr:cNvPr id="20" name="TextBox 19"/>
        <xdr:cNvSpPr txBox="1"/>
      </xdr:nvSpPr>
      <xdr:spPr>
        <a:xfrm>
          <a:off x="1657350" y="923925"/>
          <a:ext cx="105727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Figure 1: Share of and change in EU-27 monthly passengers carried in 2018 and in</a:t>
          </a:r>
          <a:r>
            <a:rPr lang="en-GB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the first semester of </a:t>
          </a:r>
          <a:r>
            <a:rPr lang="en-GB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(million passengers)*</a:t>
          </a:r>
        </a:p>
      </xdr:txBody>
    </xdr:sp>
    <xdr:clientData/>
  </xdr:twoCellAnchor>
  <xdr:twoCellAnchor>
    <xdr:from>
      <xdr:col>8</xdr:col>
      <xdr:colOff>247650</xdr:colOff>
      <xdr:row>15</xdr:row>
      <xdr:rowOff>19050</xdr:rowOff>
    </xdr:from>
    <xdr:to>
      <xdr:col>9</xdr:col>
      <xdr:colOff>161925</xdr:colOff>
      <xdr:row>16</xdr:row>
      <xdr:rowOff>57150</xdr:rowOff>
    </xdr:to>
    <xdr:sp macro="" textlink="">
      <xdr:nvSpPr>
        <xdr:cNvPr id="27" name="Text Box 176"/>
        <xdr:cNvSpPr txBox="1">
          <a:spLocks noChangeArrowheads="1"/>
        </xdr:cNvSpPr>
      </xdr:nvSpPr>
      <xdr:spPr bwMode="auto">
        <a:xfrm>
          <a:off x="6315075" y="2438400"/>
          <a:ext cx="6667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+11.3%</a:t>
          </a:r>
        </a:p>
      </xdr:txBody>
    </xdr:sp>
    <xdr:clientData/>
  </xdr:twoCellAnchor>
  <xdr:twoCellAnchor>
    <xdr:from>
      <xdr:col>21</xdr:col>
      <xdr:colOff>171450</xdr:colOff>
      <xdr:row>16</xdr:row>
      <xdr:rowOff>95250</xdr:rowOff>
    </xdr:from>
    <xdr:to>
      <xdr:col>22</xdr:col>
      <xdr:colOff>180975</xdr:colOff>
      <xdr:row>24</xdr:row>
      <xdr:rowOff>57150</xdr:rowOff>
    </xdr:to>
    <xdr:cxnSp macro="">
      <xdr:nvCxnSpPr>
        <xdr:cNvPr id="33" name="Straight Arrow Connector 32"/>
        <xdr:cNvCxnSpPr/>
      </xdr:nvCxnSpPr>
      <xdr:spPr bwMode="auto">
        <a:xfrm flipV="1">
          <a:off x="16668750" y="2667000"/>
          <a:ext cx="876300" cy="12287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21</xdr:col>
      <xdr:colOff>514350</xdr:colOff>
      <xdr:row>21</xdr:row>
      <xdr:rowOff>66675</xdr:rowOff>
    </xdr:from>
    <xdr:to>
      <xdr:col>22</xdr:col>
      <xdr:colOff>476250</xdr:colOff>
      <xdr:row>23</xdr:row>
      <xdr:rowOff>66675</xdr:rowOff>
    </xdr:to>
    <xdr:sp macro="" textlink="">
      <xdr:nvSpPr>
        <xdr:cNvPr id="35" name="Text Box 176"/>
        <xdr:cNvSpPr txBox="1">
          <a:spLocks noChangeArrowheads="1"/>
        </xdr:cNvSpPr>
      </xdr:nvSpPr>
      <xdr:spPr bwMode="auto">
        <a:xfrm>
          <a:off x="17011650" y="3438525"/>
          <a:ext cx="828675" cy="3143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+11.5%</a:t>
          </a:r>
        </a:p>
      </xdr:txBody>
    </xdr:sp>
    <xdr:clientData/>
  </xdr:twoCellAnchor>
  <xdr:twoCellAnchor editAs="oneCell">
    <xdr:from>
      <xdr:col>20</xdr:col>
      <xdr:colOff>533400</xdr:colOff>
      <xdr:row>55</xdr:row>
      <xdr:rowOff>9525</xdr:rowOff>
    </xdr:from>
    <xdr:to>
      <xdr:col>22</xdr:col>
      <xdr:colOff>400050</xdr:colOff>
      <xdr:row>57</xdr:row>
      <xdr:rowOff>47625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54400" y="8801100"/>
          <a:ext cx="1609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3</xdr:row>
      <xdr:rowOff>47625</xdr:rowOff>
    </xdr:from>
    <xdr:ext cx="17602200" cy="4171950"/>
    <xdr:graphicFrame macro="">
      <xdr:nvGraphicFramePr>
        <xdr:cNvPr id="3" name="Chart 1025"/>
        <xdr:cNvGraphicFramePr/>
      </xdr:nvGraphicFramePr>
      <xdr:xfrm>
        <a:off x="542925" y="561975"/>
        <a:ext cx="176022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20</xdr:col>
      <xdr:colOff>552450</xdr:colOff>
      <xdr:row>31</xdr:row>
      <xdr:rowOff>95250</xdr:rowOff>
    </xdr:from>
    <xdr:to>
      <xdr:col>23</xdr:col>
      <xdr:colOff>104775</xdr:colOff>
      <xdr:row>34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54200" y="5057775"/>
          <a:ext cx="1638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361950</xdr:colOff>
      <xdr:row>43</xdr:row>
      <xdr:rowOff>0</xdr:rowOff>
    </xdr:from>
    <xdr:to>
      <xdr:col>21</xdr:col>
      <xdr:colOff>104775</xdr:colOff>
      <xdr:row>45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54400" y="10848975"/>
          <a:ext cx="1609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85725</xdr:colOff>
      <xdr:row>34</xdr:row>
      <xdr:rowOff>200025</xdr:rowOff>
    </xdr:from>
    <xdr:to>
      <xdr:col>24</xdr:col>
      <xdr:colOff>47625</xdr:colOff>
      <xdr:row>37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431000" y="8782050"/>
          <a:ext cx="1590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8"/>
  <sheetViews>
    <sheetView showGridLines="0" tabSelected="1" zoomScale="80" zoomScaleNormal="80" workbookViewId="0" topLeftCell="A4">
      <selection activeCell="O83" sqref="O83"/>
    </sheetView>
  </sheetViews>
  <sheetFormatPr defaultColWidth="9.125" defaultRowHeight="12.75"/>
  <cols>
    <col min="1" max="1" width="9.125" style="2" customWidth="1"/>
    <col min="2" max="2" width="8.375" style="2" customWidth="1"/>
    <col min="3" max="3" width="11.375" style="2" bestFit="1" customWidth="1"/>
    <col min="4" max="4" width="9.875" style="2" bestFit="1" customWidth="1"/>
    <col min="5" max="5" width="9.625" style="2" customWidth="1"/>
    <col min="6" max="7" width="9.875" style="2" bestFit="1" customWidth="1"/>
    <col min="8" max="8" width="11.50390625" style="2" bestFit="1" customWidth="1"/>
    <col min="9" max="9" width="9.875" style="2" customWidth="1"/>
    <col min="10" max="10" width="13.375" style="2" customWidth="1"/>
    <col min="11" max="12" width="9.50390625" style="2" bestFit="1" customWidth="1"/>
    <col min="13" max="13" width="9.875" style="2" bestFit="1" customWidth="1"/>
    <col min="14" max="14" width="10.375" style="2" customWidth="1"/>
    <col min="15" max="16" width="9.875" style="2" bestFit="1" customWidth="1"/>
    <col min="17" max="17" width="11.125" style="2" customWidth="1"/>
    <col min="18" max="18" width="10.375" style="2" customWidth="1"/>
    <col min="19" max="19" width="10.125" style="2" customWidth="1"/>
    <col min="20" max="21" width="11.50390625" style="2" customWidth="1"/>
    <col min="22" max="22" width="11.375" style="2" customWidth="1"/>
    <col min="23" max="23" width="9.125" style="2" customWidth="1"/>
    <col min="24" max="24" width="11.00390625" style="2" bestFit="1" customWidth="1"/>
    <col min="25" max="16384" width="9.125" style="2" customWidth="1"/>
  </cols>
  <sheetData>
    <row r="1" spans="1:18" ht="12">
      <c r="A1" s="11"/>
      <c r="B1" s="12"/>
      <c r="C1" s="6"/>
      <c r="D1" s="9"/>
      <c r="E1" s="13"/>
      <c r="F1" s="10"/>
      <c r="G1" s="11"/>
      <c r="H1" s="3"/>
      <c r="R1" s="7"/>
    </row>
    <row r="2" spans="1:8" ht="15.6">
      <c r="A2" s="11"/>
      <c r="B2" s="3"/>
      <c r="C2" s="92" t="s">
        <v>135</v>
      </c>
      <c r="D2" s="14"/>
      <c r="E2" s="11"/>
      <c r="F2" s="11"/>
      <c r="G2" s="11"/>
      <c r="H2" s="11"/>
    </row>
    <row r="3" spans="1:8" ht="13.2">
      <c r="A3" s="11"/>
      <c r="B3" s="3"/>
      <c r="C3" s="91" t="s">
        <v>58</v>
      </c>
      <c r="D3" s="11"/>
      <c r="E3" s="11"/>
      <c r="F3" s="11"/>
      <c r="G3" s="11"/>
      <c r="H3" s="11"/>
    </row>
    <row r="4" spans="1:8" ht="12.75">
      <c r="A4" s="11"/>
      <c r="B4" s="11"/>
      <c r="C4" s="11"/>
      <c r="D4" s="11"/>
      <c r="E4" s="11"/>
      <c r="F4" s="11"/>
      <c r="G4" s="11"/>
      <c r="H4" s="11"/>
    </row>
    <row r="5" spans="1:8" ht="12.75">
      <c r="A5" s="11"/>
      <c r="B5" s="11"/>
      <c r="C5" s="11"/>
      <c r="D5" s="11"/>
      <c r="E5" s="11"/>
      <c r="F5" s="11"/>
      <c r="G5" s="11"/>
      <c r="H5" s="11"/>
    </row>
    <row r="6" spans="1:8" ht="12">
      <c r="A6" s="11"/>
      <c r="B6" s="11"/>
      <c r="D6" s="3"/>
      <c r="E6" s="11"/>
      <c r="F6" s="11"/>
      <c r="G6" s="11"/>
      <c r="H6" s="11"/>
    </row>
    <row r="7" spans="1:8" ht="12.75">
      <c r="A7" s="11"/>
      <c r="B7" s="11"/>
      <c r="C7" s="11"/>
      <c r="D7" s="11"/>
      <c r="E7" s="11"/>
      <c r="F7" s="11"/>
      <c r="G7" s="11"/>
      <c r="H7" s="11"/>
    </row>
    <row r="8" spans="1:8" ht="12.75">
      <c r="A8" s="11"/>
      <c r="B8" s="11"/>
      <c r="C8" s="11"/>
      <c r="D8" s="11"/>
      <c r="E8" s="11"/>
      <c r="F8" s="11"/>
      <c r="G8" s="11"/>
      <c r="H8" s="11"/>
    </row>
    <row r="9" spans="1:8" ht="12">
      <c r="A9" s="11"/>
      <c r="B9" s="11"/>
      <c r="C9" s="11"/>
      <c r="D9" s="11"/>
      <c r="E9" s="11"/>
      <c r="F9" s="11"/>
      <c r="G9" s="11"/>
      <c r="H9" s="11"/>
    </row>
    <row r="10" spans="1:8" ht="12.75">
      <c r="A10" s="11"/>
      <c r="B10" s="11"/>
      <c r="C10" s="11"/>
      <c r="D10" s="11"/>
      <c r="E10" s="11"/>
      <c r="F10" s="11"/>
      <c r="G10" s="11"/>
      <c r="H10" s="11"/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19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11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42" ht="12"/>
    <row r="43" ht="12"/>
    <row r="50" spans="3:23" ht="12.7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4:23" ht="12.7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5" ht="12">
      <c r="U55" s="111"/>
    </row>
    <row r="56" ht="12"/>
    <row r="57" ht="12">
      <c r="C57" s="66" t="s">
        <v>49</v>
      </c>
    </row>
    <row r="58" spans="3:17" ht="12">
      <c r="C58" s="67" t="s">
        <v>60</v>
      </c>
      <c r="Q58" s="8"/>
    </row>
    <row r="71" spans="2:27" ht="12.75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</row>
    <row r="72" spans="2:27" ht="12.75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</row>
    <row r="73" spans="1:27" s="113" customFormat="1" ht="12">
      <c r="A73" s="116"/>
      <c r="B73" s="115"/>
      <c r="C73" s="117" t="s">
        <v>96</v>
      </c>
      <c r="D73" s="117" t="s">
        <v>97</v>
      </c>
      <c r="E73" s="117" t="s">
        <v>98</v>
      </c>
      <c r="F73" s="117" t="s">
        <v>99</v>
      </c>
      <c r="G73" s="117" t="s">
        <v>100</v>
      </c>
      <c r="H73" s="117" t="s">
        <v>101</v>
      </c>
      <c r="I73" s="117" t="s">
        <v>105</v>
      </c>
      <c r="J73" s="117" t="s">
        <v>106</v>
      </c>
      <c r="K73" s="117" t="s">
        <v>107</v>
      </c>
      <c r="L73" s="117" t="s">
        <v>108</v>
      </c>
      <c r="M73" s="117" t="s">
        <v>109</v>
      </c>
      <c r="N73" s="117" t="s">
        <v>110</v>
      </c>
      <c r="O73" s="117" t="s">
        <v>112</v>
      </c>
      <c r="P73" s="117" t="s">
        <v>113</v>
      </c>
      <c r="Q73" s="117" t="s">
        <v>114</v>
      </c>
      <c r="R73" s="117" t="s">
        <v>115</v>
      </c>
      <c r="S73" s="117" t="s">
        <v>116</v>
      </c>
      <c r="T73" s="117" t="s">
        <v>117</v>
      </c>
      <c r="U73" s="123"/>
      <c r="V73" s="123"/>
      <c r="W73" s="123"/>
      <c r="X73" s="123"/>
      <c r="Y73" s="123"/>
      <c r="Z73" s="123"/>
      <c r="AA73" s="123"/>
    </row>
    <row r="74" spans="1:27" s="113" customFormat="1" ht="12.75">
      <c r="A74" s="116"/>
      <c r="B74" s="118" t="s">
        <v>15</v>
      </c>
      <c r="C74" s="124">
        <f>(C76/C75)-1</f>
        <v>0.06314990944029986</v>
      </c>
      <c r="D74" s="124">
        <f>(D76/D75)-1</f>
        <v>0.062106759041634874</v>
      </c>
      <c r="E74" s="124">
        <f aca="true" t="shared" si="0" ref="E74:N74">(E76/E75)-1</f>
        <v>0.0894264644371805</v>
      </c>
      <c r="F74" s="124">
        <f t="shared" si="0"/>
        <v>0.03963556000238233</v>
      </c>
      <c r="G74" s="124">
        <f t="shared" si="0"/>
        <v>0.0630269946073636</v>
      </c>
      <c r="H74" s="124">
        <f t="shared" si="0"/>
        <v>0.06634243758430625</v>
      </c>
      <c r="I74" s="124">
        <f t="shared" si="0"/>
        <v>0.046924964714520234</v>
      </c>
      <c r="J74" s="124">
        <f t="shared" si="0"/>
        <v>0.05031977747099603</v>
      </c>
      <c r="K74" s="124">
        <f t="shared" si="0"/>
        <v>0.054413541172344315</v>
      </c>
      <c r="L74" s="124">
        <f t="shared" si="0"/>
        <v>0.06824551178891114</v>
      </c>
      <c r="M74" s="124">
        <f t="shared" si="0"/>
        <v>0.07212859666695892</v>
      </c>
      <c r="N74" s="124">
        <f t="shared" si="0"/>
        <v>0.07518406109792952</v>
      </c>
      <c r="O74" s="124">
        <f aca="true" t="shared" si="1" ref="O74:T74">(O76/O75)-1</f>
        <v>0.05209635660341916</v>
      </c>
      <c r="P74" s="124">
        <f t="shared" si="1"/>
        <v>0.057568424193076284</v>
      </c>
      <c r="Q74" s="124">
        <f t="shared" si="1"/>
        <v>0.04211438614622853</v>
      </c>
      <c r="R74" s="124">
        <f t="shared" si="1"/>
        <v>0.06204414581815021</v>
      </c>
      <c r="S74" s="124">
        <f t="shared" si="1"/>
        <v>0.030854285871199094</v>
      </c>
      <c r="T74" s="124">
        <f t="shared" si="1"/>
        <v>0.052830148554583234</v>
      </c>
      <c r="U74" s="123"/>
      <c r="V74" s="123"/>
      <c r="W74" s="123"/>
      <c r="X74" s="123"/>
      <c r="Y74" s="123"/>
      <c r="Z74" s="123"/>
      <c r="AA74" s="123"/>
    </row>
    <row r="75" spans="1:27" s="113" customFormat="1" ht="12.75">
      <c r="A75" s="116"/>
      <c r="B75" s="118" t="s">
        <v>50</v>
      </c>
      <c r="C75" s="125">
        <v>57036408</v>
      </c>
      <c r="D75" s="125">
        <v>55057051</v>
      </c>
      <c r="E75" s="125">
        <v>65567425</v>
      </c>
      <c r="F75" s="125">
        <v>76966744</v>
      </c>
      <c r="G75" s="125">
        <v>83246108</v>
      </c>
      <c r="H75" s="125">
        <v>90576699</v>
      </c>
      <c r="I75" s="125">
        <v>102682464</v>
      </c>
      <c r="J75" s="125">
        <v>102248604</v>
      </c>
      <c r="K75" s="125">
        <v>93762635</v>
      </c>
      <c r="L75" s="126">
        <v>84450462</v>
      </c>
      <c r="M75" s="123">
        <v>63715866</v>
      </c>
      <c r="N75" s="123">
        <v>63592335</v>
      </c>
      <c r="O75" s="127">
        <v>60638252</v>
      </c>
      <c r="P75" s="123">
        <v>58476466</v>
      </c>
      <c r="Q75" s="123">
        <v>71430888</v>
      </c>
      <c r="R75" s="123">
        <v>80017364</v>
      </c>
      <c r="S75" s="123">
        <v>88492860</v>
      </c>
      <c r="T75" s="123">
        <v>96585778</v>
      </c>
      <c r="U75" s="123"/>
      <c r="V75" s="123"/>
      <c r="W75" s="123"/>
      <c r="X75" s="123"/>
      <c r="Y75" s="123"/>
      <c r="Z75" s="123"/>
      <c r="AA75" s="123"/>
    </row>
    <row r="76" spans="1:27" s="113" customFormat="1" ht="12.75">
      <c r="A76" s="116"/>
      <c r="B76" s="118" t="s">
        <v>51</v>
      </c>
      <c r="C76" s="114">
        <v>60638252</v>
      </c>
      <c r="D76" s="114">
        <v>58476466</v>
      </c>
      <c r="E76" s="114">
        <v>71430888</v>
      </c>
      <c r="F76" s="114">
        <v>80017364</v>
      </c>
      <c r="G76" s="114">
        <v>88492860</v>
      </c>
      <c r="H76" s="114">
        <v>96585778</v>
      </c>
      <c r="I76" s="114">
        <v>107500835</v>
      </c>
      <c r="J76" s="114">
        <v>107393731</v>
      </c>
      <c r="K76" s="114">
        <v>98864592</v>
      </c>
      <c r="L76" s="126">
        <v>90213827</v>
      </c>
      <c r="M76" s="128">
        <v>68311602</v>
      </c>
      <c r="N76" s="128">
        <v>68373465</v>
      </c>
      <c r="O76" s="127">
        <v>63797284</v>
      </c>
      <c r="P76" s="126">
        <v>61842864</v>
      </c>
      <c r="Q76" s="128">
        <v>74439156</v>
      </c>
      <c r="R76" s="127">
        <v>84981973</v>
      </c>
      <c r="S76" s="126">
        <v>91223244</v>
      </c>
      <c r="T76" s="128">
        <v>101688419</v>
      </c>
      <c r="U76" s="123"/>
      <c r="V76" s="123"/>
      <c r="W76" s="123"/>
      <c r="X76" s="123"/>
      <c r="Y76" s="123"/>
      <c r="Z76" s="123"/>
      <c r="AA76" s="123"/>
    </row>
    <row r="77" spans="1:27" s="113" customFormat="1" ht="12.75">
      <c r="A77" s="116"/>
      <c r="B77" s="118"/>
      <c r="C77" s="123">
        <f>C76/1000000</f>
        <v>60.638252</v>
      </c>
      <c r="D77" s="123">
        <f aca="true" t="shared" si="2" ref="D77:T77">D76/1000000</f>
        <v>58.476466</v>
      </c>
      <c r="E77" s="123">
        <f t="shared" si="2"/>
        <v>71.430888</v>
      </c>
      <c r="F77" s="123">
        <f t="shared" si="2"/>
        <v>80.017364</v>
      </c>
      <c r="G77" s="123">
        <f t="shared" si="2"/>
        <v>88.49286</v>
      </c>
      <c r="H77" s="123">
        <f t="shared" si="2"/>
        <v>96.585778</v>
      </c>
      <c r="I77" s="123">
        <f t="shared" si="2"/>
        <v>107.500835</v>
      </c>
      <c r="J77" s="123">
        <f t="shared" si="2"/>
        <v>107.393731</v>
      </c>
      <c r="K77" s="123">
        <f t="shared" si="2"/>
        <v>98.864592</v>
      </c>
      <c r="L77" s="123">
        <f t="shared" si="2"/>
        <v>90.213827</v>
      </c>
      <c r="M77" s="123">
        <f t="shared" si="2"/>
        <v>68.311602</v>
      </c>
      <c r="N77" s="123">
        <f t="shared" si="2"/>
        <v>68.373465</v>
      </c>
      <c r="O77" s="123">
        <f t="shared" si="2"/>
        <v>63.797284</v>
      </c>
      <c r="P77" s="123">
        <f t="shared" si="2"/>
        <v>61.842864</v>
      </c>
      <c r="Q77" s="123">
        <f t="shared" si="2"/>
        <v>74.439156</v>
      </c>
      <c r="R77" s="123">
        <f t="shared" si="2"/>
        <v>84.981973</v>
      </c>
      <c r="S77" s="123">
        <f t="shared" si="2"/>
        <v>91.223244</v>
      </c>
      <c r="T77" s="123">
        <f t="shared" si="2"/>
        <v>101.688419</v>
      </c>
      <c r="U77" s="123"/>
      <c r="V77" s="123"/>
      <c r="W77" s="123"/>
      <c r="X77" s="123"/>
      <c r="Y77" s="123"/>
      <c r="Z77" s="123"/>
      <c r="AA77" s="123"/>
    </row>
    <row r="78" spans="1:27" s="113" customFormat="1" ht="12.75">
      <c r="A78" s="116"/>
      <c r="B78" s="118" t="s">
        <v>54</v>
      </c>
      <c r="C78" s="118">
        <f aca="true" t="shared" si="3" ref="C78:N78">100*C76/$C76</f>
        <v>100</v>
      </c>
      <c r="D78" s="118">
        <f t="shared" si="3"/>
        <v>96.43494670657722</v>
      </c>
      <c r="E78" s="118">
        <f t="shared" si="3"/>
        <v>117.79839563976877</v>
      </c>
      <c r="F78" s="118">
        <f t="shared" si="3"/>
        <v>131.95855975531748</v>
      </c>
      <c r="G78" s="118">
        <f t="shared" si="3"/>
        <v>145.93570408329052</v>
      </c>
      <c r="H78" s="118">
        <f t="shared" si="3"/>
        <v>159.28192982871604</v>
      </c>
      <c r="I78" s="118">
        <f t="shared" si="3"/>
        <v>177.28221288436876</v>
      </c>
      <c r="J78" s="118">
        <f t="shared" si="3"/>
        <v>177.10558510162858</v>
      </c>
      <c r="K78" s="118">
        <f t="shared" si="3"/>
        <v>163.0399768119965</v>
      </c>
      <c r="L78" s="118">
        <f t="shared" si="3"/>
        <v>148.77379216010382</v>
      </c>
      <c r="M78" s="118">
        <f t="shared" si="3"/>
        <v>112.6543060640996</v>
      </c>
      <c r="N78" s="118">
        <f t="shared" si="3"/>
        <v>112.75632582548718</v>
      </c>
      <c r="O78" s="118">
        <f aca="true" t="shared" si="4" ref="O78:T78">100*O76/$O76</f>
        <v>100</v>
      </c>
      <c r="P78" s="118">
        <f t="shared" si="4"/>
        <v>96.93651535385112</v>
      </c>
      <c r="Q78" s="118">
        <f t="shared" si="4"/>
        <v>116.68076026559375</v>
      </c>
      <c r="R78" s="118">
        <f t="shared" si="4"/>
        <v>133.20625530077425</v>
      </c>
      <c r="S78" s="118">
        <f t="shared" si="4"/>
        <v>142.98922819347607</v>
      </c>
      <c r="T78" s="118">
        <f t="shared" si="4"/>
        <v>159.39302212301075</v>
      </c>
      <c r="U78" s="123"/>
      <c r="V78" s="123"/>
      <c r="W78" s="123"/>
      <c r="X78" s="123"/>
      <c r="Y78" s="123"/>
      <c r="Z78" s="123"/>
      <c r="AA78" s="123"/>
    </row>
    <row r="79" spans="1:34" s="113" customFormat="1" ht="12.75">
      <c r="A79" s="116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9"/>
      <c r="U79" s="129"/>
      <c r="V79" s="129"/>
      <c r="W79" s="129"/>
      <c r="X79" s="129"/>
      <c r="Y79" s="129"/>
      <c r="Z79" s="129"/>
      <c r="AA79" s="129"/>
      <c r="AB79" s="119"/>
      <c r="AC79" s="119"/>
      <c r="AD79" s="119"/>
      <c r="AE79" s="119"/>
      <c r="AF79" s="119"/>
      <c r="AG79" s="119"/>
      <c r="AH79" s="119"/>
    </row>
    <row r="80" spans="1:34" s="113" customFormat="1" ht="12.75">
      <c r="A80" s="116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9"/>
      <c r="U80" s="129"/>
      <c r="V80" s="129"/>
      <c r="W80" s="129"/>
      <c r="X80" s="129"/>
      <c r="Y80" s="129"/>
      <c r="Z80" s="129"/>
      <c r="AA80" s="129"/>
      <c r="AB80" s="119"/>
      <c r="AC80" s="119"/>
      <c r="AD80" s="119"/>
      <c r="AE80" s="119"/>
      <c r="AF80" s="119"/>
      <c r="AG80" s="119"/>
      <c r="AH80" s="119"/>
    </row>
    <row r="81" spans="1:27" s="113" customFormat="1" ht="12.75">
      <c r="A81" s="116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30">
        <f>SUM(C76:H76)</f>
        <v>455641608</v>
      </c>
      <c r="V81" s="130">
        <f>SUM(O76:T76)</f>
        <v>477972940</v>
      </c>
      <c r="W81" s="123"/>
      <c r="X81" s="120">
        <f>(V81/U81)-1</f>
        <v>0.049010739159712546</v>
      </c>
      <c r="Y81" s="123"/>
      <c r="Z81" s="123"/>
      <c r="AA81" s="123"/>
    </row>
    <row r="82" spans="1:27" s="113" customFormat="1" ht="12.75">
      <c r="A82" s="116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6"/>
      <c r="W82" s="123"/>
      <c r="X82" s="126"/>
      <c r="Y82" s="123"/>
      <c r="Z82" s="123"/>
      <c r="AA82" s="123"/>
    </row>
    <row r="83" spans="1:27" s="113" customFormat="1" ht="12.75">
      <c r="A83" s="116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6"/>
      <c r="W83" s="123"/>
      <c r="X83" s="126"/>
      <c r="Y83" s="123"/>
      <c r="Z83" s="123"/>
      <c r="AA83" s="123"/>
    </row>
    <row r="84" spans="1:27" s="113" customFormat="1" ht="12.75">
      <c r="A84" s="116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23"/>
      <c r="S84" s="123"/>
      <c r="T84" s="123"/>
      <c r="U84" s="118"/>
      <c r="V84" s="123"/>
      <c r="W84" s="123"/>
      <c r="X84" s="123"/>
      <c r="Y84" s="123"/>
      <c r="Z84" s="123"/>
      <c r="AA84" s="123"/>
    </row>
    <row r="85" spans="1:27" s="113" customFormat="1" ht="12.75">
      <c r="A85" s="116"/>
      <c r="B85" s="118"/>
      <c r="C85" s="123"/>
      <c r="D85" s="120">
        <f>(D76/C76)-1</f>
        <v>-0.03565053293422771</v>
      </c>
      <c r="E85" s="120">
        <f aca="true" t="shared" si="5" ref="E85:O85">(E76/D76)-1</f>
        <v>0.22153223144503986</v>
      </c>
      <c r="F85" s="120">
        <f t="shared" si="5"/>
        <v>0.12020676545418274</v>
      </c>
      <c r="G85" s="120">
        <f t="shared" si="5"/>
        <v>0.10592070990991398</v>
      </c>
      <c r="H85" s="120">
        <f t="shared" si="5"/>
        <v>0.09145277935417617</v>
      </c>
      <c r="I85" s="120">
        <f t="shared" si="5"/>
        <v>0.11300894630677405</v>
      </c>
      <c r="J85" s="120">
        <f t="shared" si="5"/>
        <v>-0.000996308540301083</v>
      </c>
      <c r="K85" s="120">
        <f t="shared" si="5"/>
        <v>-0.07941933780101185</v>
      </c>
      <c r="L85" s="120">
        <f t="shared" si="5"/>
        <v>-0.0875011450004265</v>
      </c>
      <c r="M85" s="120">
        <f>(M76/L76)-1</f>
        <v>-0.2427812423920338</v>
      </c>
      <c r="N85" s="120">
        <f t="shared" si="5"/>
        <v>0.0009056001936538216</v>
      </c>
      <c r="O85" s="120">
        <f t="shared" si="5"/>
        <v>-0.06692919541228459</v>
      </c>
      <c r="P85" s="120">
        <f>(P76/O76)-1</f>
        <v>-0.03063484646148884</v>
      </c>
      <c r="Q85" s="120">
        <f>(Q76/P76)-1</f>
        <v>0.2036822227379378</v>
      </c>
      <c r="R85" s="120">
        <f>(R76/Q76)-1</f>
        <v>0.14162999107620178</v>
      </c>
      <c r="S85" s="120">
        <f>(S76/R76)-1</f>
        <v>0.07344229346146158</v>
      </c>
      <c r="T85" s="120">
        <f>(T76/S76)-1</f>
        <v>0.11472048724774586</v>
      </c>
      <c r="U85" s="120"/>
      <c r="V85" s="120"/>
      <c r="W85" s="120"/>
      <c r="X85" s="120"/>
      <c r="Y85" s="120"/>
      <c r="Z85" s="120"/>
      <c r="AA85" s="123"/>
    </row>
    <row r="86" spans="1:27" s="113" customFormat="1" ht="12.75">
      <c r="A86" s="116"/>
      <c r="B86" s="118"/>
      <c r="C86" s="123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3"/>
      <c r="S86" s="123"/>
      <c r="T86" s="123"/>
      <c r="U86" s="120"/>
      <c r="V86" s="123"/>
      <c r="W86" s="123"/>
      <c r="X86" s="123"/>
      <c r="Y86" s="123"/>
      <c r="Z86" s="123"/>
      <c r="AA86" s="123"/>
    </row>
    <row r="87" spans="1:27" s="113" customFormat="1" ht="12.75">
      <c r="A87" s="116"/>
      <c r="B87" s="118"/>
      <c r="C87" s="114">
        <v>2019</v>
      </c>
      <c r="D87" s="114"/>
      <c r="E87" s="114"/>
      <c r="F87" s="114"/>
      <c r="G87" s="118"/>
      <c r="H87" s="114">
        <v>2018</v>
      </c>
      <c r="I87" s="114"/>
      <c r="J87" s="114"/>
      <c r="K87" s="114"/>
      <c r="L87" s="114"/>
      <c r="M87" s="114"/>
      <c r="N87" s="120">
        <f>(SUM(C76:N76)/SUM(C75:N75))-1</f>
        <v>0.061131843401540875</v>
      </c>
      <c r="O87" s="114"/>
      <c r="P87" s="114"/>
      <c r="Q87" s="120"/>
      <c r="R87" s="114"/>
      <c r="S87" s="114"/>
      <c r="T87" s="120"/>
      <c r="U87" s="114"/>
      <c r="V87" s="123"/>
      <c r="W87" s="120"/>
      <c r="X87" s="123"/>
      <c r="Y87" s="123"/>
      <c r="Z87" s="120">
        <f>(SUM(O76:T76)/SUM(O75:T75))-1</f>
        <v>0.049010739159712546</v>
      </c>
      <c r="AA87" s="123"/>
    </row>
    <row r="88" spans="1:27" s="113" customFormat="1" ht="12">
      <c r="A88" s="116"/>
      <c r="B88" s="115" t="s">
        <v>14</v>
      </c>
      <c r="C88" s="131">
        <f>C89+C90+C91</f>
        <v>477972940</v>
      </c>
      <c r="D88" s="118"/>
      <c r="E88" s="118" t="s">
        <v>118</v>
      </c>
      <c r="F88" s="118"/>
      <c r="G88" s="115" t="s">
        <v>14</v>
      </c>
      <c r="H88" s="131">
        <f>H89+H90+H91</f>
        <v>455641608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23"/>
      <c r="U88" s="123"/>
      <c r="V88" s="123"/>
      <c r="W88" s="123"/>
      <c r="X88" s="123"/>
      <c r="Y88" s="123"/>
      <c r="Z88" s="123"/>
      <c r="AA88" s="123"/>
    </row>
    <row r="89" spans="1:27" s="113" customFormat="1" ht="12">
      <c r="A89" s="116"/>
      <c r="B89" s="115" t="s">
        <v>26</v>
      </c>
      <c r="C89" s="121">
        <v>162719605</v>
      </c>
      <c r="D89" s="132">
        <f>C89/C88</f>
        <v>0.34043685611156144</v>
      </c>
      <c r="E89" s="120">
        <f>(C89/H89)-1</f>
        <v>0.045810546499229776</v>
      </c>
      <c r="F89" s="120"/>
      <c r="G89" s="115" t="s">
        <v>26</v>
      </c>
      <c r="H89" s="121">
        <v>155591857</v>
      </c>
      <c r="I89" s="123"/>
      <c r="J89" s="118"/>
      <c r="K89" s="118"/>
      <c r="L89" s="118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</row>
    <row r="90" spans="1:27" s="113" customFormat="1" ht="12">
      <c r="A90" s="116"/>
      <c r="B90" s="115" t="s">
        <v>25</v>
      </c>
      <c r="C90" s="121">
        <v>237823949</v>
      </c>
      <c r="D90" s="132">
        <f>C90/C88</f>
        <v>0.4975678100103324</v>
      </c>
      <c r="E90" s="120">
        <f>(C90/H90)-1</f>
        <v>0.055956853987262134</v>
      </c>
      <c r="F90" s="120"/>
      <c r="G90" s="115" t="s">
        <v>25</v>
      </c>
      <c r="H90" s="121">
        <v>225221275</v>
      </c>
      <c r="I90" s="123"/>
      <c r="J90" s="118"/>
      <c r="K90" s="118"/>
      <c r="L90" s="118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</row>
    <row r="91" spans="1:27" s="113" customFormat="1" ht="12">
      <c r="A91" s="116"/>
      <c r="B91" s="115" t="s">
        <v>33</v>
      </c>
      <c r="C91" s="121">
        <v>77429386</v>
      </c>
      <c r="D91" s="132">
        <f>C91/C88</f>
        <v>0.16199533387810616</v>
      </c>
      <c r="E91" s="120">
        <f>(C91/H91)-1</f>
        <v>0.03475829174978795</v>
      </c>
      <c r="F91" s="120"/>
      <c r="G91" s="115" t="s">
        <v>33</v>
      </c>
      <c r="H91" s="121">
        <v>74828476</v>
      </c>
      <c r="I91" s="123"/>
      <c r="J91" s="118"/>
      <c r="K91" s="118"/>
      <c r="L91" s="118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</row>
    <row r="92" spans="1:27" s="113" customFormat="1" ht="12">
      <c r="A92" s="116"/>
      <c r="B92" s="115"/>
      <c r="C92" s="114"/>
      <c r="D92" s="120">
        <f>SUM(D89:D91)</f>
        <v>1</v>
      </c>
      <c r="E92" s="118"/>
      <c r="F92" s="120"/>
      <c r="G92" s="118"/>
      <c r="H92" s="118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</row>
    <row r="93" spans="1:27" s="113" customFormat="1" ht="12">
      <c r="A93" s="116"/>
      <c r="B93" s="115"/>
      <c r="C93" s="114"/>
      <c r="D93" s="120"/>
      <c r="E93" s="118"/>
      <c r="F93" s="120"/>
      <c r="G93" s="118"/>
      <c r="H93" s="118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</row>
    <row r="94" spans="1:27" s="113" customFormat="1" ht="12">
      <c r="A94" s="116"/>
      <c r="B94" s="115"/>
      <c r="C94" s="123"/>
      <c r="D94" s="120"/>
      <c r="E94" s="118"/>
      <c r="F94" s="120"/>
      <c r="G94" s="118"/>
      <c r="H94" s="118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</row>
    <row r="95" spans="2:27" ht="12.75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</row>
    <row r="96" spans="2:27" ht="12.75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</row>
    <row r="97" spans="2:27" ht="12.75"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</row>
    <row r="98" spans="2:27" ht="12.75"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</row>
    <row r="99" spans="2:27" ht="12.7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</row>
    <row r="100" spans="2:27" ht="12.75"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</row>
    <row r="101" spans="2:27" ht="12.75"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</row>
    <row r="102" spans="2:27" ht="12.75"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</row>
    <row r="103" spans="2:27" ht="12.75"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</row>
    <row r="104" spans="2:27" ht="12.75"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</row>
    <row r="105" spans="2:27" ht="12.75"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</row>
    <row r="106" spans="2:27" ht="12.75"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</row>
    <row r="107" spans="2:27" ht="12.75"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</row>
    <row r="108" spans="2:27" ht="12.75"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4"/>
  <sheetViews>
    <sheetView showGridLines="0" workbookViewId="0" topLeftCell="A1"/>
  </sheetViews>
  <sheetFormatPr defaultColWidth="9.125" defaultRowHeight="12.75"/>
  <cols>
    <col min="1" max="2" width="9.125" style="2" customWidth="1"/>
    <col min="3" max="3" width="10.375" style="2" customWidth="1"/>
    <col min="4" max="23" width="9.125" style="2" customWidth="1"/>
    <col min="24" max="24" width="3.25390625" style="2" customWidth="1"/>
    <col min="25" max="16384" width="9.125" style="2" customWidth="1"/>
  </cols>
  <sheetData>
    <row r="1" spans="3:18" ht="12.75">
      <c r="C1" s="5"/>
      <c r="D1" s="15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2:18" ht="15.6">
      <c r="B2" s="92" t="s">
        <v>136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18" ht="13.2">
      <c r="B3" s="93" t="s">
        <v>59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18" ht="1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18" ht="12">
      <c r="B5" s="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2:18" ht="1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2:18" ht="12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2"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ht="12"/>
    <row r="12" ht="12"/>
    <row r="13" ht="12"/>
    <row r="14" ht="12"/>
    <row r="15" ht="12"/>
    <row r="16" ht="12"/>
    <row r="17" ht="12"/>
    <row r="18" ht="12"/>
    <row r="19" ht="12"/>
    <row r="20" spans="3:20" ht="25.5" customHeight="1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2" ht="12">
      <c r="B32" s="66" t="s">
        <v>49</v>
      </c>
    </row>
    <row r="33" ht="12"/>
    <row r="34" ht="12">
      <c r="B34" s="67" t="s">
        <v>60</v>
      </c>
    </row>
    <row r="35" ht="12"/>
    <row r="37" spans="1:22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</row>
    <row r="38" spans="1:22" ht="12.75">
      <c r="A38" s="112"/>
      <c r="B38" s="112"/>
      <c r="C38" s="112" t="str">
        <f aca="true" t="shared" si="0" ref="C38:T38">C51</f>
        <v>Jan-18</v>
      </c>
      <c r="D38" s="112" t="str">
        <f t="shared" si="0"/>
        <v>Feb-18</v>
      </c>
      <c r="E38" s="112" t="str">
        <f t="shared" si="0"/>
        <v>Mar-18</v>
      </c>
      <c r="F38" s="112" t="str">
        <f t="shared" si="0"/>
        <v>Apr-18</v>
      </c>
      <c r="G38" s="112" t="str">
        <f t="shared" si="0"/>
        <v>May-18</v>
      </c>
      <c r="H38" s="112" t="str">
        <f t="shared" si="0"/>
        <v>Jun-18</v>
      </c>
      <c r="I38" s="112" t="str">
        <f t="shared" si="0"/>
        <v>Jul-18</v>
      </c>
      <c r="J38" s="112" t="str">
        <f t="shared" si="0"/>
        <v>Aug-18</v>
      </c>
      <c r="K38" s="112" t="str">
        <f t="shared" si="0"/>
        <v>Sep-18</v>
      </c>
      <c r="L38" s="112" t="str">
        <f t="shared" si="0"/>
        <v>Oct-18</v>
      </c>
      <c r="M38" s="112" t="str">
        <f t="shared" si="0"/>
        <v>Nov-18</v>
      </c>
      <c r="N38" s="112" t="str">
        <f t="shared" si="0"/>
        <v>Dec-18</v>
      </c>
      <c r="O38" s="112" t="str">
        <f t="shared" si="0"/>
        <v>Jan-19</v>
      </c>
      <c r="P38" s="112" t="str">
        <f t="shared" si="0"/>
        <v>Feb-19</v>
      </c>
      <c r="Q38" s="112" t="str">
        <f t="shared" si="0"/>
        <v>Mar-19</v>
      </c>
      <c r="R38" s="112" t="str">
        <f t="shared" si="0"/>
        <v>Apr-19</v>
      </c>
      <c r="S38" s="112" t="str">
        <f t="shared" si="0"/>
        <v>May-19</v>
      </c>
      <c r="T38" s="112" t="str">
        <f t="shared" si="0"/>
        <v>Jun-19</v>
      </c>
      <c r="U38" s="112"/>
      <c r="V38" s="112"/>
    </row>
    <row r="39" spans="1:22" ht="12.75">
      <c r="A39" s="112"/>
      <c r="B39" s="112" t="str">
        <f>B52</f>
        <v>Growth</v>
      </c>
      <c r="C39" s="112">
        <f aca="true" t="shared" si="1" ref="C39:T39">C52*100</f>
        <v>6.314990944029986</v>
      </c>
      <c r="D39" s="112">
        <f t="shared" si="1"/>
        <v>6.210675904163487</v>
      </c>
      <c r="E39" s="112">
        <f t="shared" si="1"/>
        <v>8.94264644371805</v>
      </c>
      <c r="F39" s="112">
        <f t="shared" si="1"/>
        <v>3.963556000238233</v>
      </c>
      <c r="G39" s="112">
        <f t="shared" si="1"/>
        <v>6.302699460736361</v>
      </c>
      <c r="H39" s="112">
        <f t="shared" si="1"/>
        <v>6.634243758430625</v>
      </c>
      <c r="I39" s="112">
        <f t="shared" si="1"/>
        <v>4.692496471452023</v>
      </c>
      <c r="J39" s="112">
        <f t="shared" si="1"/>
        <v>5.031977747099603</v>
      </c>
      <c r="K39" s="112">
        <f t="shared" si="1"/>
        <v>5.4413541172344315</v>
      </c>
      <c r="L39" s="112">
        <f t="shared" si="1"/>
        <v>6.824551178891114</v>
      </c>
      <c r="M39" s="112">
        <f t="shared" si="1"/>
        <v>7.212859666695892</v>
      </c>
      <c r="N39" s="112">
        <f t="shared" si="1"/>
        <v>7.518406109792952</v>
      </c>
      <c r="O39" s="112">
        <f t="shared" si="1"/>
        <v>5.209635660341916</v>
      </c>
      <c r="P39" s="112">
        <f t="shared" si="1"/>
        <v>5.756842419307628</v>
      </c>
      <c r="Q39" s="112">
        <f t="shared" si="1"/>
        <v>4.211438614622853</v>
      </c>
      <c r="R39" s="112">
        <f t="shared" si="1"/>
        <v>6.204414581815021</v>
      </c>
      <c r="S39" s="112">
        <f t="shared" si="1"/>
        <v>3.0854285871199094</v>
      </c>
      <c r="T39" s="112">
        <f t="shared" si="1"/>
        <v>5.283014855458323</v>
      </c>
      <c r="U39" s="112"/>
      <c r="V39" s="112"/>
    </row>
    <row r="40" spans="1:22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</row>
    <row r="41" spans="1:22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</row>
    <row r="42" spans="1:22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</row>
    <row r="43" spans="1:22" ht="12.75">
      <c r="A43" s="112"/>
      <c r="B43" s="112" t="s">
        <v>119</v>
      </c>
      <c r="C43" s="112">
        <f>MIN(C39:N39)</f>
        <v>3.963556000238233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</row>
    <row r="44" spans="1:22" ht="12.75">
      <c r="A44" s="112"/>
      <c r="B44" s="112" t="s">
        <v>120</v>
      </c>
      <c r="C44" s="112">
        <f>MAX(C39:N39)</f>
        <v>8.94264644371805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</row>
    <row r="45" spans="1:22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</row>
    <row r="46" spans="1:22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</row>
    <row r="48" spans="1:22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</row>
    <row r="49" spans="1:22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</row>
    <row r="50" spans="1:22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</row>
    <row r="51" spans="1:22" ht="12.75">
      <c r="A51" s="112"/>
      <c r="B51" s="112"/>
      <c r="C51" s="112" t="str">
        <f>'Figure 1'!C$73</f>
        <v>Jan-18</v>
      </c>
      <c r="D51" s="112" t="str">
        <f>'Figure 1'!D$73</f>
        <v>Feb-18</v>
      </c>
      <c r="E51" s="112" t="str">
        <f>'Figure 1'!E$73</f>
        <v>Mar-18</v>
      </c>
      <c r="F51" s="112" t="str">
        <f>'Figure 1'!F$73</f>
        <v>Apr-18</v>
      </c>
      <c r="G51" s="112" t="str">
        <f>'Figure 1'!G$73</f>
        <v>May-18</v>
      </c>
      <c r="H51" s="112" t="str">
        <f>'Figure 1'!H$73</f>
        <v>Jun-18</v>
      </c>
      <c r="I51" s="112" t="str">
        <f>'Figure 1'!I$73</f>
        <v>Jul-18</v>
      </c>
      <c r="J51" s="112" t="str">
        <f>'Figure 1'!J$73</f>
        <v>Aug-18</v>
      </c>
      <c r="K51" s="112" t="str">
        <f>'Figure 1'!K$73</f>
        <v>Sep-18</v>
      </c>
      <c r="L51" s="112" t="str">
        <f>'Figure 1'!L$73</f>
        <v>Oct-18</v>
      </c>
      <c r="M51" s="112" t="str">
        <f>'Figure 1'!M$73</f>
        <v>Nov-18</v>
      </c>
      <c r="N51" s="112" t="str">
        <f>'Figure 1'!N$73</f>
        <v>Dec-18</v>
      </c>
      <c r="O51" s="112" t="str">
        <f>'Figure 1'!O$73</f>
        <v>Jan-19</v>
      </c>
      <c r="P51" s="112" t="str">
        <f>'Figure 1'!P$73</f>
        <v>Feb-19</v>
      </c>
      <c r="Q51" s="112" t="str">
        <f>'Figure 1'!Q$73</f>
        <v>Mar-19</v>
      </c>
      <c r="R51" s="112" t="str">
        <f>'Figure 1'!R$73</f>
        <v>Apr-19</v>
      </c>
      <c r="S51" s="112" t="str">
        <f>'Figure 1'!S$73</f>
        <v>May-19</v>
      </c>
      <c r="T51" s="112" t="str">
        <f>'Figure 1'!T$73</f>
        <v>Jun-19</v>
      </c>
      <c r="U51" s="112"/>
      <c r="V51" s="112"/>
    </row>
    <row r="52" spans="1:22" ht="12.75">
      <c r="A52" s="112"/>
      <c r="B52" s="112" t="s">
        <v>15</v>
      </c>
      <c r="C52" s="112">
        <f>'Figure 1'!C$74</f>
        <v>0.06314990944029986</v>
      </c>
      <c r="D52" s="112">
        <f>'Figure 1'!D$74</f>
        <v>0.062106759041634874</v>
      </c>
      <c r="E52" s="112">
        <f>'Figure 1'!E$74</f>
        <v>0.0894264644371805</v>
      </c>
      <c r="F52" s="112">
        <f>'Figure 1'!F$74</f>
        <v>0.03963556000238233</v>
      </c>
      <c r="G52" s="112">
        <f>'Figure 1'!G$74</f>
        <v>0.0630269946073636</v>
      </c>
      <c r="H52" s="112">
        <f>'Figure 1'!H$74</f>
        <v>0.06634243758430625</v>
      </c>
      <c r="I52" s="112">
        <f>'Figure 1'!I$74</f>
        <v>0.046924964714520234</v>
      </c>
      <c r="J52" s="112">
        <f>'Figure 1'!J$74</f>
        <v>0.05031977747099603</v>
      </c>
      <c r="K52" s="112">
        <f>'Figure 1'!K$74</f>
        <v>0.054413541172344315</v>
      </c>
      <c r="L52" s="112">
        <f>'Figure 1'!L$74</f>
        <v>0.06824551178891114</v>
      </c>
      <c r="M52" s="112">
        <f>'Figure 1'!M$74</f>
        <v>0.07212859666695892</v>
      </c>
      <c r="N52" s="112">
        <f>'Figure 1'!N$74</f>
        <v>0.07518406109792952</v>
      </c>
      <c r="O52" s="112">
        <f>'Figure 1'!O$74</f>
        <v>0.05209635660341916</v>
      </c>
      <c r="P52" s="112">
        <f>'Figure 1'!P$74</f>
        <v>0.057568424193076284</v>
      </c>
      <c r="Q52" s="112">
        <f>'Figure 1'!Q$74</f>
        <v>0.04211438614622853</v>
      </c>
      <c r="R52" s="112">
        <f>'Figure 1'!R$74</f>
        <v>0.06204414581815021</v>
      </c>
      <c r="S52" s="112">
        <f>'Figure 1'!S$74</f>
        <v>0.030854285871199094</v>
      </c>
      <c r="T52" s="112">
        <f>'Figure 1'!T$74</f>
        <v>0.052830148554583234</v>
      </c>
      <c r="U52" s="112"/>
      <c r="V52" s="112"/>
    </row>
    <row r="53" spans="1:22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</row>
    <row r="54" spans="1:22" ht="12.75">
      <c r="A54" s="112"/>
      <c r="B54" s="112"/>
      <c r="C54" s="112"/>
      <c r="D54" s="112"/>
      <c r="E54" s="112"/>
      <c r="F54" s="112">
        <f>MIN(C52:N52)</f>
        <v>0.03963556000238233</v>
      </c>
      <c r="G54" s="112">
        <f>MAX(C52:N52)</f>
        <v>0.0894264644371805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</row>
    <row r="55" spans="1:22" ht="12.75">
      <c r="A55" s="112"/>
      <c r="B55" s="112" t="s">
        <v>14</v>
      </c>
      <c r="C55" s="112">
        <f>'Figure 1'!C88</f>
        <v>477972940</v>
      </c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</row>
    <row r="56" spans="1:22" ht="12.75">
      <c r="A56" s="112"/>
      <c r="B56" s="112" t="s">
        <v>26</v>
      </c>
      <c r="C56" s="112">
        <f>'Figure 1'!C89</f>
        <v>162719605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</row>
    <row r="57" spans="1:22" ht="12.75">
      <c r="A57" s="112"/>
      <c r="B57" s="112" t="s">
        <v>25</v>
      </c>
      <c r="C57" s="112">
        <f>'Figure 1'!C90</f>
        <v>237823949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</row>
    <row r="58" spans="1:22" ht="12.75">
      <c r="A58" s="112"/>
      <c r="B58" s="112" t="s">
        <v>33</v>
      </c>
      <c r="C58" s="112">
        <f>'Figure 1'!C91</f>
        <v>77429386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</row>
    <row r="59" spans="1:22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</row>
    <row r="60" spans="1:22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</row>
    <row r="61" spans="1:22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</row>
    <row r="62" spans="1:22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</row>
    <row r="63" spans="1:22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</row>
    <row r="64" spans="1:22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Y69"/>
  <sheetViews>
    <sheetView showGridLines="0" zoomScale="80" zoomScaleNormal="80" workbookViewId="0" topLeftCell="A1"/>
  </sheetViews>
  <sheetFormatPr defaultColWidth="9.125" defaultRowHeight="12.75"/>
  <cols>
    <col min="1" max="1" width="14.50390625" style="3" customWidth="1"/>
    <col min="2" max="13" width="10.625" style="3" customWidth="1"/>
    <col min="14" max="20" width="10.875" style="3" customWidth="1"/>
    <col min="21" max="21" width="13.625" style="3" customWidth="1"/>
    <col min="22" max="22" width="2.75390625" style="3" customWidth="1"/>
    <col min="23" max="23" width="10.625" style="3" customWidth="1"/>
    <col min="24" max="24" width="9.125" style="3" bestFit="1" customWidth="1"/>
    <col min="25" max="25" width="9.375" style="3" bestFit="1" customWidth="1"/>
    <col min="26" max="26" width="9.125" style="3" customWidth="1"/>
    <col min="27" max="27" width="12.00390625" style="3" customWidth="1"/>
    <col min="28" max="28" width="10.00390625" style="3" customWidth="1"/>
    <col min="29" max="29" width="9.125" style="3" customWidth="1"/>
    <col min="30" max="30" width="9.50390625" style="3" bestFit="1" customWidth="1"/>
    <col min="31" max="16384" width="9.125" style="3" customWidth="1"/>
  </cols>
  <sheetData>
    <row r="3" ht="15.6">
      <c r="A3" s="94" t="s">
        <v>111</v>
      </c>
    </row>
    <row r="4" spans="1:22" ht="13.2">
      <c r="A4" s="95" t="s">
        <v>62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1" ht="12.75" customHeight="1">
      <c r="A5" s="137"/>
      <c r="B5" s="143">
        <v>2018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  <c r="N5" s="139" t="s">
        <v>102</v>
      </c>
      <c r="O5" s="141">
        <v>2019</v>
      </c>
      <c r="P5" s="146"/>
      <c r="Q5" s="146"/>
      <c r="R5" s="146"/>
      <c r="S5" s="146"/>
      <c r="T5" s="147"/>
      <c r="U5" s="141" t="s">
        <v>138</v>
      </c>
    </row>
    <row r="6" spans="1:21" ht="70.2" customHeight="1">
      <c r="A6" s="138"/>
      <c r="B6" s="52" t="s">
        <v>27</v>
      </c>
      <c r="C6" s="53" t="s">
        <v>28</v>
      </c>
      <c r="D6" s="53" t="s">
        <v>29</v>
      </c>
      <c r="E6" s="53" t="s">
        <v>30</v>
      </c>
      <c r="F6" s="53" t="s">
        <v>31</v>
      </c>
      <c r="G6" s="53" t="s">
        <v>32</v>
      </c>
      <c r="H6" s="54" t="s">
        <v>39</v>
      </c>
      <c r="I6" s="53" t="s">
        <v>38</v>
      </c>
      <c r="J6" s="53" t="s">
        <v>37</v>
      </c>
      <c r="K6" s="53" t="s">
        <v>36</v>
      </c>
      <c r="L6" s="53" t="s">
        <v>35</v>
      </c>
      <c r="M6" s="53" t="s">
        <v>34</v>
      </c>
      <c r="N6" s="140"/>
      <c r="O6" s="52" t="s">
        <v>27</v>
      </c>
      <c r="P6" s="53" t="s">
        <v>28</v>
      </c>
      <c r="Q6" s="53" t="s">
        <v>29</v>
      </c>
      <c r="R6" s="53" t="s">
        <v>30</v>
      </c>
      <c r="S6" s="53" t="s">
        <v>31</v>
      </c>
      <c r="T6" s="53" t="s">
        <v>32</v>
      </c>
      <c r="U6" s="142"/>
    </row>
    <row r="7" spans="1:21" ht="20.1" customHeight="1">
      <c r="A7" s="55" t="s">
        <v>137</v>
      </c>
      <c r="B7" s="56">
        <v>60638.252</v>
      </c>
      <c r="C7" s="56">
        <v>58476.466</v>
      </c>
      <c r="D7" s="56">
        <v>71430.888</v>
      </c>
      <c r="E7" s="56">
        <v>80017.364</v>
      </c>
      <c r="F7" s="56">
        <v>88492.86</v>
      </c>
      <c r="G7" s="56">
        <v>96585.778</v>
      </c>
      <c r="H7" s="56">
        <v>107500.835</v>
      </c>
      <c r="I7" s="56">
        <v>107393.731</v>
      </c>
      <c r="J7" s="56">
        <v>98864.592</v>
      </c>
      <c r="K7" s="56">
        <v>90213.827</v>
      </c>
      <c r="L7" s="56">
        <v>68311.602</v>
      </c>
      <c r="M7" s="56">
        <v>68373.465</v>
      </c>
      <c r="N7" s="57">
        <v>996299.66</v>
      </c>
      <c r="O7" s="56">
        <v>63797.284</v>
      </c>
      <c r="P7" s="56">
        <v>61842.864</v>
      </c>
      <c r="Q7" s="56">
        <v>74439.156</v>
      </c>
      <c r="R7" s="56">
        <v>84981.973</v>
      </c>
      <c r="S7" s="56">
        <v>91223.244</v>
      </c>
      <c r="T7" s="56">
        <v>101688.419</v>
      </c>
      <c r="U7" s="74">
        <v>4.901073915971277</v>
      </c>
    </row>
    <row r="8" spans="1:21" ht="20.1" customHeight="1">
      <c r="A8" s="18" t="s">
        <v>63</v>
      </c>
      <c r="B8" s="19">
        <v>2190.383</v>
      </c>
      <c r="C8" s="20">
        <v>2194.321</v>
      </c>
      <c r="D8" s="20">
        <v>2590.913</v>
      </c>
      <c r="E8" s="20">
        <v>3062.128</v>
      </c>
      <c r="F8" s="20">
        <v>3092.46</v>
      </c>
      <c r="G8" s="21">
        <v>3110.741</v>
      </c>
      <c r="H8" s="21">
        <v>3555.992</v>
      </c>
      <c r="I8" s="21">
        <v>3496.343</v>
      </c>
      <c r="J8" s="21">
        <v>3259.277</v>
      </c>
      <c r="K8" s="21">
        <v>2992.47</v>
      </c>
      <c r="L8" s="21">
        <v>2540.218</v>
      </c>
      <c r="M8" s="21">
        <v>2421.063</v>
      </c>
      <c r="N8" s="22">
        <v>34506.30900000001</v>
      </c>
      <c r="O8" s="19">
        <v>2253.327</v>
      </c>
      <c r="P8" s="20">
        <v>2187.148</v>
      </c>
      <c r="Q8" s="20">
        <v>2643.934</v>
      </c>
      <c r="R8" s="20">
        <v>3107.492</v>
      </c>
      <c r="S8" s="20">
        <v>3102.755</v>
      </c>
      <c r="T8" s="21">
        <v>3257.996</v>
      </c>
      <c r="U8" s="72">
        <v>1.919260121916544</v>
      </c>
    </row>
    <row r="9" spans="1:21" ht="20.1" customHeight="1">
      <c r="A9" s="23" t="s">
        <v>64</v>
      </c>
      <c r="B9" s="24">
        <v>544.718</v>
      </c>
      <c r="C9" s="25">
        <v>509.648</v>
      </c>
      <c r="D9" s="25">
        <v>609.762</v>
      </c>
      <c r="E9" s="25">
        <v>704.504</v>
      </c>
      <c r="F9" s="25">
        <v>918.353</v>
      </c>
      <c r="G9" s="26">
        <v>1569.255</v>
      </c>
      <c r="H9" s="21">
        <v>2050.117</v>
      </c>
      <c r="I9" s="21">
        <v>1998.177</v>
      </c>
      <c r="J9" s="21">
        <v>1400.679</v>
      </c>
      <c r="K9" s="21">
        <v>735.296</v>
      </c>
      <c r="L9" s="21">
        <v>529.72</v>
      </c>
      <c r="M9" s="21">
        <v>567.485</v>
      </c>
      <c r="N9" s="22">
        <v>12137.714</v>
      </c>
      <c r="O9" s="24">
        <v>570.956</v>
      </c>
      <c r="P9" s="25">
        <v>536.254</v>
      </c>
      <c r="Q9" s="25">
        <v>618.037</v>
      </c>
      <c r="R9" s="25">
        <v>678.527</v>
      </c>
      <c r="S9" s="25">
        <v>877.009</v>
      </c>
      <c r="T9" s="26">
        <v>1455.157</v>
      </c>
      <c r="U9" s="72">
        <v>-2.477225178327247</v>
      </c>
    </row>
    <row r="10" spans="1:21" ht="20.1" customHeight="1">
      <c r="A10" s="23" t="s">
        <v>95</v>
      </c>
      <c r="B10" s="24">
        <v>973.631</v>
      </c>
      <c r="C10" s="25">
        <v>972.451</v>
      </c>
      <c r="D10" s="25">
        <v>1227.26</v>
      </c>
      <c r="E10" s="25">
        <v>1369.253</v>
      </c>
      <c r="F10" s="25">
        <v>1458.69</v>
      </c>
      <c r="G10" s="26">
        <v>1821.391</v>
      </c>
      <c r="H10" s="21">
        <v>2094.469</v>
      </c>
      <c r="I10" s="21">
        <v>2082.987</v>
      </c>
      <c r="J10" s="21">
        <v>1879.973</v>
      </c>
      <c r="K10" s="21">
        <v>1513.421</v>
      </c>
      <c r="L10" s="21">
        <v>1200.038</v>
      </c>
      <c r="M10" s="21">
        <v>1244.657</v>
      </c>
      <c r="N10" s="22">
        <v>17838.221</v>
      </c>
      <c r="O10" s="24">
        <v>1015.592</v>
      </c>
      <c r="P10" s="25">
        <v>1011.909</v>
      </c>
      <c r="Q10" s="25">
        <v>1269.379</v>
      </c>
      <c r="R10" s="25">
        <v>1434.249</v>
      </c>
      <c r="S10" s="25">
        <v>1540.267</v>
      </c>
      <c r="T10" s="26">
        <v>1925.827</v>
      </c>
      <c r="U10" s="72">
        <v>4.787965141340389</v>
      </c>
    </row>
    <row r="11" spans="1:21" ht="20.1" customHeight="1">
      <c r="A11" s="23" t="s">
        <v>65</v>
      </c>
      <c r="B11" s="24">
        <v>2183.832</v>
      </c>
      <c r="C11" s="25">
        <v>2218.27</v>
      </c>
      <c r="D11" s="25">
        <v>2691.52</v>
      </c>
      <c r="E11" s="25">
        <v>2841.987</v>
      </c>
      <c r="F11" s="25">
        <v>3156.768</v>
      </c>
      <c r="G11" s="26">
        <v>3387.213</v>
      </c>
      <c r="H11" s="21">
        <v>3686.607</v>
      </c>
      <c r="I11" s="21">
        <v>3371.061</v>
      </c>
      <c r="J11" s="21">
        <v>3239.388</v>
      </c>
      <c r="K11" s="21">
        <v>3147.214</v>
      </c>
      <c r="L11" s="21">
        <v>2478.048</v>
      </c>
      <c r="M11" s="21">
        <v>2299.231</v>
      </c>
      <c r="N11" s="22">
        <v>34701.139</v>
      </c>
      <c r="O11" s="24">
        <v>2233.01</v>
      </c>
      <c r="P11" s="25">
        <v>2260.089</v>
      </c>
      <c r="Q11" s="25">
        <v>2652.203</v>
      </c>
      <c r="R11" s="25">
        <v>2884.516</v>
      </c>
      <c r="S11" s="25">
        <v>3075.631</v>
      </c>
      <c r="T11" s="26">
        <v>3401.375</v>
      </c>
      <c r="U11" s="72">
        <v>0.16525896578738486</v>
      </c>
    </row>
    <row r="12" spans="1:21" ht="20.1" customHeight="1">
      <c r="A12" s="23" t="s">
        <v>66</v>
      </c>
      <c r="B12" s="24">
        <v>13356.786</v>
      </c>
      <c r="C12" s="25">
        <v>13253.657</v>
      </c>
      <c r="D12" s="25">
        <v>16735.521</v>
      </c>
      <c r="E12" s="25">
        <v>17975.261</v>
      </c>
      <c r="F12" s="25">
        <v>19904.627</v>
      </c>
      <c r="G12" s="26">
        <v>20574.997</v>
      </c>
      <c r="H12" s="21">
        <v>22589.018</v>
      </c>
      <c r="I12" s="21">
        <v>22462.326</v>
      </c>
      <c r="J12" s="21">
        <v>22201.917</v>
      </c>
      <c r="K12" s="21">
        <v>21741.647</v>
      </c>
      <c r="L12" s="21">
        <v>16110.325</v>
      </c>
      <c r="M12" s="21">
        <v>15516.279</v>
      </c>
      <c r="N12" s="22">
        <v>222422.361</v>
      </c>
      <c r="O12" s="24">
        <v>14177.333</v>
      </c>
      <c r="P12" s="25">
        <v>13965.763</v>
      </c>
      <c r="Q12" s="25">
        <v>17192.573</v>
      </c>
      <c r="R12" s="25">
        <v>19190.82</v>
      </c>
      <c r="S12" s="25">
        <v>20253.183</v>
      </c>
      <c r="T12" s="26">
        <v>21595.042</v>
      </c>
      <c r="U12" s="72">
        <v>4.492953688431434</v>
      </c>
    </row>
    <row r="13" spans="1:21" ht="20.1" customHeight="1">
      <c r="A13" s="23" t="s">
        <v>67</v>
      </c>
      <c r="B13" s="24">
        <v>174.049</v>
      </c>
      <c r="C13" s="25">
        <v>170.81</v>
      </c>
      <c r="D13" s="25">
        <v>209.683</v>
      </c>
      <c r="E13" s="25">
        <v>237.676</v>
      </c>
      <c r="F13" s="25">
        <v>273.84</v>
      </c>
      <c r="G13" s="26">
        <v>298.147</v>
      </c>
      <c r="H13" s="21">
        <v>310.856</v>
      </c>
      <c r="I13" s="21">
        <v>304.734</v>
      </c>
      <c r="J13" s="21">
        <v>283.175</v>
      </c>
      <c r="K13" s="21">
        <v>283.994</v>
      </c>
      <c r="L13" s="21">
        <v>226.791</v>
      </c>
      <c r="M13" s="21">
        <v>221.773</v>
      </c>
      <c r="N13" s="22">
        <v>2995.5280000000002</v>
      </c>
      <c r="O13" s="24">
        <v>204.783</v>
      </c>
      <c r="P13" s="25">
        <v>194.398</v>
      </c>
      <c r="Q13" s="25">
        <v>230.699</v>
      </c>
      <c r="R13" s="25">
        <v>265.748</v>
      </c>
      <c r="S13" s="25">
        <v>300.446</v>
      </c>
      <c r="T13" s="26">
        <v>316.964</v>
      </c>
      <c r="U13" s="72">
        <v>10.909870583966486</v>
      </c>
    </row>
    <row r="14" spans="1:21" ht="20.1" customHeight="1">
      <c r="A14" s="23" t="s">
        <v>68</v>
      </c>
      <c r="B14" s="24">
        <v>2230.031</v>
      </c>
      <c r="C14" s="25">
        <v>2108.843</v>
      </c>
      <c r="D14" s="25">
        <v>2561.755</v>
      </c>
      <c r="E14" s="25">
        <v>3010.851</v>
      </c>
      <c r="F14" s="25">
        <v>3324.775</v>
      </c>
      <c r="G14" s="26">
        <v>3648.427</v>
      </c>
      <c r="H14" s="21">
        <v>3889.785</v>
      </c>
      <c r="I14" s="21">
        <v>3799.828</v>
      </c>
      <c r="J14" s="21">
        <v>3391.539</v>
      </c>
      <c r="K14" s="21">
        <v>3228.463</v>
      </c>
      <c r="L14" s="21">
        <v>2595.786</v>
      </c>
      <c r="M14" s="21">
        <v>2554.922</v>
      </c>
      <c r="N14" s="22">
        <v>36345.005</v>
      </c>
      <c r="O14" s="24">
        <v>2347.603</v>
      </c>
      <c r="P14" s="25">
        <v>2286.662</v>
      </c>
      <c r="Q14" s="25">
        <v>2779.886</v>
      </c>
      <c r="R14" s="25">
        <v>3224.936</v>
      </c>
      <c r="S14" s="25">
        <v>3462.571</v>
      </c>
      <c r="T14" s="26">
        <v>3763.063</v>
      </c>
      <c r="U14" s="72">
        <v>5.804308307375861</v>
      </c>
    </row>
    <row r="15" spans="1:21" ht="20.1" customHeight="1">
      <c r="A15" s="23" t="s">
        <v>69</v>
      </c>
      <c r="B15" s="24">
        <v>1518.89</v>
      </c>
      <c r="C15" s="25">
        <v>1421.37</v>
      </c>
      <c r="D15" s="25">
        <v>1891.78</v>
      </c>
      <c r="E15" s="25">
        <v>3015.244</v>
      </c>
      <c r="F15" s="25">
        <v>5565.067</v>
      </c>
      <c r="G15" s="26">
        <v>7300.584</v>
      </c>
      <c r="H15" s="27">
        <v>8755.833</v>
      </c>
      <c r="I15" s="27">
        <v>8835.744</v>
      </c>
      <c r="J15" s="27">
        <v>7442.136</v>
      </c>
      <c r="K15" s="21">
        <v>4670.003</v>
      </c>
      <c r="L15" s="21">
        <v>1965.347</v>
      </c>
      <c r="M15" s="21">
        <v>1876.828</v>
      </c>
      <c r="N15" s="22">
        <v>54258.825999999994</v>
      </c>
      <c r="O15" s="24">
        <v>1652.468</v>
      </c>
      <c r="P15" s="25">
        <v>1567.624</v>
      </c>
      <c r="Q15" s="25">
        <v>1957.347</v>
      </c>
      <c r="R15" s="25">
        <v>3134.121</v>
      </c>
      <c r="S15" s="25">
        <v>5176.922</v>
      </c>
      <c r="T15" s="26">
        <v>7632.19</v>
      </c>
      <c r="U15" s="72">
        <v>1.9685138779221845</v>
      </c>
    </row>
    <row r="16" spans="1:21" ht="20.1" customHeight="1">
      <c r="A16" s="23" t="s">
        <v>70</v>
      </c>
      <c r="B16" s="24">
        <v>12604.441</v>
      </c>
      <c r="C16" s="25">
        <v>12425.769</v>
      </c>
      <c r="D16" s="25">
        <v>15651.657</v>
      </c>
      <c r="E16" s="25">
        <v>18081.12</v>
      </c>
      <c r="F16" s="25">
        <v>20102.304</v>
      </c>
      <c r="G16" s="26">
        <v>21901.051</v>
      </c>
      <c r="H16" s="21">
        <v>24212.494</v>
      </c>
      <c r="I16" s="21">
        <v>24145.09</v>
      </c>
      <c r="J16" s="27">
        <v>22288.388</v>
      </c>
      <c r="K16" s="27">
        <v>20534.431</v>
      </c>
      <c r="L16" s="27">
        <v>14384.398</v>
      </c>
      <c r="M16" s="27">
        <v>14280.286</v>
      </c>
      <c r="N16" s="22">
        <v>220611.429</v>
      </c>
      <c r="O16" s="24">
        <v>13459.783</v>
      </c>
      <c r="P16" s="25">
        <v>13159.151</v>
      </c>
      <c r="Q16" s="25">
        <v>16141.424</v>
      </c>
      <c r="R16" s="25">
        <v>19152.603</v>
      </c>
      <c r="S16" s="25">
        <v>20476.659</v>
      </c>
      <c r="T16" s="26">
        <v>22776.938</v>
      </c>
      <c r="U16" s="72">
        <v>4.366751747324504</v>
      </c>
    </row>
    <row r="17" spans="1:21" ht="20.1" customHeight="1">
      <c r="A17" s="23" t="s">
        <v>71</v>
      </c>
      <c r="B17" s="24">
        <v>10885.368</v>
      </c>
      <c r="C17" s="25">
        <v>10183.848</v>
      </c>
      <c r="D17" s="25">
        <v>12250.339</v>
      </c>
      <c r="E17" s="25">
        <v>13606.815</v>
      </c>
      <c r="F17" s="25">
        <v>14195.103</v>
      </c>
      <c r="G17" s="26">
        <v>14826.254</v>
      </c>
      <c r="H17" s="27">
        <v>16759.218</v>
      </c>
      <c r="I17" s="27">
        <v>16673.238</v>
      </c>
      <c r="J17" s="27">
        <v>14945.124</v>
      </c>
      <c r="K17" s="21">
        <v>14439.815</v>
      </c>
      <c r="L17" s="21">
        <v>11348.905</v>
      </c>
      <c r="M17" s="21">
        <v>11877.152</v>
      </c>
      <c r="N17" s="22">
        <v>161991.179</v>
      </c>
      <c r="O17" s="24">
        <v>11232.264</v>
      </c>
      <c r="P17" s="25">
        <v>10788.754</v>
      </c>
      <c r="Q17" s="25">
        <v>12894.631</v>
      </c>
      <c r="R17" s="25">
        <v>14819.266</v>
      </c>
      <c r="S17" s="25">
        <v>14661.98</v>
      </c>
      <c r="T17" s="26">
        <v>15965.628</v>
      </c>
      <c r="U17" s="72">
        <v>5.8129402608717795</v>
      </c>
    </row>
    <row r="18" spans="1:21" ht="20.1" customHeight="1">
      <c r="A18" s="23" t="s">
        <v>72</v>
      </c>
      <c r="B18" s="24">
        <v>219.879</v>
      </c>
      <c r="C18" s="25">
        <v>199.626</v>
      </c>
      <c r="D18" s="25">
        <v>302.114</v>
      </c>
      <c r="E18" s="25">
        <v>549.937</v>
      </c>
      <c r="F18" s="25">
        <v>970.602</v>
      </c>
      <c r="G18" s="26">
        <v>1318.805</v>
      </c>
      <c r="H18" s="21">
        <v>1765.904</v>
      </c>
      <c r="I18" s="21">
        <v>1694.784</v>
      </c>
      <c r="J18" s="27">
        <v>1340.983</v>
      </c>
      <c r="K18" s="27">
        <v>834.308</v>
      </c>
      <c r="L18" s="27">
        <v>282.862</v>
      </c>
      <c r="M18" s="27">
        <v>251.49</v>
      </c>
      <c r="N18" s="22">
        <v>9731.293999999998</v>
      </c>
      <c r="O18" s="24">
        <v>226.655</v>
      </c>
      <c r="P18" s="25">
        <v>222.707</v>
      </c>
      <c r="Q18" s="25">
        <v>306.168</v>
      </c>
      <c r="R18" s="25">
        <v>702.852</v>
      </c>
      <c r="S18" s="25">
        <v>1048.276</v>
      </c>
      <c r="T18" s="26">
        <v>1465.003</v>
      </c>
      <c r="U18" s="72">
        <v>11.533340840665861</v>
      </c>
    </row>
    <row r="19" spans="1:21" ht="20.1" customHeight="1">
      <c r="A19" s="23" t="s">
        <v>73</v>
      </c>
      <c r="B19" s="24">
        <v>9328.078</v>
      </c>
      <c r="C19" s="25">
        <v>8808.693</v>
      </c>
      <c r="D19" s="25">
        <v>10747.8</v>
      </c>
      <c r="E19" s="25">
        <v>12802.169</v>
      </c>
      <c r="F19" s="25">
        <v>13655.593</v>
      </c>
      <c r="G19" s="26">
        <v>14858.337</v>
      </c>
      <c r="H19" s="21">
        <v>16502.851</v>
      </c>
      <c r="I19" s="21">
        <v>16639.053</v>
      </c>
      <c r="J19" s="21">
        <v>15406.592</v>
      </c>
      <c r="K19" s="21">
        <v>13693.853</v>
      </c>
      <c r="L19" s="21">
        <v>10434.69</v>
      </c>
      <c r="M19" s="21">
        <v>10474.735</v>
      </c>
      <c r="N19" s="22">
        <v>153352.44400000002</v>
      </c>
      <c r="O19" s="24">
        <v>9800.069</v>
      </c>
      <c r="P19" s="25">
        <v>9461.722</v>
      </c>
      <c r="Q19" s="25">
        <v>11510.279</v>
      </c>
      <c r="R19" s="25">
        <v>13442.198</v>
      </c>
      <c r="S19" s="25">
        <v>14328.905</v>
      </c>
      <c r="T19" s="26">
        <v>15744.491</v>
      </c>
      <c r="U19" s="72">
        <v>5.8218732100419945</v>
      </c>
    </row>
    <row r="20" spans="1:21" ht="20.1" customHeight="1">
      <c r="A20" s="23" t="s">
        <v>74</v>
      </c>
      <c r="B20" s="24">
        <v>387.747</v>
      </c>
      <c r="C20" s="25">
        <v>386.143</v>
      </c>
      <c r="D20" s="25">
        <v>559.023</v>
      </c>
      <c r="E20" s="25">
        <v>847.806</v>
      </c>
      <c r="F20" s="25">
        <v>1084.157</v>
      </c>
      <c r="G20" s="26">
        <v>1253.226</v>
      </c>
      <c r="H20" s="21">
        <v>1413.909</v>
      </c>
      <c r="I20" s="21">
        <v>1471.489</v>
      </c>
      <c r="J20" s="21">
        <v>1313.899</v>
      </c>
      <c r="K20" s="21">
        <v>1165.086</v>
      </c>
      <c r="L20" s="21">
        <v>580.128</v>
      </c>
      <c r="M20" s="21">
        <v>464.488</v>
      </c>
      <c r="N20" s="22">
        <v>10927.100999999999</v>
      </c>
      <c r="O20" s="24">
        <v>421.821</v>
      </c>
      <c r="P20" s="25">
        <v>410.208</v>
      </c>
      <c r="Q20" s="25">
        <v>564.04</v>
      </c>
      <c r="R20" s="25">
        <v>864.105</v>
      </c>
      <c r="S20" s="25">
        <v>1128.899</v>
      </c>
      <c r="T20" s="26">
        <v>1293.838</v>
      </c>
      <c r="U20" s="72">
        <v>3.6477485457388825</v>
      </c>
    </row>
    <row r="21" spans="1:21" ht="20.1" customHeight="1">
      <c r="A21" s="23" t="s">
        <v>75</v>
      </c>
      <c r="B21" s="24">
        <v>441.7</v>
      </c>
      <c r="C21" s="25">
        <v>403.849</v>
      </c>
      <c r="D21" s="25">
        <v>504.089</v>
      </c>
      <c r="E21" s="25">
        <v>568.391</v>
      </c>
      <c r="F21" s="25">
        <v>633.929</v>
      </c>
      <c r="G21" s="26">
        <v>684.229</v>
      </c>
      <c r="H21" s="21">
        <v>737.562</v>
      </c>
      <c r="I21" s="21">
        <v>733.741</v>
      </c>
      <c r="J21" s="21">
        <v>658.881</v>
      </c>
      <c r="K21" s="21">
        <v>643.939</v>
      </c>
      <c r="L21" s="21">
        <v>510.732</v>
      </c>
      <c r="M21" s="21">
        <v>516.028</v>
      </c>
      <c r="N21" s="22">
        <v>7037.070000000001</v>
      </c>
      <c r="O21" s="24">
        <v>466.661</v>
      </c>
      <c r="P21" s="25">
        <v>430.49</v>
      </c>
      <c r="Q21" s="25">
        <v>531.114</v>
      </c>
      <c r="R21" s="25">
        <v>645.712</v>
      </c>
      <c r="S21" s="25">
        <v>714.785</v>
      </c>
      <c r="T21" s="26">
        <v>762.727</v>
      </c>
      <c r="U21" s="72">
        <v>9.743009288400195</v>
      </c>
    </row>
    <row r="22" spans="1:21" ht="20.1" customHeight="1">
      <c r="A22" s="23" t="s">
        <v>76</v>
      </c>
      <c r="B22" s="24">
        <v>406.445</v>
      </c>
      <c r="C22" s="25">
        <v>377.197</v>
      </c>
      <c r="D22" s="25">
        <v>451.581</v>
      </c>
      <c r="E22" s="25">
        <v>515.724</v>
      </c>
      <c r="F22" s="25">
        <v>587.296</v>
      </c>
      <c r="G22" s="26">
        <v>610.41</v>
      </c>
      <c r="H22" s="21">
        <v>614.984</v>
      </c>
      <c r="I22" s="21">
        <v>618.731</v>
      </c>
      <c r="J22" s="21">
        <v>584.801</v>
      </c>
      <c r="K22" s="21">
        <v>580.99</v>
      </c>
      <c r="L22" s="21">
        <v>459.316</v>
      </c>
      <c r="M22" s="21">
        <v>446.703</v>
      </c>
      <c r="N22" s="22">
        <v>6254.178</v>
      </c>
      <c r="O22" s="24">
        <v>443.403</v>
      </c>
      <c r="P22" s="25">
        <v>411.765</v>
      </c>
      <c r="Q22" s="25">
        <v>466.939</v>
      </c>
      <c r="R22" s="25">
        <v>540.42</v>
      </c>
      <c r="S22" s="25">
        <v>620.978</v>
      </c>
      <c r="T22" s="26">
        <v>604.824</v>
      </c>
      <c r="U22" s="72">
        <v>4.736942597179117</v>
      </c>
    </row>
    <row r="23" spans="1:21" ht="20.1" customHeight="1">
      <c r="A23" s="23" t="s">
        <v>77</v>
      </c>
      <c r="B23" s="24">
        <v>237.521</v>
      </c>
      <c r="C23" s="25">
        <v>240.671</v>
      </c>
      <c r="D23" s="25">
        <v>297.386</v>
      </c>
      <c r="E23" s="25">
        <v>353.19</v>
      </c>
      <c r="F23" s="25">
        <v>372.944</v>
      </c>
      <c r="G23" s="26">
        <v>363.841</v>
      </c>
      <c r="H23" s="21">
        <v>392.348</v>
      </c>
      <c r="I23" s="21">
        <v>391.126</v>
      </c>
      <c r="J23" s="21">
        <v>379.181</v>
      </c>
      <c r="K23" s="21">
        <v>367.383</v>
      </c>
      <c r="L23" s="21">
        <v>298.653</v>
      </c>
      <c r="M23" s="21">
        <v>294.56</v>
      </c>
      <c r="N23" s="22">
        <v>3988.8039999999996</v>
      </c>
      <c r="O23" s="24">
        <v>258.957</v>
      </c>
      <c r="P23" s="25">
        <v>267.687</v>
      </c>
      <c r="Q23" s="25">
        <v>320.896</v>
      </c>
      <c r="R23" s="25">
        <v>384.281</v>
      </c>
      <c r="S23" s="25">
        <v>393.188</v>
      </c>
      <c r="T23" s="26">
        <v>407.702</v>
      </c>
      <c r="U23" s="72">
        <v>8.960238599493021</v>
      </c>
    </row>
    <row r="24" spans="1:21" ht="20.1" customHeight="1">
      <c r="A24" s="23" t="s">
        <v>78</v>
      </c>
      <c r="B24" s="24">
        <v>974.653</v>
      </c>
      <c r="C24" s="25">
        <v>929.002</v>
      </c>
      <c r="D24" s="25">
        <v>1134.794</v>
      </c>
      <c r="E24" s="25">
        <v>1260.726</v>
      </c>
      <c r="F24" s="25">
        <v>1318.614</v>
      </c>
      <c r="G24" s="26">
        <v>1384.22</v>
      </c>
      <c r="H24" s="21">
        <v>1549.134</v>
      </c>
      <c r="I24" s="21">
        <v>1565.735</v>
      </c>
      <c r="J24" s="21">
        <v>1424.621</v>
      </c>
      <c r="K24" s="21">
        <v>1369.33</v>
      </c>
      <c r="L24" s="21">
        <v>1128.948</v>
      </c>
      <c r="M24" s="21">
        <v>1136.716</v>
      </c>
      <c r="N24" s="22">
        <v>15176.493</v>
      </c>
      <c r="O24" s="24">
        <v>1032.569</v>
      </c>
      <c r="P24" s="25">
        <v>998.417</v>
      </c>
      <c r="Q24" s="25">
        <v>1205.927</v>
      </c>
      <c r="R24" s="25">
        <v>1382.213</v>
      </c>
      <c r="S24" s="25">
        <v>1460.105</v>
      </c>
      <c r="T24" s="26">
        <v>1525.779</v>
      </c>
      <c r="U24" s="72">
        <v>8.611828405247678</v>
      </c>
    </row>
    <row r="25" spans="1:21" ht="20.1" customHeight="1">
      <c r="A25" s="23" t="s">
        <v>79</v>
      </c>
      <c r="B25" s="24">
        <v>351.55</v>
      </c>
      <c r="C25" s="25">
        <v>349.482</v>
      </c>
      <c r="D25" s="25">
        <v>471.234</v>
      </c>
      <c r="E25" s="25">
        <v>591.311</v>
      </c>
      <c r="F25" s="25">
        <v>643.107</v>
      </c>
      <c r="G25" s="26">
        <v>662.901</v>
      </c>
      <c r="H25" s="21">
        <v>756.015</v>
      </c>
      <c r="I25" s="21">
        <v>759.478</v>
      </c>
      <c r="J25" s="21">
        <v>706.581</v>
      </c>
      <c r="K25" s="21">
        <v>646.195</v>
      </c>
      <c r="L25" s="21">
        <v>453.546</v>
      </c>
      <c r="M25" s="21">
        <v>414.417</v>
      </c>
      <c r="N25" s="22">
        <v>6805.817</v>
      </c>
      <c r="O25" s="24">
        <v>366.016</v>
      </c>
      <c r="P25" s="25">
        <v>359.555</v>
      </c>
      <c r="Q25" s="25">
        <v>477.533</v>
      </c>
      <c r="R25" s="25">
        <v>653.179</v>
      </c>
      <c r="S25" s="25">
        <v>675.499</v>
      </c>
      <c r="T25" s="26">
        <v>723.18</v>
      </c>
      <c r="U25" s="72">
        <v>6.039155130090879</v>
      </c>
    </row>
    <row r="26" spans="1:21" ht="20.1" customHeight="1">
      <c r="A26" s="23" t="s">
        <v>80</v>
      </c>
      <c r="B26" s="24">
        <v>5413.261</v>
      </c>
      <c r="C26" s="25">
        <v>5239.287</v>
      </c>
      <c r="D26" s="25">
        <v>6154.614</v>
      </c>
      <c r="E26" s="25">
        <v>6733.655</v>
      </c>
      <c r="F26" s="25">
        <v>7265.322</v>
      </c>
      <c r="G26" s="26">
        <v>7238.055</v>
      </c>
      <c r="H26" s="21">
        <v>7695.863</v>
      </c>
      <c r="I26" s="21">
        <v>7789.704</v>
      </c>
      <c r="J26" s="21">
        <v>7297.962</v>
      </c>
      <c r="K26" s="27">
        <v>7265.97</v>
      </c>
      <c r="L26" s="27">
        <v>5805.354</v>
      </c>
      <c r="M26" s="27">
        <v>5745.02</v>
      </c>
      <c r="N26" s="22">
        <v>79644.06700000001</v>
      </c>
      <c r="O26" s="24">
        <v>5497.148</v>
      </c>
      <c r="P26" s="25">
        <v>5354.368</v>
      </c>
      <c r="Q26" s="25">
        <v>6273.861</v>
      </c>
      <c r="R26" s="25">
        <v>6928.629</v>
      </c>
      <c r="S26" s="25">
        <v>7398.305</v>
      </c>
      <c r="T26" s="26">
        <v>7473.051</v>
      </c>
      <c r="U26" s="72">
        <v>2.316169452821093</v>
      </c>
    </row>
    <row r="27" spans="1:21" ht="20.1" customHeight="1">
      <c r="A27" s="23" t="s">
        <v>81</v>
      </c>
      <c r="B27" s="24">
        <v>1905.331</v>
      </c>
      <c r="C27" s="25">
        <v>1937.152</v>
      </c>
      <c r="D27" s="25">
        <v>2404.43</v>
      </c>
      <c r="E27" s="25">
        <v>2442.085</v>
      </c>
      <c r="F27" s="25">
        <v>2585.884</v>
      </c>
      <c r="G27" s="26">
        <v>2822.571</v>
      </c>
      <c r="H27" s="21">
        <v>3085.491</v>
      </c>
      <c r="I27" s="21">
        <v>3143.286</v>
      </c>
      <c r="J27" s="21">
        <v>3028.317</v>
      </c>
      <c r="K27" s="21">
        <v>2842.107</v>
      </c>
      <c r="L27" s="21">
        <v>2396.286</v>
      </c>
      <c r="M27" s="21">
        <v>2545.477</v>
      </c>
      <c r="N27" s="22">
        <v>31138.416999999998</v>
      </c>
      <c r="O27" s="24">
        <v>2285.042</v>
      </c>
      <c r="P27" s="25">
        <v>2349.893</v>
      </c>
      <c r="Q27" s="25">
        <v>2871.838</v>
      </c>
      <c r="R27" s="25">
        <v>2978.375</v>
      </c>
      <c r="S27" s="25">
        <v>3038.394</v>
      </c>
      <c r="T27" s="26">
        <v>3314.288</v>
      </c>
      <c r="U27" s="72">
        <v>19.43880926575885</v>
      </c>
    </row>
    <row r="28" spans="1:21" ht="20.1" customHeight="1">
      <c r="A28" s="23" t="s">
        <v>82</v>
      </c>
      <c r="B28" s="24">
        <v>2713.854</v>
      </c>
      <c r="C28" s="25">
        <v>2607.414</v>
      </c>
      <c r="D28" s="25">
        <v>2986.682</v>
      </c>
      <c r="E28" s="25">
        <v>3338.476</v>
      </c>
      <c r="F28" s="25">
        <v>3801.689</v>
      </c>
      <c r="G28" s="26">
        <v>4385.659</v>
      </c>
      <c r="H28" s="21">
        <v>4845.896</v>
      </c>
      <c r="I28" s="21">
        <v>4835.478</v>
      </c>
      <c r="J28" s="21">
        <v>4487.209</v>
      </c>
      <c r="K28" s="21">
        <v>3737.855</v>
      </c>
      <c r="L28" s="21">
        <v>3040.599</v>
      </c>
      <c r="M28" s="21">
        <v>2986.737</v>
      </c>
      <c r="N28" s="22">
        <v>43767.54800000001</v>
      </c>
      <c r="O28" s="24">
        <v>2869.738</v>
      </c>
      <c r="P28" s="25">
        <v>2825.262</v>
      </c>
      <c r="Q28" s="25">
        <v>3207.659</v>
      </c>
      <c r="R28" s="25">
        <v>3600.202</v>
      </c>
      <c r="S28" s="25">
        <v>4168.672</v>
      </c>
      <c r="T28" s="26">
        <v>4644.054</v>
      </c>
      <c r="U28" s="72">
        <v>7.471160052544712</v>
      </c>
    </row>
    <row r="29" spans="1:21" ht="20.1" customHeight="1">
      <c r="A29" s="23" t="s">
        <v>83</v>
      </c>
      <c r="B29" s="24">
        <v>2954.239</v>
      </c>
      <c r="C29" s="25">
        <v>2903.202</v>
      </c>
      <c r="D29" s="25">
        <v>3626.533</v>
      </c>
      <c r="E29" s="25">
        <v>4405.749</v>
      </c>
      <c r="F29" s="25">
        <v>4766.547</v>
      </c>
      <c r="G29" s="26">
        <v>4935.177</v>
      </c>
      <c r="H29" s="21">
        <v>5382.07</v>
      </c>
      <c r="I29" s="21">
        <v>5466.601</v>
      </c>
      <c r="J29" s="21">
        <v>5121.575</v>
      </c>
      <c r="K29" s="21">
        <v>4791.162</v>
      </c>
      <c r="L29" s="21">
        <v>3361.153</v>
      </c>
      <c r="M29" s="21">
        <v>3304.59</v>
      </c>
      <c r="N29" s="22">
        <v>51018.598</v>
      </c>
      <c r="O29" s="24">
        <v>3144.946</v>
      </c>
      <c r="P29" s="25">
        <v>3073.012</v>
      </c>
      <c r="Q29" s="25">
        <v>3887.833</v>
      </c>
      <c r="R29" s="25">
        <v>4859.871</v>
      </c>
      <c r="S29" s="25">
        <v>5116.936</v>
      </c>
      <c r="T29" s="26">
        <v>5392.085</v>
      </c>
      <c r="U29" s="72">
        <v>7.982706613969026</v>
      </c>
    </row>
    <row r="30" spans="1:21" ht="20.1" customHeight="1">
      <c r="A30" s="23" t="s">
        <v>84</v>
      </c>
      <c r="B30" s="24">
        <v>1302.08</v>
      </c>
      <c r="C30" s="25">
        <v>1209.425</v>
      </c>
      <c r="D30" s="25">
        <v>1412.996</v>
      </c>
      <c r="E30" s="25">
        <v>1607.565</v>
      </c>
      <c r="F30" s="25">
        <v>1661.018</v>
      </c>
      <c r="G30" s="26">
        <v>1794.339</v>
      </c>
      <c r="H30" s="21">
        <v>2041.856</v>
      </c>
      <c r="I30" s="21">
        <v>2095.707</v>
      </c>
      <c r="J30" s="21">
        <v>1959.172</v>
      </c>
      <c r="K30" s="21">
        <v>1783.417</v>
      </c>
      <c r="L30" s="21">
        <v>1471.353</v>
      </c>
      <c r="M30" s="21">
        <v>1470.714</v>
      </c>
      <c r="N30" s="22">
        <v>19809.642</v>
      </c>
      <c r="O30" s="24">
        <v>1441.209</v>
      </c>
      <c r="P30" s="25">
        <v>1350.979</v>
      </c>
      <c r="Q30" s="25">
        <v>1517.764</v>
      </c>
      <c r="R30" s="25">
        <v>1711.251</v>
      </c>
      <c r="S30" s="25">
        <v>1869.355</v>
      </c>
      <c r="T30" s="26">
        <v>1992.254</v>
      </c>
      <c r="U30" s="72">
        <v>9.962688971020949</v>
      </c>
    </row>
    <row r="31" spans="1:21" ht="20.1" customHeight="1">
      <c r="A31" s="23" t="s">
        <v>85</v>
      </c>
      <c r="B31" s="24">
        <v>100.366</v>
      </c>
      <c r="C31" s="25">
        <v>99.125</v>
      </c>
      <c r="D31" s="25">
        <v>129.806</v>
      </c>
      <c r="E31" s="25">
        <v>157.514</v>
      </c>
      <c r="F31" s="25">
        <v>167.716</v>
      </c>
      <c r="G31" s="26">
        <v>175.795</v>
      </c>
      <c r="H31" s="21">
        <v>199.129</v>
      </c>
      <c r="I31" s="21">
        <v>202.259</v>
      </c>
      <c r="J31" s="21">
        <v>191.453</v>
      </c>
      <c r="K31" s="21">
        <v>161.433</v>
      </c>
      <c r="L31" s="21">
        <v>117.375</v>
      </c>
      <c r="M31" s="21">
        <v>108.596</v>
      </c>
      <c r="N31" s="22">
        <v>1810.567</v>
      </c>
      <c r="O31" s="24">
        <v>103.134</v>
      </c>
      <c r="P31" s="25">
        <v>105.167</v>
      </c>
      <c r="Q31" s="25">
        <v>133.403</v>
      </c>
      <c r="R31" s="25">
        <v>157.992</v>
      </c>
      <c r="S31" s="25">
        <v>169.818</v>
      </c>
      <c r="T31" s="26">
        <v>188.649</v>
      </c>
      <c r="U31" s="72">
        <v>3.353036532814957</v>
      </c>
    </row>
    <row r="32" spans="1:21" ht="20.1" customHeight="1">
      <c r="A32" s="23" t="s">
        <v>86</v>
      </c>
      <c r="B32" s="24">
        <v>142.392</v>
      </c>
      <c r="C32" s="25">
        <v>132.061</v>
      </c>
      <c r="D32" s="25">
        <v>158.736</v>
      </c>
      <c r="E32" s="25">
        <v>185.312</v>
      </c>
      <c r="F32" s="25">
        <v>189.501</v>
      </c>
      <c r="G32" s="26">
        <v>285.75</v>
      </c>
      <c r="H32" s="21">
        <v>437.365</v>
      </c>
      <c r="I32" s="21">
        <v>428.605</v>
      </c>
      <c r="J32" s="21">
        <v>302.818</v>
      </c>
      <c r="K32" s="21">
        <v>197.906</v>
      </c>
      <c r="L32" s="21">
        <v>166.346</v>
      </c>
      <c r="M32" s="21">
        <v>167.302</v>
      </c>
      <c r="N32" s="22">
        <v>2794.094</v>
      </c>
      <c r="O32" s="24">
        <v>151.315</v>
      </c>
      <c r="P32" s="25">
        <v>147.456</v>
      </c>
      <c r="Q32" s="25">
        <v>169.883</v>
      </c>
      <c r="R32" s="25">
        <v>188.971</v>
      </c>
      <c r="S32" s="25">
        <v>205.454</v>
      </c>
      <c r="T32" s="26">
        <v>296.87</v>
      </c>
      <c r="U32" s="72">
        <v>6.052286075819757</v>
      </c>
    </row>
    <row r="33" spans="1:21" ht="20.1" customHeight="1">
      <c r="A33" s="100" t="s">
        <v>87</v>
      </c>
      <c r="B33" s="101">
        <v>1625.31</v>
      </c>
      <c r="C33" s="102">
        <v>1599.966</v>
      </c>
      <c r="D33" s="102">
        <v>1818.956</v>
      </c>
      <c r="E33" s="102">
        <v>1783.442</v>
      </c>
      <c r="F33" s="102">
        <v>1898.459</v>
      </c>
      <c r="G33" s="103">
        <v>2033.407</v>
      </c>
      <c r="H33" s="104">
        <v>2045.461</v>
      </c>
      <c r="I33" s="104">
        <v>1958.823</v>
      </c>
      <c r="J33" s="104">
        <v>1899.198</v>
      </c>
      <c r="K33" s="104">
        <v>1915.859</v>
      </c>
      <c r="L33" s="104">
        <v>1648.033</v>
      </c>
      <c r="M33" s="104">
        <v>1946.616</v>
      </c>
      <c r="N33" s="98">
        <v>22173.53</v>
      </c>
      <c r="O33" s="101">
        <v>1692</v>
      </c>
      <c r="P33" s="102">
        <v>1661.389</v>
      </c>
      <c r="Q33" s="102">
        <v>1888.249</v>
      </c>
      <c r="R33" s="102">
        <v>1912.984</v>
      </c>
      <c r="S33" s="102">
        <v>2035.323</v>
      </c>
      <c r="T33" s="103">
        <v>2142.627</v>
      </c>
      <c r="U33" s="99">
        <v>5.3258038912444405</v>
      </c>
    </row>
    <row r="34" spans="1:21" ht="20.1" customHeight="1">
      <c r="A34" s="105" t="s">
        <v>88</v>
      </c>
      <c r="B34" s="106">
        <v>2645.161</v>
      </c>
      <c r="C34" s="107">
        <v>2603.039</v>
      </c>
      <c r="D34" s="107">
        <v>3142.067</v>
      </c>
      <c r="E34" s="107">
        <v>3235.259</v>
      </c>
      <c r="F34" s="107">
        <v>3540.823</v>
      </c>
      <c r="G34" s="108">
        <v>3731.574</v>
      </c>
      <c r="H34" s="108">
        <v>3837.942</v>
      </c>
      <c r="I34" s="108">
        <v>3671.69</v>
      </c>
      <c r="J34" s="108">
        <v>3523.997</v>
      </c>
      <c r="K34" s="108">
        <v>3399.993</v>
      </c>
      <c r="L34" s="108">
        <v>2898.917</v>
      </c>
      <c r="M34" s="108">
        <v>2714.634</v>
      </c>
      <c r="N34" s="109">
        <v>38945.096</v>
      </c>
      <c r="O34" s="106">
        <v>2571.315</v>
      </c>
      <c r="P34" s="107">
        <v>2514.946</v>
      </c>
      <c r="Q34" s="107">
        <v>2941.902</v>
      </c>
      <c r="R34" s="107">
        <v>3068.756</v>
      </c>
      <c r="S34" s="107">
        <v>3409.232</v>
      </c>
      <c r="T34" s="108">
        <v>3684.354</v>
      </c>
      <c r="U34" s="110">
        <v>-3.743363754842255</v>
      </c>
    </row>
    <row r="35" spans="1:21" ht="20.1" customHeight="1">
      <c r="A35" s="29" t="s">
        <v>89</v>
      </c>
      <c r="B35" s="30">
        <v>17134.006</v>
      </c>
      <c r="C35" s="31">
        <v>16928.973</v>
      </c>
      <c r="D35" s="31">
        <v>19970.313</v>
      </c>
      <c r="E35" s="31">
        <v>22118.281</v>
      </c>
      <c r="F35" s="31">
        <v>24278.054</v>
      </c>
      <c r="G35" s="31">
        <v>26347.056</v>
      </c>
      <c r="H35" s="31">
        <v>28284.256</v>
      </c>
      <c r="I35" s="31">
        <v>28740.892</v>
      </c>
      <c r="J35" s="31">
        <v>26089.333</v>
      </c>
      <c r="K35" s="31">
        <v>24342.698</v>
      </c>
      <c r="L35" s="31">
        <v>18599.307</v>
      </c>
      <c r="M35" s="32">
        <v>19356.986</v>
      </c>
      <c r="N35" s="22">
        <v>272190.15499999997</v>
      </c>
      <c r="O35" s="30">
        <v>17837.507</v>
      </c>
      <c r="P35" s="31">
        <v>17664.207</v>
      </c>
      <c r="Q35" s="31">
        <v>20645.202</v>
      </c>
      <c r="R35" s="31">
        <v>23015.529</v>
      </c>
      <c r="S35" s="31">
        <v>25030.989</v>
      </c>
      <c r="T35" s="31">
        <v>26876.251</v>
      </c>
      <c r="U35" s="72">
        <v>3.3862709596211626</v>
      </c>
    </row>
    <row r="36" spans="1:21" ht="20.1" customHeight="1">
      <c r="A36" s="18" t="s">
        <v>90</v>
      </c>
      <c r="B36" s="30">
        <v>593.471</v>
      </c>
      <c r="C36" s="31">
        <v>569.123</v>
      </c>
      <c r="D36" s="31">
        <v>702.455</v>
      </c>
      <c r="E36" s="31">
        <v>678.665</v>
      </c>
      <c r="F36" s="31">
        <v>867.281</v>
      </c>
      <c r="G36" s="31">
        <v>1122.121</v>
      </c>
      <c r="H36" s="31">
        <v>1224.554</v>
      </c>
      <c r="I36" s="31">
        <v>1227.716</v>
      </c>
      <c r="J36" s="31">
        <v>1014.135</v>
      </c>
      <c r="K36" s="31">
        <v>881.91</v>
      </c>
      <c r="L36" s="31">
        <v>655.549</v>
      </c>
      <c r="M36" s="32">
        <v>629.406</v>
      </c>
      <c r="N36" s="22">
        <v>10166.385999999999</v>
      </c>
      <c r="O36" s="76">
        <v>558.501</v>
      </c>
      <c r="P36" s="77">
        <v>534.003</v>
      </c>
      <c r="Q36" s="77">
        <v>614.289</v>
      </c>
      <c r="R36" s="77">
        <v>499.921</v>
      </c>
      <c r="S36" s="77">
        <v>610.877</v>
      </c>
      <c r="T36" s="77">
        <v>817.429</v>
      </c>
      <c r="U36" s="72">
        <v>-19.81189098183237</v>
      </c>
    </row>
    <row r="37" spans="1:21" ht="20.1" customHeight="1">
      <c r="A37" s="29" t="s">
        <v>91</v>
      </c>
      <c r="B37" s="30">
        <v>2630.822</v>
      </c>
      <c r="C37" s="31">
        <v>2733.297</v>
      </c>
      <c r="D37" s="31">
        <v>3130.773</v>
      </c>
      <c r="E37" s="31">
        <v>3239.034</v>
      </c>
      <c r="F37" s="31">
        <v>3500.881</v>
      </c>
      <c r="G37" s="31">
        <v>3820.443</v>
      </c>
      <c r="H37" s="31">
        <v>4104.197</v>
      </c>
      <c r="I37" s="31">
        <v>3817.279</v>
      </c>
      <c r="J37" s="31">
        <v>3646.874</v>
      </c>
      <c r="K37" s="31">
        <v>3596.184</v>
      </c>
      <c r="L37" s="31">
        <v>3055.466</v>
      </c>
      <c r="M37" s="32">
        <v>2754.855</v>
      </c>
      <c r="N37" s="22">
        <v>40030.105</v>
      </c>
      <c r="O37" s="30">
        <v>2717.582</v>
      </c>
      <c r="P37" s="31">
        <v>2790.875</v>
      </c>
      <c r="Q37" s="31">
        <v>3230.709</v>
      </c>
      <c r="R37" s="31">
        <v>3161.663</v>
      </c>
      <c r="S37" s="31">
        <v>3449.398</v>
      </c>
      <c r="T37" s="31">
        <v>3922.975</v>
      </c>
      <c r="U37" s="72">
        <v>1.1437897692237131</v>
      </c>
    </row>
    <row r="38" spans="1:21" ht="20.1" customHeight="1">
      <c r="A38" s="33" t="s">
        <v>92</v>
      </c>
      <c r="B38" s="34">
        <v>3831.561</v>
      </c>
      <c r="C38" s="35">
        <v>3840.283</v>
      </c>
      <c r="D38" s="35">
        <v>4561.918</v>
      </c>
      <c r="E38" s="35">
        <v>4864.104</v>
      </c>
      <c r="F38" s="35">
        <v>4788.2</v>
      </c>
      <c r="G38" s="35">
        <v>4907.137</v>
      </c>
      <c r="H38" s="35">
        <v>5535.996</v>
      </c>
      <c r="I38" s="35">
        <v>5519.264</v>
      </c>
      <c r="J38" s="35">
        <v>5094.674</v>
      </c>
      <c r="K38" s="35">
        <v>5123.223</v>
      </c>
      <c r="L38" s="35">
        <v>3828.687</v>
      </c>
      <c r="M38" s="36">
        <v>4244.502</v>
      </c>
      <c r="N38" s="28">
        <v>56139.54899999999</v>
      </c>
      <c r="O38" s="34">
        <v>3990.345</v>
      </c>
      <c r="P38" s="35">
        <v>3958.347</v>
      </c>
      <c r="Q38" s="35">
        <v>4710.65</v>
      </c>
      <c r="R38" s="35">
        <v>4948.984</v>
      </c>
      <c r="S38" s="35">
        <v>4853.106</v>
      </c>
      <c r="T38" s="35">
        <v>5160.769</v>
      </c>
      <c r="U38" s="80">
        <v>3.094060833264334</v>
      </c>
    </row>
    <row r="39" spans="1:21" ht="20.1" customHeight="1">
      <c r="A39" s="18" t="s">
        <v>94</v>
      </c>
      <c r="B39" s="69">
        <v>79.555</v>
      </c>
      <c r="C39" s="70">
        <v>70.778</v>
      </c>
      <c r="D39" s="70">
        <v>88.774</v>
      </c>
      <c r="E39" s="70">
        <v>132.033</v>
      </c>
      <c r="F39" s="70">
        <v>188.775</v>
      </c>
      <c r="G39" s="70">
        <v>327.571</v>
      </c>
      <c r="H39" s="70">
        <v>418.715</v>
      </c>
      <c r="I39" s="70">
        <v>440.765</v>
      </c>
      <c r="J39" s="70">
        <v>346.327</v>
      </c>
      <c r="K39" s="70">
        <v>158.599</v>
      </c>
      <c r="L39" s="70">
        <v>96.128</v>
      </c>
      <c r="M39" s="71">
        <v>92.466</v>
      </c>
      <c r="N39" s="22">
        <v>2440.486</v>
      </c>
      <c r="O39" s="78">
        <v>83.825</v>
      </c>
      <c r="P39" s="79">
        <v>75.255</v>
      </c>
      <c r="Q39" s="79">
        <v>97.252</v>
      </c>
      <c r="R39" s="79">
        <v>145.992</v>
      </c>
      <c r="S39" s="79">
        <v>213.117</v>
      </c>
      <c r="T39" s="79">
        <v>354.638</v>
      </c>
      <c r="U39" s="72">
        <v>9.306400326315</v>
      </c>
    </row>
    <row r="40" spans="1:21" s="38" customFormat="1" ht="24" customHeight="1">
      <c r="A40" s="37" t="s">
        <v>104</v>
      </c>
      <c r="B40" s="30">
        <v>144.539</v>
      </c>
      <c r="C40" s="31">
        <v>129.792</v>
      </c>
      <c r="D40" s="31">
        <v>155.866</v>
      </c>
      <c r="E40" s="31">
        <v>175.891</v>
      </c>
      <c r="F40" s="31">
        <v>175.333</v>
      </c>
      <c r="G40" s="31">
        <v>192.302</v>
      </c>
      <c r="H40" s="31">
        <v>237.447</v>
      </c>
      <c r="I40" s="31">
        <v>237.195</v>
      </c>
      <c r="J40" s="31">
        <v>208.077</v>
      </c>
      <c r="K40" s="31">
        <v>188.104</v>
      </c>
      <c r="L40" s="31">
        <v>147.752</v>
      </c>
      <c r="M40" s="32">
        <v>160.448</v>
      </c>
      <c r="N40" s="22">
        <v>2152.746</v>
      </c>
      <c r="O40" s="30">
        <v>152.125</v>
      </c>
      <c r="P40" s="31">
        <v>137.664</v>
      </c>
      <c r="Q40" s="31">
        <v>164.318</v>
      </c>
      <c r="R40" s="31">
        <v>194.181</v>
      </c>
      <c r="S40" s="31">
        <v>194.449</v>
      </c>
      <c r="T40" s="31">
        <v>214.085</v>
      </c>
      <c r="U40" s="72">
        <v>8.534151909732035</v>
      </c>
    </row>
    <row r="41" spans="1:21" s="38" customFormat="1" ht="20.1" customHeight="1">
      <c r="A41" s="37" t="s">
        <v>121</v>
      </c>
      <c r="B41" s="30">
        <v>336.947</v>
      </c>
      <c r="C41" s="31">
        <v>306.911</v>
      </c>
      <c r="D41" s="31">
        <v>363.37</v>
      </c>
      <c r="E41" s="31">
        <v>440.945</v>
      </c>
      <c r="F41" s="31">
        <v>474.922</v>
      </c>
      <c r="G41" s="31">
        <v>524.49</v>
      </c>
      <c r="H41" s="31">
        <v>643.406</v>
      </c>
      <c r="I41" s="31">
        <v>655.69</v>
      </c>
      <c r="J41" s="31">
        <v>547.698</v>
      </c>
      <c r="K41" s="31">
        <v>482.161</v>
      </c>
      <c r="L41" s="31">
        <v>373.682</v>
      </c>
      <c r="M41" s="32">
        <v>371.028</v>
      </c>
      <c r="N41" s="22">
        <v>5521.25</v>
      </c>
      <c r="O41" s="30">
        <v>372.364</v>
      </c>
      <c r="P41" s="31">
        <v>339.199</v>
      </c>
      <c r="Q41" s="31">
        <v>398.806</v>
      </c>
      <c r="R41" s="31">
        <v>496.653</v>
      </c>
      <c r="S41" s="31">
        <v>537.239</v>
      </c>
      <c r="T41" s="31">
        <v>631.59</v>
      </c>
      <c r="U41" s="72">
        <v>13.411832479770869</v>
      </c>
    </row>
    <row r="42" spans="1:21" s="38" customFormat="1" ht="20.1" customHeight="1">
      <c r="A42" s="33" t="s">
        <v>93</v>
      </c>
      <c r="B42" s="39">
        <v>14784.923</v>
      </c>
      <c r="C42" s="35">
        <v>13106.907</v>
      </c>
      <c r="D42" s="35">
        <v>15335.645</v>
      </c>
      <c r="E42" s="35">
        <v>17017.956</v>
      </c>
      <c r="F42" s="35">
        <v>18025.379</v>
      </c>
      <c r="G42" s="35">
        <v>19590.388</v>
      </c>
      <c r="H42" s="35">
        <v>22809.939</v>
      </c>
      <c r="I42" s="35">
        <v>22904.863</v>
      </c>
      <c r="J42" s="35">
        <v>20761.103</v>
      </c>
      <c r="K42" s="35">
        <v>18701.127</v>
      </c>
      <c r="L42" s="35">
        <v>13955.868</v>
      </c>
      <c r="M42" s="40">
        <v>13522.998</v>
      </c>
      <c r="N42" s="28">
        <v>210517.096</v>
      </c>
      <c r="O42" s="34" t="s">
        <v>123</v>
      </c>
      <c r="P42" s="35" t="s">
        <v>123</v>
      </c>
      <c r="Q42" s="35" t="s">
        <v>123</v>
      </c>
      <c r="R42" s="35" t="s">
        <v>123</v>
      </c>
      <c r="S42" s="35" t="s">
        <v>123</v>
      </c>
      <c r="T42" s="35" t="s">
        <v>123</v>
      </c>
      <c r="U42" s="73" t="s">
        <v>123</v>
      </c>
    </row>
    <row r="43" spans="1:2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2">
      <c r="A44" s="68" t="s">
        <v>60</v>
      </c>
    </row>
    <row r="45" ht="12"/>
    <row r="46" ht="12"/>
    <row r="47" ht="12.75">
      <c r="A47" s="38"/>
    </row>
    <row r="48" ht="12.75">
      <c r="A48" s="38"/>
    </row>
    <row r="49" ht="12.75">
      <c r="A49" s="38"/>
    </row>
    <row r="50" ht="12.75">
      <c r="A50" s="38"/>
    </row>
    <row r="51" ht="12.75">
      <c r="A51" s="38"/>
    </row>
    <row r="52" ht="12.75">
      <c r="A52" s="38"/>
    </row>
    <row r="53" ht="12.75">
      <c r="A53" s="38"/>
    </row>
    <row r="54" ht="12.75">
      <c r="A54" s="38"/>
    </row>
    <row r="55" ht="12.75">
      <c r="A55" s="38"/>
    </row>
    <row r="56" ht="12.75">
      <c r="A56" s="38"/>
    </row>
    <row r="57" ht="12.75">
      <c r="A57" s="38"/>
    </row>
    <row r="58" ht="12.75">
      <c r="A58" s="38"/>
    </row>
    <row r="59" ht="12.75">
      <c r="A59" s="38"/>
    </row>
    <row r="69" ht="12.75">
      <c r="X69" s="15"/>
    </row>
  </sheetData>
  <mergeCells count="5">
    <mergeCell ref="A5:A6"/>
    <mergeCell ref="N5:N6"/>
    <mergeCell ref="U5:U6"/>
    <mergeCell ref="B5:M5"/>
    <mergeCell ref="O5:T5"/>
  </mergeCells>
  <printOptions/>
  <pageMargins left="0.75" right="0.75" top="1" bottom="1" header="0.5" footer="0.5"/>
  <pageSetup horizontalDpi="600" verticalDpi="600" orientation="landscape" paperSize="9" scale="60" r:id="rId2"/>
  <rowBreaks count="1" manualBreakCount="1">
    <brk id="44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5"/>
  <sheetViews>
    <sheetView showGridLines="0" zoomScale="80" zoomScaleNormal="80" workbookViewId="0" topLeftCell="D1">
      <selection activeCell="B1" sqref="B1"/>
    </sheetView>
  </sheetViews>
  <sheetFormatPr defaultColWidth="9.125" defaultRowHeight="12.75"/>
  <cols>
    <col min="1" max="1" width="9.125" style="3" customWidth="1"/>
    <col min="2" max="2" width="8.625" style="3" customWidth="1"/>
    <col min="3" max="3" width="33.625" style="3" customWidth="1"/>
    <col min="4" max="4" width="10.125" style="3" customWidth="1"/>
    <col min="5" max="16" width="10.625" style="3" customWidth="1"/>
    <col min="17" max="17" width="10.50390625" style="3" customWidth="1"/>
    <col min="18" max="23" width="10.875" style="3" customWidth="1"/>
    <col min="24" max="24" width="10.50390625" style="3" customWidth="1"/>
    <col min="25" max="25" width="2.125" style="3" customWidth="1"/>
    <col min="26" max="16384" width="9.125" style="3" customWidth="1"/>
  </cols>
  <sheetData>
    <row r="1" spans="2:5" ht="15.6">
      <c r="B1" s="94" t="s">
        <v>139</v>
      </c>
      <c r="C1" s="17"/>
      <c r="E1" s="17"/>
    </row>
    <row r="2" spans="2:25" ht="13.2">
      <c r="B2" s="95" t="s">
        <v>62</v>
      </c>
      <c r="C2" s="7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U2" s="4"/>
      <c r="W2" s="4"/>
      <c r="X2" s="4"/>
      <c r="Y2" s="4"/>
    </row>
    <row r="3" spans="2:25" s="46" customFormat="1" ht="12.75" customHeight="1">
      <c r="B3" s="150" t="s">
        <v>122</v>
      </c>
      <c r="C3" s="141" t="s">
        <v>40</v>
      </c>
      <c r="D3" s="139" t="s">
        <v>0</v>
      </c>
      <c r="E3" s="143">
        <v>2018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5"/>
      <c r="Q3" s="139" t="s">
        <v>102</v>
      </c>
      <c r="R3" s="141">
        <v>2019</v>
      </c>
      <c r="S3" s="146"/>
      <c r="T3" s="146"/>
      <c r="U3" s="146"/>
      <c r="V3" s="146"/>
      <c r="W3" s="147"/>
      <c r="X3" s="141" t="s">
        <v>138</v>
      </c>
      <c r="Y3" s="3"/>
    </row>
    <row r="4" spans="2:24" s="46" customFormat="1" ht="72.75" customHeight="1">
      <c r="B4" s="151"/>
      <c r="C4" s="149"/>
      <c r="D4" s="148"/>
      <c r="E4" s="51" t="s">
        <v>27</v>
      </c>
      <c r="F4" s="50" t="s">
        <v>28</v>
      </c>
      <c r="G4" s="50" t="s">
        <v>29</v>
      </c>
      <c r="H4" s="50" t="s">
        <v>30</v>
      </c>
      <c r="I4" s="50" t="s">
        <v>31</v>
      </c>
      <c r="J4" s="50" t="s">
        <v>32</v>
      </c>
      <c r="K4" s="50" t="s">
        <v>39</v>
      </c>
      <c r="L4" s="50" t="s">
        <v>38</v>
      </c>
      <c r="M4" s="50" t="s">
        <v>37</v>
      </c>
      <c r="N4" s="50" t="s">
        <v>36</v>
      </c>
      <c r="O4" s="50" t="s">
        <v>35</v>
      </c>
      <c r="P4" s="61" t="s">
        <v>34</v>
      </c>
      <c r="Q4" s="148"/>
      <c r="R4" s="51" t="s">
        <v>27</v>
      </c>
      <c r="S4" s="50" t="s">
        <v>28</v>
      </c>
      <c r="T4" s="50" t="s">
        <v>29</v>
      </c>
      <c r="U4" s="50" t="s">
        <v>30</v>
      </c>
      <c r="V4" s="50" t="s">
        <v>31</v>
      </c>
      <c r="W4" s="50" t="s">
        <v>32</v>
      </c>
      <c r="X4" s="149"/>
    </row>
    <row r="5" spans="1:24" ht="18.75" customHeight="1">
      <c r="A5" s="47"/>
      <c r="B5" s="63">
        <v>1</v>
      </c>
      <c r="C5" s="62" t="s">
        <v>124</v>
      </c>
      <c r="D5" s="58" t="s">
        <v>10</v>
      </c>
      <c r="E5" s="59">
        <v>5213.092</v>
      </c>
      <c r="F5" s="59">
        <v>4745.3</v>
      </c>
      <c r="G5" s="59">
        <v>5622.107</v>
      </c>
      <c r="H5" s="59">
        <v>5750.902</v>
      </c>
      <c r="I5" s="59">
        <v>6081.583</v>
      </c>
      <c r="J5" s="59">
        <v>6496.436</v>
      </c>
      <c r="K5" s="59">
        <v>7148.658</v>
      </c>
      <c r="L5" s="59">
        <v>7159.924</v>
      </c>
      <c r="M5" s="59">
        <v>6503.37</v>
      </c>
      <c r="N5" s="59">
        <v>6378.014</v>
      </c>
      <c r="O5" s="59">
        <v>5477.627</v>
      </c>
      <c r="P5" s="59">
        <v>5619.431</v>
      </c>
      <c r="Q5" s="60">
        <v>72196.444</v>
      </c>
      <c r="R5" s="59">
        <v>5368.032</v>
      </c>
      <c r="S5" s="59">
        <v>5082.487</v>
      </c>
      <c r="T5" s="59">
        <v>6022.669</v>
      </c>
      <c r="U5" s="59">
        <v>6492.146</v>
      </c>
      <c r="V5" s="59">
        <v>6457.704</v>
      </c>
      <c r="W5" s="133">
        <v>6916.745</v>
      </c>
      <c r="X5" s="135">
        <v>7.167220789975182</v>
      </c>
    </row>
    <row r="6" spans="1:24" ht="18.75" customHeight="1">
      <c r="A6" s="47"/>
      <c r="B6" s="64">
        <v>2</v>
      </c>
      <c r="C6" s="62" t="s">
        <v>16</v>
      </c>
      <c r="D6" s="48" t="s">
        <v>12</v>
      </c>
      <c r="E6" s="59">
        <v>4910.474</v>
      </c>
      <c r="F6" s="59">
        <v>4743.167</v>
      </c>
      <c r="G6" s="59">
        <v>5561.507</v>
      </c>
      <c r="H6" s="59">
        <v>6018.657</v>
      </c>
      <c r="I6" s="59">
        <v>6396.327</v>
      </c>
      <c r="J6" s="59">
        <v>6379.769</v>
      </c>
      <c r="K6" s="59">
        <v>6767.443</v>
      </c>
      <c r="L6" s="59">
        <v>6838.582</v>
      </c>
      <c r="M6" s="59">
        <v>6399.083</v>
      </c>
      <c r="N6" s="59">
        <v>6404.326</v>
      </c>
      <c r="O6" s="59">
        <v>5298.341</v>
      </c>
      <c r="P6" s="59">
        <v>5261.818</v>
      </c>
      <c r="Q6" s="49">
        <v>70979.494</v>
      </c>
      <c r="R6" s="59">
        <v>4997.609</v>
      </c>
      <c r="S6" s="59">
        <v>4837.693</v>
      </c>
      <c r="T6" s="59">
        <v>5631.813</v>
      </c>
      <c r="U6" s="59">
        <v>6105.651</v>
      </c>
      <c r="V6" s="59">
        <v>6444.322</v>
      </c>
      <c r="W6" s="133">
        <v>6503.667</v>
      </c>
      <c r="X6" s="136">
        <v>1.502074351818905</v>
      </c>
    </row>
    <row r="7" spans="1:24" ht="18.75" customHeight="1">
      <c r="A7" s="47"/>
      <c r="B7" s="64">
        <v>3</v>
      </c>
      <c r="C7" s="62" t="s">
        <v>131</v>
      </c>
      <c r="D7" s="48" t="s">
        <v>9</v>
      </c>
      <c r="E7" s="59">
        <v>4537.957</v>
      </c>
      <c r="F7" s="59">
        <v>4355.901</v>
      </c>
      <c r="G7" s="59">
        <v>5504.05</v>
      </c>
      <c r="H7" s="59">
        <v>5733.645</v>
      </c>
      <c r="I7" s="59">
        <v>6123.668</v>
      </c>
      <c r="J7" s="59">
        <v>6352.692</v>
      </c>
      <c r="K7" s="59">
        <v>6860.322</v>
      </c>
      <c r="L7" s="59">
        <v>6789.621</v>
      </c>
      <c r="M7" s="59">
        <v>6615.748</v>
      </c>
      <c r="N7" s="59">
        <v>6360.32</v>
      </c>
      <c r="O7" s="59">
        <v>5235.937</v>
      </c>
      <c r="P7" s="59">
        <v>4916.08</v>
      </c>
      <c r="Q7" s="49">
        <v>69385.94099999999</v>
      </c>
      <c r="R7" s="59">
        <v>4642.893</v>
      </c>
      <c r="S7" s="59">
        <v>4545.304</v>
      </c>
      <c r="T7" s="59">
        <v>5578.514</v>
      </c>
      <c r="U7" s="59">
        <v>6029.587</v>
      </c>
      <c r="V7" s="59">
        <v>6216.151</v>
      </c>
      <c r="W7" s="133">
        <v>6567.337</v>
      </c>
      <c r="X7" s="136">
        <v>2.9804820688769773</v>
      </c>
    </row>
    <row r="8" spans="1:24" ht="18.75" customHeight="1">
      <c r="A8" s="47"/>
      <c r="B8" s="64">
        <v>4</v>
      </c>
      <c r="C8" s="62" t="s">
        <v>17</v>
      </c>
      <c r="D8" s="48" t="s">
        <v>11</v>
      </c>
      <c r="E8" s="59">
        <v>4018.24</v>
      </c>
      <c r="F8" s="59">
        <v>3819.039</v>
      </c>
      <c r="G8" s="59">
        <v>4467.789</v>
      </c>
      <c r="H8" s="59">
        <v>4692.696</v>
      </c>
      <c r="I8" s="59">
        <v>4850.275</v>
      </c>
      <c r="J8" s="59">
        <v>4968.505</v>
      </c>
      <c r="K8" s="59">
        <v>5400.99</v>
      </c>
      <c r="L8" s="59">
        <v>5254.399</v>
      </c>
      <c r="M8" s="59">
        <v>5079.676</v>
      </c>
      <c r="N8" s="59">
        <v>5058.242</v>
      </c>
      <c r="O8" s="59">
        <v>4421.047</v>
      </c>
      <c r="P8" s="59">
        <v>4446.993</v>
      </c>
      <c r="Q8" s="49">
        <v>56477.890999999996</v>
      </c>
      <c r="R8" s="59">
        <v>4258.623</v>
      </c>
      <c r="S8" s="59">
        <v>4036.28</v>
      </c>
      <c r="T8" s="59">
        <v>4753.897</v>
      </c>
      <c r="U8" s="59">
        <v>4889.589</v>
      </c>
      <c r="V8" s="59">
        <v>5064.466</v>
      </c>
      <c r="W8" s="133">
        <v>5407.77</v>
      </c>
      <c r="X8" s="136">
        <v>5.944393878644472</v>
      </c>
    </row>
    <row r="9" spans="1:24" ht="18.75" customHeight="1">
      <c r="A9" s="47"/>
      <c r="B9" s="64">
        <v>5</v>
      </c>
      <c r="C9" s="62" t="s">
        <v>55</v>
      </c>
      <c r="D9" s="48" t="s">
        <v>11</v>
      </c>
      <c r="E9" s="59">
        <v>3017.537</v>
      </c>
      <c r="F9" s="59">
        <v>2995.822</v>
      </c>
      <c r="G9" s="59">
        <v>3791.623</v>
      </c>
      <c r="H9" s="59">
        <v>4200.566</v>
      </c>
      <c r="I9" s="59">
        <v>4508.011</v>
      </c>
      <c r="J9" s="59">
        <v>4761.916</v>
      </c>
      <c r="K9" s="59">
        <v>5101.75</v>
      </c>
      <c r="L9" s="59">
        <v>5080.9</v>
      </c>
      <c r="M9" s="59">
        <v>4787.968</v>
      </c>
      <c r="N9" s="59">
        <v>4489.464</v>
      </c>
      <c r="O9" s="59">
        <v>3400.821</v>
      </c>
      <c r="P9" s="59">
        <v>3457.96</v>
      </c>
      <c r="Q9" s="49">
        <v>49594.337999999996</v>
      </c>
      <c r="R9" s="59">
        <v>3237.181</v>
      </c>
      <c r="S9" s="59">
        <v>3229.029</v>
      </c>
      <c r="T9" s="59">
        <v>3894.19</v>
      </c>
      <c r="U9" s="59">
        <v>4444.659</v>
      </c>
      <c r="V9" s="59">
        <v>4604.525</v>
      </c>
      <c r="W9" s="133">
        <v>5015.675</v>
      </c>
      <c r="X9" s="136">
        <v>4.93989488936315</v>
      </c>
    </row>
    <row r="10" spans="1:24" ht="18.75" customHeight="1">
      <c r="A10" s="47"/>
      <c r="B10" s="64">
        <v>6</v>
      </c>
      <c r="C10" s="62" t="s">
        <v>130</v>
      </c>
      <c r="D10" s="48" t="s">
        <v>9</v>
      </c>
      <c r="E10" s="59">
        <v>2941.663</v>
      </c>
      <c r="F10" s="59">
        <v>2954.02</v>
      </c>
      <c r="G10" s="59">
        <v>3671.914</v>
      </c>
      <c r="H10" s="59">
        <v>3794.053</v>
      </c>
      <c r="I10" s="59">
        <v>4074.063</v>
      </c>
      <c r="J10" s="59">
        <v>4246.646</v>
      </c>
      <c r="K10" s="59">
        <v>4457.705</v>
      </c>
      <c r="L10" s="59">
        <v>4384.278</v>
      </c>
      <c r="M10" s="59">
        <v>4486.719</v>
      </c>
      <c r="N10" s="59">
        <v>4350.75</v>
      </c>
      <c r="O10" s="59">
        <v>3527.971</v>
      </c>
      <c r="P10" s="59">
        <v>3316.137</v>
      </c>
      <c r="Q10" s="49">
        <v>46205.918999999994</v>
      </c>
      <c r="R10" s="59">
        <v>3089.977</v>
      </c>
      <c r="S10" s="59">
        <v>3062.539</v>
      </c>
      <c r="T10" s="59">
        <v>3789.369</v>
      </c>
      <c r="U10" s="59">
        <v>4010.211</v>
      </c>
      <c r="V10" s="59">
        <v>4296.293</v>
      </c>
      <c r="W10" s="133">
        <v>4462.724</v>
      </c>
      <c r="X10" s="136">
        <v>4.744659010580898</v>
      </c>
    </row>
    <row r="11" spans="1:24" ht="18.75" customHeight="1">
      <c r="A11" s="47"/>
      <c r="B11" s="64">
        <v>7</v>
      </c>
      <c r="C11" s="62" t="s">
        <v>18</v>
      </c>
      <c r="D11" s="48" t="s">
        <v>3</v>
      </c>
      <c r="E11" s="59">
        <v>2624.743</v>
      </c>
      <c r="F11" s="59">
        <v>2564.203</v>
      </c>
      <c r="G11" s="59">
        <v>3211.619</v>
      </c>
      <c r="H11" s="59">
        <v>3661.808</v>
      </c>
      <c r="I11" s="59">
        <v>3911.468</v>
      </c>
      <c r="J11" s="59">
        <v>4080.368</v>
      </c>
      <c r="K11" s="59">
        <v>4424.627</v>
      </c>
      <c r="L11" s="59">
        <v>4357.729</v>
      </c>
      <c r="M11" s="59">
        <v>4119.298</v>
      </c>
      <c r="N11" s="59">
        <v>3871.311</v>
      </c>
      <c r="O11" s="59">
        <v>3068.156</v>
      </c>
      <c r="P11" s="59">
        <v>2998.887</v>
      </c>
      <c r="Q11" s="49">
        <v>42894.217000000004</v>
      </c>
      <c r="R11" s="59">
        <v>2749.915</v>
      </c>
      <c r="S11" s="59">
        <v>2707.437</v>
      </c>
      <c r="T11" s="59">
        <v>3306.232</v>
      </c>
      <c r="U11" s="59">
        <v>3699.7</v>
      </c>
      <c r="V11" s="59">
        <v>3836.039</v>
      </c>
      <c r="W11" s="133">
        <v>4189.287</v>
      </c>
      <c r="X11" s="136">
        <v>2.166133802634662</v>
      </c>
    </row>
    <row r="12" spans="1:24" ht="18.75" customHeight="1">
      <c r="A12" s="47"/>
      <c r="B12" s="64">
        <v>8</v>
      </c>
      <c r="C12" s="62" t="s">
        <v>125</v>
      </c>
      <c r="D12" s="48" t="s">
        <v>10</v>
      </c>
      <c r="E12" s="59">
        <v>2384.327</v>
      </c>
      <c r="F12" s="59">
        <v>2188.045</v>
      </c>
      <c r="G12" s="59">
        <v>2640.48</v>
      </c>
      <c r="H12" s="59">
        <v>2959.198</v>
      </c>
      <c r="I12" s="59">
        <v>2893.637</v>
      </c>
      <c r="J12" s="59">
        <v>2937.807</v>
      </c>
      <c r="K12" s="59">
        <v>3243.061</v>
      </c>
      <c r="L12" s="59">
        <v>3084.1</v>
      </c>
      <c r="M12" s="59">
        <v>2896.473</v>
      </c>
      <c r="N12" s="59">
        <v>3000.506</v>
      </c>
      <c r="O12" s="59">
        <v>2384.203</v>
      </c>
      <c r="P12" s="59">
        <v>2503.098</v>
      </c>
      <c r="Q12" s="49">
        <v>33114.935000000005</v>
      </c>
      <c r="R12" s="59">
        <v>2375.658</v>
      </c>
      <c r="S12" s="59">
        <v>2212.253</v>
      </c>
      <c r="T12" s="59">
        <v>2667.772</v>
      </c>
      <c r="U12" s="59">
        <v>2947.107</v>
      </c>
      <c r="V12" s="59">
        <v>2771.381</v>
      </c>
      <c r="W12" s="133">
        <v>3010.517</v>
      </c>
      <c r="X12" s="136">
        <v>-0.11751183835231327</v>
      </c>
    </row>
    <row r="13" spans="1:24" ht="18.75" customHeight="1">
      <c r="A13" s="47"/>
      <c r="B13" s="64">
        <v>9</v>
      </c>
      <c r="C13" s="62" t="s">
        <v>21</v>
      </c>
      <c r="D13" s="48" t="s">
        <v>2</v>
      </c>
      <c r="E13" s="59">
        <v>1951.48</v>
      </c>
      <c r="F13" s="59">
        <v>1831.14</v>
      </c>
      <c r="G13" s="59">
        <v>2234.675</v>
      </c>
      <c r="H13" s="59">
        <v>2594.729</v>
      </c>
      <c r="I13" s="59">
        <v>2848.069</v>
      </c>
      <c r="J13" s="59">
        <v>3088.442</v>
      </c>
      <c r="K13" s="59">
        <v>3298.722</v>
      </c>
      <c r="L13" s="59">
        <v>3212.072</v>
      </c>
      <c r="M13" s="59">
        <v>2892.527</v>
      </c>
      <c r="N13" s="59">
        <v>2789.355</v>
      </c>
      <c r="O13" s="59">
        <v>2256.915</v>
      </c>
      <c r="P13" s="59">
        <v>2227.153</v>
      </c>
      <c r="Q13" s="49">
        <v>31225.279</v>
      </c>
      <c r="R13" s="59">
        <v>2053.818</v>
      </c>
      <c r="S13" s="59">
        <v>1992.332</v>
      </c>
      <c r="T13" s="59">
        <v>2430.102</v>
      </c>
      <c r="U13" s="59">
        <v>2788.16</v>
      </c>
      <c r="V13" s="59">
        <v>2963.321</v>
      </c>
      <c r="W13" s="133">
        <v>3199.633</v>
      </c>
      <c r="X13" s="136">
        <v>6.040683821429438</v>
      </c>
    </row>
    <row r="14" spans="1:24" ht="18.75" customHeight="1">
      <c r="A14" s="47"/>
      <c r="B14" s="64">
        <v>10</v>
      </c>
      <c r="C14" s="62" t="s">
        <v>45</v>
      </c>
      <c r="D14" s="48" t="s">
        <v>13</v>
      </c>
      <c r="E14" s="59">
        <v>1916.77</v>
      </c>
      <c r="F14" s="59">
        <v>1947.919</v>
      </c>
      <c r="G14" s="59">
        <v>2366.399</v>
      </c>
      <c r="H14" s="59">
        <v>2485.269</v>
      </c>
      <c r="I14" s="59">
        <v>2744.643</v>
      </c>
      <c r="J14" s="59">
        <v>2937.222</v>
      </c>
      <c r="K14" s="59">
        <v>3138.358</v>
      </c>
      <c r="L14" s="59">
        <v>2910.679</v>
      </c>
      <c r="M14" s="59">
        <v>2784.122</v>
      </c>
      <c r="N14" s="59">
        <v>2717.787</v>
      </c>
      <c r="O14" s="59">
        <v>2203.009</v>
      </c>
      <c r="P14" s="59">
        <v>2039.348</v>
      </c>
      <c r="Q14" s="49">
        <v>30191.525</v>
      </c>
      <c r="R14" s="59">
        <v>1958.392</v>
      </c>
      <c r="S14" s="59">
        <v>1984.921</v>
      </c>
      <c r="T14" s="59">
        <v>2339.006</v>
      </c>
      <c r="U14" s="59">
        <v>2499.001</v>
      </c>
      <c r="V14" s="59">
        <v>2647.08</v>
      </c>
      <c r="W14" s="133">
        <v>2934.498</v>
      </c>
      <c r="X14" s="136">
        <v>-0.24533584771786465</v>
      </c>
    </row>
    <row r="15" spans="1:24" ht="18.75" customHeight="1">
      <c r="A15" s="47"/>
      <c r="B15" s="64">
        <v>11</v>
      </c>
      <c r="C15" s="62" t="s">
        <v>19</v>
      </c>
      <c r="D15" s="48" t="s">
        <v>11</v>
      </c>
      <c r="E15" s="59">
        <v>704.934</v>
      </c>
      <c r="F15" s="59">
        <v>780.959</v>
      </c>
      <c r="G15" s="59">
        <v>1269.945</v>
      </c>
      <c r="H15" s="59">
        <v>2200.361</v>
      </c>
      <c r="I15" s="59">
        <v>3150.13</v>
      </c>
      <c r="J15" s="59">
        <v>3770.792</v>
      </c>
      <c r="K15" s="59">
        <v>4234.049</v>
      </c>
      <c r="L15" s="59">
        <v>4227.256</v>
      </c>
      <c r="M15" s="59">
        <v>3758.072</v>
      </c>
      <c r="N15" s="59">
        <v>2986.123</v>
      </c>
      <c r="O15" s="59">
        <v>1014.226</v>
      </c>
      <c r="P15" s="59">
        <v>971.889</v>
      </c>
      <c r="Q15" s="49">
        <v>29068.735999999997</v>
      </c>
      <c r="R15" s="59">
        <v>834.246</v>
      </c>
      <c r="S15" s="59">
        <v>891.37</v>
      </c>
      <c r="T15" s="59">
        <v>1296.221</v>
      </c>
      <c r="U15" s="59">
        <v>2507.314</v>
      </c>
      <c r="V15" s="59">
        <v>3172.32</v>
      </c>
      <c r="W15" s="133">
        <v>3842.287</v>
      </c>
      <c r="X15" s="136">
        <v>5.6127827610748415</v>
      </c>
    </row>
    <row r="16" spans="1:24" ht="18.75" customHeight="1">
      <c r="A16" s="47"/>
      <c r="B16" s="64">
        <v>12</v>
      </c>
      <c r="C16" s="62" t="s">
        <v>45</v>
      </c>
      <c r="D16" s="48" t="s">
        <v>5</v>
      </c>
      <c r="E16" s="59">
        <v>1917.258</v>
      </c>
      <c r="F16" s="59">
        <v>1852.938</v>
      </c>
      <c r="G16" s="59">
        <v>2233.214</v>
      </c>
      <c r="H16" s="59">
        <v>2464.914</v>
      </c>
      <c r="I16" s="59">
        <v>2582.871</v>
      </c>
      <c r="J16" s="59">
        <v>2655.244</v>
      </c>
      <c r="K16" s="59">
        <v>2884.07</v>
      </c>
      <c r="L16" s="59">
        <v>2896.524</v>
      </c>
      <c r="M16" s="59">
        <v>2756.958</v>
      </c>
      <c r="N16" s="59">
        <v>2642.488</v>
      </c>
      <c r="O16" s="59">
        <v>2086.417</v>
      </c>
      <c r="P16" s="59">
        <v>2072.807</v>
      </c>
      <c r="Q16" s="49">
        <v>29045.703000000005</v>
      </c>
      <c r="R16" s="59">
        <v>1979.54</v>
      </c>
      <c r="S16" s="59">
        <v>1893.861</v>
      </c>
      <c r="T16" s="59">
        <v>2382.144</v>
      </c>
      <c r="U16" s="59">
        <v>2685.788</v>
      </c>
      <c r="V16" s="59">
        <v>2762.21</v>
      </c>
      <c r="W16" s="133">
        <v>2912.654</v>
      </c>
      <c r="X16" s="136">
        <v>6.637449741687118</v>
      </c>
    </row>
    <row r="17" spans="1:24" ht="18.75" customHeight="1">
      <c r="A17" s="47"/>
      <c r="B17" s="64">
        <v>13</v>
      </c>
      <c r="C17" s="62" t="s">
        <v>126</v>
      </c>
      <c r="D17" s="48" t="s">
        <v>8</v>
      </c>
      <c r="E17" s="59">
        <v>1467.109</v>
      </c>
      <c r="F17" s="59">
        <v>1478.635</v>
      </c>
      <c r="G17" s="59">
        <v>1903.348</v>
      </c>
      <c r="H17" s="59">
        <v>2166.558</v>
      </c>
      <c r="I17" s="59">
        <v>2314.14</v>
      </c>
      <c r="J17" s="59">
        <v>2495.727</v>
      </c>
      <c r="K17" s="59">
        <v>2730.404</v>
      </c>
      <c r="L17" s="59">
        <v>2787</v>
      </c>
      <c r="M17" s="59">
        <v>2696.267</v>
      </c>
      <c r="N17" s="59">
        <v>2584.007</v>
      </c>
      <c r="O17" s="59">
        <v>2190.022</v>
      </c>
      <c r="P17" s="59">
        <v>2211.57</v>
      </c>
      <c r="Q17" s="49">
        <v>27024.787000000004</v>
      </c>
      <c r="R17" s="59">
        <v>1829.797</v>
      </c>
      <c r="S17" s="59">
        <v>1860.707</v>
      </c>
      <c r="T17" s="59">
        <v>2349.484</v>
      </c>
      <c r="U17" s="59">
        <v>2727.549</v>
      </c>
      <c r="V17" s="59">
        <v>2858.922</v>
      </c>
      <c r="W17" s="133">
        <v>2979.093</v>
      </c>
      <c r="X17" s="136">
        <v>23.508781899345287</v>
      </c>
    </row>
    <row r="18" spans="1:24" ht="18.75" customHeight="1">
      <c r="A18" s="47"/>
      <c r="B18" s="64">
        <v>14</v>
      </c>
      <c r="C18" s="62" t="s">
        <v>22</v>
      </c>
      <c r="D18" s="48" t="s">
        <v>1</v>
      </c>
      <c r="E18" s="59">
        <v>1837.512</v>
      </c>
      <c r="F18" s="59">
        <v>1802.256</v>
      </c>
      <c r="G18" s="59">
        <v>2214.002</v>
      </c>
      <c r="H18" s="59">
        <v>2231.531</v>
      </c>
      <c r="I18" s="59">
        <v>2427.32</v>
      </c>
      <c r="J18" s="59">
        <v>2560.576</v>
      </c>
      <c r="K18" s="59">
        <v>2594.497</v>
      </c>
      <c r="L18" s="59">
        <v>2530.135</v>
      </c>
      <c r="M18" s="59">
        <v>2386.686</v>
      </c>
      <c r="N18" s="59">
        <v>2334.961</v>
      </c>
      <c r="O18" s="59">
        <v>2033.549</v>
      </c>
      <c r="P18" s="59">
        <v>1888.364</v>
      </c>
      <c r="Q18" s="49">
        <v>26841.389</v>
      </c>
      <c r="R18" s="59">
        <v>1797.244</v>
      </c>
      <c r="S18" s="59">
        <v>1755.041</v>
      </c>
      <c r="T18" s="59">
        <v>2078.942</v>
      </c>
      <c r="U18" s="59">
        <v>2037.284</v>
      </c>
      <c r="V18" s="59">
        <v>2282.263</v>
      </c>
      <c r="W18" s="133">
        <v>2493.847</v>
      </c>
      <c r="X18" s="136">
        <v>-4.808127652325589</v>
      </c>
    </row>
    <row r="19" spans="1:24" ht="18.75" customHeight="1">
      <c r="A19" s="47"/>
      <c r="B19" s="64">
        <v>15</v>
      </c>
      <c r="C19" s="62" t="s">
        <v>53</v>
      </c>
      <c r="D19" s="48" t="s">
        <v>7</v>
      </c>
      <c r="E19" s="59">
        <v>1619.307</v>
      </c>
      <c r="F19" s="59">
        <v>1646.898</v>
      </c>
      <c r="G19" s="59">
        <v>1957.114</v>
      </c>
      <c r="H19" s="59">
        <v>2252.228</v>
      </c>
      <c r="I19" s="59">
        <v>2261.756</v>
      </c>
      <c r="J19" s="59">
        <v>2310.259</v>
      </c>
      <c r="K19" s="59">
        <v>2660.169</v>
      </c>
      <c r="L19" s="59">
        <v>2571.928</v>
      </c>
      <c r="M19" s="59">
        <v>2442.911</v>
      </c>
      <c r="N19" s="59">
        <v>2172.899</v>
      </c>
      <c r="O19" s="59">
        <v>1937.026</v>
      </c>
      <c r="P19" s="59">
        <v>1804.477</v>
      </c>
      <c r="Q19" s="49">
        <v>25636.972</v>
      </c>
      <c r="R19" s="59">
        <v>1657.694</v>
      </c>
      <c r="S19" s="59">
        <v>1636.05</v>
      </c>
      <c r="T19" s="59">
        <v>1993.984</v>
      </c>
      <c r="U19" s="59">
        <v>2278.817</v>
      </c>
      <c r="V19" s="59">
        <v>2275.359</v>
      </c>
      <c r="W19" s="133">
        <v>2408.04</v>
      </c>
      <c r="X19" s="136">
        <v>1.6798585473143834</v>
      </c>
    </row>
    <row r="20" spans="1:24" ht="18.75" customHeight="1">
      <c r="A20" s="47"/>
      <c r="B20" s="64">
        <v>16</v>
      </c>
      <c r="C20" s="62" t="s">
        <v>46</v>
      </c>
      <c r="D20" s="48" t="s">
        <v>9</v>
      </c>
      <c r="E20" s="59">
        <v>1417.627</v>
      </c>
      <c r="F20" s="59">
        <v>1388.733</v>
      </c>
      <c r="G20" s="59">
        <v>1778.741</v>
      </c>
      <c r="H20" s="59">
        <v>1872.493</v>
      </c>
      <c r="I20" s="59">
        <v>2161.923</v>
      </c>
      <c r="J20" s="59">
        <v>2213.463</v>
      </c>
      <c r="K20" s="59">
        <v>2467.695</v>
      </c>
      <c r="L20" s="59">
        <v>2453.178</v>
      </c>
      <c r="M20" s="59">
        <v>2431.106</v>
      </c>
      <c r="N20" s="59">
        <v>2448.902</v>
      </c>
      <c r="O20" s="59">
        <v>1849.919</v>
      </c>
      <c r="P20" s="59">
        <v>1772.537</v>
      </c>
      <c r="Q20" s="49">
        <v>24256.317</v>
      </c>
      <c r="R20" s="59">
        <v>1638.12</v>
      </c>
      <c r="S20" s="59">
        <v>1555.834</v>
      </c>
      <c r="T20" s="59">
        <v>1964.068</v>
      </c>
      <c r="U20" s="59">
        <v>2146.544</v>
      </c>
      <c r="V20" s="59">
        <v>2259.708</v>
      </c>
      <c r="W20" s="133">
        <v>2391.355</v>
      </c>
      <c r="X20" s="136">
        <v>10.36325184759872</v>
      </c>
    </row>
    <row r="21" spans="1:24" ht="18.75" customHeight="1">
      <c r="A21" s="47"/>
      <c r="B21" s="64">
        <v>17</v>
      </c>
      <c r="C21" s="62" t="s">
        <v>20</v>
      </c>
      <c r="D21" s="48" t="s">
        <v>3</v>
      </c>
      <c r="E21" s="59">
        <v>1590.363</v>
      </c>
      <c r="F21" s="59">
        <v>1348.152</v>
      </c>
      <c r="G21" s="59">
        <v>1628.943</v>
      </c>
      <c r="H21" s="59">
        <v>2035.897</v>
      </c>
      <c r="I21" s="59">
        <v>2052.989</v>
      </c>
      <c r="J21" s="59">
        <v>2243.365</v>
      </c>
      <c r="K21" s="59">
        <v>2500.424</v>
      </c>
      <c r="L21" s="59">
        <v>2516.049</v>
      </c>
      <c r="M21" s="59">
        <v>2378.218</v>
      </c>
      <c r="N21" s="59">
        <v>2165.621</v>
      </c>
      <c r="O21" s="59">
        <v>1810.866</v>
      </c>
      <c r="P21" s="59">
        <v>1877.032</v>
      </c>
      <c r="Q21" s="49">
        <v>24147.919</v>
      </c>
      <c r="R21" s="59">
        <v>1742.957</v>
      </c>
      <c r="S21" s="59">
        <v>1701.338</v>
      </c>
      <c r="T21" s="59">
        <v>2071.514</v>
      </c>
      <c r="U21" s="59">
        <v>2235.184</v>
      </c>
      <c r="V21" s="59">
        <v>2246.637</v>
      </c>
      <c r="W21" s="133">
        <v>2493.243</v>
      </c>
      <c r="X21" s="136">
        <v>14.5982245948034</v>
      </c>
    </row>
    <row r="22" spans="1:24" ht="18.75" customHeight="1">
      <c r="A22" s="47"/>
      <c r="B22" s="64">
        <v>18</v>
      </c>
      <c r="C22" s="62" t="s">
        <v>56</v>
      </c>
      <c r="D22" s="48" t="s">
        <v>44</v>
      </c>
      <c r="E22" s="59">
        <v>1284.742</v>
      </c>
      <c r="F22" s="59">
        <v>1192.641</v>
      </c>
      <c r="G22" s="59">
        <v>1518.04</v>
      </c>
      <c r="H22" s="59">
        <v>1863.414</v>
      </c>
      <c r="I22" s="59">
        <v>2160.903</v>
      </c>
      <c r="J22" s="59">
        <v>2428.72</v>
      </c>
      <c r="K22" s="59">
        <v>2852.59</v>
      </c>
      <c r="L22" s="59">
        <v>2888.209</v>
      </c>
      <c r="M22" s="59">
        <v>2556.967</v>
      </c>
      <c r="N22" s="59">
        <v>2205.962</v>
      </c>
      <c r="O22" s="59">
        <v>1622.887</v>
      </c>
      <c r="P22" s="59">
        <v>1555.046</v>
      </c>
      <c r="Q22" s="49">
        <v>24130.120999999996</v>
      </c>
      <c r="R22" s="59">
        <v>1392.999</v>
      </c>
      <c r="S22" s="59">
        <v>1327.995</v>
      </c>
      <c r="T22" s="59">
        <v>1652.208</v>
      </c>
      <c r="U22" s="59">
        <v>1986.735</v>
      </c>
      <c r="V22" s="59">
        <v>2284.247</v>
      </c>
      <c r="W22" s="133">
        <v>2613.455</v>
      </c>
      <c r="X22" s="136">
        <v>7.74448100485623</v>
      </c>
    </row>
    <row r="23" spans="1:24" ht="18.75" customHeight="1">
      <c r="A23" s="47"/>
      <c r="B23" s="64">
        <v>19</v>
      </c>
      <c r="C23" s="62" t="s">
        <v>47</v>
      </c>
      <c r="D23" s="48" t="s">
        <v>9</v>
      </c>
      <c r="E23" s="59">
        <v>1123.862</v>
      </c>
      <c r="F23" s="59">
        <v>1278.338</v>
      </c>
      <c r="G23" s="59">
        <v>1572.967</v>
      </c>
      <c r="H23" s="59">
        <v>1650.187</v>
      </c>
      <c r="I23" s="59">
        <v>1820.352</v>
      </c>
      <c r="J23" s="59">
        <v>1970.808</v>
      </c>
      <c r="K23" s="59">
        <v>2137.134</v>
      </c>
      <c r="L23" s="59">
        <v>2093.458</v>
      </c>
      <c r="M23" s="59">
        <v>2266.343</v>
      </c>
      <c r="N23" s="59">
        <v>2293.453</v>
      </c>
      <c r="O23" s="59">
        <v>1929.187</v>
      </c>
      <c r="P23" s="59">
        <v>1854.802</v>
      </c>
      <c r="Q23" s="49">
        <v>21990.891</v>
      </c>
      <c r="R23" s="59">
        <v>1601.812</v>
      </c>
      <c r="S23" s="59">
        <v>1695.68</v>
      </c>
      <c r="T23" s="59">
        <v>1967.995</v>
      </c>
      <c r="U23" s="59">
        <v>2091.383</v>
      </c>
      <c r="V23" s="59">
        <v>2193.854</v>
      </c>
      <c r="W23" s="133">
        <v>2238.836</v>
      </c>
      <c r="X23" s="136">
        <v>25.20089706233113</v>
      </c>
    </row>
    <row r="24" spans="1:24" ht="18.75" customHeight="1">
      <c r="A24" s="47"/>
      <c r="B24" s="64">
        <v>20</v>
      </c>
      <c r="C24" s="62" t="s">
        <v>48</v>
      </c>
      <c r="D24" s="48" t="s">
        <v>4</v>
      </c>
      <c r="E24" s="59">
        <v>1509.582</v>
      </c>
      <c r="F24" s="59">
        <v>1485.955</v>
      </c>
      <c r="G24" s="59">
        <v>1710.212</v>
      </c>
      <c r="H24" s="59">
        <v>1691.767</v>
      </c>
      <c r="I24" s="59">
        <v>1821.741</v>
      </c>
      <c r="J24" s="59">
        <v>1965.655</v>
      </c>
      <c r="K24" s="59">
        <v>2004.851</v>
      </c>
      <c r="L24" s="59">
        <v>1909.72</v>
      </c>
      <c r="M24" s="59">
        <v>1816.447</v>
      </c>
      <c r="N24" s="59">
        <v>1819.893</v>
      </c>
      <c r="O24" s="59">
        <v>1575.843</v>
      </c>
      <c r="P24" s="59">
        <v>1678.694</v>
      </c>
      <c r="Q24" s="49">
        <v>20990.36</v>
      </c>
      <c r="R24" s="59">
        <v>1574.95</v>
      </c>
      <c r="S24" s="59">
        <v>1539.732</v>
      </c>
      <c r="T24" s="59">
        <v>1776.985</v>
      </c>
      <c r="U24" s="59">
        <v>1839.493</v>
      </c>
      <c r="V24" s="59">
        <v>1945.502</v>
      </c>
      <c r="W24" s="133">
        <v>2066.474</v>
      </c>
      <c r="X24" s="136">
        <v>5.480891734754323</v>
      </c>
    </row>
    <row r="25" spans="1:24" ht="18.75" customHeight="1">
      <c r="A25" s="47"/>
      <c r="B25" s="64">
        <v>21</v>
      </c>
      <c r="C25" s="62" t="s">
        <v>57</v>
      </c>
      <c r="D25" s="48" t="s">
        <v>11</v>
      </c>
      <c r="E25" s="59">
        <v>929.485</v>
      </c>
      <c r="F25" s="59">
        <v>957.865</v>
      </c>
      <c r="G25" s="59">
        <v>1281.45</v>
      </c>
      <c r="H25" s="59">
        <v>1691.053</v>
      </c>
      <c r="I25" s="59">
        <v>1832.862</v>
      </c>
      <c r="J25" s="59">
        <v>1919.843</v>
      </c>
      <c r="K25" s="59">
        <v>2134.137</v>
      </c>
      <c r="L25" s="59">
        <v>2102.354</v>
      </c>
      <c r="M25" s="59">
        <v>1973.284</v>
      </c>
      <c r="N25" s="59">
        <v>1856.249</v>
      </c>
      <c r="O25" s="59">
        <v>1147.566</v>
      </c>
      <c r="P25" s="59">
        <v>1101.132</v>
      </c>
      <c r="Q25" s="49">
        <v>18927.280000000002</v>
      </c>
      <c r="R25" s="59">
        <v>1010.514</v>
      </c>
      <c r="S25" s="59">
        <v>1048.19</v>
      </c>
      <c r="T25" s="59">
        <v>1334.734</v>
      </c>
      <c r="U25" s="59">
        <v>1806.574</v>
      </c>
      <c r="V25" s="59">
        <v>1895.844</v>
      </c>
      <c r="W25" s="133">
        <v>2030.084</v>
      </c>
      <c r="X25" s="136">
        <v>5.960853906586161</v>
      </c>
    </row>
    <row r="26" spans="1:24" ht="18.75" customHeight="1">
      <c r="A26" s="47"/>
      <c r="B26" s="64">
        <v>22</v>
      </c>
      <c r="C26" s="62" t="s">
        <v>52</v>
      </c>
      <c r="D26" s="48" t="s">
        <v>42</v>
      </c>
      <c r="E26" s="59">
        <v>1121.785</v>
      </c>
      <c r="F26" s="59">
        <v>1060.837</v>
      </c>
      <c r="G26" s="59">
        <v>1243.116</v>
      </c>
      <c r="H26" s="59">
        <v>1330.989</v>
      </c>
      <c r="I26" s="59">
        <v>1519.292</v>
      </c>
      <c r="J26" s="59">
        <v>1738.776</v>
      </c>
      <c r="K26" s="59">
        <v>1934.405</v>
      </c>
      <c r="L26" s="59">
        <v>1921.503</v>
      </c>
      <c r="M26" s="59">
        <v>1823.993</v>
      </c>
      <c r="N26" s="59">
        <v>1562.5</v>
      </c>
      <c r="O26" s="59">
        <v>1275.26</v>
      </c>
      <c r="P26" s="59">
        <v>1239.94</v>
      </c>
      <c r="Q26" s="49">
        <v>17772.396</v>
      </c>
      <c r="R26" s="59">
        <v>1193.347</v>
      </c>
      <c r="S26" s="59">
        <v>1169.553</v>
      </c>
      <c r="T26" s="59">
        <v>1340.461</v>
      </c>
      <c r="U26" s="59">
        <v>1464.502</v>
      </c>
      <c r="V26" s="59">
        <v>1650.904</v>
      </c>
      <c r="W26" s="133">
        <v>1784.71</v>
      </c>
      <c r="X26" s="136">
        <v>7.344941448907916</v>
      </c>
    </row>
    <row r="27" spans="1:24" ht="18.75" customHeight="1">
      <c r="A27" s="47"/>
      <c r="B27" s="64">
        <v>23</v>
      </c>
      <c r="C27" s="62" t="s">
        <v>23</v>
      </c>
      <c r="D27" s="48" t="s">
        <v>9</v>
      </c>
      <c r="E27" s="59">
        <v>1092.782</v>
      </c>
      <c r="F27" s="59">
        <v>1084.835</v>
      </c>
      <c r="G27" s="59">
        <v>1370.913</v>
      </c>
      <c r="H27" s="59">
        <v>1421.342</v>
      </c>
      <c r="I27" s="59">
        <v>1552.452</v>
      </c>
      <c r="J27" s="59">
        <v>1521.77</v>
      </c>
      <c r="K27" s="59">
        <v>1703.973</v>
      </c>
      <c r="L27" s="59">
        <v>1593.916</v>
      </c>
      <c r="M27" s="59">
        <v>1686.303</v>
      </c>
      <c r="N27" s="59">
        <v>1680.882</v>
      </c>
      <c r="O27" s="59">
        <v>1276.151</v>
      </c>
      <c r="P27" s="59">
        <v>1212.849</v>
      </c>
      <c r="Q27" s="49">
        <v>17198.167999999998</v>
      </c>
      <c r="R27" s="59">
        <v>1070.735</v>
      </c>
      <c r="S27" s="59">
        <v>1094.285</v>
      </c>
      <c r="T27" s="59">
        <v>1359.19</v>
      </c>
      <c r="U27" s="59">
        <v>1496.187</v>
      </c>
      <c r="V27" s="59">
        <v>1594.111</v>
      </c>
      <c r="W27" s="133">
        <v>1612.942</v>
      </c>
      <c r="X27" s="136">
        <v>2.2793865909572775</v>
      </c>
    </row>
    <row r="28" spans="1:24" ht="18.75" customHeight="1">
      <c r="A28" s="47"/>
      <c r="B28" s="64">
        <v>24</v>
      </c>
      <c r="C28" s="62" t="s">
        <v>24</v>
      </c>
      <c r="D28" s="48" t="s">
        <v>6</v>
      </c>
      <c r="E28" s="59">
        <v>933.994</v>
      </c>
      <c r="F28" s="59">
        <v>941.157</v>
      </c>
      <c r="G28" s="59">
        <v>1186.138</v>
      </c>
      <c r="H28" s="59">
        <v>1322.518</v>
      </c>
      <c r="I28" s="59">
        <v>1413.107</v>
      </c>
      <c r="J28" s="59">
        <v>1674.738</v>
      </c>
      <c r="K28" s="59">
        <v>1878.005</v>
      </c>
      <c r="L28" s="59">
        <v>1875.825</v>
      </c>
      <c r="M28" s="59">
        <v>1731.001</v>
      </c>
      <c r="N28" s="59">
        <v>1467.618</v>
      </c>
      <c r="O28" s="59">
        <v>1173.254</v>
      </c>
      <c r="P28" s="59">
        <v>1212.88</v>
      </c>
      <c r="Q28" s="49">
        <v>16810.235</v>
      </c>
      <c r="R28" s="59">
        <v>983.424</v>
      </c>
      <c r="S28" s="59">
        <v>980.932</v>
      </c>
      <c r="T28" s="59">
        <v>1234.29</v>
      </c>
      <c r="U28" s="59">
        <v>1392.112</v>
      </c>
      <c r="V28" s="59">
        <v>1488.961</v>
      </c>
      <c r="W28" s="133">
        <v>1778.945</v>
      </c>
      <c r="X28" s="136">
        <v>5.179738028484193</v>
      </c>
    </row>
    <row r="29" spans="1:24" ht="18.75" customHeight="1">
      <c r="A29" s="47"/>
      <c r="B29" s="64">
        <v>25</v>
      </c>
      <c r="C29" s="62" t="s">
        <v>127</v>
      </c>
      <c r="D29" s="48" t="s">
        <v>41</v>
      </c>
      <c r="E29" s="59">
        <v>950.581</v>
      </c>
      <c r="F29" s="59">
        <v>906.18</v>
      </c>
      <c r="G29" s="59">
        <v>1108.679</v>
      </c>
      <c r="H29" s="59">
        <v>1231.337</v>
      </c>
      <c r="I29" s="59">
        <v>1288.351</v>
      </c>
      <c r="J29" s="59">
        <v>1347.258</v>
      </c>
      <c r="K29" s="59">
        <v>1505.537</v>
      </c>
      <c r="L29" s="59">
        <v>1522.211</v>
      </c>
      <c r="M29" s="59">
        <v>1388.776</v>
      </c>
      <c r="N29" s="59">
        <v>1338.808</v>
      </c>
      <c r="O29" s="59">
        <v>1107.249</v>
      </c>
      <c r="P29" s="59">
        <v>1105.551</v>
      </c>
      <c r="Q29" s="49">
        <v>14800.518</v>
      </c>
      <c r="R29" s="59">
        <v>1000.097</v>
      </c>
      <c r="S29" s="59">
        <v>966.639</v>
      </c>
      <c r="T29" s="59">
        <v>1168.118</v>
      </c>
      <c r="U29" s="59">
        <v>1332.311</v>
      </c>
      <c r="V29" s="59">
        <v>1407.109</v>
      </c>
      <c r="W29" s="133">
        <v>1468.921</v>
      </c>
      <c r="X29" s="136">
        <v>7.47629012763622</v>
      </c>
    </row>
    <row r="30" spans="1:24" ht="18.75" customHeight="1">
      <c r="A30" s="47"/>
      <c r="B30" s="64">
        <v>26</v>
      </c>
      <c r="C30" s="62" t="s">
        <v>103</v>
      </c>
      <c r="D30" s="48" t="s">
        <v>11</v>
      </c>
      <c r="E30" s="59">
        <v>704.599</v>
      </c>
      <c r="F30" s="59">
        <v>710.165</v>
      </c>
      <c r="G30" s="59">
        <v>955.202</v>
      </c>
      <c r="H30" s="59">
        <v>1218.087</v>
      </c>
      <c r="I30" s="59">
        <v>1302.585</v>
      </c>
      <c r="J30" s="59">
        <v>1410.63</v>
      </c>
      <c r="K30" s="59">
        <v>1593.102</v>
      </c>
      <c r="L30" s="59">
        <v>1557.678</v>
      </c>
      <c r="M30" s="59">
        <v>1426.876</v>
      </c>
      <c r="N30" s="59">
        <v>1345.34</v>
      </c>
      <c r="O30" s="59">
        <v>886.108</v>
      </c>
      <c r="P30" s="59">
        <v>823.603</v>
      </c>
      <c r="Q30" s="49">
        <v>13933.975</v>
      </c>
      <c r="R30" s="59">
        <v>780.754</v>
      </c>
      <c r="S30" s="59">
        <v>778.96</v>
      </c>
      <c r="T30" s="59">
        <v>992.566</v>
      </c>
      <c r="U30" s="59">
        <v>1338.398</v>
      </c>
      <c r="V30" s="59">
        <v>1398.357</v>
      </c>
      <c r="W30" s="133">
        <v>1533.824</v>
      </c>
      <c r="X30" s="136">
        <v>8.277556199799774</v>
      </c>
    </row>
    <row r="31" spans="1:24" ht="18.75" customHeight="1">
      <c r="A31" s="47"/>
      <c r="B31" s="64">
        <v>27</v>
      </c>
      <c r="C31" s="62" t="s">
        <v>133</v>
      </c>
      <c r="D31" s="48" t="s">
        <v>10</v>
      </c>
      <c r="E31" s="59">
        <v>731.023</v>
      </c>
      <c r="F31" s="59">
        <v>722.53</v>
      </c>
      <c r="G31" s="59">
        <v>964.902</v>
      </c>
      <c r="H31" s="59">
        <v>1158.419</v>
      </c>
      <c r="I31" s="59">
        <v>1311.805</v>
      </c>
      <c r="J31" s="59">
        <v>1410.726</v>
      </c>
      <c r="K31" s="59">
        <v>1631.695</v>
      </c>
      <c r="L31" s="59">
        <v>1572.757</v>
      </c>
      <c r="M31" s="59">
        <v>1389.093</v>
      </c>
      <c r="N31" s="59">
        <v>1258.95</v>
      </c>
      <c r="O31" s="59">
        <v>843.515</v>
      </c>
      <c r="P31" s="59">
        <v>840.605</v>
      </c>
      <c r="Q31" s="49">
        <v>13836.02</v>
      </c>
      <c r="R31" s="59">
        <v>758.59</v>
      </c>
      <c r="S31" s="59">
        <v>773.85</v>
      </c>
      <c r="T31" s="59">
        <v>980.144</v>
      </c>
      <c r="U31" s="59">
        <v>1268.558</v>
      </c>
      <c r="V31" s="59">
        <v>1349.724</v>
      </c>
      <c r="W31" s="133">
        <v>1525.438</v>
      </c>
      <c r="X31" s="136">
        <v>5.665598576373476</v>
      </c>
    </row>
    <row r="32" spans="1:24" ht="18.75" customHeight="1">
      <c r="A32" s="47"/>
      <c r="B32" s="64">
        <v>28</v>
      </c>
      <c r="C32" s="62" t="s">
        <v>128</v>
      </c>
      <c r="D32" s="48" t="s">
        <v>43</v>
      </c>
      <c r="E32" s="59">
        <v>906.86</v>
      </c>
      <c r="F32" s="59">
        <v>846.138</v>
      </c>
      <c r="G32" s="59">
        <v>1000.915</v>
      </c>
      <c r="H32" s="59">
        <v>1139.732</v>
      </c>
      <c r="I32" s="59">
        <v>1181.766</v>
      </c>
      <c r="J32" s="59">
        <v>1254.355</v>
      </c>
      <c r="K32" s="59">
        <v>1394.282</v>
      </c>
      <c r="L32" s="59">
        <v>1423.207</v>
      </c>
      <c r="M32" s="59">
        <v>1339.384</v>
      </c>
      <c r="N32" s="59">
        <v>1238.582</v>
      </c>
      <c r="O32" s="59">
        <v>1063.241</v>
      </c>
      <c r="P32" s="59">
        <v>1030.451</v>
      </c>
      <c r="Q32" s="49">
        <v>13818.913</v>
      </c>
      <c r="R32" s="59">
        <v>994.459</v>
      </c>
      <c r="S32" s="59">
        <v>933.228</v>
      </c>
      <c r="T32" s="59">
        <v>1058.255</v>
      </c>
      <c r="U32" s="59">
        <v>1189.502</v>
      </c>
      <c r="V32" s="59">
        <v>1298.955</v>
      </c>
      <c r="W32" s="133">
        <v>1370.329</v>
      </c>
      <c r="X32" s="136">
        <v>8.1355614093791</v>
      </c>
    </row>
    <row r="33" spans="1:24" ht="18.75" customHeight="1">
      <c r="A33" s="47"/>
      <c r="B33" s="64">
        <v>29</v>
      </c>
      <c r="C33" s="62" t="s">
        <v>129</v>
      </c>
      <c r="D33" s="48" t="s">
        <v>11</v>
      </c>
      <c r="E33" s="81">
        <v>1155.623</v>
      </c>
      <c r="F33" s="81">
        <v>1100.639</v>
      </c>
      <c r="G33" s="81">
        <v>1266.946</v>
      </c>
      <c r="H33" s="81">
        <v>1077.463</v>
      </c>
      <c r="I33" s="81">
        <v>964.076</v>
      </c>
      <c r="J33" s="81">
        <v>976.602</v>
      </c>
      <c r="K33" s="81">
        <v>1102.302</v>
      </c>
      <c r="L33" s="81">
        <v>1131.899</v>
      </c>
      <c r="M33" s="81">
        <v>1039.329</v>
      </c>
      <c r="N33" s="81">
        <v>1175.981</v>
      </c>
      <c r="O33" s="81">
        <v>1161.136</v>
      </c>
      <c r="P33" s="81">
        <v>1219.108</v>
      </c>
      <c r="Q33" s="49">
        <v>13371.104</v>
      </c>
      <c r="R33" s="59">
        <v>1162.929</v>
      </c>
      <c r="S33" s="59">
        <v>1107.313</v>
      </c>
      <c r="T33" s="59">
        <v>1286.668</v>
      </c>
      <c r="U33" s="59">
        <v>1091.938</v>
      </c>
      <c r="V33" s="59">
        <v>921.647</v>
      </c>
      <c r="W33" s="133">
        <v>969.667</v>
      </c>
      <c r="X33" s="136">
        <v>-0.018146104113980766</v>
      </c>
    </row>
    <row r="34" spans="1:24" ht="18.75" customHeight="1">
      <c r="A34" s="47"/>
      <c r="B34" s="90">
        <v>30</v>
      </c>
      <c r="C34" s="97" t="s">
        <v>132</v>
      </c>
      <c r="D34" s="85" t="s">
        <v>9</v>
      </c>
      <c r="E34" s="82">
        <v>758.875</v>
      </c>
      <c r="F34" s="83">
        <v>734.292</v>
      </c>
      <c r="G34" s="83">
        <v>933.622</v>
      </c>
      <c r="H34" s="83">
        <v>1066.991</v>
      </c>
      <c r="I34" s="83">
        <v>1205.152</v>
      </c>
      <c r="J34" s="83">
        <v>1174.85</v>
      </c>
      <c r="K34" s="83">
        <v>1345.089</v>
      </c>
      <c r="L34" s="83">
        <v>1381.344</v>
      </c>
      <c r="M34" s="83">
        <v>1357.854</v>
      </c>
      <c r="N34" s="83">
        <v>1368.788</v>
      </c>
      <c r="O34" s="83">
        <v>821.397</v>
      </c>
      <c r="P34" s="84">
        <v>789.092</v>
      </c>
      <c r="Q34" s="86">
        <v>12937.346000000001</v>
      </c>
      <c r="R34" s="88">
        <v>704.907</v>
      </c>
      <c r="S34" s="89">
        <v>682.154</v>
      </c>
      <c r="T34" s="89">
        <v>851.433</v>
      </c>
      <c r="U34" s="89">
        <v>1007.553</v>
      </c>
      <c r="V34" s="89">
        <v>1134.125</v>
      </c>
      <c r="W34" s="134">
        <v>1224</v>
      </c>
      <c r="X34" s="96">
        <v>-4.590057989894736</v>
      </c>
    </row>
    <row r="35" spans="2:31" ht="18.75" customHeight="1">
      <c r="B35" s="65" t="s">
        <v>134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AB35" s="46"/>
      <c r="AC35" s="46"/>
      <c r="AD35" s="46"/>
      <c r="AE35" s="46"/>
    </row>
    <row r="36" spans="2:31" ht="12">
      <c r="B36" s="68" t="s">
        <v>61</v>
      </c>
      <c r="AB36" s="46"/>
      <c r="AC36" s="46"/>
      <c r="AD36" s="46"/>
      <c r="AE36" s="46"/>
    </row>
    <row r="37" ht="12"/>
    <row r="38" ht="12"/>
    <row r="41" spans="18:20" ht="12.75">
      <c r="R41" s="41"/>
      <c r="S41" s="41"/>
      <c r="T41" s="41"/>
    </row>
    <row r="42" spans="18:20" ht="12">
      <c r="R42" s="42"/>
      <c r="S42" s="43"/>
      <c r="T42" s="43"/>
    </row>
    <row r="43" spans="18:20" ht="12">
      <c r="R43" s="42"/>
      <c r="S43" s="44"/>
      <c r="T43" s="44"/>
    </row>
    <row r="44" spans="18:20" ht="12">
      <c r="R44" s="45"/>
      <c r="S44" s="1"/>
      <c r="T44" s="1"/>
    </row>
    <row r="45" ht="12.75">
      <c r="E45" s="87"/>
    </row>
  </sheetData>
  <mergeCells count="7">
    <mergeCell ref="Q3:Q4"/>
    <mergeCell ref="X3:X4"/>
    <mergeCell ref="B3:B4"/>
    <mergeCell ref="C3:C4"/>
    <mergeCell ref="D3:D4"/>
    <mergeCell ref="E3:P3"/>
    <mergeCell ref="R3:W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Damien Collet</dc:creator>
  <cp:keywords/>
  <dc:description/>
  <cp:lastModifiedBy>Damien Collet</cp:lastModifiedBy>
  <cp:lastPrinted>2011-01-24T13:55:04Z</cp:lastPrinted>
  <dcterms:created xsi:type="dcterms:W3CDTF">2007-08-09T07:28:07Z</dcterms:created>
  <dcterms:modified xsi:type="dcterms:W3CDTF">2020-04-06T11:50:05Z</dcterms:modified>
  <cp:category/>
  <cp:version/>
  <cp:contentType/>
  <cp:contentStatus/>
</cp:coreProperties>
</file>