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26" yWindow="65426" windowWidth="23260" windowHeight="12580" tabRatio="679" activeTab="5"/>
  </bookViews>
  <sheets>
    <sheet name="Tables &amp; Figures" sheetId="109" r:id="rId1"/>
    <sheet name="Figure 1" sheetId="107" r:id="rId2"/>
    <sheet name="Figure 2" sheetId="108" r:id="rId3"/>
    <sheet name="Figure 3" sheetId="101" r:id="rId4"/>
    <sheet name="Figure 4" sheetId="94" r:id="rId5"/>
    <sheet name="Figure 5" sheetId="106" r:id="rId6"/>
  </sheets>
  <definedNames/>
  <calcPr calcId="162913"/>
  <extLst/>
</workbook>
</file>

<file path=xl/sharedStrings.xml><?xml version="1.0" encoding="utf-8"?>
<sst xmlns="http://schemas.openxmlformats.org/spreadsheetml/2006/main" count="397" uniqueCount="116">
  <si>
    <t>Energy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</si>
  <si>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</si>
  <si>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</si>
  <si>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</si>
  <si>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</si>
  <si>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</si>
  <si>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</si>
  <si>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</si>
  <si>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</si>
  <si>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</si>
  <si>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</si>
  <si>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</si>
  <si>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</si>
  <si>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</si>
  <si>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</si>
  <si>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</si>
  <si>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</si>
  <si>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</si>
  <si>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</si>
  <si>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</si>
  <si>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</si>
  <si>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</si>
  <si>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</si>
  <si>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</si>
  <si>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</si>
  <si>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</si>
  <si>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Croatia</t>
  </si>
  <si>
    <t>Cyprus</t>
  </si>
  <si>
    <t>Malta</t>
  </si>
  <si>
    <t>Solar</t>
  </si>
  <si>
    <t>Wind</t>
  </si>
  <si>
    <t>Geothermal</t>
  </si>
  <si>
    <t>Other</t>
  </si>
  <si>
    <t>Combustible fuels</t>
  </si>
  <si>
    <t>STOP</t>
  </si>
  <si>
    <t>START</t>
  </si>
  <si>
    <t>Electricity production, consumption and market overview</t>
  </si>
  <si>
    <t>Bookmark:</t>
  </si>
  <si>
    <t>(GWh)</t>
  </si>
  <si>
    <t/>
  </si>
  <si>
    <t>Serbia</t>
  </si>
  <si>
    <t>Albania</t>
  </si>
  <si>
    <t>Montenegro</t>
  </si>
  <si>
    <t>Iceland</t>
  </si>
  <si>
    <t>(%)</t>
  </si>
  <si>
    <t>(%, based on GWh)</t>
  </si>
  <si>
    <t>:</t>
  </si>
  <si>
    <t>Net generation</t>
  </si>
  <si>
    <t>Ukraine</t>
  </si>
  <si>
    <t>Czechia</t>
  </si>
  <si>
    <t>North Macedonia</t>
  </si>
  <si>
    <r>
      <t>Source:</t>
    </r>
    <r>
      <rPr>
        <sz val="9"/>
        <rFont val="Arial"/>
        <family val="2"/>
      </rPr>
      <t xml:space="preserve"> Eurostat (online data code: nrg_ind_peh)</t>
    </r>
  </si>
  <si>
    <t>Hydro</t>
  </si>
  <si>
    <r>
      <t>Source:</t>
    </r>
    <r>
      <rPr>
        <sz val="9"/>
        <rFont val="Arial"/>
        <family val="2"/>
      </rPr>
      <t xml:space="preserve"> Eurostat (online data code: nrg_ind_peh)</t>
    </r>
  </si>
  <si>
    <r>
      <t>Source:</t>
    </r>
    <r>
      <rPr>
        <sz val="9"/>
        <rFont val="Arial"/>
        <family val="2"/>
      </rPr>
      <t xml:space="preserve"> Eurostat (online data code: nrg_cb_e)</t>
    </r>
  </si>
  <si>
    <t>European Union - 27 countries (from 2020)</t>
  </si>
  <si>
    <t>Germany (until 1990 former territory of the FRG)</t>
  </si>
  <si>
    <t>Kosovo (under United Nations Security Council Resolution 1244/99)</t>
  </si>
  <si>
    <t>share in EU</t>
  </si>
  <si>
    <t>Total</t>
  </si>
  <si>
    <t>* This designation is without prejudice to positions on status, and is in line with UNSCR 1244/1999 and the ICJ Opinion on the Kosovo Declaration of Independence.</t>
  </si>
  <si>
    <t>(TWh)</t>
  </si>
  <si>
    <t>Last update</t>
  </si>
  <si>
    <t>Extracted on</t>
  </si>
  <si>
    <t>Source of data</t>
  </si>
  <si>
    <t>Eurostat</t>
  </si>
  <si>
    <t>NRG_BAL</t>
  </si>
  <si>
    <t>SIEC</t>
  </si>
  <si>
    <t>UNIT</t>
  </si>
  <si>
    <t>Gigawatt-hour</t>
  </si>
  <si>
    <t>Liechtenstein</t>
  </si>
  <si>
    <t>Bosnia and Herzegovina</t>
  </si>
  <si>
    <t>Moldova</t>
  </si>
  <si>
    <t>Georgia</t>
  </si>
  <si>
    <t>Electricity</t>
  </si>
  <si>
    <t>Supply, transformation and consumption of electricity [nrg_cb_e]</t>
  </si>
  <si>
    <t>Final consumption - other sectors - households - energy use</t>
  </si>
  <si>
    <t>Special value:</t>
  </si>
  <si>
    <t>not available</t>
  </si>
  <si>
    <t>EU</t>
  </si>
  <si>
    <t>Kosovo*</t>
  </si>
  <si>
    <r>
      <t>Source:</t>
    </r>
    <r>
      <rPr>
        <sz val="9"/>
        <rFont val="Arial"/>
        <family val="2"/>
      </rPr>
      <t xml:space="preserve"> Eurostat (online data code: nrg_ind_market)</t>
    </r>
  </si>
  <si>
    <t>Energy market indicator [nrg_ind_market]</t>
  </si>
  <si>
    <t>INDIC_NRGM</t>
  </si>
  <si>
    <t>Largest company - electricity generation</t>
  </si>
  <si>
    <t>Percentage</t>
  </si>
  <si>
    <t>Malta (¹)</t>
  </si>
  <si>
    <t>Note: Data are not available for Austria and the Netherlands.</t>
  </si>
  <si>
    <t>Figure 1: Net electricity generation, EU, 1990-2021</t>
  </si>
  <si>
    <t>Figure 2: Overall change in net electricity generation, 2010-2021</t>
  </si>
  <si>
    <t>Figure 3: Net electricity generation, EU, 2021</t>
  </si>
  <si>
    <t>Figure 4: Electricity consumption by households, 2021</t>
  </si>
  <si>
    <t>Figure 5: Market share of the largest generator in the electricity market, 2010 and 2021</t>
  </si>
  <si>
    <t>https://ec.europa.eu/eurostat/databrowser/bookmark/323c7cf5-8bcc-4ee1-ad03-40357dd8865f?lang=en</t>
  </si>
  <si>
    <t>Figure 2: Overall change in net electricity generation, 2011-2021</t>
  </si>
  <si>
    <t>2011/2021</t>
  </si>
  <si>
    <t>2021/2020</t>
  </si>
  <si>
    <t>https://ec.europa.eu/eurostat/databrowser/bookmark/ca4a31d2-488e-4066-9467-b857f7028eb2?lang=en</t>
  </si>
  <si>
    <t>Türkiye</t>
  </si>
  <si>
    <t>Figure 3: Net electricity generation, EU27, 2021</t>
  </si>
  <si>
    <t>https://ec.europa.eu/eurostat/databrowser/bookmark/93250a00-0794-4622-bba8-a4a8f4aa13d0?lang=en</t>
  </si>
  <si>
    <t>Nuclear</t>
  </si>
  <si>
    <t>(2011 = 100)</t>
  </si>
  <si>
    <t>(2011= 100)</t>
  </si>
  <si>
    <t>https://ec.europa.eu/eurostat/databrowser/bookmark/f6fdc7d8-e82a-437c-8a5a-158bb3ef0211?lang=en</t>
  </si>
  <si>
    <t>TIME</t>
  </si>
  <si>
    <t>2011</t>
  </si>
  <si>
    <t>2021</t>
  </si>
  <si>
    <t>Kosovo</t>
  </si>
  <si>
    <t>https://ec.europa.eu/eurostat/databrowser/bookmark/320047fe-0edb-4f2f-9240-23ad94a5d9b2?lang=en</t>
  </si>
  <si>
    <t>2016</t>
  </si>
  <si>
    <t>(¹) 2021 data are not available.</t>
  </si>
  <si>
    <t>Figure 5: Market share of the largest company-electricity generation, 2016 and 2021</t>
  </si>
  <si>
    <t xml:space="preserve">Denmark  (¹) (²) </t>
  </si>
  <si>
    <t xml:space="preserve">Poland  (¹) (²) </t>
  </si>
  <si>
    <t xml:space="preserve">Ireland  (¹) (²)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</si>
</sst>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"/>
    <numFmt numFmtId="165" formatCode="#,##0.0"/>
    <numFmt numFmtId="166" formatCode="#,##0.0_i"/>
    <numFmt numFmtId="167" formatCode="@_i"/>
    <numFmt numFmtId="168" formatCode="#,##0.000000"/>
    <numFmt numFmtId="169" formatCode="#,##0_i"/>
    <numFmt numFmtId="170" formatCode="0.0%"/>
    <numFmt numFmtId="171" formatCode="dd\.mm\.yy"/>
    <numFmt numFmtId="172" formatCode="#,##0.000"/>
    <numFmt numFmtId="173" formatCode="#,##0.0000000000000"/>
  </numFmts>
  <fonts count="2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23"/>
      <name val="Arial"/>
      <family val="2"/>
    </font>
    <font>
      <u val="single"/>
      <sz val="9"/>
      <color theme="10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9"/>
      <color indexed="63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166" fontId="0" fillId="0" borderId="0" applyFill="0" applyBorder="0" applyProtection="0">
      <alignment horizontal="right" vertical="center"/>
    </xf>
  </cellStyleXfs>
  <cellXfs count="9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20" applyFont="1" applyFill="1" applyBorder="1"/>
    <xf numFmtId="168" fontId="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66" fontId="0" fillId="3" borderId="2" xfId="23" applyFill="1" applyBorder="1" applyAlignment="1">
      <alignment horizontal="right" vertical="center"/>
    </xf>
    <xf numFmtId="169" fontId="0" fillId="0" borderId="2" xfId="23" applyNumberForma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left" vertical="center"/>
    </xf>
    <xf numFmtId="169" fontId="0" fillId="0" borderId="3" xfId="23" applyNumberFormat="1" applyBorder="1" applyAlignment="1">
      <alignment horizontal="right" vertical="center"/>
    </xf>
    <xf numFmtId="166" fontId="0" fillId="0" borderId="3" xfId="23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169" fontId="0" fillId="0" borderId="4" xfId="23" applyNumberFormat="1" applyBorder="1" applyAlignment="1">
      <alignment horizontal="right" vertical="center"/>
    </xf>
    <xf numFmtId="166" fontId="0" fillId="0" borderId="4" xfId="23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69" fontId="0" fillId="0" borderId="5" xfId="23" applyNumberFormat="1" applyBorder="1" applyAlignment="1">
      <alignment horizontal="right" vertical="center"/>
    </xf>
    <xf numFmtId="166" fontId="0" fillId="0" borderId="5" xfId="23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66" fontId="0" fillId="0" borderId="6" xfId="23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166" fontId="0" fillId="0" borderId="7" xfId="23" applyBorder="1" applyAlignment="1">
      <alignment horizontal="right" vertical="center"/>
    </xf>
    <xf numFmtId="166" fontId="0" fillId="0" borderId="0" xfId="23" applyFill="1" applyBorder="1" applyAlignment="1">
      <alignment horizontal="right" vertical="center"/>
    </xf>
    <xf numFmtId="170" fontId="0" fillId="0" borderId="0" xfId="15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70" fontId="0" fillId="0" borderId="0" xfId="1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6" fillId="0" borderId="9" xfId="0" applyFont="1" applyBorder="1" applyAlignment="1">
      <alignment horizontal="left" wrapText="1"/>
    </xf>
    <xf numFmtId="166" fontId="0" fillId="0" borderId="9" xfId="23" applyBorder="1" applyAlignment="1">
      <alignment horizontal="right" vertical="center"/>
    </xf>
    <xf numFmtId="0" fontId="1" fillId="4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64" fontId="0" fillId="0" borderId="8" xfId="22" applyNumberFormat="1" applyFont="1" applyBorder="1">
      <alignment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166" fontId="0" fillId="0" borderId="8" xfId="23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vertical="center"/>
    </xf>
    <xf numFmtId="164" fontId="0" fillId="0" borderId="0" xfId="22" applyNumberFormat="1" applyFont="1" applyBorder="1">
      <alignment/>
      <protection/>
    </xf>
    <xf numFmtId="0" fontId="0" fillId="0" borderId="8" xfId="22" applyFont="1" applyBorder="1">
      <alignment/>
      <protection/>
    </xf>
    <xf numFmtId="0" fontId="0" fillId="0" borderId="0" xfId="22" applyFont="1" applyBorder="1">
      <alignment/>
      <protection/>
    </xf>
    <xf numFmtId="0" fontId="1" fillId="4" borderId="10" xfId="0" applyNumberFormat="1" applyFont="1" applyFill="1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umberCellStyle" xfId="23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electricity generation, EU,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(TWh)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075"/>
          <c:w val="0.97075"/>
          <c:h val="0.73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Net generation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1'!$D$10:$AI$10</c:f>
              <c:numCache/>
            </c:numRef>
          </c:cat>
          <c:val>
            <c:numRef>
              <c:f>'Figure 1'!$D$11:$AI$11</c:f>
              <c:numCache/>
            </c:numRef>
          </c:val>
          <c:smooth val="0"/>
        </c:ser>
        <c:axId val="56265977"/>
        <c:axId val="36631746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1746"/>
        <c:crosses val="autoZero"/>
        <c:auto val="1"/>
        <c:lblOffset val="100"/>
        <c:noMultiLvlLbl val="0"/>
      </c:catAx>
      <c:valAx>
        <c:axId val="36631746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2659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35"/>
          <c:y val="0.873"/>
          <c:w val="0.1727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change in net electricity generation,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GWh)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5"/>
          <c:w val="0.9707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axId val="61250259"/>
        <c:axId val="14381420"/>
      </c:barChart>
      <c:catAx>
        <c:axId val="612502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81420"/>
        <c:crosses val="autoZero"/>
        <c:auto val="1"/>
        <c:lblOffset val="100"/>
        <c:noMultiLvlLbl val="0"/>
      </c:catAx>
      <c:valAx>
        <c:axId val="14381420"/>
        <c:scaling>
          <c:orientation val="minMax"/>
          <c:max val="1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25025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electricity generation, EU,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GWh)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4"/>
              <c:layout>
                <c:manualLayout>
                  <c:x val="-0.03675"/>
                  <c:y val="-0.0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625"/>
                  <c:y val="-0.07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6675"/>
                  <c:y val="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consumption by households,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(2011 = 100)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34"/>
          <c:w val="0.9517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(2011 = 100)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4'!$C$11:$C$50</c:f>
              <c:strCache/>
            </c:strRef>
          </c:cat>
          <c:val>
            <c:numRef>
              <c:f>'Figure 4'!$D$11:$D$50</c:f>
              <c:numCache/>
            </c:numRef>
          </c:val>
        </c:ser>
        <c:axId val="62323917"/>
        <c:axId val="24044342"/>
      </c:bar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239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 share of the largest company-electricity generation, 2016 and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7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675"/>
          <c:w val="0.9345"/>
          <c:h val="0.2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5'!$C$12:$C$44</c:f>
              <c:strCache/>
            </c:strRef>
          </c:cat>
          <c:val>
            <c:numRef>
              <c:f>'Figure 5'!$D$12:$D$44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5'!$C$12:$C$44</c:f>
              <c:strCache/>
            </c:strRef>
          </c:cat>
          <c:val>
            <c:numRef>
              <c:f>'Figure 5'!$E$12:$E$44</c:f>
              <c:numCache/>
            </c:numRef>
          </c:val>
        </c:ser>
        <c:axId val="15072487"/>
        <c:axId val="1434656"/>
      </c:bar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4656"/>
        <c:crosses val="autoZero"/>
        <c:auto val="1"/>
        <c:lblOffset val="100"/>
        <c:tickLblSkip val="1"/>
        <c:noMultiLvlLbl val="0"/>
      </c:catAx>
      <c:valAx>
        <c:axId val="14346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72487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8"/>
          <c:y val="0.72175"/>
          <c:w val="0.105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</xdr:colOff>
      <xdr:row>16</xdr:row>
      <xdr:rowOff>57150</xdr:rowOff>
    </xdr:from>
    <xdr:to>
      <xdr:col>24</xdr:col>
      <xdr:colOff>381000</xdr:colOff>
      <xdr:row>54</xdr:row>
      <xdr:rowOff>57150</xdr:rowOff>
    </xdr:to>
    <xdr:graphicFrame macro="">
      <xdr:nvGraphicFramePr>
        <xdr:cNvPr id="70659" name="Chart 1"/>
        <xdr:cNvGraphicFramePr/>
      </xdr:nvGraphicFramePr>
      <xdr:xfrm>
        <a:off x="4914900" y="2552700"/>
        <a:ext cx="111823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17</xdr:row>
      <xdr:rowOff>104775</xdr:rowOff>
    </xdr:from>
    <xdr:to>
      <xdr:col>23</xdr:col>
      <xdr:colOff>38100</xdr:colOff>
      <xdr:row>58</xdr:row>
      <xdr:rowOff>57150</xdr:rowOff>
    </xdr:to>
    <xdr:graphicFrame macro="">
      <xdr:nvGraphicFramePr>
        <xdr:cNvPr id="2" name="Chart 1"/>
        <xdr:cNvGraphicFramePr/>
      </xdr:nvGraphicFramePr>
      <xdr:xfrm>
        <a:off x="1171575" y="2752725"/>
        <a:ext cx="1016317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0.858</cdr:y>
    </cdr:from>
    <cdr:to>
      <cdr:x>0.88175</cdr:x>
      <cdr:y>0.97725</cdr:y>
    </cdr:to>
    <cdr:sp macro="" textlink="">
      <cdr:nvSpPr>
        <cdr:cNvPr id="6" name="FootonotesShape"/>
        <cdr:cNvSpPr txBox="1"/>
      </cdr:nvSpPr>
      <cdr:spPr>
        <a:xfrm>
          <a:off x="0" y="4953000"/>
          <a:ext cx="8420100" cy="685800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14</xdr:row>
      <xdr:rowOff>0</xdr:rowOff>
    </xdr:from>
    <xdr:ext cx="9544050" cy="5781675"/>
    <xdr:graphicFrame macro="">
      <xdr:nvGraphicFramePr>
        <xdr:cNvPr id="2" name="Chart 1"/>
        <xdr:cNvGraphicFramePr/>
      </xdr:nvGraphicFramePr>
      <xdr:xfrm>
        <a:off x="4400550" y="2190750"/>
        <a:ext cx="95440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23</xdr:row>
      <xdr:rowOff>19050</xdr:rowOff>
    </xdr:from>
    <xdr:to>
      <xdr:col>6</xdr:col>
      <xdr:colOff>447675</xdr:colOff>
      <xdr:row>55</xdr:row>
      <xdr:rowOff>95250</xdr:rowOff>
    </xdr:to>
    <xdr:graphicFrame macro="">
      <xdr:nvGraphicFramePr>
        <xdr:cNvPr id="67590" name="Chart 1"/>
        <xdr:cNvGraphicFramePr/>
      </xdr:nvGraphicFramePr>
      <xdr:xfrm>
        <a:off x="1219200" y="3581400"/>
        <a:ext cx="50958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3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10</xdr:row>
      <xdr:rowOff>123825</xdr:rowOff>
    </xdr:from>
    <xdr:ext cx="9525000" cy="4943475"/>
    <xdr:graphicFrame macro="">
      <xdr:nvGraphicFramePr>
        <xdr:cNvPr id="60421" name="Chart 1"/>
        <xdr:cNvGraphicFramePr/>
      </xdr:nvGraphicFramePr>
      <xdr:xfrm>
        <a:off x="3971925" y="1704975"/>
        <a:ext cx="95250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0.77075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45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are not available for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the Netherlands.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are not available at the time of publication.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(²) 2020 data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nrg_ind_market)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showGridLines="0" workbookViewId="0" topLeftCell="A1">
      <selection activeCell="A4" sqref="A4"/>
    </sheetView>
  </sheetViews>
  <sheetFormatPr defaultColWidth="9.140625" defaultRowHeight="12"/>
  <cols>
    <col min="1" max="16384" width="9.140625" style="10" customWidth="1"/>
  </cols>
  <sheetData>
    <row r="2" ht="12">
      <c r="A2" s="2" t="s">
        <v>88</v>
      </c>
    </row>
    <row r="4" ht="12">
      <c r="A4" s="2" t="s">
        <v>89</v>
      </c>
    </row>
    <row r="6" ht="12">
      <c r="A6" s="2" t="s">
        <v>90</v>
      </c>
    </row>
    <row r="8" ht="12">
      <c r="A8" s="2" t="s">
        <v>91</v>
      </c>
    </row>
    <row r="10" ht="12">
      <c r="A10" s="2" t="s">
        <v>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48"/>
  <sheetViews>
    <sheetView showGridLines="0" workbookViewId="0" topLeftCell="A1">
      <selection activeCell="V13" sqref="V13"/>
    </sheetView>
  </sheetViews>
  <sheetFormatPr defaultColWidth="9.140625" defaultRowHeight="12"/>
  <cols>
    <col min="1" max="2" width="9.140625" style="10" customWidth="1"/>
    <col min="3" max="3" width="16.8515625" style="10" customWidth="1"/>
    <col min="4" max="31" width="6.7109375" style="10" customWidth="1"/>
    <col min="32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36</v>
      </c>
    </row>
    <row r="5" s="2" customFormat="1" ht="12"/>
    <row r="6" spans="1:37" s="35" customFormat="1" ht="15.75">
      <c r="A6" s="34"/>
      <c r="C6" s="42" t="s">
        <v>88</v>
      </c>
      <c r="D6" s="36"/>
      <c r="E6" s="36"/>
      <c r="F6" s="36"/>
      <c r="G6" s="36"/>
      <c r="H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3:42" s="2" customFormat="1" ht="12.75">
      <c r="C7" s="43" t="s">
        <v>61</v>
      </c>
      <c r="D7" s="11"/>
      <c r="E7" s="11"/>
      <c r="F7" s="11"/>
      <c r="G7" s="11"/>
      <c r="H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="2" customFormat="1" ht="12">
      <c r="K8" s="5"/>
    </row>
    <row r="9" ht="12">
      <c r="K9" s="6"/>
    </row>
    <row r="10" spans="3:35" ht="12">
      <c r="C10" s="45"/>
      <c r="D10" s="44">
        <v>1990</v>
      </c>
      <c r="E10" s="45">
        <v>1991</v>
      </c>
      <c r="F10" s="45">
        <v>1992</v>
      </c>
      <c r="G10" s="44">
        <v>1993</v>
      </c>
      <c r="H10" s="45">
        <v>1994</v>
      </c>
      <c r="I10" s="45">
        <v>1995</v>
      </c>
      <c r="J10" s="44">
        <v>1996</v>
      </c>
      <c r="K10" s="45">
        <v>1997</v>
      </c>
      <c r="L10" s="45">
        <v>1998</v>
      </c>
      <c r="M10" s="44">
        <v>1999</v>
      </c>
      <c r="N10" s="45">
        <v>2000</v>
      </c>
      <c r="O10" s="45">
        <v>2001</v>
      </c>
      <c r="P10" s="44">
        <v>2002</v>
      </c>
      <c r="Q10" s="45">
        <v>2003</v>
      </c>
      <c r="R10" s="45">
        <v>2004</v>
      </c>
      <c r="S10" s="44">
        <v>2005</v>
      </c>
      <c r="T10" s="45">
        <v>2006</v>
      </c>
      <c r="U10" s="45">
        <v>2007</v>
      </c>
      <c r="V10" s="44">
        <v>2008</v>
      </c>
      <c r="W10" s="45">
        <v>2009</v>
      </c>
      <c r="X10" s="45">
        <v>2010</v>
      </c>
      <c r="Y10" s="44">
        <v>2011</v>
      </c>
      <c r="Z10" s="45">
        <v>2012</v>
      </c>
      <c r="AA10" s="45">
        <v>2013</v>
      </c>
      <c r="AB10" s="44">
        <v>2014</v>
      </c>
      <c r="AC10" s="45">
        <v>2015</v>
      </c>
      <c r="AD10" s="44">
        <v>2016</v>
      </c>
      <c r="AE10" s="44">
        <v>2017</v>
      </c>
      <c r="AF10" s="44">
        <v>2018</v>
      </c>
      <c r="AG10" s="44">
        <v>2019</v>
      </c>
      <c r="AH10" s="44">
        <v>2020</v>
      </c>
      <c r="AI10" s="44">
        <v>2021</v>
      </c>
    </row>
    <row r="11" spans="3:36" ht="12">
      <c r="C11" s="46" t="s">
        <v>47</v>
      </c>
      <c r="D11" s="49">
        <v>2132.426596</v>
      </c>
      <c r="E11" s="49">
        <v>2173.2441209999997</v>
      </c>
      <c r="F11" s="49">
        <v>2164.366067</v>
      </c>
      <c r="G11" s="49">
        <v>2166.3763280000003</v>
      </c>
      <c r="H11" s="49">
        <v>2201.616751</v>
      </c>
      <c r="I11" s="49">
        <v>2268.070468</v>
      </c>
      <c r="J11" s="49">
        <v>2349.73506</v>
      </c>
      <c r="K11" s="49">
        <v>2363.865428</v>
      </c>
      <c r="L11" s="49">
        <v>2416.847448</v>
      </c>
      <c r="M11" s="49">
        <v>2441.6042</v>
      </c>
      <c r="N11" s="49">
        <v>2512.624499</v>
      </c>
      <c r="O11" s="49">
        <v>2587.521275</v>
      </c>
      <c r="P11" s="49">
        <v>2606.126321</v>
      </c>
      <c r="Q11" s="49">
        <v>2684.37883</v>
      </c>
      <c r="R11" s="49">
        <v>2755.163421</v>
      </c>
      <c r="S11" s="49">
        <v>2772.0625750000004</v>
      </c>
      <c r="T11" s="49">
        <v>2816.251154</v>
      </c>
      <c r="U11" s="49">
        <v>2829.6741779999998</v>
      </c>
      <c r="V11" s="49">
        <v>2843.5753369999998</v>
      </c>
      <c r="W11" s="49">
        <v>2696.338268</v>
      </c>
      <c r="X11" s="49">
        <v>2831.5268459999998</v>
      </c>
      <c r="Y11" s="49">
        <v>2788.539605</v>
      </c>
      <c r="Z11" s="49">
        <v>2786.98738</v>
      </c>
      <c r="AA11" s="49">
        <v>2774.2759929999997</v>
      </c>
      <c r="AB11" s="49">
        <v>2716.852094</v>
      </c>
      <c r="AC11" s="49">
        <v>2760.959648</v>
      </c>
      <c r="AD11" s="49">
        <v>2784.043909</v>
      </c>
      <c r="AE11" s="49">
        <v>2814.926317</v>
      </c>
      <c r="AF11" s="49">
        <v>2802.3945240000003</v>
      </c>
      <c r="AG11" s="49">
        <v>2776.07425</v>
      </c>
      <c r="AH11" s="49">
        <v>2667.709691</v>
      </c>
      <c r="AI11" s="49">
        <v>2784.613586</v>
      </c>
      <c r="AJ11" s="65">
        <f>AI11/Y11-1</f>
        <v>-0.001407912225080299</v>
      </c>
    </row>
    <row r="12" spans="3:22" ht="12">
      <c r="C12" s="24" t="s">
        <v>51</v>
      </c>
      <c r="D12" s="23"/>
      <c r="E12" s="25"/>
      <c r="I12" s="7"/>
      <c r="J12" s="8"/>
      <c r="M12" s="22"/>
      <c r="V12" s="10">
        <f>1-AI11/V11</f>
        <v>0.02073507609691294</v>
      </c>
    </row>
    <row r="13" spans="4:13" ht="12">
      <c r="D13" s="23"/>
      <c r="E13" s="25"/>
      <c r="I13" s="7"/>
      <c r="J13" s="8"/>
      <c r="M13" s="22"/>
    </row>
    <row r="14" spans="1:13" ht="12">
      <c r="A14" s="2" t="s">
        <v>37</v>
      </c>
      <c r="D14" s="23"/>
      <c r="E14" s="25"/>
      <c r="I14" s="7"/>
      <c r="J14" s="8"/>
      <c r="M14" s="22"/>
    </row>
    <row r="15" spans="1:13" ht="12">
      <c r="A15" s="18" t="s">
        <v>93</v>
      </c>
      <c r="D15" s="23"/>
      <c r="E15" s="25"/>
      <c r="I15" s="7"/>
      <c r="J15" s="8"/>
      <c r="M15" s="22"/>
    </row>
    <row r="16" spans="3:13" ht="12">
      <c r="C16" s="2"/>
      <c r="D16" s="23"/>
      <c r="E16" s="16"/>
      <c r="M16" s="22"/>
    </row>
    <row r="17" spans="1:13" ht="12">
      <c r="A17" s="1"/>
      <c r="C17" s="11"/>
      <c r="I17" s="11"/>
      <c r="K17" s="11"/>
      <c r="M17" s="22"/>
    </row>
    <row r="18" spans="4:30" ht="12"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4:30" ht="12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ht="12">
      <c r="M20" s="22"/>
    </row>
    <row r="21" ht="12">
      <c r="M21" s="22"/>
    </row>
    <row r="22" ht="12">
      <c r="M22" s="22"/>
    </row>
    <row r="23" ht="12"/>
    <row r="24" ht="12">
      <c r="E24" s="9"/>
    </row>
    <row r="25" ht="12">
      <c r="E25" s="9"/>
    </row>
    <row r="26" ht="12">
      <c r="E26" s="9"/>
    </row>
    <row r="27" ht="12">
      <c r="E27" s="9"/>
    </row>
    <row r="28" ht="12">
      <c r="E28" s="9"/>
    </row>
    <row r="29" ht="12">
      <c r="E29" s="9"/>
    </row>
    <row r="30" ht="12">
      <c r="E30" s="9"/>
    </row>
    <row r="31" ht="12">
      <c r="E31" s="9"/>
    </row>
    <row r="32" ht="12">
      <c r="E32" s="9"/>
    </row>
    <row r="33" ht="12">
      <c r="E33" s="9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5" customHeight="1">
      <c r="C48" s="50" t="s">
        <v>53</v>
      </c>
    </row>
    <row r="49" ht="12"/>
    <row r="50" ht="12"/>
    <row r="51" ht="12"/>
    <row r="52" ht="12"/>
    <row r="53" ht="12"/>
    <row r="54" ht="12"/>
    <row r="55" ht="12"/>
    <row r="56" ht="12"/>
    <row r="57" ht="12"/>
    <row r="58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14"/>
  <sheetViews>
    <sheetView showGridLines="0" workbookViewId="0" topLeftCell="A67">
      <selection activeCell="I72" sqref="I72"/>
    </sheetView>
  </sheetViews>
  <sheetFormatPr defaultColWidth="9.140625" defaultRowHeight="12"/>
  <cols>
    <col min="1" max="2" width="9.140625" style="10" customWidth="1"/>
    <col min="3" max="3" width="17.8515625" style="10" customWidth="1"/>
    <col min="4" max="4" width="8.8515625" style="10" customWidth="1"/>
    <col min="5" max="10" width="11.57421875" style="10" customWidth="1"/>
    <col min="11" max="11" width="15.140625" style="10" customWidth="1"/>
    <col min="12" max="13" width="15.8515625" style="10" customWidth="1"/>
    <col min="14" max="16384" width="9.140625" style="10" customWidth="1"/>
  </cols>
  <sheetData>
    <row r="1" ht="12">
      <c r="A1" s="12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36</v>
      </c>
    </row>
    <row r="5" s="2" customFormat="1" ht="12"/>
    <row r="6" spans="1:22" s="35" customFormat="1" ht="15.75">
      <c r="A6" s="34"/>
      <c r="C6" s="42" t="s">
        <v>94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3:27" s="2" customFormat="1" ht="12.75">
      <c r="C7" s="43" t="s">
        <v>45</v>
      </c>
      <c r="D7" s="11"/>
      <c r="E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4:9" ht="12">
      <c r="D8" s="14"/>
      <c r="E8" s="14"/>
      <c r="F8" s="14"/>
      <c r="G8" s="14"/>
      <c r="H8" s="14"/>
      <c r="I8" s="14"/>
    </row>
    <row r="9" spans="6:9" ht="12">
      <c r="F9" s="16"/>
      <c r="G9" s="11" t="s">
        <v>60</v>
      </c>
      <c r="H9" s="16"/>
      <c r="I9" s="16"/>
    </row>
    <row r="10" spans="1:10" ht="12">
      <c r="A10" s="4"/>
      <c r="C10" s="44"/>
      <c r="D10" s="45" t="s">
        <v>44</v>
      </c>
      <c r="E10" s="31"/>
      <c r="F10" s="29"/>
      <c r="G10" s="50" t="s">
        <v>53</v>
      </c>
      <c r="H10" s="29"/>
      <c r="J10" s="30"/>
    </row>
    <row r="11" spans="1:13" s="13" customFormat="1" ht="12">
      <c r="A11" s="14"/>
      <c r="B11" s="14"/>
      <c r="C11" s="47" t="s">
        <v>79</v>
      </c>
      <c r="D11" s="48">
        <v>-0.1407912225080188</v>
      </c>
      <c r="E11" s="27"/>
      <c r="F11" s="27"/>
      <c r="G11" s="27"/>
      <c r="H11" s="27"/>
      <c r="J11" s="27"/>
      <c r="K11" s="14"/>
      <c r="L11" s="14"/>
      <c r="M11" s="14"/>
    </row>
    <row r="12" spans="1:13" s="13" customFormat="1" ht="12">
      <c r="A12" s="14"/>
      <c r="B12" s="14"/>
      <c r="C12" s="54"/>
      <c r="D12" s="54"/>
      <c r="E12" s="27"/>
      <c r="F12" s="27"/>
      <c r="G12" s="27"/>
      <c r="H12" s="27"/>
      <c r="J12" s="27"/>
      <c r="K12" s="14"/>
      <c r="L12" s="14"/>
      <c r="M12" s="14"/>
    </row>
    <row r="13" spans="1:13" s="13" customFormat="1" ht="12">
      <c r="A13" s="14"/>
      <c r="B13" s="14"/>
      <c r="C13" s="54" t="s">
        <v>26</v>
      </c>
      <c r="D13" s="56">
        <v>34.49182723038993</v>
      </c>
      <c r="E13" s="27"/>
      <c r="F13" s="27"/>
      <c r="G13" s="27"/>
      <c r="H13" s="27"/>
      <c r="J13" s="27"/>
      <c r="K13" s="14"/>
      <c r="L13" s="14"/>
      <c r="M13" s="14"/>
    </row>
    <row r="14" spans="1:13" s="13" customFormat="1" ht="12">
      <c r="A14" s="14"/>
      <c r="B14" s="14"/>
      <c r="C14" s="54" t="s">
        <v>25</v>
      </c>
      <c r="D14" s="56">
        <v>23.77873881249064</v>
      </c>
      <c r="E14" s="27"/>
      <c r="F14" s="27"/>
      <c r="G14" s="27"/>
      <c r="H14" s="27"/>
      <c r="J14" s="27"/>
      <c r="K14" s="14"/>
      <c r="L14" s="14"/>
      <c r="M14" s="14"/>
    </row>
    <row r="15" spans="1:13" s="13" customFormat="1" ht="12">
      <c r="A15" s="14"/>
      <c r="B15" s="14"/>
      <c r="C15" s="54" t="s">
        <v>3</v>
      </c>
      <c r="D15" s="56">
        <v>17.65467201097566</v>
      </c>
      <c r="E15" s="27"/>
      <c r="F15" s="27"/>
      <c r="G15" s="27"/>
      <c r="H15" s="27"/>
      <c r="J15" s="27"/>
      <c r="K15" s="14"/>
      <c r="L15" s="14"/>
      <c r="M15" s="14"/>
    </row>
    <row r="16" spans="1:13" s="13" customFormat="1" ht="12">
      <c r="A16" s="14"/>
      <c r="B16" s="14"/>
      <c r="C16" s="54" t="s">
        <v>6</v>
      </c>
      <c r="D16" s="56">
        <v>14.73684210526316</v>
      </c>
      <c r="E16" s="27"/>
      <c r="F16" s="27"/>
      <c r="G16" s="27"/>
      <c r="H16" s="27"/>
      <c r="J16" s="27"/>
      <c r="K16" s="14"/>
      <c r="L16" s="14"/>
      <c r="M16" s="14"/>
    </row>
    <row r="17" spans="1:13" s="13" customFormat="1" ht="12">
      <c r="A17" s="14"/>
      <c r="B17" s="14"/>
      <c r="C17" s="54" t="s">
        <v>43</v>
      </c>
      <c r="D17" s="56">
        <v>14.099744822265748</v>
      </c>
      <c r="E17" s="27"/>
      <c r="F17" s="27"/>
      <c r="G17" s="27"/>
      <c r="H17" s="27"/>
      <c r="J17" s="27"/>
      <c r="K17" s="14"/>
      <c r="L17" s="14"/>
      <c r="M17" s="14"/>
    </row>
    <row r="18" spans="1:13" s="13" customFormat="1" ht="12">
      <c r="A18" s="14"/>
      <c r="B18" s="14"/>
      <c r="C18" s="54" t="s">
        <v>22</v>
      </c>
      <c r="D18" s="56">
        <v>12.012411945229772</v>
      </c>
      <c r="E18" s="27"/>
      <c r="F18" s="27"/>
      <c r="G18" s="27"/>
      <c r="H18" s="27"/>
      <c r="J18" s="27"/>
      <c r="K18" s="14"/>
      <c r="L18" s="14"/>
      <c r="M18" s="14"/>
    </row>
    <row r="19" spans="1:13" s="13" customFormat="1" ht="12">
      <c r="A19" s="14"/>
      <c r="B19" s="14"/>
      <c r="C19" s="54" t="s">
        <v>2</v>
      </c>
      <c r="D19" s="56">
        <v>10.909717001165053</v>
      </c>
      <c r="E19" s="27"/>
      <c r="F19" s="27"/>
      <c r="G19" s="27"/>
      <c r="H19" s="27"/>
      <c r="J19" s="27"/>
      <c r="K19" s="14"/>
      <c r="L19" s="14"/>
      <c r="M19" s="14"/>
    </row>
    <row r="20" spans="1:13" s="13" customFormat="1" ht="12">
      <c r="A20" s="14"/>
      <c r="B20" s="14"/>
      <c r="C20" s="54" t="s">
        <v>5</v>
      </c>
      <c r="D20" s="56">
        <v>8.775165860543254</v>
      </c>
      <c r="E20" s="27"/>
      <c r="F20" s="27"/>
      <c r="G20" s="27"/>
      <c r="H20" s="27"/>
      <c r="J20" s="27"/>
      <c r="K20" s="14"/>
      <c r="L20" s="14"/>
      <c r="M20" s="14"/>
    </row>
    <row r="21" spans="1:13" s="13" customFormat="1" ht="12">
      <c r="A21" s="14"/>
      <c r="B21" s="14"/>
      <c r="C21" s="54" t="s">
        <v>4</v>
      </c>
      <c r="D21" s="56">
        <v>8.471144190477053</v>
      </c>
      <c r="E21" s="27"/>
      <c r="F21" s="27"/>
      <c r="G21" s="27"/>
      <c r="H21" s="27"/>
      <c r="J21" s="27"/>
      <c r="K21" s="14"/>
      <c r="L21" s="14"/>
      <c r="M21" s="14"/>
    </row>
    <row r="22" spans="1:13" s="13" customFormat="1" ht="12">
      <c r="A22" s="14"/>
      <c r="B22" s="14"/>
      <c r="C22" s="54" t="s">
        <v>9</v>
      </c>
      <c r="D22" s="56">
        <v>8.220472440944881</v>
      </c>
      <c r="E22" s="27"/>
      <c r="F22" s="27"/>
      <c r="G22" s="27"/>
      <c r="H22" s="27"/>
      <c r="J22" s="27"/>
      <c r="K22" s="14"/>
      <c r="L22" s="14"/>
      <c r="M22" s="14"/>
    </row>
    <row r="23" spans="1:13" s="13" customFormat="1" ht="12">
      <c r="A23" s="14"/>
      <c r="B23" s="14"/>
      <c r="C23" s="54" t="s">
        <v>20</v>
      </c>
      <c r="D23" s="56">
        <v>5.243388271368343</v>
      </c>
      <c r="E23" s="27"/>
      <c r="F23" s="27"/>
      <c r="G23" s="27"/>
      <c r="H23" s="27"/>
      <c r="J23" s="27"/>
      <c r="K23" s="14"/>
      <c r="L23" s="14"/>
      <c r="M23" s="14"/>
    </row>
    <row r="24" spans="1:13" s="13" customFormat="1" ht="12">
      <c r="A24" s="14"/>
      <c r="B24" s="14"/>
      <c r="C24" s="54" t="s">
        <v>28</v>
      </c>
      <c r="D24" s="56">
        <v>5.234291281052128</v>
      </c>
      <c r="E24" s="27"/>
      <c r="F24" s="27"/>
      <c r="G24" s="27"/>
      <c r="H24" s="27"/>
      <c r="J24" s="27"/>
      <c r="K24" s="14"/>
      <c r="L24" s="14"/>
      <c r="M24" s="14"/>
    </row>
    <row r="25" spans="1:13" s="13" customFormat="1" ht="12">
      <c r="A25" s="14"/>
      <c r="B25" s="14"/>
      <c r="C25" s="54" t="s">
        <v>27</v>
      </c>
      <c r="D25" s="56">
        <v>3.8785792029203625</v>
      </c>
      <c r="E25" s="27"/>
      <c r="F25" s="27"/>
      <c r="G25" s="27"/>
      <c r="H25" s="27"/>
      <c r="J25" s="27"/>
      <c r="K25" s="14"/>
      <c r="L25" s="14"/>
      <c r="M25" s="14"/>
    </row>
    <row r="26" spans="1:13" s="13" customFormat="1" ht="12">
      <c r="A26" s="14"/>
      <c r="B26" s="14"/>
      <c r="C26" s="54" t="s">
        <v>21</v>
      </c>
      <c r="D26" s="56">
        <v>1.8340142546148464</v>
      </c>
      <c r="E26" s="27"/>
      <c r="F26" s="27"/>
      <c r="G26" s="27"/>
      <c r="H26" s="27"/>
      <c r="J26" s="27"/>
      <c r="K26" s="14"/>
      <c r="L26" s="14"/>
      <c r="M26" s="14"/>
    </row>
    <row r="27" spans="1:13" s="13" customFormat="1" ht="12">
      <c r="A27" s="14"/>
      <c r="B27" s="14"/>
      <c r="C27" s="54" t="s">
        <v>17</v>
      </c>
      <c r="D27" s="56">
        <v>0.313692420505296</v>
      </c>
      <c r="E27" s="27"/>
      <c r="F27" s="27"/>
      <c r="G27" s="27"/>
      <c r="H27" s="27"/>
      <c r="J27" s="27"/>
      <c r="K27" s="14"/>
      <c r="L27" s="14"/>
      <c r="M27" s="14"/>
    </row>
    <row r="28" spans="1:13" s="13" customFormat="1" ht="12">
      <c r="A28" s="14"/>
      <c r="B28" s="14"/>
      <c r="C28" s="60" t="s">
        <v>10</v>
      </c>
      <c r="D28" s="61">
        <v>-0.35737714935827336</v>
      </c>
      <c r="E28" s="27"/>
      <c r="F28" s="27"/>
      <c r="G28" s="27"/>
      <c r="H28" s="27"/>
      <c r="J28" s="27"/>
      <c r="K28" s="14"/>
      <c r="L28" s="14"/>
      <c r="M28" s="14"/>
    </row>
    <row r="29" spans="1:13" s="13" customFormat="1" ht="12">
      <c r="A29" s="14"/>
      <c r="B29" s="14"/>
      <c r="C29" s="54" t="s">
        <v>18</v>
      </c>
      <c r="D29" s="56">
        <v>-1.496895691466238</v>
      </c>
      <c r="E29" s="27"/>
      <c r="F29" s="27"/>
      <c r="G29" s="27"/>
      <c r="H29" s="27"/>
      <c r="J29" s="27"/>
      <c r="K29" s="14"/>
      <c r="L29" s="14"/>
      <c r="M29" s="14"/>
    </row>
    <row r="30" spans="1:13" s="13" customFormat="1" ht="12">
      <c r="A30" s="14"/>
      <c r="B30" s="14"/>
      <c r="C30" s="54" t="s">
        <v>8</v>
      </c>
      <c r="D30" s="56">
        <v>-1.548009600499911</v>
      </c>
      <c r="E30" s="27"/>
      <c r="F30" s="27"/>
      <c r="G30" s="27"/>
      <c r="H30" s="27"/>
      <c r="J30" s="27"/>
      <c r="K30" s="14"/>
      <c r="L30" s="14"/>
      <c r="M30" s="14"/>
    </row>
    <row r="31" spans="1:13" s="13" customFormat="1" ht="12">
      <c r="A31" s="14"/>
      <c r="B31" s="14"/>
      <c r="C31" s="54" t="s">
        <v>16</v>
      </c>
      <c r="D31" s="56">
        <v>-1.5896759594161036</v>
      </c>
      <c r="E31" s="27"/>
      <c r="F31" s="27"/>
      <c r="G31" s="27"/>
      <c r="H31" s="27"/>
      <c r="J31" s="27"/>
      <c r="K31" s="14"/>
      <c r="L31" s="14"/>
      <c r="M31" s="14"/>
    </row>
    <row r="32" spans="1:13" s="13" customFormat="1" ht="12">
      <c r="A32" s="14"/>
      <c r="B32" s="14"/>
      <c r="C32" s="54" t="s">
        <v>49</v>
      </c>
      <c r="D32" s="56">
        <v>-1.70873504530209</v>
      </c>
      <c r="E32" s="27"/>
      <c r="F32" s="27"/>
      <c r="G32" s="27"/>
      <c r="H32" s="27"/>
      <c r="J32" s="27"/>
      <c r="K32" s="14"/>
      <c r="L32" s="14"/>
      <c r="M32" s="14"/>
    </row>
    <row r="33" spans="1:13" s="13" customFormat="1" ht="12">
      <c r="A33" s="14"/>
      <c r="B33" s="14"/>
      <c r="C33" s="54" t="s">
        <v>13</v>
      </c>
      <c r="D33" s="56">
        <v>-2.745831558252476</v>
      </c>
      <c r="E33" s="27"/>
      <c r="F33" s="27"/>
      <c r="G33" s="27"/>
      <c r="H33" s="27"/>
      <c r="J33" s="27"/>
      <c r="K33" s="14"/>
      <c r="L33" s="14"/>
      <c r="M33" s="14"/>
    </row>
    <row r="34" spans="1:13" s="13" customFormat="1" ht="12">
      <c r="A34" s="14"/>
      <c r="B34" s="14"/>
      <c r="C34" s="54" t="s">
        <v>12</v>
      </c>
      <c r="D34" s="56">
        <v>-3.0818381700902564</v>
      </c>
      <c r="E34" s="27"/>
      <c r="F34" s="27"/>
      <c r="G34" s="27"/>
      <c r="H34" s="27"/>
      <c r="J34" s="27"/>
      <c r="K34" s="14"/>
      <c r="L34" s="14"/>
      <c r="M34" s="14"/>
    </row>
    <row r="35" spans="1:13" s="13" customFormat="1" ht="12">
      <c r="A35" s="14"/>
      <c r="B35" s="14"/>
      <c r="C35" s="54" t="s">
        <v>23</v>
      </c>
      <c r="D35" s="56">
        <v>-3.28238272260577</v>
      </c>
      <c r="E35" s="27"/>
      <c r="F35" s="27"/>
      <c r="G35" s="27"/>
      <c r="H35" s="27"/>
      <c r="J35" s="27"/>
      <c r="K35" s="14"/>
      <c r="L35" s="14"/>
      <c r="M35" s="14"/>
    </row>
    <row r="36" spans="1:13" s="13" customFormat="1" ht="12">
      <c r="A36" s="14"/>
      <c r="B36" s="14"/>
      <c r="C36" s="54" t="s">
        <v>15</v>
      </c>
      <c r="D36" s="56">
        <v>-3.9105117440039305</v>
      </c>
      <c r="E36" s="27"/>
      <c r="F36" s="27"/>
      <c r="G36" s="27"/>
      <c r="H36" s="27"/>
      <c r="J36" s="27"/>
      <c r="K36" s="14"/>
      <c r="L36" s="14"/>
      <c r="M36" s="14"/>
    </row>
    <row r="37" spans="1:13" s="13" customFormat="1" ht="12">
      <c r="A37" s="14"/>
      <c r="B37" s="14"/>
      <c r="C37" s="54" t="s">
        <v>7</v>
      </c>
      <c r="D37" s="56">
        <v>-4.877798253126809</v>
      </c>
      <c r="E37" s="27"/>
      <c r="F37" s="27"/>
      <c r="G37" s="27"/>
      <c r="H37" s="27"/>
      <c r="J37" s="27"/>
      <c r="K37" s="14"/>
      <c r="L37" s="14"/>
      <c r="M37" s="14"/>
    </row>
    <row r="38" spans="1:13" s="13" customFormat="1" ht="12">
      <c r="A38" s="14"/>
      <c r="B38" s="14"/>
      <c r="C38" s="54" t="s">
        <v>24</v>
      </c>
      <c r="D38" s="56">
        <v>-5.2050191955326675</v>
      </c>
      <c r="E38" s="27"/>
      <c r="F38" s="27"/>
      <c r="H38" s="27"/>
      <c r="J38" s="27"/>
      <c r="K38" s="14"/>
      <c r="L38" s="14"/>
      <c r="M38" s="14"/>
    </row>
    <row r="39" spans="1:13" s="13" customFormat="1" ht="15" customHeight="1">
      <c r="A39" s="14"/>
      <c r="B39" s="14"/>
      <c r="C39" s="54" t="s">
        <v>14</v>
      </c>
      <c r="D39" s="56">
        <v>-6.335472574643985</v>
      </c>
      <c r="E39" s="27"/>
      <c r="F39" s="27"/>
      <c r="H39" s="27"/>
      <c r="J39" s="27"/>
      <c r="K39" s="14"/>
      <c r="L39" s="14"/>
      <c r="M39" s="14"/>
    </row>
    <row r="40" spans="1:13" s="13" customFormat="1" ht="12">
      <c r="A40" s="14"/>
      <c r="B40" s="14"/>
      <c r="C40" s="62" t="s">
        <v>1</v>
      </c>
      <c r="D40" s="63">
        <v>-40.99258575060747</v>
      </c>
      <c r="E40" s="27"/>
      <c r="F40" s="27"/>
      <c r="G40" s="27"/>
      <c r="H40" s="27"/>
      <c r="J40" s="27"/>
      <c r="K40" s="14"/>
      <c r="L40" s="14"/>
      <c r="M40" s="14"/>
    </row>
    <row r="41" spans="1:13" s="13" customFormat="1" ht="12">
      <c r="A41" s="14"/>
      <c r="B41" s="14"/>
      <c r="C41" s="54" t="s">
        <v>19</v>
      </c>
      <c r="D41" s="56">
        <v>-44.622482214793855</v>
      </c>
      <c r="E41" s="27"/>
      <c r="F41" s="27"/>
      <c r="G41" s="27"/>
      <c r="H41" s="27"/>
      <c r="J41" s="27"/>
      <c r="K41" s="14"/>
      <c r="L41" s="14"/>
      <c r="M41" s="14"/>
    </row>
    <row r="42" spans="1:13" s="13" customFormat="1" ht="12">
      <c r="A42" s="14"/>
      <c r="B42" s="14"/>
      <c r="C42" s="62"/>
      <c r="D42" s="63"/>
      <c r="E42" s="27"/>
      <c r="F42" s="27"/>
      <c r="G42" s="27"/>
      <c r="H42" s="27"/>
      <c r="J42" s="27"/>
      <c r="K42" s="14"/>
      <c r="L42" s="14"/>
      <c r="M42" s="14"/>
    </row>
    <row r="43" spans="1:13" s="13" customFormat="1" ht="12">
      <c r="A43" s="14"/>
      <c r="B43" s="14"/>
      <c r="C43" s="62" t="s">
        <v>41</v>
      </c>
      <c r="D43" s="63">
        <v>113.27899761336515</v>
      </c>
      <c r="E43" s="27"/>
      <c r="F43" s="27"/>
      <c r="G43" s="27"/>
      <c r="H43" s="27"/>
      <c r="J43" s="27"/>
      <c r="K43" s="14"/>
      <c r="L43" s="14"/>
      <c r="M43" s="14"/>
    </row>
    <row r="44" spans="1:13" s="13" customFormat="1" ht="12">
      <c r="A44" s="14"/>
      <c r="B44" s="14"/>
      <c r="C44" s="62" t="s">
        <v>98</v>
      </c>
      <c r="D44" s="63">
        <v>46.87576692192428</v>
      </c>
      <c r="E44" s="27"/>
      <c r="F44" s="27"/>
      <c r="G44" s="27"/>
      <c r="H44" s="27"/>
      <c r="J44" s="27"/>
      <c r="K44" s="14"/>
      <c r="L44" s="14"/>
      <c r="M44" s="14"/>
    </row>
    <row r="45" spans="1:13" s="13" customFormat="1" ht="12">
      <c r="A45" s="14"/>
      <c r="B45" s="14"/>
      <c r="C45" s="62" t="s">
        <v>42</v>
      </c>
      <c r="D45" s="63">
        <v>45.92888533759489</v>
      </c>
      <c r="E45" s="27"/>
      <c r="F45" s="27"/>
      <c r="G45" s="27"/>
      <c r="H45" s="27"/>
      <c r="J45" s="27"/>
      <c r="K45" s="14"/>
      <c r="L45" s="14"/>
      <c r="M45" s="14"/>
    </row>
    <row r="46" spans="1:13" s="13" customFormat="1" ht="12">
      <c r="A46" s="14"/>
      <c r="B46" s="14"/>
      <c r="C46" s="60" t="s">
        <v>72</v>
      </c>
      <c r="D46" s="63">
        <v>14.43181818181818</v>
      </c>
      <c r="E46" s="27"/>
      <c r="F46" s="27"/>
      <c r="G46" s="27"/>
      <c r="H46" s="27"/>
      <c r="J46" s="27"/>
      <c r="K46" s="14"/>
      <c r="L46" s="14"/>
      <c r="M46" s="14"/>
    </row>
    <row r="47" spans="1:13" s="13" customFormat="1" ht="12">
      <c r="A47" s="14"/>
      <c r="B47" s="14"/>
      <c r="C47" s="62" t="s">
        <v>80</v>
      </c>
      <c r="D47" s="63">
        <v>22.20131089806301</v>
      </c>
      <c r="E47" s="27"/>
      <c r="F47" s="27"/>
      <c r="G47" s="27"/>
      <c r="H47" s="27"/>
      <c r="J47" s="27"/>
      <c r="K47" s="14"/>
      <c r="L47" s="14"/>
      <c r="M47" s="14"/>
    </row>
    <row r="48" spans="1:13" s="13" customFormat="1" ht="12">
      <c r="A48" s="14"/>
      <c r="B48" s="14"/>
      <c r="C48" s="62" t="s">
        <v>40</v>
      </c>
      <c r="D48" s="63">
        <v>-1.2308328444109229</v>
      </c>
      <c r="E48" s="27"/>
      <c r="F48" s="27"/>
      <c r="G48" s="27"/>
      <c r="H48" s="27"/>
      <c r="J48" s="28"/>
      <c r="K48" s="14"/>
      <c r="L48" s="14"/>
      <c r="M48" s="14"/>
    </row>
    <row r="49" spans="1:13" s="13" customFormat="1" ht="12">
      <c r="A49" s="14"/>
      <c r="B49" s="14"/>
      <c r="C49" s="62" t="s">
        <v>50</v>
      </c>
      <c r="D49" s="63">
        <v>-17.267966263526414</v>
      </c>
      <c r="E49" s="27"/>
      <c r="F49" s="27"/>
      <c r="G49" s="27"/>
      <c r="H49" s="27"/>
      <c r="J49" s="28"/>
      <c r="K49" s="14"/>
      <c r="L49" s="14"/>
      <c r="M49" s="14"/>
    </row>
    <row r="50" spans="1:13" s="13" customFormat="1" ht="12">
      <c r="A50" s="14"/>
      <c r="B50" s="14"/>
      <c r="C50" s="74"/>
      <c r="D50" s="75"/>
      <c r="E50" s="27"/>
      <c r="F50" s="27"/>
      <c r="G50" s="27"/>
      <c r="H50" s="27"/>
      <c r="J50" s="28"/>
      <c r="K50" s="14"/>
      <c r="L50" s="14"/>
      <c r="M50" s="14"/>
    </row>
    <row r="51" spans="1:13" s="13" customFormat="1" ht="12">
      <c r="A51" s="14"/>
      <c r="B51" s="14"/>
      <c r="D51" s="15"/>
      <c r="E51" s="27"/>
      <c r="F51" s="27"/>
      <c r="G51" s="27"/>
      <c r="H51" s="27"/>
      <c r="J51" s="28"/>
      <c r="K51" s="14"/>
      <c r="L51" s="14"/>
      <c r="M51" s="14"/>
    </row>
    <row r="52" spans="1:13" s="13" customFormat="1" ht="12">
      <c r="A52" s="14"/>
      <c r="B52" s="14"/>
      <c r="C52" s="10"/>
      <c r="D52" s="15"/>
      <c r="E52" s="27"/>
      <c r="F52" s="27"/>
      <c r="G52" s="27"/>
      <c r="H52" s="27"/>
      <c r="J52" s="27"/>
      <c r="K52" s="14"/>
      <c r="L52" s="14"/>
      <c r="M52" s="14"/>
    </row>
    <row r="53" spans="1:13" s="13" customFormat="1" ht="12">
      <c r="A53" s="14"/>
      <c r="B53" s="14"/>
      <c r="D53" s="10"/>
      <c r="E53" s="27"/>
      <c r="F53" s="27"/>
      <c r="H53" s="27"/>
      <c r="J53" s="28"/>
      <c r="K53" s="14"/>
      <c r="L53" s="14"/>
      <c r="M53" s="14"/>
    </row>
    <row r="54" spans="1:13" s="13" customFormat="1" ht="12">
      <c r="A54" s="14"/>
      <c r="B54" s="14"/>
      <c r="C54" s="10"/>
      <c r="D54" s="15"/>
      <c r="E54" s="27"/>
      <c r="F54" s="27"/>
      <c r="H54" s="27"/>
      <c r="J54" s="28"/>
      <c r="K54" s="14"/>
      <c r="L54" s="14"/>
      <c r="M54" s="14"/>
    </row>
    <row r="55" spans="1:13" s="13" customFormat="1" ht="12">
      <c r="A55" s="14"/>
      <c r="B55" s="14"/>
      <c r="C55" s="10"/>
      <c r="D55" s="10"/>
      <c r="E55" s="27"/>
      <c r="F55" s="27"/>
      <c r="H55" s="27"/>
      <c r="J55" s="28"/>
      <c r="K55" s="14"/>
      <c r="L55" s="14"/>
      <c r="M55" s="14"/>
    </row>
    <row r="56" spans="1:13" s="13" customFormat="1" ht="12">
      <c r="A56" s="14"/>
      <c r="B56" s="14"/>
      <c r="C56" s="10"/>
      <c r="D56" s="10"/>
      <c r="E56" s="27"/>
      <c r="F56" s="27"/>
      <c r="G56" s="27"/>
      <c r="H56" s="27"/>
      <c r="J56" s="28"/>
      <c r="K56" s="14"/>
      <c r="L56" s="14"/>
      <c r="M56" s="14"/>
    </row>
    <row r="57" spans="1:13" s="13" customFormat="1" ht="12">
      <c r="A57" s="14"/>
      <c r="B57" s="14"/>
      <c r="C57" s="10"/>
      <c r="D57" s="10"/>
      <c r="E57" s="27"/>
      <c r="F57" s="27"/>
      <c r="G57" s="27"/>
      <c r="H57" s="27"/>
      <c r="J57" s="28"/>
      <c r="K57" s="14"/>
      <c r="L57" s="14"/>
      <c r="M57" s="14"/>
    </row>
    <row r="58" spans="1:13" s="13" customFormat="1" ht="12">
      <c r="A58" s="14"/>
      <c r="B58" s="14"/>
      <c r="C58" s="10"/>
      <c r="D58" s="10"/>
      <c r="E58" s="27"/>
      <c r="F58" s="27"/>
      <c r="G58" s="27"/>
      <c r="H58" s="27"/>
      <c r="J58" s="28"/>
      <c r="K58" s="14"/>
      <c r="L58" s="14"/>
      <c r="M58" s="14"/>
    </row>
    <row r="59" spans="5:12" ht="12">
      <c r="E59" s="15"/>
      <c r="F59" s="15"/>
      <c r="G59" s="15"/>
      <c r="H59" s="27"/>
      <c r="I59" s="13"/>
      <c r="J59" s="28"/>
      <c r="K59" s="14"/>
      <c r="L59" s="14"/>
    </row>
    <row r="60" spans="5:13" ht="12">
      <c r="E60" s="15"/>
      <c r="F60" s="15"/>
      <c r="G60" s="15"/>
      <c r="H60" s="27"/>
      <c r="I60" s="13"/>
      <c r="J60" s="28"/>
      <c r="K60" s="14"/>
      <c r="L60" s="14"/>
      <c r="M60" s="19"/>
    </row>
    <row r="61" spans="1:12" ht="12">
      <c r="A61" s="3"/>
      <c r="H61" s="27"/>
      <c r="I61" s="13"/>
      <c r="J61" s="28"/>
      <c r="K61" s="14"/>
      <c r="L61" s="14"/>
    </row>
    <row r="62" spans="5:12" ht="12">
      <c r="E62" s="15"/>
      <c r="F62" s="15"/>
      <c r="G62" s="15"/>
      <c r="H62" s="27"/>
      <c r="I62" s="13"/>
      <c r="J62" s="28"/>
      <c r="K62" s="14"/>
      <c r="L62" s="14"/>
    </row>
    <row r="63" spans="8:12" ht="12">
      <c r="H63" s="27"/>
      <c r="I63" s="13"/>
      <c r="J63" s="28"/>
      <c r="K63" s="14"/>
      <c r="L63" s="14"/>
    </row>
    <row r="64" spans="1:12" ht="12">
      <c r="A64" s="2" t="s">
        <v>37</v>
      </c>
      <c r="H64" s="27"/>
      <c r="I64" s="13"/>
      <c r="J64" s="28"/>
      <c r="K64" s="14"/>
      <c r="L64" s="14"/>
    </row>
    <row r="65" spans="1:12" ht="12">
      <c r="A65" s="10" t="s">
        <v>97</v>
      </c>
      <c r="H65" s="27"/>
      <c r="I65" s="13"/>
      <c r="J65" s="28"/>
      <c r="K65" s="14"/>
      <c r="L65" s="14"/>
    </row>
    <row r="66" spans="8:12" ht="12">
      <c r="H66" s="27"/>
      <c r="I66" s="13"/>
      <c r="J66" s="28"/>
      <c r="K66" s="14"/>
      <c r="L66" s="14"/>
    </row>
    <row r="67" spans="8:12" ht="12">
      <c r="H67" s="27"/>
      <c r="I67" s="13"/>
      <c r="J67" s="28"/>
      <c r="K67" s="14"/>
      <c r="L67" s="14"/>
    </row>
    <row r="68" spans="8:12" ht="12">
      <c r="H68" s="27"/>
      <c r="I68" s="13"/>
      <c r="J68" s="28"/>
      <c r="K68" s="14"/>
      <c r="L68" s="14"/>
    </row>
    <row r="69" spans="8:12" ht="12">
      <c r="H69" s="27"/>
      <c r="I69" s="13"/>
      <c r="J69" s="28"/>
      <c r="K69" s="14"/>
      <c r="L69" s="14"/>
    </row>
    <row r="70" spans="8:12" ht="12">
      <c r="H70" s="27"/>
      <c r="I70" s="13"/>
      <c r="J70" s="28"/>
      <c r="K70" s="14"/>
      <c r="L70" s="14"/>
    </row>
    <row r="71" spans="4:12" ht="12">
      <c r="D71" s="10">
        <v>2011</v>
      </c>
      <c r="E71" s="10">
        <v>2020</v>
      </c>
      <c r="F71" s="10">
        <v>2021</v>
      </c>
      <c r="G71" s="68" t="s">
        <v>95</v>
      </c>
      <c r="H71" s="27" t="s">
        <v>58</v>
      </c>
      <c r="I71" s="68" t="s">
        <v>96</v>
      </c>
      <c r="J71" s="28"/>
      <c r="K71" s="14"/>
      <c r="L71" s="14"/>
    </row>
    <row r="72" spans="3:15" ht="12">
      <c r="C72" s="10" t="s">
        <v>55</v>
      </c>
      <c r="D72" s="66">
        <v>2788539.605</v>
      </c>
      <c r="E72" s="66">
        <v>2667709.691</v>
      </c>
      <c r="F72" s="66">
        <v>2784613.586</v>
      </c>
      <c r="G72" s="72">
        <f aca="true" t="shared" si="0" ref="G72:G113">(F72/D72-1)*100</f>
        <v>-0.1407912225080188</v>
      </c>
      <c r="H72" s="27"/>
      <c r="I72" s="65">
        <f aca="true" t="shared" si="1" ref="I72:I109">F72/E72-1</f>
        <v>0.043821820415615775</v>
      </c>
      <c r="J72" s="28"/>
      <c r="K72" s="10" t="s">
        <v>55</v>
      </c>
      <c r="L72" s="14"/>
      <c r="O72" s="10">
        <f>I72*100</f>
        <v>4.3821820415615775</v>
      </c>
    </row>
    <row r="73" spans="3:15" ht="12">
      <c r="C73" s="10" t="s">
        <v>2</v>
      </c>
      <c r="D73" s="66">
        <v>87120.5</v>
      </c>
      <c r="E73" s="66">
        <v>86123.9</v>
      </c>
      <c r="F73" s="66">
        <v>96625.1</v>
      </c>
      <c r="G73" s="72">
        <f t="shared" si="0"/>
        <v>10.909717001165053</v>
      </c>
      <c r="H73" s="67">
        <f aca="true" t="shared" si="2" ref="H73:H109">F73/F$72</f>
        <v>0.034699643959863954</v>
      </c>
      <c r="I73" s="65">
        <f t="shared" si="1"/>
        <v>0.12193131058858242</v>
      </c>
      <c r="J73" s="28"/>
      <c r="K73" s="10" t="s">
        <v>2</v>
      </c>
      <c r="L73" s="14"/>
      <c r="O73" s="10">
        <f aca="true" t="shared" si="3" ref="O73:O113">I73*100</f>
        <v>12.193131058858242</v>
      </c>
    </row>
    <row r="74" spans="3:15" ht="12">
      <c r="C74" s="10" t="s">
        <v>24</v>
      </c>
      <c r="D74" s="66">
        <v>45844</v>
      </c>
      <c r="E74" s="66">
        <v>37222.8</v>
      </c>
      <c r="F74" s="66">
        <v>43457.811</v>
      </c>
      <c r="G74" s="72">
        <f t="shared" si="0"/>
        <v>-5.2050191955326675</v>
      </c>
      <c r="H74" s="67">
        <f t="shared" si="2"/>
        <v>0.015606406295828509</v>
      </c>
      <c r="I74" s="65">
        <f t="shared" si="1"/>
        <v>0.16750515812888866</v>
      </c>
      <c r="J74" s="28"/>
      <c r="K74" s="10" t="s">
        <v>24</v>
      </c>
      <c r="L74" s="14"/>
      <c r="O74" s="10">
        <f t="shared" si="3"/>
        <v>16.750515812888867</v>
      </c>
    </row>
    <row r="75" spans="3:15" ht="12">
      <c r="C75" s="10" t="s">
        <v>49</v>
      </c>
      <c r="D75" s="66">
        <v>79908</v>
      </c>
      <c r="E75" s="66">
        <v>75118.048</v>
      </c>
      <c r="F75" s="66">
        <v>78542.584</v>
      </c>
      <c r="G75" s="72">
        <f t="shared" si="0"/>
        <v>-1.70873504530209</v>
      </c>
      <c r="H75" s="67">
        <f t="shared" si="2"/>
        <v>0.028205918550021754</v>
      </c>
      <c r="I75" s="65">
        <f t="shared" si="1"/>
        <v>0.045588724563236926</v>
      </c>
      <c r="K75" s="10" t="s">
        <v>49</v>
      </c>
      <c r="O75" s="10">
        <f t="shared" si="3"/>
        <v>4.558872456323693</v>
      </c>
    </row>
    <row r="76" spans="3:15" ht="12">
      <c r="C76" s="10" t="s">
        <v>7</v>
      </c>
      <c r="D76" s="66">
        <v>33548.743</v>
      </c>
      <c r="E76" s="66">
        <v>27875.652</v>
      </c>
      <c r="F76" s="66">
        <v>31912.303</v>
      </c>
      <c r="G76" s="72">
        <f t="shared" si="0"/>
        <v>-4.877798253126809</v>
      </c>
      <c r="H76" s="67">
        <f t="shared" si="2"/>
        <v>0.011460226711685662</v>
      </c>
      <c r="I76" s="65">
        <f t="shared" si="1"/>
        <v>0.1448092048214693</v>
      </c>
      <c r="K76" s="10" t="s">
        <v>7</v>
      </c>
      <c r="O76" s="10">
        <f t="shared" si="3"/>
        <v>14.480920482146932</v>
      </c>
    </row>
    <row r="77" spans="3:15" ht="12">
      <c r="C77" s="10" t="s">
        <v>56</v>
      </c>
      <c r="D77" s="66">
        <v>576247</v>
      </c>
      <c r="E77" s="66">
        <v>547662</v>
      </c>
      <c r="F77" s="66">
        <v>558488</v>
      </c>
      <c r="G77" s="72">
        <f t="shared" si="0"/>
        <v>-3.0818381700902564</v>
      </c>
      <c r="H77" s="67">
        <f t="shared" si="2"/>
        <v>0.20056211849567554</v>
      </c>
      <c r="I77" s="65">
        <f t="shared" si="1"/>
        <v>0.019767666918646842</v>
      </c>
      <c r="K77" s="10" t="s">
        <v>56</v>
      </c>
      <c r="O77" s="10">
        <f t="shared" si="3"/>
        <v>1.9767666918646842</v>
      </c>
    </row>
    <row r="78" spans="3:15" ht="12">
      <c r="C78" s="10" t="s">
        <v>19</v>
      </c>
      <c r="D78" s="66">
        <v>11667</v>
      </c>
      <c r="E78" s="66">
        <v>5316.784</v>
      </c>
      <c r="F78" s="66">
        <v>6460.895</v>
      </c>
      <c r="G78" s="72">
        <f t="shared" si="0"/>
        <v>-44.622482214793855</v>
      </c>
      <c r="H78" s="67">
        <f t="shared" si="2"/>
        <v>0.002320212410254325</v>
      </c>
      <c r="I78" s="65">
        <f t="shared" si="1"/>
        <v>0.21518854254752506</v>
      </c>
      <c r="K78" s="10" t="s">
        <v>19</v>
      </c>
      <c r="O78" s="10">
        <f t="shared" si="3"/>
        <v>21.518854254752505</v>
      </c>
    </row>
    <row r="79" spans="3:15" ht="12">
      <c r="C79" s="10" t="s">
        <v>3</v>
      </c>
      <c r="D79" s="66">
        <v>26365.242</v>
      </c>
      <c r="E79" s="66">
        <v>31518.797</v>
      </c>
      <c r="F79" s="66">
        <v>31019.939</v>
      </c>
      <c r="G79" s="72">
        <f t="shared" si="0"/>
        <v>17.65467201097566</v>
      </c>
      <c r="H79" s="67">
        <f t="shared" si="2"/>
        <v>0.011139764294750517</v>
      </c>
      <c r="I79" s="65">
        <f t="shared" si="1"/>
        <v>-0.015827317267216756</v>
      </c>
      <c r="K79" s="10" t="s">
        <v>3</v>
      </c>
      <c r="O79" s="10">
        <f t="shared" si="3"/>
        <v>-1.5827317267216756</v>
      </c>
    </row>
    <row r="80" spans="3:15" ht="12">
      <c r="C80" s="10" t="s">
        <v>16</v>
      </c>
      <c r="D80" s="66">
        <v>53913</v>
      </c>
      <c r="E80" s="66">
        <v>45334.743</v>
      </c>
      <c r="F80" s="66">
        <v>53055.958</v>
      </c>
      <c r="G80" s="72">
        <f t="shared" si="0"/>
        <v>-1.5896759594161036</v>
      </c>
      <c r="H80" s="67">
        <f t="shared" si="2"/>
        <v>0.019053256892355045</v>
      </c>
      <c r="I80" s="65">
        <f t="shared" si="1"/>
        <v>0.1703156230531624</v>
      </c>
      <c r="K80" s="10" t="s">
        <v>16</v>
      </c>
      <c r="O80" s="10">
        <f t="shared" si="3"/>
        <v>17.03156230531624</v>
      </c>
    </row>
    <row r="81" spans="3:15" ht="12">
      <c r="C81" s="10" t="s">
        <v>14</v>
      </c>
      <c r="D81" s="66">
        <v>283278</v>
      </c>
      <c r="E81" s="66">
        <v>254591</v>
      </c>
      <c r="F81" s="66">
        <v>265331</v>
      </c>
      <c r="G81" s="72">
        <f t="shared" si="0"/>
        <v>-6.335472574643985</v>
      </c>
      <c r="H81" s="67">
        <f t="shared" si="2"/>
        <v>0.09528467480514548</v>
      </c>
      <c r="I81" s="65">
        <f t="shared" si="1"/>
        <v>0.0421853089857851</v>
      </c>
      <c r="K81" s="10" t="s">
        <v>14</v>
      </c>
      <c r="O81" s="10">
        <f t="shared" si="3"/>
        <v>4.21853089857851</v>
      </c>
    </row>
    <row r="82" spans="3:15" ht="12">
      <c r="C82" s="10" t="s">
        <v>13</v>
      </c>
      <c r="D82" s="66">
        <v>547531.401</v>
      </c>
      <c r="E82" s="66">
        <v>509870.747</v>
      </c>
      <c r="F82" s="66">
        <v>532497.111</v>
      </c>
      <c r="G82" s="72">
        <f t="shared" si="0"/>
        <v>-2.745831558252476</v>
      </c>
      <c r="H82" s="67">
        <f t="shared" si="2"/>
        <v>0.1912283677983894</v>
      </c>
      <c r="I82" s="65">
        <f t="shared" si="1"/>
        <v>0.044376666308334034</v>
      </c>
      <c r="K82" s="10" t="s">
        <v>13</v>
      </c>
      <c r="O82" s="10">
        <f t="shared" si="3"/>
        <v>4.437666630833403</v>
      </c>
    </row>
    <row r="83" spans="3:15" ht="12">
      <c r="C83" s="10" t="s">
        <v>26</v>
      </c>
      <c r="D83" s="66">
        <v>10951</v>
      </c>
      <c r="E83" s="66">
        <v>12875.1</v>
      </c>
      <c r="F83" s="66">
        <v>14728.2</v>
      </c>
      <c r="G83" s="72">
        <f t="shared" si="0"/>
        <v>34.49182723038993</v>
      </c>
      <c r="H83" s="67">
        <f t="shared" si="2"/>
        <v>0.005289136012999399</v>
      </c>
      <c r="I83" s="65">
        <f t="shared" si="1"/>
        <v>0.14392897919239456</v>
      </c>
      <c r="K83" s="10" t="s">
        <v>26</v>
      </c>
      <c r="O83" s="10">
        <f t="shared" si="3"/>
        <v>14.392897919239456</v>
      </c>
    </row>
    <row r="84" spans="3:15" ht="12">
      <c r="C84" s="10" t="s">
        <v>15</v>
      </c>
      <c r="D84" s="66">
        <v>291442.086</v>
      </c>
      <c r="E84" s="66">
        <v>271647.989</v>
      </c>
      <c r="F84" s="66">
        <v>280045.209</v>
      </c>
      <c r="G84" s="72">
        <f t="shared" si="0"/>
        <v>-3.9105117440039305</v>
      </c>
      <c r="H84" s="67">
        <f t="shared" si="2"/>
        <v>0.10056878642263435</v>
      </c>
      <c r="I84" s="65">
        <f t="shared" si="1"/>
        <v>0.0309121375457706</v>
      </c>
      <c r="K84" s="10" t="s">
        <v>15</v>
      </c>
      <c r="O84" s="10">
        <f t="shared" si="3"/>
        <v>3.09121375457706</v>
      </c>
    </row>
    <row r="85" spans="3:15" ht="12">
      <c r="C85" s="10" t="s">
        <v>27</v>
      </c>
      <c r="D85" s="66">
        <v>4698.602</v>
      </c>
      <c r="E85" s="66">
        <v>4650.317</v>
      </c>
      <c r="F85" s="66">
        <v>4880.841</v>
      </c>
      <c r="G85" s="72">
        <f t="shared" si="0"/>
        <v>3.8785792029203625</v>
      </c>
      <c r="H85" s="67">
        <f t="shared" si="2"/>
        <v>0.0017527893365668582</v>
      </c>
      <c r="I85" s="65">
        <f t="shared" si="1"/>
        <v>0.04957167436112431</v>
      </c>
      <c r="K85" s="10" t="s">
        <v>27</v>
      </c>
      <c r="O85" s="10">
        <f t="shared" si="3"/>
        <v>4.957167436112431</v>
      </c>
    </row>
    <row r="86" spans="3:15" ht="12">
      <c r="C86" s="10" t="s">
        <v>10</v>
      </c>
      <c r="D86" s="66">
        <v>5563.87</v>
      </c>
      <c r="E86" s="66">
        <v>5441.811</v>
      </c>
      <c r="F86" s="66">
        <v>5543.986</v>
      </c>
      <c r="G86" s="72">
        <f t="shared" si="0"/>
        <v>-0.35737714935827336</v>
      </c>
      <c r="H86" s="67">
        <f t="shared" si="2"/>
        <v>0.0019909354848633566</v>
      </c>
      <c r="I86" s="65">
        <f t="shared" si="1"/>
        <v>0.018775918531533042</v>
      </c>
      <c r="K86" s="10" t="s">
        <v>10</v>
      </c>
      <c r="O86" s="10">
        <f t="shared" si="3"/>
        <v>1.8775918531533042</v>
      </c>
    </row>
    <row r="87" spans="3:15" ht="12">
      <c r="C87" s="10" t="s">
        <v>9</v>
      </c>
      <c r="D87" s="66">
        <v>4445</v>
      </c>
      <c r="E87" s="66">
        <v>5261.3</v>
      </c>
      <c r="F87" s="66">
        <v>4810.4</v>
      </c>
      <c r="G87" s="72">
        <f t="shared" si="0"/>
        <v>8.220472440944881</v>
      </c>
      <c r="H87" s="67">
        <f t="shared" si="2"/>
        <v>0.0017274928285148428</v>
      </c>
      <c r="I87" s="65">
        <f t="shared" si="1"/>
        <v>-0.08570125254214744</v>
      </c>
      <c r="K87" s="10" t="s">
        <v>9</v>
      </c>
      <c r="O87" s="10">
        <f t="shared" si="3"/>
        <v>-8.570125254214744</v>
      </c>
    </row>
    <row r="88" spans="3:15" ht="12">
      <c r="C88" s="10" t="s">
        <v>1</v>
      </c>
      <c r="D88" s="66">
        <v>3693.968</v>
      </c>
      <c r="E88" s="66">
        <v>2205.471</v>
      </c>
      <c r="F88" s="66">
        <v>2179.715</v>
      </c>
      <c r="G88" s="72">
        <f t="shared" si="0"/>
        <v>-40.99258575060747</v>
      </c>
      <c r="H88" s="67">
        <f t="shared" si="2"/>
        <v>0.0007827710857114233</v>
      </c>
      <c r="I88" s="65">
        <f t="shared" si="1"/>
        <v>-0.011678231089866875</v>
      </c>
      <c r="K88" s="10" t="s">
        <v>1</v>
      </c>
      <c r="O88" s="10">
        <f t="shared" si="3"/>
        <v>-1.1678231089866875</v>
      </c>
    </row>
    <row r="89" spans="3:15" ht="12">
      <c r="C89" s="10" t="s">
        <v>21</v>
      </c>
      <c r="D89" s="66">
        <v>33533</v>
      </c>
      <c r="E89" s="66">
        <v>32914</v>
      </c>
      <c r="F89" s="66">
        <v>34148</v>
      </c>
      <c r="G89" s="72">
        <f t="shared" si="0"/>
        <v>1.8340142546148464</v>
      </c>
      <c r="H89" s="67">
        <f t="shared" si="2"/>
        <v>0.012263101843531693</v>
      </c>
      <c r="I89" s="65">
        <f t="shared" si="1"/>
        <v>0.0374916448927507</v>
      </c>
      <c r="K89" s="10" t="s">
        <v>21</v>
      </c>
      <c r="O89" s="10">
        <f t="shared" si="3"/>
        <v>3.7491644892750697</v>
      </c>
    </row>
    <row r="90" spans="3:15" ht="12">
      <c r="C90" s="10" t="s">
        <v>28</v>
      </c>
      <c r="D90" s="66">
        <v>2053</v>
      </c>
      <c r="E90" s="66">
        <v>2080.826</v>
      </c>
      <c r="F90" s="66">
        <v>2160.46</v>
      </c>
      <c r="G90" s="72">
        <f t="shared" si="0"/>
        <v>5.234291281052128</v>
      </c>
      <c r="H90" s="67">
        <f t="shared" si="2"/>
        <v>0.0007758563022395597</v>
      </c>
      <c r="I90" s="65">
        <f t="shared" si="1"/>
        <v>0.0382703791667347</v>
      </c>
      <c r="K90" s="10" t="s">
        <v>28</v>
      </c>
      <c r="O90" s="10">
        <f t="shared" si="3"/>
        <v>3.8270379166734703</v>
      </c>
    </row>
    <row r="91" spans="3:15" ht="12">
      <c r="C91" s="10" t="s">
        <v>4</v>
      </c>
      <c r="D91" s="66">
        <v>109144.642</v>
      </c>
      <c r="E91" s="66">
        <v>119879.788</v>
      </c>
      <c r="F91" s="66">
        <v>118390.442</v>
      </c>
      <c r="G91" s="72">
        <f t="shared" si="0"/>
        <v>8.471144190477053</v>
      </c>
      <c r="H91" s="67">
        <f t="shared" si="2"/>
        <v>0.04251593204716914</v>
      </c>
      <c r="I91" s="65">
        <f t="shared" si="1"/>
        <v>-0.012423662277414094</v>
      </c>
      <c r="K91" s="10" t="s">
        <v>4</v>
      </c>
      <c r="O91" s="10">
        <f t="shared" si="3"/>
        <v>-1.2423662277414094</v>
      </c>
    </row>
    <row r="92" spans="3:15" ht="12">
      <c r="C92" s="10" t="s">
        <v>5</v>
      </c>
      <c r="D92" s="66">
        <v>62591.74</v>
      </c>
      <c r="E92" s="66">
        <v>69591.408</v>
      </c>
      <c r="F92" s="66">
        <v>68084.269</v>
      </c>
      <c r="G92" s="72">
        <f t="shared" si="0"/>
        <v>8.775165860543254</v>
      </c>
      <c r="H92" s="67">
        <f t="shared" si="2"/>
        <v>0.024450167643475684</v>
      </c>
      <c r="I92" s="65">
        <f t="shared" si="1"/>
        <v>-0.02165696949255569</v>
      </c>
      <c r="K92" s="10" t="s">
        <v>5</v>
      </c>
      <c r="O92" s="10">
        <f t="shared" si="3"/>
        <v>-2.165696949255569</v>
      </c>
    </row>
    <row r="93" spans="3:15" ht="12">
      <c r="C93" s="10" t="s">
        <v>22</v>
      </c>
      <c r="D93" s="66">
        <v>148913</v>
      </c>
      <c r="E93" s="66">
        <v>146150.551</v>
      </c>
      <c r="F93" s="66">
        <v>166801.043</v>
      </c>
      <c r="G93" s="72">
        <f t="shared" si="0"/>
        <v>12.012411945229772</v>
      </c>
      <c r="H93" s="67">
        <f t="shared" si="2"/>
        <v>0.05990096573492765</v>
      </c>
      <c r="I93" s="65">
        <f t="shared" si="1"/>
        <v>0.1412960256304474</v>
      </c>
      <c r="K93" s="10" t="s">
        <v>22</v>
      </c>
      <c r="O93" s="10">
        <f t="shared" si="3"/>
        <v>14.129602563044742</v>
      </c>
    </row>
    <row r="94" spans="3:15" ht="12">
      <c r="C94" s="10" t="s">
        <v>18</v>
      </c>
      <c r="D94" s="66">
        <v>51127.811</v>
      </c>
      <c r="E94" s="66">
        <v>52278.265</v>
      </c>
      <c r="F94" s="66">
        <v>50362.481</v>
      </c>
      <c r="G94" s="72">
        <f t="shared" si="0"/>
        <v>-1.496895691466238</v>
      </c>
      <c r="H94" s="67">
        <f t="shared" si="2"/>
        <v>0.01808598552172689</v>
      </c>
      <c r="I94" s="65">
        <f t="shared" si="1"/>
        <v>-0.03664589863492984</v>
      </c>
      <c r="K94" s="10" t="s">
        <v>18</v>
      </c>
      <c r="O94" s="10">
        <f t="shared" si="3"/>
        <v>-3.664589863492984</v>
      </c>
    </row>
    <row r="95" spans="3:15" ht="12">
      <c r="C95" s="10" t="s">
        <v>23</v>
      </c>
      <c r="D95" s="66">
        <v>56490</v>
      </c>
      <c r="E95" s="66">
        <v>51923.72</v>
      </c>
      <c r="F95" s="66">
        <v>54635.782</v>
      </c>
      <c r="G95" s="72">
        <f t="shared" si="0"/>
        <v>-3.28238272260577</v>
      </c>
      <c r="H95" s="67">
        <f t="shared" si="2"/>
        <v>0.019620597369304077</v>
      </c>
      <c r="I95" s="65">
        <f t="shared" si="1"/>
        <v>0.05223165828642484</v>
      </c>
      <c r="K95" s="10" t="s">
        <v>23</v>
      </c>
      <c r="O95" s="10">
        <f t="shared" si="3"/>
        <v>5.223165828642484</v>
      </c>
    </row>
    <row r="96" spans="3:15" ht="12">
      <c r="C96" s="10" t="s">
        <v>17</v>
      </c>
      <c r="D96" s="66">
        <v>15001</v>
      </c>
      <c r="E96" s="66">
        <v>16289.674</v>
      </c>
      <c r="F96" s="66">
        <v>15048.057</v>
      </c>
      <c r="G96" s="72">
        <f t="shared" si="0"/>
        <v>0.313692420505296</v>
      </c>
      <c r="H96" s="67">
        <f t="shared" si="2"/>
        <v>0.005404001860673246</v>
      </c>
      <c r="I96" s="65">
        <f t="shared" si="1"/>
        <v>-0.07622110792395231</v>
      </c>
      <c r="K96" s="10" t="s">
        <v>17</v>
      </c>
      <c r="O96" s="10">
        <f t="shared" si="3"/>
        <v>-7.622110792395231</v>
      </c>
    </row>
    <row r="97" spans="3:15" ht="12">
      <c r="C97" s="10" t="s">
        <v>20</v>
      </c>
      <c r="D97" s="66">
        <v>26090</v>
      </c>
      <c r="E97" s="66">
        <v>26373</v>
      </c>
      <c r="F97" s="66">
        <v>27458</v>
      </c>
      <c r="G97" s="72">
        <f t="shared" si="0"/>
        <v>5.243388271368343</v>
      </c>
      <c r="H97" s="67">
        <f t="shared" si="2"/>
        <v>0.009860614103891684</v>
      </c>
      <c r="I97" s="65">
        <f t="shared" si="1"/>
        <v>0.04114056042164327</v>
      </c>
      <c r="K97" s="10" t="s">
        <v>20</v>
      </c>
      <c r="O97" s="10">
        <f t="shared" si="3"/>
        <v>4.114056042164327</v>
      </c>
    </row>
    <row r="98" spans="3:15" ht="12">
      <c r="C98" s="10" t="s">
        <v>8</v>
      </c>
      <c r="D98" s="66">
        <v>70413</v>
      </c>
      <c r="E98" s="66">
        <v>66598</v>
      </c>
      <c r="F98" s="66">
        <v>69323</v>
      </c>
      <c r="G98" s="72">
        <f t="shared" si="0"/>
        <v>-1.548009600499911</v>
      </c>
      <c r="H98" s="67">
        <f t="shared" si="2"/>
        <v>0.024895016079979723</v>
      </c>
      <c r="I98" s="65">
        <f t="shared" si="1"/>
        <v>0.04091714465899887</v>
      </c>
      <c r="K98" s="10" t="s">
        <v>8</v>
      </c>
      <c r="O98" s="10">
        <f t="shared" si="3"/>
        <v>4.091714465899887</v>
      </c>
    </row>
    <row r="99" spans="3:15" ht="12">
      <c r="C99" s="10" t="s">
        <v>6</v>
      </c>
      <c r="D99" s="66">
        <v>146965</v>
      </c>
      <c r="E99" s="66">
        <v>160914</v>
      </c>
      <c r="F99" s="66">
        <v>168623</v>
      </c>
      <c r="G99" s="72">
        <f t="shared" si="0"/>
        <v>14.73684210526316</v>
      </c>
      <c r="H99" s="67">
        <f t="shared" si="2"/>
        <v>0.06055526010782021</v>
      </c>
      <c r="I99" s="65">
        <f t="shared" si="1"/>
        <v>0.047907577960898395</v>
      </c>
      <c r="K99" s="10" t="s">
        <v>6</v>
      </c>
      <c r="O99" s="10">
        <f t="shared" si="3"/>
        <v>4.7907577960898395</v>
      </c>
    </row>
    <row r="100" spans="3:15" ht="12">
      <c r="C100" s="10" t="s">
        <v>43</v>
      </c>
      <c r="D100" s="66">
        <v>16851</v>
      </c>
      <c r="E100" s="66">
        <v>18778.694</v>
      </c>
      <c r="F100" s="66">
        <v>19226.948</v>
      </c>
      <c r="G100" s="72">
        <f t="shared" si="0"/>
        <v>14.099744822265748</v>
      </c>
      <c r="H100" s="67">
        <f t="shared" si="2"/>
        <v>0.0069047095427049315</v>
      </c>
      <c r="I100" s="65">
        <f t="shared" si="1"/>
        <v>0.02387035008930871</v>
      </c>
      <c r="K100" s="10" t="s">
        <v>43</v>
      </c>
      <c r="O100" s="10">
        <f t="shared" si="3"/>
        <v>2.387035008930871</v>
      </c>
    </row>
    <row r="101" spans="3:15" ht="12">
      <c r="C101" s="10" t="s">
        <v>70</v>
      </c>
      <c r="D101" s="66" t="s">
        <v>46</v>
      </c>
      <c r="E101" s="66">
        <v>104</v>
      </c>
      <c r="F101" s="66">
        <v>107</v>
      </c>
      <c r="G101" s="72" t="e">
        <f t="shared" si="0"/>
        <v>#VALUE!</v>
      </c>
      <c r="H101" s="67">
        <f t="shared" si="2"/>
        <v>3.842543918407787E-05</v>
      </c>
      <c r="I101" s="65">
        <f t="shared" si="1"/>
        <v>0.028846153846153744</v>
      </c>
      <c r="K101" s="10" t="s">
        <v>70</v>
      </c>
      <c r="O101" s="10">
        <f t="shared" si="3"/>
        <v>2.8846153846153744</v>
      </c>
    </row>
    <row r="102" spans="3:15" ht="12">
      <c r="C102" s="10" t="s">
        <v>25</v>
      </c>
      <c r="D102" s="66">
        <v>127039</v>
      </c>
      <c r="E102" s="66">
        <v>154302.736</v>
      </c>
      <c r="F102" s="66">
        <v>157247.272</v>
      </c>
      <c r="G102" s="72">
        <f t="shared" si="0"/>
        <v>23.77873881249064</v>
      </c>
      <c r="H102" s="67">
        <f t="shared" si="2"/>
        <v>0.05647005128129113</v>
      </c>
      <c r="I102" s="65">
        <f t="shared" si="1"/>
        <v>0.019082850222435388</v>
      </c>
      <c r="K102" s="10" t="s">
        <v>25</v>
      </c>
      <c r="O102" s="10">
        <f t="shared" si="3"/>
        <v>1.9082850222435388</v>
      </c>
    </row>
    <row r="103" spans="3:15" ht="12">
      <c r="C103" s="10" t="s">
        <v>11</v>
      </c>
      <c r="D103" s="66">
        <v>351530</v>
      </c>
      <c r="E103" s="66" t="s">
        <v>46</v>
      </c>
      <c r="F103" s="66" t="s">
        <v>46</v>
      </c>
      <c r="G103" s="72" t="e">
        <f t="shared" si="0"/>
        <v>#VALUE!</v>
      </c>
      <c r="H103" s="67" t="e">
        <f t="shared" si="2"/>
        <v>#VALUE!</v>
      </c>
      <c r="I103" s="65" t="e">
        <f t="shared" si="1"/>
        <v>#VALUE!</v>
      </c>
      <c r="K103" s="10" t="s">
        <v>11</v>
      </c>
      <c r="O103" s="10" t="e">
        <f t="shared" si="3"/>
        <v>#VALUE!</v>
      </c>
    </row>
    <row r="104" spans="3:15" ht="12">
      <c r="C104" s="10" t="s">
        <v>42</v>
      </c>
      <c r="D104" s="66">
        <v>2503</v>
      </c>
      <c r="E104" s="66">
        <v>3235.9</v>
      </c>
      <c r="F104" s="66">
        <v>3652.6</v>
      </c>
      <c r="G104" s="72">
        <f t="shared" si="0"/>
        <v>45.92888533759489</v>
      </c>
      <c r="H104" s="67">
        <f t="shared" si="2"/>
        <v>0.001311708029567877</v>
      </c>
      <c r="I104" s="65">
        <f t="shared" si="1"/>
        <v>0.12877406594764973</v>
      </c>
      <c r="K104" s="10" t="s">
        <v>42</v>
      </c>
      <c r="O104" s="10">
        <f t="shared" si="3"/>
        <v>12.877406594764974</v>
      </c>
    </row>
    <row r="105" spans="3:15" ht="12">
      <c r="C105" s="10" t="s">
        <v>72</v>
      </c>
      <c r="D105" s="66">
        <v>880</v>
      </c>
      <c r="E105" s="66">
        <v>835</v>
      </c>
      <c r="F105" s="66">
        <v>1007</v>
      </c>
      <c r="G105" s="72">
        <f t="shared" si="0"/>
        <v>14.43181818181818</v>
      </c>
      <c r="H105" s="67">
        <f t="shared" si="2"/>
        <v>0.0003616300678352002</v>
      </c>
      <c r="I105" s="65">
        <f t="shared" si="1"/>
        <v>0.2059880239520957</v>
      </c>
      <c r="K105" s="10" t="s">
        <v>72</v>
      </c>
      <c r="O105" s="10">
        <f t="shared" si="3"/>
        <v>20.59880239520957</v>
      </c>
    </row>
    <row r="106" spans="3:15" ht="12">
      <c r="C106" s="10" t="s">
        <v>50</v>
      </c>
      <c r="D106" s="66">
        <v>6284</v>
      </c>
      <c r="E106" s="66">
        <v>5033.384</v>
      </c>
      <c r="F106" s="66">
        <v>5198.881</v>
      </c>
      <c r="G106" s="72">
        <f t="shared" si="0"/>
        <v>-17.267966263526414</v>
      </c>
      <c r="H106" s="67">
        <f t="shared" si="2"/>
        <v>0.0018670026700070837</v>
      </c>
      <c r="I106" s="65">
        <f t="shared" si="1"/>
        <v>0.032879867699345144</v>
      </c>
      <c r="K106" s="10" t="s">
        <v>50</v>
      </c>
      <c r="O106" s="10">
        <f t="shared" si="3"/>
        <v>3.2879867699345144</v>
      </c>
    </row>
    <row r="107" spans="3:15" ht="12">
      <c r="C107" s="10" t="s">
        <v>41</v>
      </c>
      <c r="D107" s="66">
        <v>4190</v>
      </c>
      <c r="E107" s="66">
        <v>5287.512</v>
      </c>
      <c r="F107" s="66">
        <v>8936.39</v>
      </c>
      <c r="G107" s="72">
        <f t="shared" si="0"/>
        <v>113.27899761336515</v>
      </c>
      <c r="H107" s="67">
        <f t="shared" si="2"/>
        <v>0.0032092029015906693</v>
      </c>
      <c r="I107" s="65">
        <f t="shared" si="1"/>
        <v>0.6900935638538503</v>
      </c>
      <c r="K107" s="10" t="s">
        <v>41</v>
      </c>
      <c r="O107" s="10">
        <f t="shared" si="3"/>
        <v>69.00935638538503</v>
      </c>
    </row>
    <row r="108" spans="3:15" ht="12">
      <c r="C108" s="10" t="s">
        <v>40</v>
      </c>
      <c r="D108" s="66">
        <v>35793</v>
      </c>
      <c r="E108" s="66">
        <v>35273.872</v>
      </c>
      <c r="F108" s="66">
        <v>35352.448</v>
      </c>
      <c r="G108" s="72">
        <f t="shared" si="0"/>
        <v>-1.2308328444109229</v>
      </c>
      <c r="H108" s="67">
        <f t="shared" si="2"/>
        <v>0.0126956386974979</v>
      </c>
      <c r="I108" s="65">
        <f t="shared" si="1"/>
        <v>0.002227597809505877</v>
      </c>
      <c r="K108" s="10" t="s">
        <v>40</v>
      </c>
      <c r="O108" s="10">
        <f t="shared" si="3"/>
        <v>0.22275978095058768</v>
      </c>
    </row>
    <row r="109" spans="3:15" ht="12">
      <c r="C109" s="10" t="s">
        <v>98</v>
      </c>
      <c r="D109" s="66">
        <v>217558</v>
      </c>
      <c r="E109" s="66">
        <v>292664.052</v>
      </c>
      <c r="F109" s="66">
        <v>319539.981</v>
      </c>
      <c r="G109" s="72">
        <f t="shared" si="0"/>
        <v>46.87576692192428</v>
      </c>
      <c r="H109" s="67">
        <f t="shared" si="2"/>
        <v>0.11475200099810187</v>
      </c>
      <c r="I109" s="65">
        <f t="shared" si="1"/>
        <v>0.09183201290468013</v>
      </c>
      <c r="K109" s="10" t="s">
        <v>98</v>
      </c>
      <c r="O109" s="10">
        <f t="shared" si="3"/>
        <v>9.183201290468013</v>
      </c>
    </row>
    <row r="110" spans="3:15" ht="12">
      <c r="C110" s="10" t="s">
        <v>48</v>
      </c>
      <c r="D110" s="10">
        <v>179635</v>
      </c>
      <c r="E110" s="10">
        <v>137197</v>
      </c>
      <c r="F110" s="10" t="s">
        <v>46</v>
      </c>
      <c r="G110" s="72" t="e">
        <f t="shared" si="0"/>
        <v>#VALUE!</v>
      </c>
      <c r="H110" s="67" t="e">
        <f aca="true" t="shared" si="4" ref="H110:H113">F110/F$72</f>
        <v>#VALUE!</v>
      </c>
      <c r="I110" s="65" t="e">
        <f aca="true" t="shared" si="5" ref="I110:I113">F110/E110-1</f>
        <v>#VALUE!</v>
      </c>
      <c r="K110" s="10" t="s">
        <v>48</v>
      </c>
      <c r="O110" s="10" t="e">
        <f t="shared" si="3"/>
        <v>#VALUE!</v>
      </c>
    </row>
    <row r="111" spans="3:15" ht="12">
      <c r="C111" s="10" t="s">
        <v>71</v>
      </c>
      <c r="D111" s="10" t="s">
        <v>46</v>
      </c>
      <c r="E111" s="10">
        <v>15634</v>
      </c>
      <c r="F111" s="10" t="s">
        <v>46</v>
      </c>
      <c r="G111" s="72" t="e">
        <f t="shared" si="0"/>
        <v>#VALUE!</v>
      </c>
      <c r="H111" s="67" t="e">
        <f t="shared" si="4"/>
        <v>#VALUE!</v>
      </c>
      <c r="I111" s="65" t="e">
        <f t="shared" si="5"/>
        <v>#VALUE!</v>
      </c>
      <c r="K111" s="10" t="s">
        <v>71</v>
      </c>
      <c r="O111" s="10" t="e">
        <f t="shared" si="3"/>
        <v>#VALUE!</v>
      </c>
    </row>
    <row r="112" spans="3:15" ht="12">
      <c r="C112" s="10" t="s">
        <v>108</v>
      </c>
      <c r="D112" s="10">
        <v>5111</v>
      </c>
      <c r="E112" s="10">
        <v>6161.278</v>
      </c>
      <c r="F112" s="10">
        <v>6245.709</v>
      </c>
      <c r="G112" s="72">
        <f t="shared" si="0"/>
        <v>22.20131089806301</v>
      </c>
      <c r="H112" s="67">
        <f t="shared" si="4"/>
        <v>0.002242935620008858</v>
      </c>
      <c r="I112" s="65">
        <f t="shared" si="5"/>
        <v>0.013703488139960474</v>
      </c>
      <c r="K112" s="10" t="s">
        <v>57</v>
      </c>
      <c r="O112" s="10">
        <f t="shared" si="3"/>
        <v>1.3703488139960474</v>
      </c>
    </row>
    <row r="113" spans="3:15" ht="12">
      <c r="C113" s="71" t="s">
        <v>73</v>
      </c>
      <c r="D113" s="37" t="s">
        <v>46</v>
      </c>
      <c r="E113" s="37">
        <v>10943.2</v>
      </c>
      <c r="F113" s="37">
        <v>12431.5</v>
      </c>
      <c r="G113" s="72" t="e">
        <f t="shared" si="0"/>
        <v>#VALUE!</v>
      </c>
      <c r="H113" s="67">
        <f t="shared" si="4"/>
        <v>0.004464353712307141</v>
      </c>
      <c r="I113" s="65">
        <f t="shared" si="5"/>
        <v>0.13600226624753264</v>
      </c>
      <c r="K113" s="10" t="s">
        <v>73</v>
      </c>
      <c r="O113" s="10">
        <f t="shared" si="3"/>
        <v>13.600226624753265</v>
      </c>
    </row>
    <row r="114" spans="3:6" ht="12">
      <c r="C114" s="71"/>
      <c r="D114" s="71"/>
      <c r="E114" s="37"/>
      <c r="F114" s="37"/>
    </row>
  </sheetData>
  <conditionalFormatting sqref="H73:H99">
    <cfRule type="top10" priority="16" dxfId="0" rank="3"/>
  </conditionalFormatting>
  <conditionalFormatting sqref="I72:I99">
    <cfRule type="top10" priority="12" dxfId="1" rank="3" bottom="1"/>
    <cfRule type="top10" priority="13" dxfId="0" rank="3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76"/>
  <sheetViews>
    <sheetView showGridLines="0" workbookViewId="0" topLeftCell="A1">
      <selection activeCell="J73" sqref="J73"/>
    </sheetView>
  </sheetViews>
  <sheetFormatPr defaultColWidth="9.140625" defaultRowHeight="12"/>
  <cols>
    <col min="1" max="2" width="9.140625" style="10" customWidth="1"/>
    <col min="3" max="3" width="30.7109375" style="10" customWidth="1"/>
    <col min="4" max="4" width="10.140625" style="10" customWidth="1"/>
    <col min="5" max="5" width="12.421875" style="10" bestFit="1" customWidth="1"/>
    <col min="6" max="6" width="16.421875" style="10" bestFit="1" customWidth="1"/>
    <col min="7" max="7" width="9.140625" style="10" customWidth="1"/>
    <col min="8" max="8" width="12.421875" style="10" bestFit="1" customWidth="1"/>
    <col min="9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36</v>
      </c>
    </row>
    <row r="5" s="2" customFormat="1" ht="12"/>
    <row r="6" spans="1:36" s="35" customFormat="1" ht="15.75">
      <c r="A6" s="34"/>
      <c r="C6" s="42" t="s">
        <v>99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3:41" s="2" customFormat="1" ht="12.75">
      <c r="C7" s="43" t="s">
        <v>45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="2" customFormat="1" ht="12"/>
    <row r="9" ht="12"/>
    <row r="10" spans="3:5" ht="12">
      <c r="C10" s="45"/>
      <c r="D10" s="44" t="s">
        <v>38</v>
      </c>
      <c r="E10" s="45" t="s">
        <v>44</v>
      </c>
    </row>
    <row r="11" spans="1:10" ht="12">
      <c r="A11" s="4"/>
      <c r="C11" s="51" t="s">
        <v>33</v>
      </c>
      <c r="D11" s="52">
        <v>1165447.724</v>
      </c>
      <c r="E11" s="53">
        <f aca="true" t="shared" si="0" ref="E11:E17">+D11/SUM(D$11:D$17)*100</f>
        <v>41.853122094190624</v>
      </c>
      <c r="F11" s="85">
        <f>100-E11</f>
        <v>58.146877905809376</v>
      </c>
      <c r="J11" s="22"/>
    </row>
    <row r="12" spans="3:10" ht="12">
      <c r="C12" s="54" t="s">
        <v>101</v>
      </c>
      <c r="D12" s="55">
        <v>695509.902</v>
      </c>
      <c r="E12" s="56">
        <f t="shared" si="0"/>
        <v>24.976891066565383</v>
      </c>
      <c r="F12" s="10">
        <v>1</v>
      </c>
      <c r="J12" s="22"/>
    </row>
    <row r="13" spans="3:10" ht="12">
      <c r="C13" s="54" t="s">
        <v>30</v>
      </c>
      <c r="D13" s="55">
        <v>381553.676</v>
      </c>
      <c r="E13" s="56">
        <f t="shared" si="0"/>
        <v>13.702212684672292</v>
      </c>
      <c r="J13" s="22"/>
    </row>
    <row r="14" spans="3:10" ht="12">
      <c r="C14" s="54" t="s">
        <v>52</v>
      </c>
      <c r="D14" s="55">
        <v>369396.858</v>
      </c>
      <c r="E14" s="56">
        <f t="shared" si="0"/>
        <v>13.26564159053126</v>
      </c>
      <c r="J14" s="22"/>
    </row>
    <row r="15" spans="3:10" ht="12">
      <c r="C15" s="54" t="s">
        <v>29</v>
      </c>
      <c r="D15" s="55">
        <v>161471.246</v>
      </c>
      <c r="E15" s="56">
        <f t="shared" si="0"/>
        <v>5.798694900140446</v>
      </c>
      <c r="J15" s="22"/>
    </row>
    <row r="16" spans="3:10" ht="12">
      <c r="C16" s="54" t="s">
        <v>31</v>
      </c>
      <c r="D16" s="55">
        <v>6039.261</v>
      </c>
      <c r="E16" s="56">
        <f t="shared" si="0"/>
        <v>0.21687967875913394</v>
      </c>
      <c r="J16" s="22"/>
    </row>
    <row r="17" spans="3:10" ht="12">
      <c r="C17" s="57" t="s">
        <v>32</v>
      </c>
      <c r="D17" s="58">
        <v>5194.919000000227</v>
      </c>
      <c r="E17" s="59">
        <f t="shared" si="0"/>
        <v>0.1865579851408592</v>
      </c>
      <c r="J17" s="22"/>
    </row>
    <row r="18" spans="3:10" ht="12">
      <c r="C18" s="2"/>
      <c r="D18" s="23"/>
      <c r="E18" s="16"/>
      <c r="F18" s="16"/>
      <c r="J18" s="22"/>
    </row>
    <row r="19" spans="3:10" ht="12">
      <c r="C19" s="24" t="s">
        <v>51</v>
      </c>
      <c r="D19" s="23"/>
      <c r="J19" s="22"/>
    </row>
    <row r="20" spans="1:10" ht="12">
      <c r="A20" s="2" t="s">
        <v>37</v>
      </c>
      <c r="J20" s="22"/>
    </row>
    <row r="21" spans="1:10" ht="12">
      <c r="A21" s="18" t="s">
        <v>100</v>
      </c>
      <c r="J21" s="22"/>
    </row>
    <row r="22" ht="12">
      <c r="J22" s="22"/>
    </row>
    <row r="23" ht="12">
      <c r="J23" s="22"/>
    </row>
    <row r="24" ht="12"/>
    <row r="25" ht="12">
      <c r="E25" s="9"/>
    </row>
    <row r="26" ht="12">
      <c r="E26" s="9"/>
    </row>
    <row r="27" ht="12">
      <c r="E27" s="9"/>
    </row>
    <row r="28" ht="12">
      <c r="E28" s="9"/>
    </row>
    <row r="29" ht="12">
      <c r="E29" s="9"/>
    </row>
    <row r="30" ht="12">
      <c r="E30" s="9"/>
    </row>
    <row r="31" ht="12">
      <c r="E31" s="9"/>
    </row>
    <row r="32" ht="12">
      <c r="E32" s="9"/>
    </row>
    <row r="33" ht="12">
      <c r="E33" s="9"/>
    </row>
    <row r="34" ht="12">
      <c r="E34" s="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65" spans="4:6" ht="12">
      <c r="D65" s="10">
        <v>2011</v>
      </c>
      <c r="F65" s="10">
        <v>2021</v>
      </c>
    </row>
    <row r="66" spans="3:6" ht="12">
      <c r="C66" s="10" t="s">
        <v>59</v>
      </c>
      <c r="D66" s="23">
        <v>2788539.605</v>
      </c>
      <c r="F66" s="23">
        <v>2784613.586</v>
      </c>
    </row>
    <row r="67" spans="3:7" ht="12">
      <c r="C67" s="10" t="s">
        <v>33</v>
      </c>
      <c r="D67" s="23">
        <v>1444731.771</v>
      </c>
      <c r="E67" s="16">
        <f aca="true" t="shared" si="1" ref="E67:E73">+D67/SUM(D$67:D$73)*100</f>
        <v>51.809619931863935</v>
      </c>
      <c r="F67" s="23">
        <v>1165447.724</v>
      </c>
      <c r="G67" s="16">
        <f aca="true" t="shared" si="2" ref="G67:G73">+F67/SUM(F$67:F$73)*100</f>
        <v>41.853122094190624</v>
      </c>
    </row>
    <row r="68" spans="3:7" ht="12">
      <c r="C68" s="10" t="s">
        <v>52</v>
      </c>
      <c r="D68" s="23">
        <v>327100.141</v>
      </c>
      <c r="E68" s="16">
        <f t="shared" si="1"/>
        <v>11.730159414393542</v>
      </c>
      <c r="F68" s="23">
        <v>369396.858</v>
      </c>
      <c r="G68" s="16">
        <f t="shared" si="2"/>
        <v>13.26564159053126</v>
      </c>
    </row>
    <row r="69" spans="3:7" ht="12">
      <c r="C69" s="10" t="s">
        <v>31</v>
      </c>
      <c r="D69" s="23">
        <v>5577.07</v>
      </c>
      <c r="E69" s="16">
        <f t="shared" si="1"/>
        <v>0.19999966971959143</v>
      </c>
      <c r="F69" s="23">
        <v>6039.261</v>
      </c>
      <c r="G69" s="16">
        <f t="shared" si="2"/>
        <v>0.21687967875913394</v>
      </c>
    </row>
    <row r="70" spans="3:7" ht="12">
      <c r="C70" s="10" t="s">
        <v>30</v>
      </c>
      <c r="D70" s="23">
        <v>163023.683</v>
      </c>
      <c r="E70" s="16">
        <f t="shared" si="1"/>
        <v>5.846202890849742</v>
      </c>
      <c r="F70" s="23">
        <v>381553.676</v>
      </c>
      <c r="G70" s="16">
        <f t="shared" si="2"/>
        <v>13.702212684672292</v>
      </c>
    </row>
    <row r="71" spans="3:7" ht="12">
      <c r="C71" s="10" t="s">
        <v>29</v>
      </c>
      <c r="D71" s="23">
        <v>46958.921</v>
      </c>
      <c r="E71" s="16">
        <f t="shared" si="1"/>
        <v>1.6839969178060143</v>
      </c>
      <c r="F71" s="23">
        <v>161471.246</v>
      </c>
      <c r="G71" s="16">
        <f t="shared" si="2"/>
        <v>5.798694900140446</v>
      </c>
    </row>
    <row r="72" spans="3:10" ht="12">
      <c r="C72" s="10" t="s">
        <v>101</v>
      </c>
      <c r="D72" s="23">
        <v>795999.533</v>
      </c>
      <c r="E72" s="16">
        <f t="shared" si="1"/>
        <v>28.545390984324932</v>
      </c>
      <c r="F72" s="23">
        <v>695509.902</v>
      </c>
      <c r="G72" s="16">
        <f t="shared" si="2"/>
        <v>24.976891066565383</v>
      </c>
      <c r="I72" s="16">
        <f>SUM(E68:E71)</f>
        <v>19.460358892768888</v>
      </c>
      <c r="J72" s="16">
        <f>SUM(G68:G71)</f>
        <v>32.98342885410313</v>
      </c>
    </row>
    <row r="73" spans="3:7" ht="12">
      <c r="C73" s="10" t="s">
        <v>32</v>
      </c>
      <c r="D73" s="23">
        <f>D66-SUM(D67:D72)</f>
        <v>5148.4860000000335</v>
      </c>
      <c r="E73" s="16">
        <f t="shared" si="1"/>
        <v>0.18463019104224032</v>
      </c>
      <c r="F73" s="23">
        <f>F66-SUM(F67:F72)</f>
        <v>5194.919000000227</v>
      </c>
      <c r="G73" s="16">
        <f t="shared" si="2"/>
        <v>0.1865579851408592</v>
      </c>
    </row>
    <row r="75" spans="4:5" ht="12">
      <c r="D75" s="66"/>
      <c r="E75" s="66"/>
    </row>
    <row r="76" spans="4:5" ht="12">
      <c r="D76" s="66"/>
      <c r="E76" s="66"/>
    </row>
  </sheetData>
  <printOptions/>
  <pageMargins left="0.75" right="0.75" top="1" bottom="1" header="0.5" footer="0.5"/>
  <pageSetup horizontalDpi="2400" verticalDpi="2400" orientation="portrait" paperSize="150" r:id="rId2"/>
  <ignoredErrors>
    <ignoredError sqref="E7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18"/>
  <sheetViews>
    <sheetView showGridLines="0" workbookViewId="0" topLeftCell="A16">
      <selection activeCell="F55" sqref="F55"/>
    </sheetView>
  </sheetViews>
  <sheetFormatPr defaultColWidth="9.140625" defaultRowHeight="12"/>
  <cols>
    <col min="1" max="1" width="9.140625" style="10" customWidth="1"/>
    <col min="2" max="2" width="13.8515625" style="10" customWidth="1"/>
    <col min="3" max="3" width="12.28125" style="10" customWidth="1"/>
    <col min="4" max="5" width="9.140625" style="10" customWidth="1"/>
    <col min="6" max="6" width="10.8515625" style="10" customWidth="1"/>
    <col min="7" max="8" width="9.140625" style="10" customWidth="1"/>
    <col min="9" max="14" width="17.421875" style="10" customWidth="1"/>
    <col min="15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36</v>
      </c>
    </row>
    <row r="5" s="2" customFormat="1" ht="12"/>
    <row r="6" spans="1:29" s="35" customFormat="1" ht="15.75">
      <c r="A6" s="34"/>
      <c r="C6" s="42" t="s">
        <v>91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34" s="2" customFormat="1" ht="12.75">
      <c r="A7" s="4"/>
      <c r="C7" s="43" t="s">
        <v>103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ht="12">
      <c r="G8" s="11" t="s">
        <v>60</v>
      </c>
    </row>
    <row r="9" ht="12">
      <c r="G9" s="50" t="s">
        <v>54</v>
      </c>
    </row>
    <row r="10" spans="3:4" ht="12">
      <c r="C10" s="44"/>
      <c r="D10" s="45" t="s">
        <v>102</v>
      </c>
    </row>
    <row r="11" spans="3:4" ht="12">
      <c r="C11" s="47" t="s">
        <v>79</v>
      </c>
      <c r="D11" s="48">
        <v>6.178017203227459</v>
      </c>
    </row>
    <row r="12" spans="3:4" ht="12">
      <c r="C12" s="39"/>
      <c r="D12" s="38"/>
    </row>
    <row r="13" spans="3:4" ht="12">
      <c r="C13" s="39" t="s">
        <v>28</v>
      </c>
      <c r="D13" s="38">
        <v>71.17979797979798</v>
      </c>
    </row>
    <row r="14" spans="2:4" ht="12">
      <c r="B14" s="39"/>
      <c r="C14" s="39" t="s">
        <v>20</v>
      </c>
      <c r="D14" s="38">
        <v>32.53386631134798</v>
      </c>
    </row>
    <row r="15" spans="2:4" ht="12">
      <c r="B15" s="39"/>
      <c r="C15" s="39" t="s">
        <v>9</v>
      </c>
      <c r="D15" s="38">
        <v>30.255920550038184</v>
      </c>
    </row>
    <row r="16" spans="2:4" ht="12">
      <c r="B16" s="39"/>
      <c r="C16" s="39" t="s">
        <v>23</v>
      </c>
      <c r="D16" s="38">
        <v>23.038904724885544</v>
      </c>
    </row>
    <row r="17" spans="2:4" ht="12">
      <c r="B17" s="39"/>
      <c r="C17" s="39" t="s">
        <v>49</v>
      </c>
      <c r="D17" s="38">
        <v>21.548985915492946</v>
      </c>
    </row>
    <row r="18" spans="2:4" ht="12">
      <c r="B18" s="39"/>
      <c r="C18" s="39" t="s">
        <v>17</v>
      </c>
      <c r="D18" s="38">
        <v>18.423294923699785</v>
      </c>
    </row>
    <row r="19" spans="2:4" ht="12">
      <c r="B19" s="39"/>
      <c r="C19" s="39" t="s">
        <v>5</v>
      </c>
      <c r="D19" s="38">
        <v>17.422837191398987</v>
      </c>
    </row>
    <row r="20" spans="2:4" ht="12">
      <c r="B20" s="39"/>
      <c r="C20" s="39" t="s">
        <v>19</v>
      </c>
      <c r="D20" s="38">
        <v>15.253360910031022</v>
      </c>
    </row>
    <row r="21" spans="2:4" ht="12">
      <c r="B21" s="39"/>
      <c r="C21" s="39" t="s">
        <v>21</v>
      </c>
      <c r="D21" s="38">
        <v>15.17857142857142</v>
      </c>
    </row>
    <row r="22" spans="2:4" ht="12">
      <c r="B22" s="39"/>
      <c r="C22" s="39" t="s">
        <v>13</v>
      </c>
      <c r="D22" s="38">
        <v>14.690241921811321</v>
      </c>
    </row>
    <row r="23" spans="2:4" ht="12">
      <c r="B23" s="39"/>
      <c r="C23" s="39" t="s">
        <v>8</v>
      </c>
      <c r="D23" s="38">
        <v>13.23158779053486</v>
      </c>
    </row>
    <row r="24" spans="2:4" ht="12">
      <c r="B24" s="39"/>
      <c r="C24" s="39" t="s">
        <v>1</v>
      </c>
      <c r="D24" s="38">
        <v>10.267258486866048</v>
      </c>
    </row>
    <row r="25" spans="2:4" ht="12">
      <c r="B25" s="39"/>
      <c r="C25" s="39" t="s">
        <v>24</v>
      </c>
      <c r="D25" s="38">
        <v>9.54265029325514</v>
      </c>
    </row>
    <row r="26" spans="2:4" ht="12">
      <c r="B26" s="39"/>
      <c r="C26" s="39" t="s">
        <v>6</v>
      </c>
      <c r="D26" s="38">
        <v>9.080606318175377</v>
      </c>
    </row>
    <row r="27" spans="2:4" ht="12">
      <c r="B27" s="39"/>
      <c r="C27" s="39" t="s">
        <v>22</v>
      </c>
      <c r="D27" s="38">
        <v>8.252530256918389</v>
      </c>
    </row>
    <row r="28" spans="2:4" ht="12">
      <c r="B28" s="39"/>
      <c r="C28" s="39" t="s">
        <v>7</v>
      </c>
      <c r="D28" s="38">
        <v>7.143507071506283</v>
      </c>
    </row>
    <row r="29" spans="2:4" ht="12">
      <c r="B29" s="39"/>
      <c r="C29" s="39" t="s">
        <v>3</v>
      </c>
      <c r="D29" s="38">
        <v>6.272155460147255</v>
      </c>
    </row>
    <row r="30" spans="2:4" ht="12">
      <c r="B30" s="39"/>
      <c r="C30" s="39" t="s">
        <v>27</v>
      </c>
      <c r="D30" s="38">
        <v>5.479280325014502</v>
      </c>
    </row>
    <row r="31" spans="2:4" ht="12">
      <c r="B31" s="39"/>
      <c r="C31" s="39" t="s">
        <v>18</v>
      </c>
      <c r="D31" s="38">
        <v>3.8242946480511852</v>
      </c>
    </row>
    <row r="32" spans="2:4" ht="12">
      <c r="B32" s="39"/>
      <c r="C32" s="39" t="s">
        <v>12</v>
      </c>
      <c r="D32" s="38">
        <v>1.369692532942901</v>
      </c>
    </row>
    <row r="33" spans="2:4" ht="12">
      <c r="B33" s="39"/>
      <c r="C33" s="39" t="s">
        <v>10</v>
      </c>
      <c r="D33" s="38">
        <v>1.353893905191872</v>
      </c>
    </row>
    <row r="34" spans="2:4" ht="12">
      <c r="B34" s="39"/>
      <c r="C34" s="39" t="s">
        <v>26</v>
      </c>
      <c r="D34" s="38">
        <v>0.8163889313560491</v>
      </c>
    </row>
    <row r="35" spans="2:4" ht="12">
      <c r="B35" s="39"/>
      <c r="C35" s="39" t="s">
        <v>16</v>
      </c>
      <c r="D35" s="38">
        <v>0.5159972770592214</v>
      </c>
    </row>
    <row r="36" spans="2:4" ht="12">
      <c r="B36" s="39"/>
      <c r="C36" s="38" t="s">
        <v>2</v>
      </c>
      <c r="D36" s="38">
        <v>0.09402890479701664</v>
      </c>
    </row>
    <row r="37" spans="2:7" ht="12">
      <c r="B37" s="39"/>
      <c r="C37" s="39" t="s">
        <v>4</v>
      </c>
      <c r="D37" s="38">
        <v>-1.251147854012058</v>
      </c>
      <c r="F37" s="20"/>
      <c r="G37" s="20"/>
    </row>
    <row r="38" spans="2:5" ht="12">
      <c r="B38" s="39"/>
      <c r="C38" s="39" t="s">
        <v>14</v>
      </c>
      <c r="D38" s="38">
        <v>-3.886633292601205</v>
      </c>
      <c r="E38" s="25"/>
    </row>
    <row r="39" spans="2:5" ht="12">
      <c r="B39" s="39"/>
      <c r="C39" s="39" t="s">
        <v>15</v>
      </c>
      <c r="D39" s="38">
        <v>-4.402238380382084</v>
      </c>
      <c r="E39" s="25"/>
    </row>
    <row r="40" spans="2:5" ht="12">
      <c r="B40" s="39"/>
      <c r="C40" s="39"/>
      <c r="D40" s="38"/>
      <c r="E40" s="25"/>
    </row>
    <row r="41" spans="2:5" ht="12">
      <c r="B41" s="39"/>
      <c r="C41" s="39" t="s">
        <v>25</v>
      </c>
      <c r="D41" s="38">
        <v>10.66563132643723</v>
      </c>
      <c r="E41" s="25"/>
    </row>
    <row r="42" spans="2:5" ht="12">
      <c r="B42" s="39"/>
      <c r="C42" s="39" t="s">
        <v>43</v>
      </c>
      <c r="D42" s="38">
        <v>2.560651920838186</v>
      </c>
      <c r="E42" s="25"/>
    </row>
    <row r="43" spans="2:4" ht="12">
      <c r="B43" s="39"/>
      <c r="C43" s="39"/>
      <c r="D43" s="38"/>
    </row>
    <row r="44" spans="2:5" ht="12">
      <c r="B44" s="39"/>
      <c r="C44" s="88" t="s">
        <v>98</v>
      </c>
      <c r="D44" s="86">
        <v>38.91492399087437</v>
      </c>
      <c r="E44" s="25"/>
    </row>
    <row r="45" spans="2:4" ht="12">
      <c r="B45" s="39"/>
      <c r="C45" s="40" t="s">
        <v>80</v>
      </c>
      <c r="D45" s="86">
        <v>33.3469884323893</v>
      </c>
    </row>
    <row r="46" spans="2:5" ht="12">
      <c r="B46" s="39"/>
      <c r="C46" s="39" t="s">
        <v>41</v>
      </c>
      <c r="D46" s="38">
        <v>29.227507374631266</v>
      </c>
      <c r="E46" s="25"/>
    </row>
    <row r="47" spans="2:5" ht="12">
      <c r="B47" s="39"/>
      <c r="C47" s="39" t="s">
        <v>72</v>
      </c>
      <c r="D47" s="38">
        <v>17.81794706262105</v>
      </c>
      <c r="E47" s="25"/>
    </row>
    <row r="48" spans="2:4" ht="12">
      <c r="B48" s="39"/>
      <c r="C48" s="39" t="s">
        <v>42</v>
      </c>
      <c r="D48" s="38">
        <v>11.366666666666681</v>
      </c>
    </row>
    <row r="49" spans="2:4" ht="12">
      <c r="B49" s="37"/>
      <c r="C49" s="37" t="s">
        <v>50</v>
      </c>
      <c r="D49" s="38">
        <v>-0.8428998505231711</v>
      </c>
    </row>
    <row r="50" spans="2:4" ht="12">
      <c r="B50" s="39"/>
      <c r="C50" s="87" t="s">
        <v>40</v>
      </c>
      <c r="D50" s="81">
        <v>-5.375826798499828</v>
      </c>
    </row>
    <row r="51" spans="2:4" ht="15" customHeight="1">
      <c r="B51" s="39"/>
      <c r="C51" s="37"/>
      <c r="D51" s="38"/>
    </row>
    <row r="52" spans="2:4" ht="15" customHeight="1">
      <c r="B52" s="39"/>
      <c r="C52" s="39"/>
      <c r="D52" s="38"/>
    </row>
    <row r="53" spans="2:4" ht="12">
      <c r="B53" s="37"/>
      <c r="C53" s="39"/>
      <c r="D53" s="38"/>
    </row>
    <row r="54" spans="2:3" ht="12">
      <c r="B54" s="37"/>
      <c r="C54" s="13"/>
    </row>
    <row r="55" spans="4:14" ht="12">
      <c r="D55" s="15"/>
      <c r="E55" s="15"/>
      <c r="F55" s="15"/>
      <c r="G55" s="15"/>
      <c r="H55" s="15"/>
      <c r="I55" s="15"/>
      <c r="J55" s="15"/>
      <c r="K55" s="15"/>
      <c r="L55" s="33"/>
      <c r="M55" s="33"/>
      <c r="N55" s="15"/>
    </row>
    <row r="56" ht="12">
      <c r="A56" s="1" t="s">
        <v>35</v>
      </c>
    </row>
    <row r="57" ht="12">
      <c r="G57" s="1" t="s">
        <v>34</v>
      </c>
    </row>
    <row r="58" spans="1:7" ht="12">
      <c r="A58" s="2" t="s">
        <v>37</v>
      </c>
      <c r="G58" s="26"/>
    </row>
    <row r="59" spans="1:7" ht="12">
      <c r="A59" s="69" t="s">
        <v>104</v>
      </c>
      <c r="G59" s="26"/>
    </row>
    <row r="65" spans="1:6" ht="12.5">
      <c r="A65" s="78" t="s">
        <v>75</v>
      </c>
      <c r="B65" s="70"/>
      <c r="C65" s="70"/>
      <c r="D65" s="70"/>
      <c r="E65" s="70"/>
      <c r="F65" s="70"/>
    </row>
    <row r="66" spans="1:6" ht="12">
      <c r="A66" s="70"/>
      <c r="B66" s="70"/>
      <c r="C66" s="70"/>
      <c r="D66" s="70"/>
      <c r="E66" s="70"/>
      <c r="F66" s="70"/>
    </row>
    <row r="67" spans="1:6" ht="12.5">
      <c r="A67" s="78" t="s">
        <v>62</v>
      </c>
      <c r="B67" s="79"/>
      <c r="C67" s="70"/>
      <c r="D67" s="70"/>
      <c r="E67" s="70"/>
      <c r="F67" s="70"/>
    </row>
    <row r="68" spans="1:6" ht="12.5">
      <c r="A68" s="78" t="s">
        <v>63</v>
      </c>
      <c r="B68" s="79"/>
      <c r="C68" s="70"/>
      <c r="D68" s="70"/>
      <c r="E68" s="70"/>
      <c r="F68" s="70"/>
    </row>
    <row r="69" spans="1:6" ht="12.5">
      <c r="A69" s="78" t="s">
        <v>64</v>
      </c>
      <c r="B69" s="78" t="s">
        <v>65</v>
      </c>
      <c r="C69" s="70"/>
      <c r="D69" s="70"/>
      <c r="E69" s="70"/>
      <c r="F69" s="70"/>
    </row>
    <row r="70" spans="1:6" ht="12">
      <c r="A70" s="70"/>
      <c r="B70" s="70"/>
      <c r="C70" s="70"/>
      <c r="D70" s="70"/>
      <c r="E70" s="70"/>
      <c r="F70" s="70"/>
    </row>
    <row r="71" spans="1:6" ht="12.5">
      <c r="A71" s="78" t="s">
        <v>66</v>
      </c>
      <c r="B71" s="78" t="s">
        <v>76</v>
      </c>
      <c r="C71" s="70"/>
      <c r="D71" s="70"/>
      <c r="E71" s="70"/>
      <c r="F71" s="70"/>
    </row>
    <row r="72" spans="1:6" ht="12.5">
      <c r="A72" s="78" t="s">
        <v>67</v>
      </c>
      <c r="B72" s="78" t="s">
        <v>74</v>
      </c>
      <c r="C72" s="70"/>
      <c r="D72" s="70"/>
      <c r="E72" s="70"/>
      <c r="F72" s="70"/>
    </row>
    <row r="73" spans="1:6" ht="12.5">
      <c r="A73" s="78" t="s">
        <v>68</v>
      </c>
      <c r="B73" s="78" t="s">
        <v>69</v>
      </c>
      <c r="C73" s="70"/>
      <c r="D73" s="70"/>
      <c r="E73" s="70"/>
      <c r="F73" s="70"/>
    </row>
    <row r="74" spans="1:6" ht="12">
      <c r="A74" s="70"/>
      <c r="B74" s="70"/>
      <c r="C74" s="70"/>
      <c r="D74" s="70"/>
      <c r="E74" s="70"/>
      <c r="F74" s="70"/>
    </row>
    <row r="75" spans="1:6" ht="12.5">
      <c r="A75" s="76" t="s">
        <v>105</v>
      </c>
      <c r="B75" s="76" t="s">
        <v>106</v>
      </c>
      <c r="C75" s="76" t="s">
        <v>107</v>
      </c>
      <c r="D75" s="70"/>
      <c r="E75" s="70"/>
      <c r="F75" s="70"/>
    </row>
    <row r="76" spans="1:6" ht="12.5">
      <c r="A76" s="76" t="s">
        <v>55</v>
      </c>
      <c r="B76" s="77">
        <v>704004.061</v>
      </c>
      <c r="C76" s="77">
        <v>747497.553</v>
      </c>
      <c r="D76" s="70">
        <f aca="true" t="shared" si="0" ref="D76:D100">C76/B76-1</f>
        <v>0.061780172032274594</v>
      </c>
      <c r="E76" s="70">
        <f aca="true" t="shared" si="1" ref="E76:E100">D76*100</f>
        <v>6.178017203227459</v>
      </c>
      <c r="F76" s="70"/>
    </row>
    <row r="77" spans="1:6" ht="12.5">
      <c r="A77" s="76" t="s">
        <v>2</v>
      </c>
      <c r="B77" s="77">
        <v>19249.4</v>
      </c>
      <c r="C77" s="77">
        <v>19267.5</v>
      </c>
      <c r="D77" s="70">
        <f t="shared" si="0"/>
        <v>0.0009402890479701664</v>
      </c>
      <c r="E77" s="70">
        <f t="shared" si="1"/>
        <v>0.09402890479701664</v>
      </c>
      <c r="F77" s="70"/>
    </row>
    <row r="78" spans="1:6" ht="12.5">
      <c r="A78" s="76" t="s">
        <v>24</v>
      </c>
      <c r="B78" s="77">
        <v>10912</v>
      </c>
      <c r="C78" s="77">
        <v>11953.294</v>
      </c>
      <c r="D78" s="70">
        <f t="shared" si="0"/>
        <v>0.0954265029325514</v>
      </c>
      <c r="E78" s="70">
        <f t="shared" si="1"/>
        <v>9.54265029325514</v>
      </c>
      <c r="F78" s="70"/>
    </row>
    <row r="79" spans="1:6" ht="12.5">
      <c r="A79" s="76" t="s">
        <v>49</v>
      </c>
      <c r="B79" s="77">
        <v>14200</v>
      </c>
      <c r="C79" s="77">
        <v>17259.956</v>
      </c>
      <c r="D79" s="70">
        <f t="shared" si="0"/>
        <v>0.21548985915492946</v>
      </c>
      <c r="E79" s="70">
        <f t="shared" si="1"/>
        <v>21.548985915492946</v>
      </c>
      <c r="F79" s="70"/>
    </row>
    <row r="80" spans="1:6" ht="12.5">
      <c r="A80" s="76" t="s">
        <v>7</v>
      </c>
      <c r="B80" s="77">
        <v>10111</v>
      </c>
      <c r="C80" s="77">
        <v>10833.28</v>
      </c>
      <c r="D80" s="70">
        <f t="shared" si="0"/>
        <v>0.07143507071506283</v>
      </c>
      <c r="E80" s="70">
        <f t="shared" si="1"/>
        <v>7.143507071506283</v>
      </c>
      <c r="F80" s="70"/>
    </row>
    <row r="81" spans="1:6" ht="12.5">
      <c r="A81" s="76" t="s">
        <v>56</v>
      </c>
      <c r="B81" s="77">
        <v>136600</v>
      </c>
      <c r="C81" s="77">
        <v>138471</v>
      </c>
      <c r="D81" s="70">
        <f t="shared" si="0"/>
        <v>0.01369692532942901</v>
      </c>
      <c r="E81" s="70">
        <f t="shared" si="1"/>
        <v>1.369692532942901</v>
      </c>
      <c r="F81" s="70"/>
    </row>
    <row r="82" spans="1:6" ht="12.5">
      <c r="A82" s="76" t="s">
        <v>19</v>
      </c>
      <c r="B82" s="77">
        <v>1934</v>
      </c>
      <c r="C82" s="77">
        <v>2229</v>
      </c>
      <c r="D82" s="70">
        <f t="shared" si="0"/>
        <v>0.15253360910031022</v>
      </c>
      <c r="E82" s="70">
        <f t="shared" si="1"/>
        <v>15.253360910031022</v>
      </c>
      <c r="F82" s="70"/>
    </row>
    <row r="83" spans="1:6" ht="12.5">
      <c r="A83" s="76" t="s">
        <v>3</v>
      </c>
      <c r="B83" s="77">
        <v>8283.229</v>
      </c>
      <c r="C83" s="77">
        <v>8802.766</v>
      </c>
      <c r="D83" s="70">
        <f t="shared" si="0"/>
        <v>0.06272155460147255</v>
      </c>
      <c r="E83" s="70">
        <f t="shared" si="1"/>
        <v>6.272155460147255</v>
      </c>
      <c r="F83" s="70"/>
    </row>
    <row r="84" spans="1:6" ht="12.5">
      <c r="A84" s="76" t="s">
        <v>16</v>
      </c>
      <c r="B84" s="77">
        <v>17628</v>
      </c>
      <c r="C84" s="77">
        <v>17718.96</v>
      </c>
      <c r="D84" s="70">
        <f t="shared" si="0"/>
        <v>0.005159972770592214</v>
      </c>
      <c r="E84" s="70">
        <f t="shared" si="1"/>
        <v>0.5159972770592214</v>
      </c>
      <c r="F84" s="70"/>
    </row>
    <row r="85" spans="1:6" ht="12.5">
      <c r="A85" s="76" t="s">
        <v>14</v>
      </c>
      <c r="B85" s="77">
        <v>76107</v>
      </c>
      <c r="C85" s="77">
        <v>73149</v>
      </c>
      <c r="D85" s="70">
        <f t="shared" si="0"/>
        <v>-0.03886633292601205</v>
      </c>
      <c r="E85" s="70">
        <f t="shared" si="1"/>
        <v>-3.886633292601205</v>
      </c>
      <c r="F85" s="70"/>
    </row>
    <row r="86" spans="1:6" ht="12.5">
      <c r="A86" s="76" t="s">
        <v>13</v>
      </c>
      <c r="B86" s="77">
        <v>148030.183</v>
      </c>
      <c r="C86" s="77">
        <v>169776.175</v>
      </c>
      <c r="D86" s="70">
        <f t="shared" si="0"/>
        <v>0.1469024192181132</v>
      </c>
      <c r="E86" s="70">
        <f t="shared" si="1"/>
        <v>14.690241921811321</v>
      </c>
      <c r="F86" s="70"/>
    </row>
    <row r="87" spans="1:6" ht="12.5">
      <c r="A87" s="76" t="s">
        <v>26</v>
      </c>
      <c r="B87" s="77">
        <v>6541</v>
      </c>
      <c r="C87" s="77">
        <v>6594.4</v>
      </c>
      <c r="D87" s="70">
        <f t="shared" si="0"/>
        <v>0.00816388931356049</v>
      </c>
      <c r="E87" s="70">
        <f t="shared" si="1"/>
        <v>0.8163889313560491</v>
      </c>
      <c r="F87" s="70"/>
    </row>
    <row r="88" spans="1:6" ht="12.5">
      <c r="A88" s="76" t="s">
        <v>15</v>
      </c>
      <c r="B88" s="77">
        <v>70140</v>
      </c>
      <c r="C88" s="77">
        <v>67052.27</v>
      </c>
      <c r="D88" s="70">
        <f t="shared" si="0"/>
        <v>-0.04402238380382084</v>
      </c>
      <c r="E88" s="70">
        <f t="shared" si="1"/>
        <v>-4.402238380382084</v>
      </c>
      <c r="F88" s="70"/>
    </row>
    <row r="89" spans="1:6" ht="12.5">
      <c r="A89" s="76" t="s">
        <v>27</v>
      </c>
      <c r="B89" s="77">
        <v>1723</v>
      </c>
      <c r="C89" s="77">
        <v>1817.408</v>
      </c>
      <c r="D89" s="70">
        <f t="shared" si="0"/>
        <v>0.05479280325014502</v>
      </c>
      <c r="E89" s="70">
        <f t="shared" si="1"/>
        <v>5.479280325014502</v>
      </c>
      <c r="F89" s="70"/>
    </row>
    <row r="90" spans="1:6" ht="12.5">
      <c r="A90" s="76" t="s">
        <v>10</v>
      </c>
      <c r="B90" s="77">
        <v>1772</v>
      </c>
      <c r="C90" s="77">
        <v>1795.991</v>
      </c>
      <c r="D90" s="70">
        <f t="shared" si="0"/>
        <v>0.01353893905191872</v>
      </c>
      <c r="E90" s="70">
        <f t="shared" si="1"/>
        <v>1.353893905191872</v>
      </c>
      <c r="F90" s="70"/>
    </row>
    <row r="91" spans="1:6" ht="12.5">
      <c r="A91" s="76" t="s">
        <v>9</v>
      </c>
      <c r="B91" s="77">
        <v>2618</v>
      </c>
      <c r="C91" s="77">
        <v>3410.1</v>
      </c>
      <c r="D91" s="70">
        <f t="shared" si="0"/>
        <v>0.30255920550038184</v>
      </c>
      <c r="E91" s="70">
        <f t="shared" si="1"/>
        <v>30.255920550038184</v>
      </c>
      <c r="F91" s="70"/>
    </row>
    <row r="92" spans="1:6" ht="12.5">
      <c r="A92" s="76" t="s">
        <v>1</v>
      </c>
      <c r="B92" s="77">
        <v>851.61</v>
      </c>
      <c r="C92" s="77">
        <v>939.047</v>
      </c>
      <c r="D92" s="70">
        <f t="shared" si="0"/>
        <v>0.10267258486866049</v>
      </c>
      <c r="E92" s="70">
        <f t="shared" si="1"/>
        <v>10.267258486866048</v>
      </c>
      <c r="F92" s="70"/>
    </row>
    <row r="93" spans="1:6" ht="12.5">
      <c r="A93" s="76" t="s">
        <v>21</v>
      </c>
      <c r="B93" s="77">
        <v>11312</v>
      </c>
      <c r="C93" s="77">
        <v>13029</v>
      </c>
      <c r="D93" s="70">
        <f t="shared" si="0"/>
        <v>0.1517857142857142</v>
      </c>
      <c r="E93" s="70">
        <f t="shared" si="1"/>
        <v>15.17857142857142</v>
      </c>
      <c r="F93" s="70"/>
    </row>
    <row r="94" spans="1:6" ht="12.5">
      <c r="A94" s="76" t="s">
        <v>28</v>
      </c>
      <c r="B94" s="77">
        <v>594</v>
      </c>
      <c r="C94" s="77">
        <v>1016.808</v>
      </c>
      <c r="D94" s="70">
        <f t="shared" si="0"/>
        <v>0.7117979797979799</v>
      </c>
      <c r="E94" s="70">
        <f t="shared" si="1"/>
        <v>71.17979797979798</v>
      </c>
      <c r="F94" s="70"/>
    </row>
    <row r="95" spans="1:6" ht="12.5">
      <c r="A95" s="76" t="s">
        <v>4</v>
      </c>
      <c r="B95" s="77">
        <v>23043</v>
      </c>
      <c r="C95" s="77">
        <v>22754.698</v>
      </c>
      <c r="D95" s="70">
        <f t="shared" si="0"/>
        <v>-0.01251147854012058</v>
      </c>
      <c r="E95" s="70">
        <f t="shared" si="1"/>
        <v>-1.251147854012058</v>
      </c>
      <c r="F95" s="70"/>
    </row>
    <row r="96" spans="1:6" ht="12.5">
      <c r="A96" s="76" t="s">
        <v>5</v>
      </c>
      <c r="B96" s="77">
        <v>17273.639</v>
      </c>
      <c r="C96" s="77">
        <v>20283.197</v>
      </c>
      <c r="D96" s="70">
        <f t="shared" si="0"/>
        <v>0.17422837191398988</v>
      </c>
      <c r="E96" s="70">
        <f t="shared" si="1"/>
        <v>17.422837191398987</v>
      </c>
      <c r="F96" s="70"/>
    </row>
    <row r="97" spans="1:6" ht="12.5">
      <c r="A97" s="76" t="s">
        <v>22</v>
      </c>
      <c r="B97" s="77">
        <v>28258</v>
      </c>
      <c r="C97" s="77">
        <v>30590</v>
      </c>
      <c r="D97" s="70">
        <f t="shared" si="0"/>
        <v>0.08252530256918389</v>
      </c>
      <c r="E97" s="70">
        <f t="shared" si="1"/>
        <v>8.252530256918389</v>
      </c>
      <c r="F97" s="70"/>
    </row>
    <row r="98" spans="1:6" ht="12.5">
      <c r="A98" s="76" t="s">
        <v>18</v>
      </c>
      <c r="B98" s="77">
        <v>13752</v>
      </c>
      <c r="C98" s="77">
        <v>14277.917</v>
      </c>
      <c r="D98" s="70">
        <f t="shared" si="0"/>
        <v>0.03824294648051185</v>
      </c>
      <c r="E98" s="70">
        <f t="shared" si="1"/>
        <v>3.8242946480511852</v>
      </c>
      <c r="F98" s="70"/>
    </row>
    <row r="99" spans="1:6" ht="12.5">
      <c r="A99" s="76" t="s">
        <v>23</v>
      </c>
      <c r="B99" s="77">
        <v>11577</v>
      </c>
      <c r="C99" s="77">
        <v>14244.214</v>
      </c>
      <c r="D99" s="70">
        <f t="shared" si="0"/>
        <v>0.23038904724885545</v>
      </c>
      <c r="E99" s="70">
        <f t="shared" si="1"/>
        <v>23.038904724885544</v>
      </c>
      <c r="F99" s="70"/>
    </row>
    <row r="100" spans="1:6" ht="12.5">
      <c r="A100" s="76" t="s">
        <v>17</v>
      </c>
      <c r="B100" s="77">
        <v>3211</v>
      </c>
      <c r="C100" s="77">
        <v>3802.572</v>
      </c>
      <c r="D100" s="70">
        <f t="shared" si="0"/>
        <v>0.18423294923699784</v>
      </c>
      <c r="E100" s="70">
        <f t="shared" si="1"/>
        <v>18.423294923699785</v>
      </c>
      <c r="F100" s="70"/>
    </row>
    <row r="101" spans="1:6" ht="12.5">
      <c r="A101" s="76" t="s">
        <v>20</v>
      </c>
      <c r="B101" s="77">
        <v>4503</v>
      </c>
      <c r="C101" s="77">
        <v>5968</v>
      </c>
      <c r="D101" s="70">
        <f aca="true" t="shared" si="2" ref="D101:D115">C101/B101-1</f>
        <v>0.3253386631134798</v>
      </c>
      <c r="E101" s="70">
        <f aca="true" t="shared" si="3" ref="E101:E115">D101*100</f>
        <v>32.53386631134798</v>
      </c>
      <c r="F101" s="70"/>
    </row>
    <row r="102" spans="1:6" ht="12.5">
      <c r="A102" s="76" t="s">
        <v>8</v>
      </c>
      <c r="B102" s="77">
        <v>21426</v>
      </c>
      <c r="C102" s="77">
        <v>24261</v>
      </c>
      <c r="D102" s="70">
        <f t="shared" si="2"/>
        <v>0.1323158779053486</v>
      </c>
      <c r="E102" s="70">
        <f t="shared" si="3"/>
        <v>13.23158779053486</v>
      </c>
      <c r="F102" s="70"/>
    </row>
    <row r="103" spans="1:6" ht="12.5">
      <c r="A103" s="76" t="s">
        <v>6</v>
      </c>
      <c r="B103" s="80">
        <v>42354</v>
      </c>
      <c r="C103" s="77">
        <v>46200</v>
      </c>
      <c r="D103" s="70">
        <f t="shared" si="2"/>
        <v>0.09080606318175377</v>
      </c>
      <c r="E103" s="70">
        <f t="shared" si="3"/>
        <v>9.080606318175377</v>
      </c>
      <c r="F103" s="70"/>
    </row>
    <row r="104" spans="1:6" ht="12.5">
      <c r="A104" s="76" t="s">
        <v>43</v>
      </c>
      <c r="B104" s="77">
        <v>859</v>
      </c>
      <c r="C104" s="77">
        <v>880.996</v>
      </c>
      <c r="D104" s="70">
        <f t="shared" si="2"/>
        <v>0.02560651920838186</v>
      </c>
      <c r="E104" s="70">
        <f t="shared" si="3"/>
        <v>2.560651920838186</v>
      </c>
      <c r="F104" s="70"/>
    </row>
    <row r="105" spans="1:6" ht="12.5">
      <c r="A105" s="76" t="s">
        <v>25</v>
      </c>
      <c r="B105" s="77">
        <v>36059</v>
      </c>
      <c r="C105" s="77">
        <v>39904.92</v>
      </c>
      <c r="D105" s="70">
        <f t="shared" si="2"/>
        <v>0.1066563132643723</v>
      </c>
      <c r="E105" s="70">
        <f t="shared" si="3"/>
        <v>10.66563132643723</v>
      </c>
      <c r="F105" s="70"/>
    </row>
    <row r="106" spans="1:6" ht="12.5">
      <c r="A106" s="76" t="s">
        <v>11</v>
      </c>
      <c r="B106" s="77">
        <v>111586</v>
      </c>
      <c r="C106" s="77" t="s">
        <v>46</v>
      </c>
      <c r="D106" s="70" t="e">
        <f t="shared" si="2"/>
        <v>#VALUE!</v>
      </c>
      <c r="E106" s="70" t="e">
        <f t="shared" si="3"/>
        <v>#VALUE!</v>
      </c>
      <c r="F106" s="70"/>
    </row>
    <row r="107" spans="1:6" ht="12.5">
      <c r="A107" s="76" t="s">
        <v>42</v>
      </c>
      <c r="B107" s="77">
        <v>1200</v>
      </c>
      <c r="C107" s="77">
        <v>1336.4</v>
      </c>
      <c r="D107" s="70">
        <f t="shared" si="2"/>
        <v>0.1136666666666668</v>
      </c>
      <c r="E107" s="70">
        <f t="shared" si="3"/>
        <v>11.366666666666681</v>
      </c>
      <c r="F107" s="70"/>
    </row>
    <row r="108" spans="1:6" ht="12.5">
      <c r="A108" s="76" t="s">
        <v>72</v>
      </c>
      <c r="B108" s="77">
        <v>1549</v>
      </c>
      <c r="C108" s="77">
        <v>1825</v>
      </c>
      <c r="D108" s="70">
        <f t="shared" si="2"/>
        <v>0.17817947062621053</v>
      </c>
      <c r="E108" s="70">
        <f t="shared" si="3"/>
        <v>17.81794706262105</v>
      </c>
      <c r="F108" s="70"/>
    </row>
    <row r="109" spans="1:6" ht="12.5">
      <c r="A109" s="76" t="s">
        <v>50</v>
      </c>
      <c r="B109" s="77">
        <v>3345</v>
      </c>
      <c r="C109" s="77">
        <v>3316.805</v>
      </c>
      <c r="D109" s="70">
        <f t="shared" si="2"/>
        <v>-0.00842899850523171</v>
      </c>
      <c r="E109" s="70">
        <f t="shared" si="3"/>
        <v>-0.8428998505231711</v>
      </c>
      <c r="F109" s="70"/>
    </row>
    <row r="110" spans="1:6" ht="12.5">
      <c r="A110" s="76" t="s">
        <v>41</v>
      </c>
      <c r="B110" s="80">
        <v>2712</v>
      </c>
      <c r="C110" s="77">
        <v>3504.65</v>
      </c>
      <c r="D110" s="70">
        <f t="shared" si="2"/>
        <v>0.2922750737463127</v>
      </c>
      <c r="E110" s="70">
        <f t="shared" si="3"/>
        <v>29.227507374631266</v>
      </c>
      <c r="F110" s="70"/>
    </row>
    <row r="111" spans="1:6" ht="12.5">
      <c r="A111" s="76" t="s">
        <v>40</v>
      </c>
      <c r="B111" s="77">
        <v>14665</v>
      </c>
      <c r="C111" s="77">
        <v>13876.635</v>
      </c>
      <c r="D111" s="70">
        <f t="shared" si="2"/>
        <v>-0.053758267984998276</v>
      </c>
      <c r="E111" s="70">
        <f t="shared" si="3"/>
        <v>-5.375826798499828</v>
      </c>
      <c r="F111" s="70"/>
    </row>
    <row r="112" spans="1:6" ht="12.5">
      <c r="A112" s="76" t="s">
        <v>98</v>
      </c>
      <c r="B112" s="77">
        <v>44271</v>
      </c>
      <c r="C112" s="77">
        <v>61499.026</v>
      </c>
      <c r="D112" s="70">
        <f t="shared" si="2"/>
        <v>0.3891492399087437</v>
      </c>
      <c r="E112" s="70">
        <f t="shared" si="3"/>
        <v>38.91492399087437</v>
      </c>
      <c r="F112" s="70"/>
    </row>
    <row r="113" spans="1:6" ht="12.5">
      <c r="A113" s="76" t="s">
        <v>48</v>
      </c>
      <c r="B113" s="77">
        <v>38460</v>
      </c>
      <c r="C113" s="77" t="s">
        <v>46</v>
      </c>
      <c r="D113" s="70" t="e">
        <f t="shared" si="2"/>
        <v>#VALUE!</v>
      </c>
      <c r="E113" s="70" t="e">
        <f t="shared" si="3"/>
        <v>#VALUE!</v>
      </c>
      <c r="F113" s="70"/>
    </row>
    <row r="114" spans="1:6" ht="12.5">
      <c r="A114" s="76" t="s">
        <v>57</v>
      </c>
      <c r="B114" s="77">
        <v>2507</v>
      </c>
      <c r="C114" s="77">
        <v>3343.009</v>
      </c>
      <c r="D114" s="70">
        <f t="shared" si="2"/>
        <v>0.333469884323893</v>
      </c>
      <c r="E114" s="70">
        <f t="shared" si="3"/>
        <v>33.3469884323893</v>
      </c>
      <c r="F114" s="70"/>
    </row>
    <row r="115" spans="1:6" ht="12.5">
      <c r="A115" s="76" t="s">
        <v>73</v>
      </c>
      <c r="B115" s="77" t="s">
        <v>46</v>
      </c>
      <c r="C115" s="77">
        <v>2641</v>
      </c>
      <c r="D115" s="70" t="e">
        <f t="shared" si="2"/>
        <v>#VALUE!</v>
      </c>
      <c r="E115" s="70" t="e">
        <f t="shared" si="3"/>
        <v>#VALUE!</v>
      </c>
      <c r="F115" s="70"/>
    </row>
    <row r="116" spans="1:6" ht="12.5">
      <c r="A116" s="78" t="s">
        <v>46</v>
      </c>
      <c r="B116" s="78"/>
      <c r="C116" s="70"/>
      <c r="D116" s="70"/>
      <c r="E116" s="70"/>
      <c r="F116" s="70"/>
    </row>
    <row r="117" spans="4:6" ht="12">
      <c r="D117" s="70"/>
      <c r="E117" s="70"/>
      <c r="F117" s="70"/>
    </row>
    <row r="118" spans="4:6" ht="12">
      <c r="D118" s="70"/>
      <c r="E118" s="70"/>
      <c r="F118" s="7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08"/>
  <sheetViews>
    <sheetView showGridLines="0" tabSelected="1" workbookViewId="0" topLeftCell="A28">
      <selection activeCell="F52" sqref="F52"/>
    </sheetView>
  </sheetViews>
  <sheetFormatPr defaultColWidth="9.140625" defaultRowHeight="12"/>
  <cols>
    <col min="1" max="2" width="9.140625" style="10" customWidth="1"/>
    <col min="3" max="3" width="24.140625" style="10" customWidth="1"/>
    <col min="4" max="4" width="10.421875" style="10" customWidth="1"/>
    <col min="5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36</v>
      </c>
    </row>
    <row r="5" s="2" customFormat="1" ht="12"/>
    <row r="6" spans="1:29" s="35" customFormat="1" ht="15.75">
      <c r="A6" s="34"/>
      <c r="C6" s="42" t="s">
        <v>112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3:34" s="2" customFormat="1" ht="12.75">
      <c r="C7" s="43" t="s">
        <v>44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8:13" ht="12">
      <c r="H8" s="11" t="s">
        <v>87</v>
      </c>
      <c r="M8" s="2"/>
    </row>
    <row r="9" spans="8:13" ht="12">
      <c r="H9" s="11" t="s">
        <v>111</v>
      </c>
      <c r="M9" s="2"/>
    </row>
    <row r="10" spans="3:8" ht="12">
      <c r="C10" s="44"/>
      <c r="D10" s="82">
        <v>2016</v>
      </c>
      <c r="E10" s="83">
        <v>2021</v>
      </c>
      <c r="H10" s="50" t="s">
        <v>81</v>
      </c>
    </row>
    <row r="11" spans="3:8" ht="12">
      <c r="C11" s="64"/>
      <c r="D11" s="64"/>
      <c r="E11" s="64"/>
      <c r="H11" s="50"/>
    </row>
    <row r="12" spans="3:15" ht="12">
      <c r="C12" s="40" t="s">
        <v>86</v>
      </c>
      <c r="D12" s="64">
        <v>100</v>
      </c>
      <c r="E12" s="64" t="s">
        <v>46</v>
      </c>
      <c r="F12" s="25"/>
      <c r="M12" s="16"/>
      <c r="O12" s="22"/>
    </row>
    <row r="13" spans="3:15" ht="12">
      <c r="C13" s="40" t="s">
        <v>27</v>
      </c>
      <c r="D13" s="64">
        <v>92.68</v>
      </c>
      <c r="E13" s="64">
        <v>88.03</v>
      </c>
      <c r="F13" s="25"/>
      <c r="I13" s="10" t="s">
        <v>39</v>
      </c>
      <c r="M13" s="16"/>
      <c r="O13" s="22"/>
    </row>
    <row r="14" spans="3:15" ht="12">
      <c r="C14" s="40" t="s">
        <v>13</v>
      </c>
      <c r="D14" s="64">
        <v>82.5</v>
      </c>
      <c r="E14" s="64">
        <v>78.99</v>
      </c>
      <c r="F14" s="25"/>
      <c r="M14" s="16"/>
      <c r="O14" s="22"/>
    </row>
    <row r="15" spans="3:15" ht="12">
      <c r="C15" s="40" t="s">
        <v>19</v>
      </c>
      <c r="D15" s="64">
        <v>80.84</v>
      </c>
      <c r="E15" s="64">
        <v>64</v>
      </c>
      <c r="F15" s="25"/>
      <c r="M15" s="16"/>
      <c r="O15" s="22"/>
    </row>
    <row r="16" spans="3:15" ht="12">
      <c r="C16" s="40" t="s">
        <v>26</v>
      </c>
      <c r="D16" s="64">
        <v>80.74</v>
      </c>
      <c r="E16" s="64">
        <v>75.51</v>
      </c>
      <c r="F16" s="25"/>
      <c r="M16" s="16"/>
      <c r="O16" s="22"/>
    </row>
    <row r="17" spans="3:15" ht="12">
      <c r="C17" s="40" t="s">
        <v>16</v>
      </c>
      <c r="D17" s="64">
        <v>72</v>
      </c>
      <c r="E17" s="64">
        <v>44.74</v>
      </c>
      <c r="F17" s="25"/>
      <c r="M17" s="16"/>
      <c r="O17" s="22"/>
    </row>
    <row r="18" spans="3:15" ht="12">
      <c r="C18" s="40" t="s">
        <v>20</v>
      </c>
      <c r="D18" s="64">
        <v>71.26</v>
      </c>
      <c r="E18" s="64">
        <v>63.67</v>
      </c>
      <c r="F18" s="25"/>
      <c r="M18" s="16"/>
      <c r="O18" s="22"/>
    </row>
    <row r="19" spans="3:15" ht="12">
      <c r="C19" s="40" t="s">
        <v>49</v>
      </c>
      <c r="D19" s="64">
        <v>68.4</v>
      </c>
      <c r="E19" s="64">
        <v>62.55</v>
      </c>
      <c r="F19" s="25"/>
      <c r="I19" s="10" t="s">
        <v>39</v>
      </c>
      <c r="M19" s="16"/>
      <c r="O19" s="22"/>
    </row>
    <row r="20" spans="1:15" ht="12">
      <c r="A20" s="40"/>
      <c r="C20" s="40" t="s">
        <v>2</v>
      </c>
      <c r="D20" s="64">
        <v>62.55</v>
      </c>
      <c r="E20" s="64">
        <v>56.43</v>
      </c>
      <c r="F20" s="25"/>
      <c r="I20" s="10" t="s">
        <v>39</v>
      </c>
      <c r="M20" s="16"/>
      <c r="O20" s="22"/>
    </row>
    <row r="21" spans="3:15" ht="12">
      <c r="C21" s="40" t="s">
        <v>10</v>
      </c>
      <c r="D21" s="64">
        <v>58.55</v>
      </c>
      <c r="E21" s="64">
        <v>62.01</v>
      </c>
      <c r="F21" s="25"/>
      <c r="I21" s="10" t="s">
        <v>39</v>
      </c>
      <c r="M21" s="16"/>
      <c r="O21" s="22"/>
    </row>
    <row r="22" spans="3:15" ht="12">
      <c r="C22" s="40" t="s">
        <v>17</v>
      </c>
      <c r="D22" s="64">
        <v>53.9</v>
      </c>
      <c r="E22" s="64">
        <v>50.52</v>
      </c>
      <c r="F22" s="25"/>
      <c r="I22" s="10" t="s">
        <v>39</v>
      </c>
      <c r="M22" s="16"/>
      <c r="O22" s="22"/>
    </row>
    <row r="23" spans="3:15" ht="12">
      <c r="C23" s="40" t="s">
        <v>21</v>
      </c>
      <c r="D23" s="64">
        <v>52.9</v>
      </c>
      <c r="E23" s="64">
        <v>63</v>
      </c>
      <c r="F23" s="25"/>
      <c r="I23" s="10" t="s">
        <v>39</v>
      </c>
      <c r="M23" s="16"/>
      <c r="O23" s="22"/>
    </row>
    <row r="24" spans="3:15" ht="12">
      <c r="C24" s="40" t="s">
        <v>115</v>
      </c>
      <c r="D24" s="64">
        <v>47</v>
      </c>
      <c r="E24" s="64">
        <v>31</v>
      </c>
      <c r="F24" s="25"/>
      <c r="I24" s="10" t="s">
        <v>39</v>
      </c>
      <c r="M24" s="16"/>
      <c r="O24" s="22"/>
    </row>
    <row r="25" spans="3:15" ht="12">
      <c r="C25" s="40" t="s">
        <v>18</v>
      </c>
      <c r="D25" s="64">
        <v>47</v>
      </c>
      <c r="E25" s="64">
        <v>26.43</v>
      </c>
      <c r="F25" s="25"/>
      <c r="I25" s="10" t="s">
        <v>39</v>
      </c>
      <c r="M25" s="16"/>
      <c r="O25" s="22"/>
    </row>
    <row r="26" spans="3:15" ht="12">
      <c r="C26" s="40" t="s">
        <v>24</v>
      </c>
      <c r="D26" s="64">
        <v>36.97</v>
      </c>
      <c r="E26" s="64">
        <v>36.13</v>
      </c>
      <c r="F26" s="25"/>
      <c r="I26" s="10" t="s">
        <v>39</v>
      </c>
      <c r="M26" s="16"/>
      <c r="O26" s="22"/>
    </row>
    <row r="27" spans="3:15" ht="12">
      <c r="C27" s="40" t="s">
        <v>113</v>
      </c>
      <c r="D27" s="64">
        <v>35.21</v>
      </c>
      <c r="E27" s="64">
        <v>27.003</v>
      </c>
      <c r="F27" s="25"/>
      <c r="I27" s="10" t="s">
        <v>39</v>
      </c>
      <c r="M27" s="16"/>
      <c r="O27" s="22"/>
    </row>
    <row r="28" spans="3:15" ht="12">
      <c r="C28" s="40" t="s">
        <v>12</v>
      </c>
      <c r="D28" s="64">
        <v>33.5</v>
      </c>
      <c r="E28" s="64">
        <v>26.1</v>
      </c>
      <c r="F28" s="25"/>
      <c r="I28" s="10" t="s">
        <v>39</v>
      </c>
      <c r="M28" s="16"/>
      <c r="O28" s="22"/>
    </row>
    <row r="29" spans="3:15" ht="12">
      <c r="C29" s="40" t="s">
        <v>23</v>
      </c>
      <c r="D29" s="64">
        <v>28.48</v>
      </c>
      <c r="E29" s="64">
        <v>29.61</v>
      </c>
      <c r="F29" s="25"/>
      <c r="I29" s="10" t="s">
        <v>39</v>
      </c>
      <c r="M29" s="16"/>
      <c r="O29" s="22"/>
    </row>
    <row r="30" spans="3:15" ht="12">
      <c r="C30" s="40" t="s">
        <v>14</v>
      </c>
      <c r="D30" s="64">
        <v>25.44</v>
      </c>
      <c r="E30" s="64">
        <v>24.2</v>
      </c>
      <c r="F30" s="25"/>
      <c r="I30" s="10" t="s">
        <v>39</v>
      </c>
      <c r="M30" s="16"/>
      <c r="O30" s="22"/>
    </row>
    <row r="31" spans="3:15" ht="12">
      <c r="C31" s="40" t="s">
        <v>15</v>
      </c>
      <c r="D31" s="64">
        <v>24</v>
      </c>
      <c r="E31" s="64">
        <v>17</v>
      </c>
      <c r="F31" s="25"/>
      <c r="I31" s="10" t="s">
        <v>39</v>
      </c>
      <c r="M31" s="16"/>
      <c r="O31" s="22"/>
    </row>
    <row r="32" spans="3:15" ht="12">
      <c r="C32" s="40" t="s">
        <v>8</v>
      </c>
      <c r="D32" s="64">
        <v>21.67</v>
      </c>
      <c r="E32" s="64">
        <v>20.83</v>
      </c>
      <c r="F32" s="25"/>
      <c r="I32" s="10" t="s">
        <v>39</v>
      </c>
      <c r="O32" s="22"/>
    </row>
    <row r="33" spans="3:15" ht="12">
      <c r="C33" s="40" t="s">
        <v>6</v>
      </c>
      <c r="D33" s="64">
        <v>18.5</v>
      </c>
      <c r="E33" s="64">
        <v>19.41</v>
      </c>
      <c r="I33" s="10" t="s">
        <v>39</v>
      </c>
      <c r="O33" s="22"/>
    </row>
    <row r="34" spans="3:15" ht="12">
      <c r="C34" s="40" t="s">
        <v>1</v>
      </c>
      <c r="D34" s="64">
        <v>17.97</v>
      </c>
      <c r="E34" s="64">
        <v>19.75</v>
      </c>
      <c r="F34" s="25"/>
      <c r="H34" s="11"/>
      <c r="M34" s="17"/>
      <c r="O34" s="22"/>
    </row>
    <row r="35" spans="3:15" ht="12">
      <c r="C35" s="40" t="s">
        <v>114</v>
      </c>
      <c r="D35" s="64">
        <v>15.95</v>
      </c>
      <c r="E35" s="64">
        <v>17.37</v>
      </c>
      <c r="O35" s="22"/>
    </row>
    <row r="36" spans="3:15" ht="12">
      <c r="C36" s="40" t="s">
        <v>9</v>
      </c>
      <c r="D36" s="64">
        <v>14.25</v>
      </c>
      <c r="E36" s="64">
        <v>16.91</v>
      </c>
      <c r="I36" s="10" t="s">
        <v>39</v>
      </c>
      <c r="M36" s="16"/>
      <c r="O36" s="22"/>
    </row>
    <row r="37" spans="3:15" ht="12">
      <c r="C37" s="40"/>
      <c r="D37" s="64"/>
      <c r="E37" s="64"/>
      <c r="M37" s="16"/>
      <c r="O37" s="22"/>
    </row>
    <row r="38" spans="3:15" ht="12">
      <c r="C38" s="10" t="s">
        <v>40</v>
      </c>
      <c r="D38" s="64">
        <v>98.9</v>
      </c>
      <c r="E38" s="64">
        <v>95.03</v>
      </c>
      <c r="I38" s="10" t="s">
        <v>39</v>
      </c>
      <c r="O38" s="22"/>
    </row>
    <row r="39" spans="3:15" ht="12">
      <c r="C39" s="40" t="s">
        <v>42</v>
      </c>
      <c r="D39" s="64">
        <v>97.67</v>
      </c>
      <c r="E39" s="64">
        <v>86.44</v>
      </c>
      <c r="M39" s="16"/>
      <c r="O39" s="22"/>
    </row>
    <row r="40" spans="3:15" ht="12">
      <c r="C40" s="41" t="s">
        <v>80</v>
      </c>
      <c r="D40" s="64">
        <v>95.98</v>
      </c>
      <c r="E40" s="64">
        <v>95</v>
      </c>
      <c r="O40" s="22"/>
    </row>
    <row r="41" spans="3:15" ht="12">
      <c r="C41" s="41" t="s">
        <v>50</v>
      </c>
      <c r="D41" s="64">
        <v>81.3</v>
      </c>
      <c r="E41" s="64">
        <v>61.95</v>
      </c>
      <c r="O41" s="22"/>
    </row>
    <row r="42" spans="3:15" ht="12">
      <c r="C42" s="10" t="s">
        <v>72</v>
      </c>
      <c r="D42" s="64">
        <v>80.48</v>
      </c>
      <c r="E42" s="64">
        <v>69.07</v>
      </c>
      <c r="O42" s="22"/>
    </row>
    <row r="43" spans="3:15" ht="12">
      <c r="C43" s="10" t="s">
        <v>71</v>
      </c>
      <c r="D43" s="64">
        <v>43.88</v>
      </c>
      <c r="E43" s="64">
        <v>39.15</v>
      </c>
      <c r="O43" s="22"/>
    </row>
    <row r="44" spans="3:15" ht="12">
      <c r="C44" s="73" t="s">
        <v>73</v>
      </c>
      <c r="D44" s="84">
        <v>30.67</v>
      </c>
      <c r="E44" s="84">
        <v>28.1</v>
      </c>
      <c r="O44" s="22"/>
    </row>
    <row r="45" ht="12">
      <c r="I45" s="41"/>
    </row>
    <row r="46" ht="12"/>
    <row r="47" spans="4:15" ht="12">
      <c r="D47" s="21"/>
      <c r="O47" s="22"/>
    </row>
    <row r="48" spans="4:15" ht="12">
      <c r="D48" s="21"/>
      <c r="O48" s="22"/>
    </row>
    <row r="49" spans="4:15" ht="12">
      <c r="D49" s="21"/>
      <c r="O49" s="22"/>
    </row>
    <row r="50" spans="4:15" ht="12">
      <c r="D50" s="21"/>
      <c r="O50" s="22"/>
    </row>
    <row r="51" ht="12">
      <c r="O51" s="22"/>
    </row>
    <row r="52" ht="12">
      <c r="O52" s="22"/>
    </row>
    <row r="53" ht="12">
      <c r="O53" s="22"/>
    </row>
    <row r="54" ht="12">
      <c r="O54" s="22"/>
    </row>
    <row r="55" ht="12">
      <c r="A55" s="2" t="s">
        <v>37</v>
      </c>
    </row>
    <row r="56" ht="12">
      <c r="A56" s="32" t="s">
        <v>109</v>
      </c>
    </row>
    <row r="62" spans="1:4" ht="12.5">
      <c r="A62" s="78" t="s">
        <v>82</v>
      </c>
      <c r="B62" s="70"/>
      <c r="C62" s="70"/>
      <c r="D62" s="70"/>
    </row>
    <row r="63" spans="1:4" ht="12">
      <c r="A63" s="70"/>
      <c r="B63" s="70"/>
      <c r="C63" s="70"/>
      <c r="D63" s="70"/>
    </row>
    <row r="64" spans="1:4" ht="12.5">
      <c r="A64" s="78" t="s">
        <v>62</v>
      </c>
      <c r="B64" s="79"/>
      <c r="C64" s="70"/>
      <c r="D64" s="70"/>
    </row>
    <row r="65" spans="1:4" ht="12.5">
      <c r="A65" s="78" t="s">
        <v>63</v>
      </c>
      <c r="B65" s="79"/>
      <c r="C65" s="70"/>
      <c r="D65" s="70"/>
    </row>
    <row r="66" spans="1:4" ht="12.5">
      <c r="A66" s="78" t="s">
        <v>64</v>
      </c>
      <c r="B66" s="78" t="s">
        <v>65</v>
      </c>
      <c r="C66" s="70"/>
      <c r="D66" s="70"/>
    </row>
    <row r="67" spans="1:4" ht="12">
      <c r="A67" s="70"/>
      <c r="B67" s="70"/>
      <c r="C67" s="70"/>
      <c r="D67" s="70"/>
    </row>
    <row r="68" spans="1:4" ht="12.5">
      <c r="A68" s="78" t="s">
        <v>67</v>
      </c>
      <c r="B68" s="78" t="s">
        <v>74</v>
      </c>
      <c r="C68" s="70"/>
      <c r="D68" s="70"/>
    </row>
    <row r="69" spans="1:4" ht="12.5">
      <c r="A69" s="78" t="s">
        <v>83</v>
      </c>
      <c r="B69" s="78" t="s">
        <v>84</v>
      </c>
      <c r="C69" s="70"/>
      <c r="D69" s="70"/>
    </row>
    <row r="70" spans="1:4" ht="12.5">
      <c r="A70" s="78" t="s">
        <v>68</v>
      </c>
      <c r="B70" s="78" t="s">
        <v>85</v>
      </c>
      <c r="C70" s="70"/>
      <c r="D70" s="70"/>
    </row>
    <row r="71" spans="1:4" ht="12">
      <c r="A71" s="70"/>
      <c r="B71" s="70"/>
      <c r="C71" s="70"/>
      <c r="D71" s="70"/>
    </row>
    <row r="72" spans="1:4" ht="12.5">
      <c r="A72" s="76" t="s">
        <v>105</v>
      </c>
      <c r="B72" s="76" t="s">
        <v>110</v>
      </c>
      <c r="C72" s="76" t="s">
        <v>107</v>
      </c>
      <c r="D72" s="70"/>
    </row>
    <row r="73" spans="1:4" ht="12.5">
      <c r="A73" s="76" t="s">
        <v>2</v>
      </c>
      <c r="B73" s="77">
        <v>62.55</v>
      </c>
      <c r="C73" s="77">
        <v>56.43</v>
      </c>
      <c r="D73" s="70"/>
    </row>
    <row r="74" spans="1:4" ht="12.5">
      <c r="A74" s="76" t="s">
        <v>24</v>
      </c>
      <c r="B74" s="77">
        <v>36.97</v>
      </c>
      <c r="C74" s="77">
        <v>36.13</v>
      </c>
      <c r="D74" s="70"/>
    </row>
    <row r="75" spans="1:4" ht="12.5">
      <c r="A75" s="76" t="s">
        <v>49</v>
      </c>
      <c r="B75" s="77">
        <v>68.4</v>
      </c>
      <c r="C75" s="77">
        <v>62.55</v>
      </c>
      <c r="D75" s="70"/>
    </row>
    <row r="76" spans="1:4" ht="12.5">
      <c r="A76" s="76" t="s">
        <v>7</v>
      </c>
      <c r="B76" s="77">
        <v>35.21</v>
      </c>
      <c r="C76" s="77" t="s">
        <v>46</v>
      </c>
      <c r="D76" s="70"/>
    </row>
    <row r="77" spans="1:4" ht="12.5">
      <c r="A77" s="89" t="s">
        <v>12</v>
      </c>
      <c r="B77" s="77">
        <v>33.5</v>
      </c>
      <c r="C77" s="77">
        <v>26.1</v>
      </c>
      <c r="D77" s="70"/>
    </row>
    <row r="78" spans="1:4" ht="12.5">
      <c r="A78" s="76" t="s">
        <v>19</v>
      </c>
      <c r="B78" s="77">
        <v>80.84</v>
      </c>
      <c r="C78" s="77">
        <v>64</v>
      </c>
      <c r="D78" s="70"/>
    </row>
    <row r="79" spans="1:4" ht="12.5">
      <c r="A79" s="76" t="s">
        <v>3</v>
      </c>
      <c r="B79" s="77">
        <v>47</v>
      </c>
      <c r="C79" s="77" t="s">
        <v>46</v>
      </c>
      <c r="D79" s="70"/>
    </row>
    <row r="80" spans="1:4" ht="12.5">
      <c r="A80" s="76" t="s">
        <v>16</v>
      </c>
      <c r="B80" s="77">
        <v>72</v>
      </c>
      <c r="C80" s="77">
        <v>44.74</v>
      </c>
      <c r="D80" s="70"/>
    </row>
    <row r="81" spans="1:4" ht="12.5">
      <c r="A81" s="76" t="s">
        <v>14</v>
      </c>
      <c r="B81" s="77">
        <v>25.44</v>
      </c>
      <c r="C81" s="77">
        <v>24.2</v>
      </c>
      <c r="D81" s="70"/>
    </row>
    <row r="82" spans="1:4" ht="12.5">
      <c r="A82" s="76" t="s">
        <v>13</v>
      </c>
      <c r="B82" s="77">
        <v>82.5</v>
      </c>
      <c r="C82" s="77">
        <v>78.99</v>
      </c>
      <c r="D82" s="70"/>
    </row>
    <row r="83" spans="1:4" ht="12.5">
      <c r="A83" s="76" t="s">
        <v>26</v>
      </c>
      <c r="B83" s="77">
        <v>80.74</v>
      </c>
      <c r="C83" s="77">
        <v>75.51</v>
      </c>
      <c r="D83" s="70"/>
    </row>
    <row r="84" spans="1:4" ht="12.5">
      <c r="A84" s="76" t="s">
        <v>15</v>
      </c>
      <c r="B84" s="77">
        <v>24</v>
      </c>
      <c r="C84" s="77">
        <v>17</v>
      </c>
      <c r="D84" s="70"/>
    </row>
    <row r="85" spans="1:4" ht="12.5">
      <c r="A85" s="76" t="s">
        <v>27</v>
      </c>
      <c r="B85" s="77">
        <v>92.68</v>
      </c>
      <c r="C85" s="77">
        <v>88.03</v>
      </c>
      <c r="D85" s="70"/>
    </row>
    <row r="86" spans="1:4" ht="12.5">
      <c r="A86" s="76" t="s">
        <v>10</v>
      </c>
      <c r="B86" s="77">
        <v>58.55</v>
      </c>
      <c r="C86" s="77">
        <v>62.01</v>
      </c>
      <c r="D86" s="70"/>
    </row>
    <row r="87" spans="1:4" ht="12.5">
      <c r="A87" s="76" t="s">
        <v>9</v>
      </c>
      <c r="B87" s="77">
        <v>14.25</v>
      </c>
      <c r="C87" s="77">
        <v>16.91</v>
      </c>
      <c r="D87" s="70"/>
    </row>
    <row r="88" spans="1:4" ht="12.5">
      <c r="A88" s="76" t="s">
        <v>1</v>
      </c>
      <c r="B88" s="77">
        <v>17.97</v>
      </c>
      <c r="C88" s="77">
        <v>19.75</v>
      </c>
      <c r="D88" s="70"/>
    </row>
    <row r="89" spans="1:4" ht="12.5">
      <c r="A89" s="76" t="s">
        <v>21</v>
      </c>
      <c r="B89" s="77">
        <v>52.9</v>
      </c>
      <c r="C89" s="77">
        <v>63</v>
      </c>
      <c r="D89" s="70"/>
    </row>
    <row r="90" spans="1:4" ht="12.5">
      <c r="A90" s="76" t="s">
        <v>28</v>
      </c>
      <c r="B90" s="77">
        <v>100</v>
      </c>
      <c r="C90" s="80" t="s">
        <v>46</v>
      </c>
      <c r="D90" s="70"/>
    </row>
    <row r="91" spans="1:4" ht="12.5">
      <c r="A91" s="76" t="s">
        <v>22</v>
      </c>
      <c r="B91" s="80">
        <v>15.95</v>
      </c>
      <c r="C91" s="80" t="s">
        <v>46</v>
      </c>
      <c r="D91" s="70"/>
    </row>
    <row r="92" spans="1:4" ht="12.5">
      <c r="A92" s="76" t="s">
        <v>18</v>
      </c>
      <c r="B92" s="80">
        <v>47</v>
      </c>
      <c r="C92" s="80">
        <v>26.43</v>
      </c>
      <c r="D92" s="70"/>
    </row>
    <row r="93" spans="1:4" ht="12.5">
      <c r="A93" s="76" t="s">
        <v>23</v>
      </c>
      <c r="B93" s="77">
        <v>28.48</v>
      </c>
      <c r="C93" s="77">
        <v>29.61</v>
      </c>
      <c r="D93" s="70"/>
    </row>
    <row r="94" spans="1:4" ht="12.5">
      <c r="A94" s="76" t="s">
        <v>17</v>
      </c>
      <c r="B94" s="77">
        <v>53.9</v>
      </c>
      <c r="C94" s="77">
        <v>50.52</v>
      </c>
      <c r="D94" s="70"/>
    </row>
    <row r="95" spans="1:4" ht="12.5">
      <c r="A95" s="76" t="s">
        <v>20</v>
      </c>
      <c r="B95" s="77">
        <v>71.26</v>
      </c>
      <c r="C95" s="77">
        <v>63.67</v>
      </c>
      <c r="D95" s="70"/>
    </row>
    <row r="96" spans="1:4" ht="12.5">
      <c r="A96" s="76" t="s">
        <v>8</v>
      </c>
      <c r="B96" s="77">
        <v>21.67</v>
      </c>
      <c r="C96" s="77">
        <v>20.83</v>
      </c>
      <c r="D96" s="70"/>
    </row>
    <row r="97" spans="1:4" ht="12.5">
      <c r="A97" s="76" t="s">
        <v>6</v>
      </c>
      <c r="B97" s="77">
        <v>18.5</v>
      </c>
      <c r="C97" s="77">
        <v>19.41</v>
      </c>
      <c r="D97" s="70"/>
    </row>
    <row r="98" spans="1:4" ht="12.5">
      <c r="A98" s="76" t="s">
        <v>71</v>
      </c>
      <c r="B98" s="77">
        <v>43.88</v>
      </c>
      <c r="C98" s="77">
        <v>39.15</v>
      </c>
      <c r="D98" s="70"/>
    </row>
    <row r="99" spans="1:4" ht="12.5">
      <c r="A99" s="76" t="s">
        <v>42</v>
      </c>
      <c r="B99" s="77">
        <v>97.67</v>
      </c>
      <c r="C99" s="77">
        <v>86.44</v>
      </c>
      <c r="D99" s="70"/>
    </row>
    <row r="100" spans="1:4" ht="12.5">
      <c r="A100" s="76" t="s">
        <v>72</v>
      </c>
      <c r="B100" s="77">
        <v>80.48</v>
      </c>
      <c r="C100" s="77">
        <v>69.07</v>
      </c>
      <c r="D100" s="70"/>
    </row>
    <row r="101" spans="1:4" ht="12.5">
      <c r="A101" s="76" t="s">
        <v>50</v>
      </c>
      <c r="B101" s="77">
        <v>81.3</v>
      </c>
      <c r="C101" s="77">
        <v>61.95</v>
      </c>
      <c r="D101" s="70"/>
    </row>
    <row r="102" spans="1:4" ht="12.5">
      <c r="A102" s="76" t="s">
        <v>40</v>
      </c>
      <c r="B102" s="77">
        <v>98.9</v>
      </c>
      <c r="C102" s="77">
        <v>95.03</v>
      </c>
      <c r="D102" s="70"/>
    </row>
    <row r="103" spans="1:4" ht="12.5">
      <c r="A103" s="76" t="s">
        <v>80</v>
      </c>
      <c r="B103" s="80">
        <v>95.98</v>
      </c>
      <c r="C103" s="80">
        <v>95</v>
      </c>
      <c r="D103" s="70"/>
    </row>
    <row r="104" spans="1:4" ht="12.5">
      <c r="A104" s="76" t="s">
        <v>73</v>
      </c>
      <c r="B104" s="77">
        <v>30.67</v>
      </c>
      <c r="C104" s="77">
        <v>28.1</v>
      </c>
      <c r="D104" s="70"/>
    </row>
    <row r="105" spans="1:4" ht="12">
      <c r="A105" s="70"/>
      <c r="B105" s="70"/>
      <c r="C105" s="70"/>
      <c r="D105" s="70"/>
    </row>
    <row r="106" spans="1:4" ht="12.5">
      <c r="A106" s="78" t="s">
        <v>77</v>
      </c>
      <c r="B106" s="70"/>
      <c r="C106" s="70"/>
      <c r="D106" s="70"/>
    </row>
    <row r="107" spans="1:4" ht="12.5">
      <c r="A107" s="78" t="s">
        <v>46</v>
      </c>
      <c r="B107" s="78" t="s">
        <v>78</v>
      </c>
      <c r="C107" s="70"/>
      <c r="D107" s="70"/>
    </row>
    <row r="108" spans="1:4" ht="12">
      <c r="A108" s="70"/>
      <c r="B108" s="70"/>
      <c r="C108" s="70"/>
      <c r="D108" s="7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Stavros.LAZAROU@ec.europa.eu</dc:creator>
  <cp:keywords/>
  <dc:description/>
  <cp:lastModifiedBy>LAZAROU Stavros (ESTAT)</cp:lastModifiedBy>
  <cp:lastPrinted>2011-11-16T14:38:52Z</cp:lastPrinted>
  <dcterms:created xsi:type="dcterms:W3CDTF">1996-10-14T23:33:28Z</dcterms:created>
  <dcterms:modified xsi:type="dcterms:W3CDTF">2023-02-17T08:22:58Z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1090608926</vt:i4>
  </property>
  <property fmtid="{D5CDD505-2E9C-101B-9397-08002B2CF9AE}" pid="3" name="_NewReviewCycle">
    <vt:lpwstr/>
  </property>
  <property fmtid="{D5CDD505-2E9C-101B-9397-08002B2CF9AE}" pid="4" name="_EmailSubject">
    <vt:lpwstr>YB continued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