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49216" windowWidth="29040" windowHeight="15840" tabRatio="882" activeTab="5"/>
  </bookViews>
  <sheets>
    <sheet name="Figure 1" sheetId="4" r:id="rId1"/>
    <sheet name="Figure 2" sheetId="5" r:id="rId2"/>
    <sheet name="Figure 3" sheetId="19" r:id="rId3"/>
    <sheet name="Figure 4" sheetId="7" r:id="rId4"/>
    <sheet name="Figure 5" sheetId="11" r:id="rId5"/>
    <sheet name="Figure 6" sheetId="8" r:id="rId6"/>
    <sheet name="Figure 7" sheetId="12" r:id="rId7"/>
    <sheet name="Figure 8" sheetId="9" r:id="rId8"/>
    <sheet name="Figure 9" sheetId="13" r:id="rId9"/>
    <sheet name="Figure 10" sheetId="17" r:id="rId10"/>
    <sheet name="Sheet1" sheetId="18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<sst xmlns="http://schemas.openxmlformats.org/spreadsheetml/2006/main" count="826" uniqueCount="139">
  <si>
    <t>United Kingdom</t>
  </si>
  <si>
    <t>United States</t>
  </si>
  <si>
    <t>Switzerland</t>
  </si>
  <si>
    <t>Japan</t>
  </si>
  <si>
    <t>Brazil</t>
  </si>
  <si>
    <t>Norway</t>
  </si>
  <si>
    <t>India</t>
  </si>
  <si>
    <t>Singapore</t>
  </si>
  <si>
    <t>Mexico</t>
  </si>
  <si>
    <t>Canada</t>
  </si>
  <si>
    <t>Australia</t>
  </si>
  <si>
    <t>Indonesia</t>
  </si>
  <si>
    <t>Egypt</t>
  </si>
  <si>
    <t>South Africa</t>
  </si>
  <si>
    <t xml:space="preserve">Dataset: </t>
  </si>
  <si>
    <t xml:space="preserve">Last updated: </t>
  </si>
  <si>
    <t>Time frequency</t>
  </si>
  <si>
    <t>Annual</t>
  </si>
  <si>
    <t>Currency</t>
  </si>
  <si>
    <t>Million euro</t>
  </si>
  <si>
    <t>Geopolitical entity (partner)</t>
  </si>
  <si>
    <t>Extra-EU27 (from 2020)</t>
  </si>
  <si>
    <t>Geopolitical entity (reporting)</t>
  </si>
  <si>
    <t>European Union - 27 countries (from 2020)</t>
  </si>
  <si>
    <t>TIME</t>
  </si>
  <si>
    <t>2021</t>
  </si>
  <si>
    <t>STK_FLOW (Labels)</t>
  </si>
  <si>
    <t>Credit</t>
  </si>
  <si>
    <t>Debit</t>
  </si>
  <si>
    <t>BOP_ITEM (Labels)</t>
  </si>
  <si>
    <t/>
  </si>
  <si>
    <t>Services: Other business services</t>
  </si>
  <si>
    <t>Services: Research and development services</t>
  </si>
  <si>
    <t>Services: Professional and management consulting services</t>
  </si>
  <si>
    <t>Services: Technical, trade-related, and other business services</t>
  </si>
  <si>
    <t>Special value</t>
  </si>
  <si>
    <t>:</t>
  </si>
  <si>
    <t>not available</t>
  </si>
  <si>
    <t>Stock or flow</t>
  </si>
  <si>
    <t>PARTNER (Labels)</t>
  </si>
  <si>
    <t>Russia</t>
  </si>
  <si>
    <t>South Korea</t>
  </si>
  <si>
    <t>Hong Kong</t>
  </si>
  <si>
    <t>Türkiye</t>
  </si>
  <si>
    <t>Taiwan</t>
  </si>
  <si>
    <t>Malaysia</t>
  </si>
  <si>
    <t>Chile</t>
  </si>
  <si>
    <t>Thailand</t>
  </si>
  <si>
    <t>Argentina</t>
  </si>
  <si>
    <t>Nigeria</t>
  </si>
  <si>
    <t>Morocco</t>
  </si>
  <si>
    <t>Philippines</t>
  </si>
  <si>
    <t>New Zealand</t>
  </si>
  <si>
    <t>Liechtenstein</t>
  </si>
  <si>
    <t>Uruguay</t>
  </si>
  <si>
    <t>Iceland</t>
  </si>
  <si>
    <t>Venezuela</t>
  </si>
  <si>
    <t>Balance</t>
  </si>
  <si>
    <t>BOP_item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</si>
  <si>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</si>
  <si>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</si>
  <si>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</si>
  <si>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</si>
  <si>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</si>
  <si>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</si>
  <si>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</si>
  <si>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</si>
  <si>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</si>
  <si>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</si>
  <si>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</si>
  <si>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In EUR 1 000 million</t>
  </si>
  <si>
    <t>Exports</t>
  </si>
  <si>
    <t>Imports</t>
  </si>
  <si>
    <t>Increase/Decrease from a year to another</t>
  </si>
  <si>
    <t>Total Debit (imports in 1000 million EUR)</t>
  </si>
  <si>
    <t>Total DEBIT (imports)</t>
  </si>
  <si>
    <t>Divided by 1000</t>
  </si>
  <si>
    <t>% Research and development services</t>
  </si>
  <si>
    <t>% Professional and management consulting services</t>
  </si>
  <si>
    <t>% Technical, trade-related, and other business services</t>
  </si>
  <si>
    <t>Sum</t>
  </si>
  <si>
    <t>Percentage</t>
  </si>
  <si>
    <t>IMPORTS</t>
  </si>
  <si>
    <t>EXPORTS</t>
  </si>
  <si>
    <t>Total CREDIT (exports)</t>
  </si>
  <si>
    <t>Total Credit (exports in 1000 million EUR)</t>
  </si>
  <si>
    <t>Research and development services</t>
  </si>
  <si>
    <t>Professional and management consulting services</t>
  </si>
  <si>
    <t>Technical, trade-related, and other business services</t>
  </si>
  <si>
    <t>Sum Top 10</t>
  </si>
  <si>
    <t>Extra EU</t>
  </si>
  <si>
    <t>Others (=Extra EU-Sum top 10)</t>
  </si>
  <si>
    <t>Others</t>
  </si>
  <si>
    <t>Total</t>
  </si>
  <si>
    <t>30/01/2024 11:00</t>
  </si>
  <si>
    <t>2022</t>
  </si>
  <si>
    <t>International trade in services (since 2010) (BPM6) [BOP_ITS6_DET__custom_9613791]</t>
  </si>
  <si>
    <t>Data extracted on 01/02/2024 18:17:50 from [ESTAT]</t>
  </si>
  <si>
    <t>Data extracted on 01/02/2024 18:23:39 from [ESTAT]</t>
  </si>
  <si>
    <t>International trade in services (since 2010) (BPM6) [BOP_ITS6_DET__custom_9613898]</t>
  </si>
  <si>
    <t>Data extracted on 01/02/2024 18:25:55 from [ESTAT]</t>
  </si>
  <si>
    <t>International trade in services (since 2010) (BPM6) [BOP_ITS6_DET__custom_9613942]</t>
  </si>
  <si>
    <t>Data extracted on 01/02/2024 18:28:05 from [ESTAT]</t>
  </si>
  <si>
    <t>International trade in services (since 2010) (BPM6) [BOP_ITS6_DET__custom_9613978]</t>
  </si>
  <si>
    <t>Data extracted on 01/02/2024 18:30:22 from [ESTAT]</t>
  </si>
  <si>
    <t>International trade in services (since 2010) (BPM6) [BOP_ITS6_DET__custom_9614004]</t>
  </si>
  <si>
    <t>Data extracted on 01/02/2024 18:34:18 from [ESTAT]</t>
  </si>
  <si>
    <t>International trade in services (since 2010) (BPM6) [BOP_ITS6_DET__custom_9614082]</t>
  </si>
  <si>
    <t>Data extracted on 01/02/2024 18:40:31 from [ESTAT]</t>
  </si>
  <si>
    <t>International trade in services (since 2010) (BPM6) [BOP_ITS6_DET__custom_9614187]</t>
  </si>
  <si>
    <t>Data extracted on 01/02/2024 18:42:02 from [ESTAT]</t>
  </si>
  <si>
    <t>International trade in services (since 2010) (BPM6) [BOP_ITS6_DET__custom_9614209]</t>
  </si>
  <si>
    <t>Data extracted on 01/02/2024 18:59:38 from [ESTAT]</t>
  </si>
  <si>
    <t>Data extracted on 01/02/2024 19:04:00 from [ESTAT]</t>
  </si>
  <si>
    <t>International trade in services (since 2010) (BPM6) [BOP_ITS6_DET__custom_9614689]</t>
  </si>
  <si>
    <t>Data extracted on 01/02/2024 19:04:53 from [ESTAT]</t>
  </si>
  <si>
    <t>International trade in services (since 2010) (BPM6) [BOP_ITS6_DET__custom_9614703]</t>
  </si>
  <si>
    <t>Data extracted on 01/02/2024 19:06:53 from [ESTAT]</t>
  </si>
  <si>
    <t>International trade in services (since 2010) (BPM6) [BOP_ITS6_DET__custom_9614741]</t>
  </si>
  <si>
    <t>Data extracted on 01/02/2024 19:10:09 from [ESTAT]</t>
  </si>
  <si>
    <t>International trade in services (since 2010) (BPM6) [BOP_ITS6_DET__custom_9614811]</t>
  </si>
  <si>
    <t>Data extracted on 01/02/2024 19:11:03 from [ESTAT]</t>
  </si>
  <si>
    <t>International trade in services (since 2010) (BPM6) [BOP_ITS6_DET__custom_9614825]</t>
  </si>
  <si>
    <t>EU trade in Other business services with extra-EU, 2010-2022</t>
  </si>
  <si>
    <t>Figure 2: Contributions of Other business services sub-categories to imports of EU, 2010-2022</t>
  </si>
  <si>
    <t>Main trading partners' share of EU in Other business services, 2022</t>
  </si>
  <si>
    <t>Evolution of Research and development services trade for EU, 2010-2022</t>
  </si>
  <si>
    <t>Main trading partners' share of EU in R&amp;D services, 2022</t>
  </si>
  <si>
    <t>Evolution of Professional and management consulting services trade for EU, 2010-2022</t>
  </si>
  <si>
    <t>Main trading partners' share of EU imports and exports of Professional and management consulting services with extra-EU, 2022</t>
  </si>
  <si>
    <t>Evolution of Technical, trade-related and other business services trade for EU, 2010-2022</t>
  </si>
  <si>
    <t>Main trading partners' share of EU imports and exports of Technical, trade-related, and other business services with extra-EU, 2022</t>
  </si>
  <si>
    <t>(*) Except Hong Kong</t>
  </si>
  <si>
    <t>China(*)</t>
  </si>
  <si>
    <t>Figure 3: Contributions of Other business services sub-categories to exports of EU, 2010-2022</t>
  </si>
  <si>
    <r>
      <t>Source:</t>
    </r>
    <r>
      <rPr>
        <sz val="10"/>
        <color indexed="8"/>
        <rFont val="Arial"/>
        <family val="2"/>
      </rPr>
      <t xml:space="preserve"> Eurostat (online data code: BOP_ITS6_DET)</t>
    </r>
  </si>
  <si>
    <t>(€ billion)</t>
  </si>
  <si>
    <r>
      <t>Source:</t>
    </r>
    <r>
      <rPr>
        <sz val="10"/>
        <color theme="1"/>
        <rFont val="Arial"/>
        <family val="2"/>
      </rPr>
      <t xml:space="preserve"> Eurostat (online data code: BOP_ITS6_DET)</t>
    </r>
  </si>
  <si>
    <t>International trade in services (since 2010) (BPM6) [BOP_ITS6_DET__custom_9652937]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</si>
</sst>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##########"/>
    <numFmt numFmtId="165" formatCode="#,##0.0"/>
    <numFmt numFmtId="166" formatCode="0.0%"/>
  </numFmts>
  <fonts count="24">
    <font>
      <sz val="9"/>
      <color theme="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bgColor indexed="22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 applyAlignment="1">
      <alignment horizontal="left"/>
    </xf>
    <xf numFmtId="0" fontId="3" fillId="0" borderId="0" xfId="20" applyFont="1" applyFill="1" applyAlignment="1">
      <alignment horizontal="left"/>
      <protection/>
    </xf>
    <xf numFmtId="0" fontId="5" fillId="0" borderId="0" xfId="20" applyFont="1" applyAlignment="1">
      <alignment/>
      <protection/>
    </xf>
    <xf numFmtId="0" fontId="6" fillId="0" borderId="0" xfId="0" applyFont="1" applyAlignment="1">
      <alignment horizontal="left"/>
    </xf>
    <xf numFmtId="0" fontId="4" fillId="0" borderId="0" xfId="0" applyFont="1"/>
    <xf numFmtId="0" fontId="5" fillId="0" borderId="0" xfId="20" applyFont="1">
      <alignment/>
      <protection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right" vertical="center" shrinkToFit="1"/>
    </xf>
    <xf numFmtId="164" fontId="1" fillId="5" borderId="0" xfId="0" applyNumberFormat="1" applyFont="1" applyFill="1" applyAlignment="1">
      <alignment horizontal="right" vertical="center" shrinkToFit="1"/>
    </xf>
    <xf numFmtId="166" fontId="4" fillId="0" borderId="0" xfId="15" applyNumberFormat="1" applyFont="1"/>
    <xf numFmtId="164" fontId="1" fillId="0" borderId="0" xfId="0" applyNumberFormat="1" applyFont="1" applyAlignment="1">
      <alignment horizontal="right" vertical="center" shrinkToFit="1"/>
    </xf>
    <xf numFmtId="165" fontId="1" fillId="5" borderId="0" xfId="0" applyNumberFormat="1" applyFont="1" applyFill="1" applyAlignment="1">
      <alignment horizontal="right" vertical="center" shrinkToFit="1"/>
    </xf>
    <xf numFmtId="0" fontId="3" fillId="0" borderId="2" xfId="20" applyFont="1" applyBorder="1">
      <alignment/>
      <protection/>
    </xf>
    <xf numFmtId="0" fontId="7" fillId="0" borderId="2" xfId="20" applyFont="1" applyFill="1" applyBorder="1" applyAlignment="1">
      <alignment horizontal="left" vertical="center"/>
      <protection/>
    </xf>
    <xf numFmtId="0" fontId="1" fillId="0" borderId="2" xfId="20" applyFont="1" applyBorder="1">
      <alignment/>
      <protection/>
    </xf>
    <xf numFmtId="165" fontId="1" fillId="0" borderId="2" xfId="20" applyNumberFormat="1" applyFont="1" applyBorder="1">
      <alignment/>
      <protection/>
    </xf>
    <xf numFmtId="166" fontId="1" fillId="0" borderId="2" xfId="21" applyNumberFormat="1" applyFont="1" applyFill="1" applyBorder="1"/>
    <xf numFmtId="165" fontId="1" fillId="6" borderId="2" xfId="20" applyNumberFormat="1" applyFont="1" applyFill="1" applyBorder="1">
      <alignment/>
      <protection/>
    </xf>
    <xf numFmtId="166" fontId="1" fillId="6" borderId="2" xfId="21" applyNumberFormat="1" applyFont="1" applyFill="1" applyBorder="1"/>
    <xf numFmtId="0" fontId="1" fillId="0" borderId="0" xfId="20" applyFont="1" applyAlignment="1">
      <alignment horizontal="left" vertical="center"/>
      <protection/>
    </xf>
    <xf numFmtId="0" fontId="4" fillId="7" borderId="0" xfId="0" applyFont="1" applyFill="1"/>
    <xf numFmtId="0" fontId="10" fillId="0" borderId="0" xfId="0" applyFont="1" applyAlignment="1">
      <alignment horizontal="left" vertical="center" readingOrder="1"/>
    </xf>
    <xf numFmtId="0" fontId="5" fillId="0" borderId="0" xfId="20" applyFont="1" applyAlignment="1">
      <alignment horizontal="left"/>
      <protection/>
    </xf>
    <xf numFmtId="0" fontId="4" fillId="0" borderId="2" xfId="0" applyFont="1" applyBorder="1"/>
    <xf numFmtId="0" fontId="9" fillId="6" borderId="2" xfId="0" applyFont="1" applyFill="1" applyBorder="1"/>
    <xf numFmtId="165" fontId="9" fillId="0" borderId="2" xfId="0" applyNumberFormat="1" applyFont="1" applyBorder="1"/>
    <xf numFmtId="0" fontId="9" fillId="6" borderId="0" xfId="0" applyFont="1" applyFill="1"/>
    <xf numFmtId="0" fontId="4" fillId="6" borderId="0" xfId="0" applyFont="1" applyFill="1"/>
    <xf numFmtId="0" fontId="9" fillId="6" borderId="2" xfId="20" applyFont="1" applyFill="1" applyBorder="1">
      <alignment/>
      <protection/>
    </xf>
    <xf numFmtId="0" fontId="1" fillId="6" borderId="2" xfId="20" applyFont="1" applyFill="1" applyBorder="1" applyAlignment="1">
      <alignment/>
      <protection/>
    </xf>
    <xf numFmtId="0" fontId="9" fillId="0" borderId="2" xfId="0" applyFont="1" applyBorder="1"/>
    <xf numFmtId="165" fontId="1" fillId="0" borderId="2" xfId="20" applyNumberFormat="1" applyFont="1" applyFill="1" applyBorder="1" applyAlignment="1">
      <alignment/>
      <protection/>
    </xf>
    <xf numFmtId="165" fontId="1" fillId="0" borderId="3" xfId="20" applyNumberFormat="1" applyFont="1" applyFill="1" applyBorder="1" applyAlignment="1">
      <alignment/>
      <protection/>
    </xf>
    <xf numFmtId="0" fontId="1" fillId="6" borderId="2" xfId="20" applyNumberFormat="1" applyFont="1" applyFill="1" applyBorder="1" applyAlignment="1">
      <alignment/>
      <protection/>
    </xf>
    <xf numFmtId="0" fontId="9" fillId="0" borderId="2" xfId="20" applyFont="1" applyBorder="1">
      <alignment/>
      <protection/>
    </xf>
    <xf numFmtId="166" fontId="3" fillId="0" borderId="2" xfId="15" applyNumberFormat="1" applyFont="1" applyBorder="1"/>
    <xf numFmtId="166" fontId="3" fillId="6" borderId="2" xfId="15" applyNumberFormat="1" applyFont="1" applyFill="1" applyBorder="1"/>
    <xf numFmtId="0" fontId="3" fillId="0" borderId="0" xfId="20" applyFont="1">
      <alignment/>
      <protection/>
    </xf>
    <xf numFmtId="0" fontId="11" fillId="0" borderId="0" xfId="20" applyFont="1" applyAlignment="1">
      <alignment horizontal="left"/>
      <protection/>
    </xf>
    <xf numFmtId="0" fontId="1" fillId="8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9" fillId="6" borderId="0" xfId="0" applyNumberFormat="1" applyFont="1" applyFill="1"/>
    <xf numFmtId="0" fontId="9" fillId="6" borderId="0" xfId="0" applyFont="1" applyFill="1" quotePrefix="1"/>
    <xf numFmtId="165" fontId="9" fillId="6" borderId="0" xfId="0" applyNumberFormat="1" applyFont="1" applyFill="1"/>
    <xf numFmtId="4" fontId="4" fillId="6" borderId="2" xfId="0" applyNumberFormat="1" applyFont="1" applyFill="1" applyBorder="1"/>
    <xf numFmtId="4" fontId="6" fillId="6" borderId="2" xfId="0" applyNumberFormat="1" applyFont="1" applyFill="1" applyBorder="1" applyAlignment="1">
      <alignment horizontal="center"/>
    </xf>
    <xf numFmtId="9" fontId="4" fillId="6" borderId="2" xfId="15" applyNumberFormat="1" applyFont="1" applyFill="1" applyBorder="1"/>
    <xf numFmtId="166" fontId="4" fillId="6" borderId="2" xfId="15" applyNumberFormat="1" applyFont="1" applyFill="1" applyBorder="1"/>
    <xf numFmtId="4" fontId="4" fillId="0" borderId="2" xfId="0" applyNumberFormat="1" applyFont="1" applyFill="1" applyBorder="1"/>
    <xf numFmtId="9" fontId="4" fillId="0" borderId="2" xfId="15" applyNumberFormat="1" applyFont="1" applyFill="1" applyBorder="1"/>
    <xf numFmtId="166" fontId="4" fillId="0" borderId="2" xfId="15" applyNumberFormat="1" applyFont="1" applyFill="1" applyBorder="1"/>
    <xf numFmtId="4" fontId="6" fillId="0" borderId="2" xfId="0" applyNumberFormat="1" applyFont="1" applyFill="1" applyBorder="1"/>
    <xf numFmtId="9" fontId="9" fillId="0" borderId="2" xfId="15" applyNumberFormat="1" applyFont="1" applyFill="1" applyBorder="1"/>
    <xf numFmtId="166" fontId="9" fillId="0" borderId="2" xfId="15" applyNumberFormat="1" applyFont="1" applyFill="1" applyBorder="1"/>
    <xf numFmtId="0" fontId="1" fillId="0" borderId="2" xfId="20" applyFont="1" applyFill="1" applyBorder="1">
      <alignment/>
      <protection/>
    </xf>
    <xf numFmtId="165" fontId="1" fillId="6" borderId="2" xfId="20" applyNumberFormat="1" applyFont="1" applyFill="1" applyBorder="1" applyAlignment="1">
      <alignment/>
      <protection/>
    </xf>
    <xf numFmtId="165" fontId="1" fillId="9" borderId="2" xfId="20" applyNumberFormat="1" applyFont="1" applyFill="1" applyBorder="1" applyAlignment="1">
      <alignment/>
      <protection/>
    </xf>
    <xf numFmtId="165" fontId="1" fillId="10" borderId="2" xfId="20" applyNumberFormat="1" applyFont="1" applyFill="1" applyBorder="1" applyAlignment="1">
      <alignment/>
      <protection/>
    </xf>
    <xf numFmtId="164" fontId="1" fillId="0" borderId="0" xfId="0" applyNumberFormat="1" applyFont="1" applyFill="1" applyAlignment="1">
      <alignment horizontal="right" vertical="center" shrinkToFit="1"/>
    </xf>
    <xf numFmtId="0" fontId="12" fillId="0" borderId="0" xfId="0" applyFont="1"/>
    <xf numFmtId="9" fontId="4" fillId="0" borderId="0" xfId="15" applyFont="1"/>
    <xf numFmtId="0" fontId="8" fillId="2" borderId="1" xfId="0" applyFont="1" applyFill="1" applyBorder="1" applyAlignment="1">
      <alignment horizontal="center" vertical="center"/>
    </xf>
    <xf numFmtId="9" fontId="4" fillId="0" borderId="0" xfId="15" applyNumberFormat="1" applyFont="1"/>
    <xf numFmtId="166" fontId="1" fillId="8" borderId="2" xfId="21" applyNumberFormat="1" applyFont="1" applyFill="1" applyBorder="1"/>
    <xf numFmtId="0" fontId="13" fillId="0" borderId="0" xfId="0" applyFont="1" applyAlignment="1">
      <alignment horizontal="left"/>
    </xf>
    <xf numFmtId="0" fontId="14" fillId="0" borderId="0" xfId="20" applyFont="1" applyFill="1" applyAlignment="1">
      <alignment horizontal="left"/>
      <protection/>
    </xf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0" fillId="7" borderId="0" xfId="0" applyFill="1"/>
    <xf numFmtId="0" fontId="16" fillId="4" borderId="1" xfId="0" applyFont="1" applyFill="1" applyBorder="1" applyAlignment="1">
      <alignment horizontal="left" vertical="center"/>
    </xf>
    <xf numFmtId="164" fontId="17" fillId="0" borderId="0" xfId="0" applyNumberFormat="1" applyFont="1" applyAlignment="1">
      <alignment horizontal="right" vertical="center" shrinkToFit="1"/>
    </xf>
    <xf numFmtId="164" fontId="17" fillId="5" borderId="0" xfId="0" applyNumberFormat="1" applyFont="1" applyFill="1" applyAlignment="1">
      <alignment horizontal="right" vertical="center" shrinkToFit="1"/>
    </xf>
    <xf numFmtId="165" fontId="17" fillId="0" borderId="0" xfId="0" applyNumberFormat="1" applyFont="1" applyAlignment="1">
      <alignment horizontal="right" vertical="center" shrinkToFit="1"/>
    </xf>
    <xf numFmtId="165" fontId="17" fillId="5" borderId="0" xfId="0" applyNumberFormat="1" applyFont="1" applyFill="1" applyAlignment="1">
      <alignment horizontal="right" vertical="center" shrinkToFit="1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6" borderId="2" xfId="20" applyFont="1" applyFill="1" applyBorder="1" applyAlignment="1">
      <alignment horizontal="center"/>
      <protection/>
    </xf>
    <xf numFmtId="0" fontId="9" fillId="6" borderId="3" xfId="20" applyFont="1" applyFill="1" applyBorder="1" applyAlignment="1">
      <alignment horizontal="center"/>
      <protection/>
    </xf>
    <xf numFmtId="0" fontId="9" fillId="6" borderId="4" xfId="20" applyFont="1" applyFill="1" applyBorder="1" applyAlignment="1">
      <alignment horizontal="center"/>
      <protection/>
    </xf>
    <xf numFmtId="0" fontId="9" fillId="6" borderId="5" xfId="20" applyFont="1" applyFill="1" applyBorder="1" applyAlignment="1">
      <alignment horizontal="center"/>
      <protection/>
    </xf>
    <xf numFmtId="0" fontId="8" fillId="11" borderId="1" xfId="0" applyFont="1" applyFill="1" applyBorder="1" applyAlignment="1">
      <alignment horizontal="center" vertical="center"/>
    </xf>
    <xf numFmtId="0" fontId="9" fillId="6" borderId="3" xfId="20" applyFont="1" applyFill="1" applyBorder="1" applyAlignment="1">
      <alignment horizontal="left"/>
      <protection/>
    </xf>
    <xf numFmtId="0" fontId="9" fillId="6" borderId="4" xfId="20" applyFont="1" applyFill="1" applyBorder="1" applyAlignment="1">
      <alignment horizontal="left"/>
      <protection/>
    </xf>
    <xf numFmtId="0" fontId="9" fillId="6" borderId="5" xfId="20" applyFont="1" applyFill="1" applyBorder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Other business services with extra-EU,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25"/>
          <c:w val="0.9707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1'!$A$38:$A$50</c:f>
              <c:strCache/>
            </c:strRef>
          </c:cat>
          <c:val>
            <c:numRef>
              <c:f>'Figure 1'!$B$38:$B$50</c:f>
              <c:numCache/>
            </c:numRef>
          </c:val>
          <c:smooth val="0"/>
        </c:ser>
        <c:ser>
          <c:idx val="1"/>
          <c:order val="1"/>
          <c:tx>
            <c:strRef>
              <c:f>'Figure 1'!$C$37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1'!$A$38:$A$50</c:f>
              <c:strCache/>
            </c:strRef>
          </c:cat>
          <c:val>
            <c:numRef>
              <c:f>'Figure 1'!$C$38:$C$50</c:f>
              <c:numCache/>
            </c:numRef>
          </c:val>
          <c:smooth val="0"/>
        </c:ser>
        <c:ser>
          <c:idx val="2"/>
          <c:order val="2"/>
          <c:tx>
            <c:strRef>
              <c:f>'Figure 1'!$D$37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1'!$A$38:$A$50</c:f>
              <c:strCache/>
            </c:strRef>
          </c:cat>
          <c:val>
            <c:numRef>
              <c:f>'Figure 1'!$D$38:$D$50</c:f>
              <c:numCache/>
            </c:numRef>
          </c:val>
          <c:smooth val="0"/>
        </c:ser>
        <c:marker val="1"/>
        <c:axId val="43034325"/>
        <c:axId val="51764606"/>
      </c:lineChart>
      <c:catAx>
        <c:axId val="4303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64606"/>
        <c:crosses val="autoZero"/>
        <c:auto val="1"/>
        <c:lblOffset val="100"/>
        <c:noMultiLvlLbl val="0"/>
      </c:catAx>
      <c:valAx>
        <c:axId val="51764606"/>
        <c:scaling>
          <c:orientation val="minMax"/>
          <c:max val="4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30343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56"/>
          <c:w val="0.33125"/>
          <c:h val="0.03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in R&amp;D services, 2022</a:t>
            </a:r>
          </a:p>
        </c:rich>
      </c:tx>
      <c:layout>
        <c:manualLayout>
          <c:xMode val="edge"/>
          <c:yMode val="edge"/>
          <c:x val="0.0047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6'!$A$1:$A$2</c:f>
              <c:strCache/>
            </c:strRef>
          </c:cat>
          <c:val>
            <c:numRef>
              <c:f>'Figure 6'!$B$1:$B$2</c:f>
              <c:numCache/>
            </c:numRef>
          </c:val>
        </c:ser>
        <c:axId val="48593175"/>
        <c:axId val="34685392"/>
      </c:barChart>
      <c:catAx>
        <c:axId val="48593175"/>
        <c:scaling>
          <c:orientation val="minMax"/>
        </c:scaling>
        <c:axPos val="b"/>
        <c:delete val="1"/>
        <c:majorTickMark val="out"/>
        <c:minorTickMark val="none"/>
        <c:tickLblPos val="nextTo"/>
        <c:crossAx val="34685392"/>
        <c:crosses val="autoZero"/>
        <c:auto val="1"/>
        <c:lblOffset val="100"/>
        <c:noMultiLvlLbl val="0"/>
      </c:catAx>
      <c:valAx>
        <c:axId val="34685392"/>
        <c:scaling>
          <c:orientation val="minMax"/>
        </c:scaling>
        <c:axPos val="l"/>
        <c:delete val="1"/>
        <c:majorTickMark val="out"/>
        <c:minorTickMark val="none"/>
        <c:tickLblPos val="nextTo"/>
        <c:crossAx val="4859317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Professional and management consulting services trade for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5"/>
          <c:w val="0.97075"/>
          <c:h val="0.653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7'!$A$38:$A$50</c:f>
              <c:strCache/>
            </c:strRef>
          </c:cat>
          <c:val>
            <c:numRef>
              <c:f>'Figure 7'!$B$38:$B$50</c:f>
              <c:numCache/>
            </c:numRef>
          </c:val>
          <c:smooth val="0"/>
        </c:ser>
        <c:ser>
          <c:idx val="1"/>
          <c:order val="1"/>
          <c:tx>
            <c:strRef>
              <c:f>'Figure 7'!$C$37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7'!$A$38:$A$50</c:f>
              <c:strCache/>
            </c:strRef>
          </c:cat>
          <c:val>
            <c:numRef>
              <c:f>'Figure 7'!$C$38:$C$50</c:f>
              <c:numCache/>
            </c:numRef>
          </c:val>
          <c:smooth val="0"/>
        </c:ser>
        <c:ser>
          <c:idx val="2"/>
          <c:order val="2"/>
          <c:tx>
            <c:strRef>
              <c:f>'Figure 7'!$D$37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7'!$A$38:$A$50</c:f>
              <c:strCache/>
            </c:strRef>
          </c:cat>
          <c:val>
            <c:numRef>
              <c:f>'Figure 7'!$D$38:$D$50</c:f>
              <c:numCache/>
            </c:numRef>
          </c:val>
          <c:smooth val="0"/>
        </c:ser>
        <c:marker val="1"/>
        <c:axId val="43733073"/>
        <c:axId val="58053338"/>
      </c:lineChart>
      <c:catAx>
        <c:axId val="4373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53338"/>
        <c:crosses val="autoZero"/>
        <c:auto val="1"/>
        <c:lblOffset val="100"/>
        <c:noMultiLvlLbl val="0"/>
      </c:catAx>
      <c:valAx>
        <c:axId val="5805333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37330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5075"/>
          <c:w val="0.266"/>
          <c:h val="0.03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8'!$G$17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1975"/>
                  <c:y val="-0.03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75"/>
                  <c:y val="0.03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2"/>
                  <c:y val="-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475"/>
                  <c:y val="0.05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4175"/>
                  <c:y val="0.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4175"/>
                  <c:y val="0.07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4675"/>
                  <c:y val="0.03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565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245"/>
                  <c:y val="-0.04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2475"/>
                  <c:y val="-0.09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.005"/>
                  <c:y val="-0.03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8'!$F$18:$F$28</c:f>
              <c:strCache/>
            </c:strRef>
          </c:cat>
          <c:val>
            <c:numRef>
              <c:f>'Figure 8'!$G$18:$G$28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"/>
          <c:w val="0.49375"/>
          <c:h val="0.584"/>
        </c:manualLayout>
      </c:layout>
      <c:pieChart>
        <c:varyColors val="1"/>
        <c:ser>
          <c:idx val="0"/>
          <c:order val="0"/>
          <c:tx>
            <c:strRef>
              <c:f>'Figure 8'!$O$17</c:f>
              <c:strCache>
                <c:ptCount val="1"/>
                <c:pt idx="0">
                  <c:v>Imports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2475"/>
                  <c:y val="-0.07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7625"/>
                  <c:y val="0.01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95"/>
                  <c:y val="0.11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3675"/>
                  <c:y val="0.12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925"/>
                  <c:y val="0.09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6625"/>
                  <c:y val="0.05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59"/>
                  <c:y val="0.01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6625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245"/>
                  <c:y val="-0.07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1225"/>
                  <c:y val="-0.13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.01475"/>
                  <c:y val="-0.04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8'!$N$18:$N$28</c:f>
              <c:strCache/>
            </c:strRef>
          </c:cat>
          <c:val>
            <c:numRef>
              <c:f>'Figure 8'!$O$18:$O$28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imports and exports of Professional and management consulting services with extra-EU, 2022</a:t>
            </a:r>
          </a:p>
        </c:rich>
      </c:tx>
      <c:layout>
        <c:manualLayout>
          <c:xMode val="edge"/>
          <c:yMode val="edge"/>
          <c:x val="0.00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8'!$A$1:$A$2</c:f>
              <c:strCache/>
            </c:strRef>
          </c:cat>
          <c:val>
            <c:numRef>
              <c:f>'Figure 8'!$B$1:$B$2</c:f>
              <c:numCache/>
            </c:numRef>
          </c:val>
        </c:ser>
        <c:axId val="52717995"/>
        <c:axId val="4699908"/>
      </c:barChart>
      <c:catAx>
        <c:axId val="52717995"/>
        <c:scaling>
          <c:orientation val="minMax"/>
        </c:scaling>
        <c:axPos val="b"/>
        <c:delete val="1"/>
        <c:majorTickMark val="out"/>
        <c:minorTickMark val="none"/>
        <c:tickLblPos val="nextTo"/>
        <c:crossAx val="4699908"/>
        <c:crosses val="autoZero"/>
        <c:auto val="1"/>
        <c:lblOffset val="100"/>
        <c:noMultiLvlLbl val="0"/>
      </c:catAx>
      <c:valAx>
        <c:axId val="4699908"/>
        <c:scaling>
          <c:orientation val="minMax"/>
        </c:scaling>
        <c:axPos val="l"/>
        <c:delete val="1"/>
        <c:majorTickMark val="out"/>
        <c:minorTickMark val="none"/>
        <c:tickLblPos val="nextTo"/>
        <c:crossAx val="5271799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Technical, trade-related and other business services trade for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6532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9'!$A$38:$A$50</c:f>
              <c:strCache/>
            </c:strRef>
          </c:cat>
          <c:val>
            <c:numRef>
              <c:f>'Figure 9'!$B$38:$B$50</c:f>
              <c:numCache/>
            </c:numRef>
          </c:val>
          <c:smooth val="0"/>
        </c:ser>
        <c:ser>
          <c:idx val="1"/>
          <c:order val="1"/>
          <c:tx>
            <c:strRef>
              <c:f>'Figure 9'!$C$37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9'!$A$38:$A$50</c:f>
              <c:strCache/>
            </c:strRef>
          </c:cat>
          <c:val>
            <c:numRef>
              <c:f>'Figure 9'!$C$38:$C$50</c:f>
              <c:numCache/>
            </c:numRef>
          </c:val>
          <c:smooth val="0"/>
        </c:ser>
        <c:ser>
          <c:idx val="2"/>
          <c:order val="2"/>
          <c:tx>
            <c:strRef>
              <c:f>'Figure 9'!$D$37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9'!$A$38:$A$50</c:f>
              <c:strCache/>
            </c:strRef>
          </c:cat>
          <c:val>
            <c:numRef>
              <c:f>'Figure 9'!$D$38:$D$50</c:f>
              <c:numCache/>
            </c:numRef>
          </c:val>
          <c:smooth val="0"/>
        </c:ser>
        <c:marker val="1"/>
        <c:axId val="42299173"/>
        <c:axId val="45148238"/>
      </c:lineChart>
      <c:catAx>
        <c:axId val="4229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48238"/>
        <c:crosses val="autoZero"/>
        <c:auto val="1"/>
        <c:lblOffset val="100"/>
        <c:noMultiLvlLbl val="0"/>
      </c:catAx>
      <c:valAx>
        <c:axId val="4514823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22991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51"/>
          <c:w val="0.25975"/>
          <c:h val="0.02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725"/>
          <c:y val="0.23625"/>
          <c:w val="0.4945"/>
          <c:h val="0.5845"/>
        </c:manualLayout>
      </c:layout>
      <c:pieChart>
        <c:varyColors val="1"/>
        <c:ser>
          <c:idx val="0"/>
          <c:order val="0"/>
          <c:tx>
            <c:strRef>
              <c:f>'Figure 10'!$G$17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42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475"/>
                  <c:y val="0.0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47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52"/>
                  <c:y val="0.02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725"/>
                  <c:y val="0.07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4425"/>
                  <c:y val="0.07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8875"/>
                  <c:y val="0.04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111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0125"/>
                  <c:y val="-0.06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69"/>
                  <c:y val="-0.11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4925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10'!$F$18:$F$28</c:f>
              <c:strCache/>
            </c:strRef>
          </c:cat>
          <c:val>
            <c:numRef>
              <c:f>'Figure 10'!$G$18:$G$28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25"/>
          <c:w val="0.49375"/>
          <c:h val="0.5845"/>
        </c:manualLayout>
      </c:layout>
      <c:pieChart>
        <c:varyColors val="1"/>
        <c:ser>
          <c:idx val="0"/>
          <c:order val="0"/>
          <c:tx>
            <c:strRef>
              <c:f>'Figure 10'!$O$17</c:f>
              <c:strCache>
                <c:ptCount val="1"/>
                <c:pt idx="0">
                  <c:v>Imports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7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475"/>
                  <c:y val="0.02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345"/>
                  <c:y val="0.05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195"/>
                  <c:y val="0.04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7625"/>
                  <c:y val="0.01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3675"/>
                  <c:y val="-0.00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59"/>
                  <c:y val="-0.03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665"/>
                  <c:y val="-0.07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27"/>
                  <c:y val="-0.12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0475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10'!$N$18:$N$28</c:f>
              <c:strCache/>
            </c:strRef>
          </c:cat>
          <c:val>
            <c:numRef>
              <c:f>'Figure 10'!$O$18:$O$28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imports and exports of Technical, trade-related, and other business services with extra-EU, 2022</a:t>
            </a:r>
          </a:p>
        </c:rich>
      </c:tx>
      <c:layout>
        <c:manualLayout>
          <c:xMode val="edge"/>
          <c:yMode val="edge"/>
          <c:x val="0.0047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10'!$A$1:$A$2</c:f>
              <c:strCache/>
            </c:strRef>
          </c:cat>
          <c:val>
            <c:numRef>
              <c:f>'Figure 10'!$B$1:$B$2</c:f>
              <c:numCache/>
            </c:numRef>
          </c:val>
        </c:ser>
        <c:axId val="3680959"/>
        <c:axId val="33128632"/>
      </c:barChart>
      <c:catAx>
        <c:axId val="3680959"/>
        <c:scaling>
          <c:orientation val="minMax"/>
        </c:scaling>
        <c:axPos val="b"/>
        <c:delete val="1"/>
        <c:majorTickMark val="out"/>
        <c:minorTickMark val="none"/>
        <c:tickLblPos val="nextTo"/>
        <c:crossAx val="33128632"/>
        <c:crosses val="autoZero"/>
        <c:auto val="1"/>
        <c:lblOffset val="100"/>
        <c:noMultiLvlLbl val="0"/>
      </c:catAx>
      <c:valAx>
        <c:axId val="33128632"/>
        <c:scaling>
          <c:orientation val="minMax"/>
        </c:scaling>
        <c:axPos val="l"/>
        <c:delete val="1"/>
        <c:majorTickMark val="out"/>
        <c:minorTickMark val="none"/>
        <c:tickLblPos val="nextTo"/>
        <c:crossAx val="368095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Contributions of Other business services sub-categories to imports of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2'!$B$36</c:f>
              <c:strCache>
                <c:ptCount val="1"/>
                <c:pt idx="0">
                  <c:v>Research and development services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2'!$A$37:$A$49</c:f>
              <c:strCache/>
            </c:strRef>
          </c:cat>
          <c:val>
            <c:numRef>
              <c:f>'Figure 2'!$B$37:$B$49</c:f>
              <c:numCache/>
            </c:numRef>
          </c:val>
        </c:ser>
        <c:ser>
          <c:idx val="1"/>
          <c:order val="1"/>
          <c:tx>
            <c:strRef>
              <c:f>'Figure 2'!$C$36</c:f>
              <c:strCache>
                <c:ptCount val="1"/>
                <c:pt idx="0">
                  <c:v>Professional and management consulting services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2'!$A$37:$A$49</c:f>
              <c:strCache/>
            </c:strRef>
          </c:cat>
          <c:val>
            <c:numRef>
              <c:f>'Figure 2'!$C$37:$C$49</c:f>
              <c:numCache/>
            </c:numRef>
          </c:val>
        </c:ser>
        <c:ser>
          <c:idx val="2"/>
          <c:order val="2"/>
          <c:tx>
            <c:strRef>
              <c:f>'Figure 2'!$D$36</c:f>
              <c:strCache>
                <c:ptCount val="1"/>
                <c:pt idx="0">
                  <c:v>Technical, trade-related, and other business services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2'!$A$37:$A$49</c:f>
              <c:strCache/>
            </c:strRef>
          </c:cat>
          <c:val>
            <c:numRef>
              <c:f>'Figure 2'!$D$37:$D$49</c:f>
              <c:numCache/>
            </c:numRef>
          </c:val>
        </c:ser>
        <c:overlap val="100"/>
        <c:gapWidth val="75"/>
        <c:axId val="63228271"/>
        <c:axId val="32183528"/>
      </c:barChart>
      <c:catAx>
        <c:axId val="63228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83528"/>
        <c:crosses val="autoZero"/>
        <c:auto val="1"/>
        <c:lblOffset val="100"/>
        <c:noMultiLvlLbl val="0"/>
      </c:catAx>
      <c:valAx>
        <c:axId val="32183528"/>
        <c:scaling>
          <c:orientation val="minMax"/>
          <c:max val="4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32282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25"/>
          <c:y val="0.8105"/>
          <c:w val="0.68275"/>
          <c:h val="0.06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Contributions of Other business services sub-categories to exports of EU, 2010-2022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(€ billion)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9"/>
          <c:w val="0.97075"/>
          <c:h val="0.6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3'!$B$36</c:f>
              <c:strCache>
                <c:ptCount val="1"/>
                <c:pt idx="0">
                  <c:v>Research and development services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3'!$A$37:$A$49</c:f>
              <c:strCache/>
            </c:strRef>
          </c:cat>
          <c:val>
            <c:numRef>
              <c:f>'Figure 3'!$B$37:$B$49</c:f>
              <c:numCache/>
            </c:numRef>
          </c:val>
        </c:ser>
        <c:ser>
          <c:idx val="1"/>
          <c:order val="1"/>
          <c:tx>
            <c:strRef>
              <c:f>'Figure 3'!$C$36</c:f>
              <c:strCache>
                <c:ptCount val="1"/>
                <c:pt idx="0">
                  <c:v>Professional and management consulting services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3'!$A$37:$A$49</c:f>
              <c:strCache/>
            </c:strRef>
          </c:cat>
          <c:val>
            <c:numRef>
              <c:f>'Figure 3'!$C$37:$C$49</c:f>
              <c:numCache/>
            </c:numRef>
          </c:val>
        </c:ser>
        <c:ser>
          <c:idx val="2"/>
          <c:order val="2"/>
          <c:tx>
            <c:strRef>
              <c:f>'Figure 3'!$D$36</c:f>
              <c:strCache>
                <c:ptCount val="1"/>
                <c:pt idx="0">
                  <c:v>Technical, trade-related, and other business services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3'!$A$37:$A$49</c:f>
              <c:strCache/>
            </c:strRef>
          </c:cat>
          <c:val>
            <c:numRef>
              <c:f>'Figure 3'!$D$37:$D$49</c:f>
              <c:numCache/>
            </c:numRef>
          </c:val>
        </c:ser>
        <c:overlap val="100"/>
        <c:gapWidth val="75"/>
        <c:axId val="21216297"/>
        <c:axId val="56728946"/>
      </c:barChart>
      <c:catAx>
        <c:axId val="21216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28946"/>
        <c:crosses val="autoZero"/>
        <c:auto val="0"/>
        <c:lblOffset val="100"/>
        <c:tickLblSkip val="1"/>
        <c:noMultiLvlLbl val="0"/>
      </c:catAx>
      <c:valAx>
        <c:axId val="56728946"/>
        <c:scaling>
          <c:orientation val="minMax"/>
          <c:max val="3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121629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25"/>
          <c:y val="0.81225"/>
          <c:w val="0.68325"/>
          <c:h val="0.06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25"/>
          <c:w val="0.49375"/>
          <c:h val="0.5845"/>
        </c:manualLayout>
      </c:layout>
      <c:pieChart>
        <c:varyColors val="1"/>
        <c:ser>
          <c:idx val="0"/>
          <c:order val="0"/>
          <c:tx>
            <c:strRef>
              <c:f>'Figure 4'!$G$17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1225"/>
                  <c:y val="-0.02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1"/>
                  <c:y val="0.01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52"/>
                  <c:y val="0.02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95"/>
                  <c:y val="0.03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3175"/>
                  <c:y val="0.0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64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59"/>
                  <c:y val="-0.03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3175"/>
                  <c:y val="-0.0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3675"/>
                  <c:y val="-0.11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0725"/>
                  <c:y val="-0.15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-0.03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4'!$F$18:$F$28</c:f>
              <c:strCache/>
            </c:strRef>
          </c:cat>
          <c:val>
            <c:numRef>
              <c:f>'Figure 4'!$G$18:$G$28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25"/>
          <c:w val="0.49375"/>
          <c:h val="0.5845"/>
        </c:manualLayout>
      </c:layout>
      <c:pieChart>
        <c:varyColors val="1"/>
        <c:ser>
          <c:idx val="0"/>
          <c:order val="0"/>
          <c:tx>
            <c:strRef>
              <c:f>'Figure 4'!$O$17</c:f>
              <c:strCache>
                <c:ptCount val="1"/>
                <c:pt idx="0">
                  <c:v>Imports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1475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445"/>
                  <c:y val="0.00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075"/>
                  <c:y val="0.04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2"/>
                  <c:y val="0.04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565"/>
                  <c:y val="0.03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95"/>
                  <c:y val="0.0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4675"/>
                  <c:y val="-0.02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64"/>
                  <c:y val="-0.06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095"/>
                  <c:y val="-0.11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32"/>
                  <c:y val="-0.16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.01975"/>
                  <c:y val="-0.02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4'!$N$18:$N$28</c:f>
              <c:strCache/>
            </c:strRef>
          </c:cat>
          <c:val>
            <c:numRef>
              <c:f>'Figure 4'!$O$18:$O$28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in Other business services, 2022</a:t>
            </a:r>
          </a:p>
        </c:rich>
      </c:tx>
      <c:layout>
        <c:manualLayout>
          <c:xMode val="edge"/>
          <c:yMode val="edge"/>
          <c:x val="0.0047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4'!$A$1:$A$2</c:f>
              <c:strCache/>
            </c:strRef>
          </c:cat>
          <c:val>
            <c:numRef>
              <c:f>'Figure 4'!$B$1:$B$2</c:f>
              <c:numCache/>
            </c:numRef>
          </c:val>
        </c:ser>
        <c:axId val="40798467"/>
        <c:axId val="31641884"/>
      </c:barChart>
      <c:catAx>
        <c:axId val="40798467"/>
        <c:scaling>
          <c:orientation val="minMax"/>
        </c:scaling>
        <c:axPos val="b"/>
        <c:delete val="1"/>
        <c:majorTickMark val="out"/>
        <c:minorTickMark val="none"/>
        <c:tickLblPos val="nextTo"/>
        <c:crossAx val="31641884"/>
        <c:crosses val="autoZero"/>
        <c:auto val="1"/>
        <c:lblOffset val="100"/>
        <c:noMultiLvlLbl val="0"/>
      </c:catAx>
      <c:valAx>
        <c:axId val="31641884"/>
        <c:scaling>
          <c:orientation val="minMax"/>
        </c:scaling>
        <c:axPos val="l"/>
        <c:delete val="1"/>
        <c:majorTickMark val="out"/>
        <c:minorTickMark val="none"/>
        <c:tickLblPos val="nextTo"/>
        <c:crossAx val="4079846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Research and development services trade for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5"/>
          <c:w val="0.97075"/>
          <c:h val="0.652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5'!$A$38:$A$50</c:f>
              <c:strCache/>
            </c:strRef>
          </c:cat>
          <c:val>
            <c:numRef>
              <c:f>'Figure 5'!$B$38:$B$50</c:f>
              <c:numCache/>
            </c:numRef>
          </c:val>
          <c:smooth val="0"/>
        </c:ser>
        <c:ser>
          <c:idx val="1"/>
          <c:order val="1"/>
          <c:tx>
            <c:strRef>
              <c:f>'Figure 5'!$C$37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5'!$A$38:$A$50</c:f>
              <c:strCache/>
            </c:strRef>
          </c:cat>
          <c:val>
            <c:numRef>
              <c:f>'Figure 5'!$C$38:$C$50</c:f>
              <c:numCache/>
            </c:numRef>
          </c:val>
          <c:smooth val="0"/>
        </c:ser>
        <c:ser>
          <c:idx val="2"/>
          <c:order val="2"/>
          <c:tx>
            <c:strRef>
              <c:f>'Figure 5'!$D$37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5'!$A$38:$A$50</c:f>
              <c:strCache/>
            </c:strRef>
          </c:cat>
          <c:val>
            <c:numRef>
              <c:f>'Figure 5'!$D$38:$D$50</c:f>
              <c:numCache/>
            </c:numRef>
          </c:val>
          <c:smooth val="0"/>
        </c:ser>
        <c:marker val="1"/>
        <c:axId val="16341501"/>
        <c:axId val="12855782"/>
      </c:lineChart>
      <c:catAx>
        <c:axId val="1634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5782"/>
        <c:crosses val="autoZero"/>
        <c:auto val="1"/>
        <c:lblOffset val="100"/>
        <c:noMultiLvlLbl val="0"/>
      </c:catAx>
      <c:valAx>
        <c:axId val="1285578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63415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4925"/>
          <c:w val="0.31025"/>
          <c:h val="0.04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7"/>
          <c:y val="0.23625"/>
          <c:w val="0.49425"/>
          <c:h val="0.5845"/>
        </c:manualLayout>
      </c:layout>
      <c:pieChart>
        <c:varyColors val="1"/>
        <c:ser>
          <c:idx val="0"/>
          <c:order val="0"/>
          <c:tx>
            <c:strRef>
              <c:f>'Figure 6'!$G$17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-0.0195"/>
                  <c:y val="-0.11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4925"/>
                  <c:y val="-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2"/>
                  <c:y val="0.01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565"/>
                  <c:y val="0.11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9375"/>
                  <c:y val="0.12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8875"/>
                  <c:y val="0.09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74"/>
                  <c:y val="0.04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12575"/>
                  <c:y val="-0.00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5175"/>
                  <c:y val="-0.06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32"/>
                  <c:y val="-0.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.05925"/>
                  <c:y val="-0.04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6'!$F$18:$F$28</c:f>
              <c:strCache/>
            </c:strRef>
          </c:cat>
          <c:val>
            <c:numRef>
              <c:f>'Figure 6'!$G$18:$G$28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25"/>
          <c:w val="0.49375"/>
          <c:h val="0.5845"/>
        </c:manualLayout>
      </c:layout>
      <c:pieChart>
        <c:varyColors val="1"/>
        <c:ser>
          <c:idx val="0"/>
          <c:order val="0"/>
          <c:tx>
            <c:strRef>
              <c:f>'Figure 6'!$O$17</c:f>
              <c:strCache>
                <c:ptCount val="1"/>
                <c:pt idx="0">
                  <c:v>Imports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2425"/>
                  <c:y val="-0.15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1425"/>
                  <c:y val="-0.02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65"/>
                  <c:y val="0.03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61"/>
                  <c:y val="0.08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56"/>
                  <c:y val="0.10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6875"/>
                  <c:y val="0.08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0325"/>
                  <c:y val="0.03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54"/>
                  <c:y val="-0.03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3925"/>
                  <c:y val="-0.1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0725"/>
                  <c:y val="-0.16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.04375"/>
                  <c:y val="-0.05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6'!$N$18:$N$28</c:f>
              <c:strCache/>
            </c:strRef>
          </c:cat>
          <c:val>
            <c:numRef>
              <c:f>'Figure 6'!$O$18:$O$28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17</xdr:row>
      <xdr:rowOff>0</xdr:rowOff>
    </xdr:from>
    <xdr:to>
      <xdr:col>30</xdr:col>
      <xdr:colOff>85725</xdr:colOff>
      <xdr:row>49</xdr:row>
      <xdr:rowOff>114300</xdr:rowOff>
    </xdr:to>
    <xdr:graphicFrame macro="">
      <xdr:nvGraphicFramePr>
        <xdr:cNvPr id="2" name="Chart 1"/>
        <xdr:cNvGraphicFramePr/>
      </xdr:nvGraphicFramePr>
      <xdr:xfrm>
        <a:off x="6096000" y="2752725"/>
        <a:ext cx="90392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0.09125</cdr:y>
    </cdr:from>
    <cdr:to>
      <cdr:x>0.98675</cdr:x>
      <cdr:y>0.9185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447675"/>
          <a:ext cx="9582150" cy="40957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0.90725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4486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Except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43</xdr:row>
      <xdr:rowOff>47625</xdr:rowOff>
    </xdr:from>
    <xdr:to>
      <xdr:col>20</xdr:col>
      <xdr:colOff>47625</xdr:colOff>
      <xdr:row>68</xdr:row>
      <xdr:rowOff>104775</xdr:rowOff>
    </xdr:to>
    <xdr:graphicFrame macro="">
      <xdr:nvGraphicFramePr>
        <xdr:cNvPr id="3" name="Chart 2"/>
        <xdr:cNvGraphicFramePr/>
      </xdr:nvGraphicFramePr>
      <xdr:xfrm>
        <a:off x="12153900" y="7134225"/>
        <a:ext cx="46101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428625</xdr:colOff>
      <xdr:row>43</xdr:row>
      <xdr:rowOff>47625</xdr:rowOff>
    </xdr:from>
    <xdr:to>
      <xdr:col>30</xdr:col>
      <xdr:colOff>361950</xdr:colOff>
      <xdr:row>68</xdr:row>
      <xdr:rowOff>104775</xdr:rowOff>
    </xdr:to>
    <xdr:graphicFrame macro="">
      <xdr:nvGraphicFramePr>
        <xdr:cNvPr id="6" name="Chart 5"/>
        <xdr:cNvGraphicFramePr/>
      </xdr:nvGraphicFramePr>
      <xdr:xfrm>
        <a:off x="16716375" y="7134225"/>
        <a:ext cx="46482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47625</xdr:colOff>
      <xdr:row>0</xdr:row>
      <xdr:rowOff>0</xdr:rowOff>
    </xdr:from>
    <xdr:to>
      <xdr:col>38</xdr:col>
      <xdr:colOff>409575</xdr:colOff>
      <xdr:row>30</xdr:row>
      <xdr:rowOff>85725</xdr:rowOff>
    </xdr:to>
    <xdr:graphicFrame macro="">
      <xdr:nvGraphicFramePr>
        <xdr:cNvPr id="4" name="Chart 3"/>
        <xdr:cNvGraphicFramePr/>
      </xdr:nvGraphicFramePr>
      <xdr:xfrm>
        <a:off x="15049500" y="0"/>
        <a:ext cx="9791700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5</xdr:row>
      <xdr:rowOff>114300</xdr:rowOff>
    </xdr:from>
    <xdr:to>
      <xdr:col>35</xdr:col>
      <xdr:colOff>104775</xdr:colOff>
      <xdr:row>50</xdr:row>
      <xdr:rowOff>66675</xdr:rowOff>
    </xdr:to>
    <xdr:graphicFrame macro="">
      <xdr:nvGraphicFramePr>
        <xdr:cNvPr id="3" name="Chart 2"/>
        <xdr:cNvGraphicFramePr/>
      </xdr:nvGraphicFramePr>
      <xdr:xfrm>
        <a:off x="5686425" y="923925"/>
        <a:ext cx="10810875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0.13375</cdr:y>
    </cdr:from>
    <cdr:to>
      <cdr:x>0.9865</cdr:x>
      <cdr:y>0.9215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704850"/>
          <a:ext cx="9010650" cy="41529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0.91225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4810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Except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44</xdr:row>
      <xdr:rowOff>19050</xdr:rowOff>
    </xdr:from>
    <xdr:to>
      <xdr:col>20</xdr:col>
      <xdr:colOff>9525</xdr:colOff>
      <xdr:row>69</xdr:row>
      <xdr:rowOff>76200</xdr:rowOff>
    </xdr:to>
    <xdr:graphicFrame macro="">
      <xdr:nvGraphicFramePr>
        <xdr:cNvPr id="6" name="Chart 5"/>
        <xdr:cNvGraphicFramePr/>
      </xdr:nvGraphicFramePr>
      <xdr:xfrm>
        <a:off x="12115800" y="7572375"/>
        <a:ext cx="46101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304800</xdr:colOff>
      <xdr:row>44</xdr:row>
      <xdr:rowOff>19050</xdr:rowOff>
    </xdr:from>
    <xdr:to>
      <xdr:col>30</xdr:col>
      <xdr:colOff>219075</xdr:colOff>
      <xdr:row>69</xdr:row>
      <xdr:rowOff>85725</xdr:rowOff>
    </xdr:to>
    <xdr:graphicFrame macro="">
      <xdr:nvGraphicFramePr>
        <xdr:cNvPr id="8" name="Chart 7"/>
        <xdr:cNvGraphicFramePr/>
      </xdr:nvGraphicFramePr>
      <xdr:xfrm>
        <a:off x="16592550" y="7572375"/>
        <a:ext cx="46291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28575</xdr:colOff>
      <xdr:row>0</xdr:row>
      <xdr:rowOff>0</xdr:rowOff>
    </xdr:from>
    <xdr:to>
      <xdr:col>37</xdr:col>
      <xdr:colOff>238125</xdr:colOff>
      <xdr:row>30</xdr:row>
      <xdr:rowOff>114300</xdr:rowOff>
    </xdr:to>
    <xdr:graphicFrame macro="">
      <xdr:nvGraphicFramePr>
        <xdr:cNvPr id="11" name="Chart 10"/>
        <xdr:cNvGraphicFramePr/>
      </xdr:nvGraphicFramePr>
      <xdr:xfrm>
        <a:off x="15030450" y="0"/>
        <a:ext cx="9210675" cy="527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3</xdr:row>
      <xdr:rowOff>28575</xdr:rowOff>
    </xdr:from>
    <xdr:to>
      <xdr:col>37</xdr:col>
      <xdr:colOff>38100</xdr:colOff>
      <xdr:row>51</xdr:row>
      <xdr:rowOff>0</xdr:rowOff>
    </xdr:to>
    <xdr:graphicFrame macro="">
      <xdr:nvGraphicFramePr>
        <xdr:cNvPr id="2" name="Chart 1"/>
        <xdr:cNvGraphicFramePr/>
      </xdr:nvGraphicFramePr>
      <xdr:xfrm>
        <a:off x="6076950" y="514350"/>
        <a:ext cx="11182350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0.13425</cdr:y>
    </cdr:from>
    <cdr:to>
      <cdr:x>0.985</cdr:x>
      <cdr:y>0.92075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695325"/>
          <a:ext cx="9039225" cy="40957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0.912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474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Except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13</xdr:row>
      <xdr:rowOff>57150</xdr:rowOff>
    </xdr:from>
    <xdr:to>
      <xdr:col>29</xdr:col>
      <xdr:colOff>0</xdr:colOff>
      <xdr:row>49</xdr:row>
      <xdr:rowOff>161925</xdr:rowOff>
    </xdr:to>
    <xdr:graphicFrame macro="">
      <xdr:nvGraphicFramePr>
        <xdr:cNvPr id="2" name="Chart 1"/>
        <xdr:cNvGraphicFramePr/>
      </xdr:nvGraphicFramePr>
      <xdr:xfrm>
        <a:off x="7381875" y="2257425"/>
        <a:ext cx="85534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581025</xdr:colOff>
      <xdr:row>43</xdr:row>
      <xdr:rowOff>9525</xdr:rowOff>
    </xdr:from>
    <xdr:to>
      <xdr:col>21</xdr:col>
      <xdr:colOff>114300</xdr:colOff>
      <xdr:row>68</xdr:row>
      <xdr:rowOff>76200</xdr:rowOff>
    </xdr:to>
    <xdr:graphicFrame macro="">
      <xdr:nvGraphicFramePr>
        <xdr:cNvPr id="2" name="Chart 1"/>
        <xdr:cNvGraphicFramePr/>
      </xdr:nvGraphicFramePr>
      <xdr:xfrm>
        <a:off x="11001375" y="7067550"/>
        <a:ext cx="45910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43</xdr:row>
      <xdr:rowOff>9525</xdr:rowOff>
    </xdr:from>
    <xdr:to>
      <xdr:col>31</xdr:col>
      <xdr:colOff>419100</xdr:colOff>
      <xdr:row>68</xdr:row>
      <xdr:rowOff>66675</xdr:rowOff>
    </xdr:to>
    <xdr:graphicFrame macro="">
      <xdr:nvGraphicFramePr>
        <xdr:cNvPr id="3" name="Chart 2"/>
        <xdr:cNvGraphicFramePr/>
      </xdr:nvGraphicFramePr>
      <xdr:xfrm>
        <a:off x="15516225" y="7067550"/>
        <a:ext cx="46672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47625</xdr:colOff>
      <xdr:row>0</xdr:row>
      <xdr:rowOff>0</xdr:rowOff>
    </xdr:from>
    <xdr:to>
      <xdr:col>37</xdr:col>
      <xdr:colOff>304800</xdr:colOff>
      <xdr:row>32</xdr:row>
      <xdr:rowOff>28575</xdr:rowOff>
    </xdr:to>
    <xdr:graphicFrame macro="">
      <xdr:nvGraphicFramePr>
        <xdr:cNvPr id="7" name="Chart 6"/>
        <xdr:cNvGraphicFramePr/>
      </xdr:nvGraphicFramePr>
      <xdr:xfrm>
        <a:off x="13382625" y="0"/>
        <a:ext cx="9258300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22</xdr:row>
      <xdr:rowOff>57150</xdr:rowOff>
    </xdr:from>
    <xdr:to>
      <xdr:col>31</xdr:col>
      <xdr:colOff>66675</xdr:colOff>
      <xdr:row>65</xdr:row>
      <xdr:rowOff>0</xdr:rowOff>
    </xdr:to>
    <xdr:graphicFrame macro="">
      <xdr:nvGraphicFramePr>
        <xdr:cNvPr id="2" name="Chart 1"/>
        <xdr:cNvGraphicFramePr/>
      </xdr:nvGraphicFramePr>
      <xdr:xfrm>
        <a:off x="8220075" y="3619500"/>
        <a:ext cx="10353675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19</xdr:row>
      <xdr:rowOff>133350</xdr:rowOff>
    </xdr:from>
    <xdr:to>
      <xdr:col>31</xdr:col>
      <xdr:colOff>104775</xdr:colOff>
      <xdr:row>64</xdr:row>
      <xdr:rowOff>152400</xdr:rowOff>
    </xdr:to>
    <xdr:graphicFrame macro="">
      <xdr:nvGraphicFramePr>
        <xdr:cNvPr id="2" name="Chart 1"/>
        <xdr:cNvGraphicFramePr/>
      </xdr:nvGraphicFramePr>
      <xdr:xfrm>
        <a:off x="7115175" y="3209925"/>
        <a:ext cx="10353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0.09125</cdr:y>
    </cdr:from>
    <cdr:to>
      <cdr:x>0.98675</cdr:x>
      <cdr:y>0.92025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447675"/>
          <a:ext cx="9239250" cy="41052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4486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Except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43</xdr:row>
      <xdr:rowOff>57150</xdr:rowOff>
    </xdr:from>
    <xdr:to>
      <xdr:col>19</xdr:col>
      <xdr:colOff>28575</xdr:colOff>
      <xdr:row>68</xdr:row>
      <xdr:rowOff>114300</xdr:rowOff>
    </xdr:to>
    <xdr:graphicFrame macro="">
      <xdr:nvGraphicFramePr>
        <xdr:cNvPr id="4" name="Chart 3"/>
        <xdr:cNvGraphicFramePr/>
      </xdr:nvGraphicFramePr>
      <xdr:xfrm>
        <a:off x="12144375" y="7134225"/>
        <a:ext cx="45910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428625</xdr:colOff>
      <xdr:row>43</xdr:row>
      <xdr:rowOff>57150</xdr:rowOff>
    </xdr:from>
    <xdr:to>
      <xdr:col>29</xdr:col>
      <xdr:colOff>361950</xdr:colOff>
      <xdr:row>68</xdr:row>
      <xdr:rowOff>95250</xdr:rowOff>
    </xdr:to>
    <xdr:graphicFrame macro="">
      <xdr:nvGraphicFramePr>
        <xdr:cNvPr id="5" name="Chart 4"/>
        <xdr:cNvGraphicFramePr/>
      </xdr:nvGraphicFramePr>
      <xdr:xfrm>
        <a:off x="16706850" y="7134225"/>
        <a:ext cx="46482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0</xdr:row>
      <xdr:rowOff>0</xdr:rowOff>
    </xdr:from>
    <xdr:to>
      <xdr:col>38</xdr:col>
      <xdr:colOff>66675</xdr:colOff>
      <xdr:row>30</xdr:row>
      <xdr:rowOff>95250</xdr:rowOff>
    </xdr:to>
    <xdr:graphicFrame macro="">
      <xdr:nvGraphicFramePr>
        <xdr:cNvPr id="8" name="Chart 7"/>
        <xdr:cNvGraphicFramePr/>
      </xdr:nvGraphicFramePr>
      <xdr:xfrm>
        <a:off x="15478125" y="0"/>
        <a:ext cx="9439275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H50"/>
  <sheetViews>
    <sheetView workbookViewId="0" topLeftCell="B13">
      <selection activeCell="H26" sqref="H26"/>
    </sheetView>
  </sheetViews>
  <sheetFormatPr defaultColWidth="9" defaultRowHeight="13.5"/>
  <cols>
    <col min="1" max="8" width="18.19921875" style="5" customWidth="1"/>
    <col min="9" max="16384" width="9" style="5" customWidth="1"/>
  </cols>
  <sheetData>
    <row r="1" ht="15.75">
      <c r="A1" s="70" t="s">
        <v>123</v>
      </c>
    </row>
    <row r="2" ht="14.25">
      <c r="A2" s="71" t="s">
        <v>136</v>
      </c>
    </row>
    <row r="3" ht="12.75">
      <c r="A3" s="25"/>
    </row>
    <row r="4" ht="16.2" customHeight="1">
      <c r="A4" s="3" t="s">
        <v>135</v>
      </c>
    </row>
    <row r="5" ht="12.75">
      <c r="A5" s="6"/>
    </row>
    <row r="6" ht="12.75">
      <c r="A6" s="7" t="s">
        <v>97</v>
      </c>
    </row>
    <row r="7" spans="1:2" ht="12.75">
      <c r="A7" s="7" t="s">
        <v>14</v>
      </c>
      <c r="B7" s="8" t="s">
        <v>96</v>
      </c>
    </row>
    <row r="8" spans="1:2" ht="12.75">
      <c r="A8" s="7" t="s">
        <v>15</v>
      </c>
      <c r="B8" s="7" t="s">
        <v>94</v>
      </c>
    </row>
    <row r="9" ht="12.75"/>
    <row r="10" spans="1:3" ht="12.75">
      <c r="A10" s="8" t="s">
        <v>16</v>
      </c>
      <c r="C10" s="7" t="s">
        <v>17</v>
      </c>
    </row>
    <row r="11" spans="1:3" ht="12.75">
      <c r="A11" s="8" t="s">
        <v>18</v>
      </c>
      <c r="C11" s="7" t="s">
        <v>19</v>
      </c>
    </row>
    <row r="12" spans="1:3" ht="12.75">
      <c r="A12" s="8" t="s">
        <v>58</v>
      </c>
      <c r="C12" s="7" t="s">
        <v>31</v>
      </c>
    </row>
    <row r="13" spans="1:3" ht="12.75">
      <c r="A13" s="8" t="s">
        <v>20</v>
      </c>
      <c r="C13" s="7" t="s">
        <v>21</v>
      </c>
    </row>
    <row r="14" spans="1:3" ht="12.75">
      <c r="A14" s="8" t="s">
        <v>22</v>
      </c>
      <c r="C14" s="7" t="s">
        <v>23</v>
      </c>
    </row>
    <row r="15" ht="12.75"/>
    <row r="16" spans="1:4" ht="12.75">
      <c r="A16" s="9" t="s">
        <v>26</v>
      </c>
      <c r="B16" s="10" t="s">
        <v>27</v>
      </c>
      <c r="C16" s="10" t="s">
        <v>28</v>
      </c>
      <c r="D16" s="10" t="s">
        <v>57</v>
      </c>
    </row>
    <row r="17" spans="1:4" ht="12.75">
      <c r="A17" s="11" t="s">
        <v>24</v>
      </c>
      <c r="B17" s="26" t="s">
        <v>30</v>
      </c>
      <c r="C17" s="26" t="s">
        <v>30</v>
      </c>
      <c r="D17" s="26" t="s">
        <v>30</v>
      </c>
    </row>
    <row r="18" spans="1:4" ht="12.75">
      <c r="A18" s="12" t="s">
        <v>59</v>
      </c>
      <c r="B18" s="13">
        <v>129492</v>
      </c>
      <c r="C18" s="13">
        <v>137448</v>
      </c>
      <c r="D18" s="13">
        <v>-7956</v>
      </c>
    </row>
    <row r="19" spans="1:6" ht="12.75">
      <c r="A19" s="12" t="s">
        <v>60</v>
      </c>
      <c r="B19" s="14">
        <v>140717.7</v>
      </c>
      <c r="C19" s="14">
        <v>144787.4</v>
      </c>
      <c r="D19" s="14">
        <v>-4069.8</v>
      </c>
      <c r="E19" s="15">
        <f aca="true" t="shared" si="0" ref="E19:F29">(B19-B18)/B18</f>
        <v>0.08669029747011407</v>
      </c>
      <c r="F19" s="15">
        <f t="shared" si="0"/>
        <v>0.053397648565275554</v>
      </c>
    </row>
    <row r="20" spans="1:6" ht="12.75">
      <c r="A20" s="12" t="s">
        <v>61</v>
      </c>
      <c r="B20" s="16">
        <v>156784.9</v>
      </c>
      <c r="C20" s="16">
        <v>165091.2</v>
      </c>
      <c r="D20" s="16">
        <v>-8306.2</v>
      </c>
      <c r="E20" s="15">
        <f t="shared" si="0"/>
        <v>0.11418037674009723</v>
      </c>
      <c r="F20" s="15">
        <f t="shared" si="0"/>
        <v>0.14023181575192328</v>
      </c>
    </row>
    <row r="21" spans="1:6" ht="12.75">
      <c r="A21" s="12" t="s">
        <v>62</v>
      </c>
      <c r="B21" s="14">
        <v>167285.4</v>
      </c>
      <c r="C21" s="14">
        <v>167811.8</v>
      </c>
      <c r="D21" s="14">
        <v>-526.4</v>
      </c>
      <c r="E21" s="15">
        <f t="shared" si="0"/>
        <v>0.06697392414703202</v>
      </c>
      <c r="F21" s="15">
        <f t="shared" si="0"/>
        <v>0.016479376247795018</v>
      </c>
    </row>
    <row r="22" spans="1:6" ht="12.75">
      <c r="A22" s="12" t="s">
        <v>63</v>
      </c>
      <c r="B22" s="16">
        <v>191699.4</v>
      </c>
      <c r="C22" s="16">
        <v>190843.2</v>
      </c>
      <c r="D22" s="16">
        <v>856.3</v>
      </c>
      <c r="E22" s="15">
        <f t="shared" si="0"/>
        <v>0.1459422041612717</v>
      </c>
      <c r="F22" s="15">
        <f t="shared" si="0"/>
        <v>0.1372454142080594</v>
      </c>
    </row>
    <row r="23" spans="1:6" ht="12.75">
      <c r="A23" s="12" t="s">
        <v>64</v>
      </c>
      <c r="B23" s="14">
        <v>210689.6</v>
      </c>
      <c r="C23" s="14">
        <v>234835.6</v>
      </c>
      <c r="D23" s="17">
        <v>-24146</v>
      </c>
      <c r="E23" s="15">
        <f t="shared" si="0"/>
        <v>0.09906238621508472</v>
      </c>
      <c r="F23" s="15">
        <f t="shared" si="0"/>
        <v>0.23051594188317945</v>
      </c>
    </row>
    <row r="24" spans="1:6" ht="12.75">
      <c r="A24" s="12" t="s">
        <v>65</v>
      </c>
      <c r="B24" s="16">
        <v>221756.8</v>
      </c>
      <c r="C24" s="13">
        <v>268643</v>
      </c>
      <c r="D24" s="16">
        <v>-46886.2</v>
      </c>
      <c r="E24" s="15">
        <f t="shared" si="0"/>
        <v>0.05252845892725594</v>
      </c>
      <c r="F24" s="15">
        <f t="shared" si="0"/>
        <v>0.14396198872743313</v>
      </c>
    </row>
    <row r="25" spans="1:6" ht="12.75">
      <c r="A25" s="12" t="s">
        <v>66</v>
      </c>
      <c r="B25" s="14">
        <v>237559.1</v>
      </c>
      <c r="C25" s="14">
        <v>275458.7</v>
      </c>
      <c r="D25" s="14">
        <v>-37899.5</v>
      </c>
      <c r="E25" s="15">
        <f t="shared" si="0"/>
        <v>0.07125959609806788</v>
      </c>
      <c r="F25" s="15">
        <f t="shared" si="0"/>
        <v>0.025370845322602902</v>
      </c>
    </row>
    <row r="26" spans="1:6" ht="12.75">
      <c r="A26" s="12" t="s">
        <v>67</v>
      </c>
      <c r="B26" s="16">
        <v>246690.1</v>
      </c>
      <c r="C26" s="13">
        <v>277528</v>
      </c>
      <c r="D26" s="16">
        <v>-30837.9</v>
      </c>
      <c r="E26" s="15">
        <f t="shared" si="0"/>
        <v>0.03843675110740864</v>
      </c>
      <c r="F26" s="15">
        <f t="shared" si="0"/>
        <v>0.007512196928250907</v>
      </c>
    </row>
    <row r="27" spans="1:6" ht="12.75">
      <c r="A27" s="12" t="s">
        <v>68</v>
      </c>
      <c r="B27" s="14">
        <v>264512.2</v>
      </c>
      <c r="C27" s="17">
        <v>392802</v>
      </c>
      <c r="D27" s="14">
        <v>-128289.8</v>
      </c>
      <c r="E27" s="15">
        <f t="shared" si="0"/>
        <v>0.07224489349187505</v>
      </c>
      <c r="F27" s="15">
        <f t="shared" si="0"/>
        <v>0.4153598916145398</v>
      </c>
    </row>
    <row r="28" spans="1:6" ht="12.75">
      <c r="A28" s="12" t="s">
        <v>69</v>
      </c>
      <c r="B28" s="16">
        <v>255461.4</v>
      </c>
      <c r="C28" s="16">
        <v>376154.9</v>
      </c>
      <c r="D28" s="16">
        <v>-120693.6</v>
      </c>
      <c r="E28" s="15">
        <f t="shared" si="0"/>
        <v>-0.03421694727124124</v>
      </c>
      <c r="F28" s="15">
        <f t="shared" si="0"/>
        <v>-0.04238038502858941</v>
      </c>
    </row>
    <row r="29" spans="1:6" ht="12.75">
      <c r="A29" s="12" t="s">
        <v>25</v>
      </c>
      <c r="B29" s="14">
        <v>268241.5</v>
      </c>
      <c r="C29" s="14">
        <v>313474.1</v>
      </c>
      <c r="D29" s="14">
        <v>-45232.5</v>
      </c>
      <c r="E29" s="15">
        <f t="shared" si="0"/>
        <v>0.05002751883454802</v>
      </c>
      <c r="F29" s="15">
        <f t="shared" si="0"/>
        <v>-0.1666356067673186</v>
      </c>
    </row>
    <row r="30" spans="1:6" ht="12.75">
      <c r="A30" s="12" t="s">
        <v>95</v>
      </c>
      <c r="B30" s="16">
        <v>313604.4</v>
      </c>
      <c r="C30" s="16">
        <v>361612.3</v>
      </c>
      <c r="D30" s="16">
        <v>-48007.9</v>
      </c>
      <c r="E30" s="15">
        <f aca="true" t="shared" si="1" ref="E30">(B30-B29)/B29</f>
        <v>0.1691121619883576</v>
      </c>
      <c r="F30" s="15">
        <f aca="true" t="shared" si="2" ref="F30">(C30-C29)/C29</f>
        <v>0.1535635639435603</v>
      </c>
    </row>
    <row r="31" ht="12.75"/>
    <row r="32" ht="12.75">
      <c r="A32" s="8" t="s">
        <v>35</v>
      </c>
    </row>
    <row r="33" spans="1:2" ht="12.75">
      <c r="A33" s="8" t="s">
        <v>36</v>
      </c>
      <c r="B33" s="7" t="s">
        <v>37</v>
      </c>
    </row>
    <row r="34" ht="12.75"/>
    <row r="35" ht="12.75"/>
    <row r="36" spans="1:8" ht="12.75">
      <c r="A36" s="18"/>
      <c r="B36" s="84" t="s">
        <v>70</v>
      </c>
      <c r="C36" s="84"/>
      <c r="D36" s="84"/>
      <c r="F36" s="85" t="s">
        <v>73</v>
      </c>
      <c r="G36" s="86"/>
      <c r="H36" s="87"/>
    </row>
    <row r="37" spans="1:8" ht="12.75">
      <c r="A37" s="19"/>
      <c r="B37" s="20" t="s">
        <v>71</v>
      </c>
      <c r="C37" s="20" t="s">
        <v>72</v>
      </c>
      <c r="D37" s="20" t="s">
        <v>57</v>
      </c>
      <c r="F37" s="20" t="s">
        <v>71</v>
      </c>
      <c r="G37" s="20" t="s">
        <v>72</v>
      </c>
      <c r="H37" s="20" t="s">
        <v>57</v>
      </c>
    </row>
    <row r="38" spans="1:8" ht="12.75">
      <c r="A38" s="20" t="str">
        <f>A18</f>
        <v>2010</v>
      </c>
      <c r="B38" s="21">
        <f aca="true" t="shared" si="3" ref="B38:D50">B18/1000</f>
        <v>129.492</v>
      </c>
      <c r="C38" s="21">
        <f t="shared" si="3"/>
        <v>137.448</v>
      </c>
      <c r="D38" s="21">
        <f t="shared" si="3"/>
        <v>-7.956</v>
      </c>
      <c r="F38" s="20"/>
      <c r="G38" s="20"/>
      <c r="H38" s="20"/>
    </row>
    <row r="39" spans="1:8" ht="12.75">
      <c r="A39" s="20" t="str">
        <f aca="true" t="shared" si="4" ref="A39:A50">A19</f>
        <v>2011</v>
      </c>
      <c r="B39" s="21">
        <f t="shared" si="3"/>
        <v>140.7177</v>
      </c>
      <c r="C39" s="21">
        <f t="shared" si="3"/>
        <v>144.7874</v>
      </c>
      <c r="D39" s="21">
        <f t="shared" si="3"/>
        <v>-4.0698</v>
      </c>
      <c r="F39" s="22">
        <f>(B19-B18)/B18</f>
        <v>0.08669029747011407</v>
      </c>
      <c r="G39" s="22">
        <f>(C19-C18)/C18</f>
        <v>0.053397648565275554</v>
      </c>
      <c r="H39" s="22">
        <f>(D19-D18)/D18</f>
        <v>-0.48846153846153845</v>
      </c>
    </row>
    <row r="40" spans="1:8" ht="12.75">
      <c r="A40" s="20" t="str">
        <f t="shared" si="4"/>
        <v>2012</v>
      </c>
      <c r="B40" s="21">
        <f t="shared" si="3"/>
        <v>156.7849</v>
      </c>
      <c r="C40" s="21">
        <f t="shared" si="3"/>
        <v>165.09120000000001</v>
      </c>
      <c r="D40" s="21">
        <f t="shared" si="3"/>
        <v>-8.3062</v>
      </c>
      <c r="F40" s="22">
        <f aca="true" t="shared" si="5" ref="F40:H48">(B20-B19)/B19</f>
        <v>0.11418037674009723</v>
      </c>
      <c r="G40" s="22">
        <f t="shared" si="5"/>
        <v>0.14023181575192328</v>
      </c>
      <c r="H40" s="22">
        <f t="shared" si="5"/>
        <v>1.04093567251462</v>
      </c>
    </row>
    <row r="41" spans="1:8" ht="12.75">
      <c r="A41" s="20" t="str">
        <f t="shared" si="4"/>
        <v>2013</v>
      </c>
      <c r="B41" s="21">
        <f t="shared" si="3"/>
        <v>167.28539999999998</v>
      </c>
      <c r="C41" s="21">
        <f t="shared" si="3"/>
        <v>167.81179999999998</v>
      </c>
      <c r="D41" s="21">
        <f t="shared" si="3"/>
        <v>-0.5264</v>
      </c>
      <c r="F41" s="22">
        <f t="shared" si="5"/>
        <v>0.06697392414703202</v>
      </c>
      <c r="G41" s="22">
        <f t="shared" si="5"/>
        <v>0.016479376247795018</v>
      </c>
      <c r="H41" s="22">
        <f t="shared" si="5"/>
        <v>-0.9366256531265802</v>
      </c>
    </row>
    <row r="42" spans="1:8" ht="12.75">
      <c r="A42" s="20" t="str">
        <f t="shared" si="4"/>
        <v>2014</v>
      </c>
      <c r="B42" s="21">
        <f t="shared" si="3"/>
        <v>191.6994</v>
      </c>
      <c r="C42" s="21">
        <f t="shared" si="3"/>
        <v>190.84320000000002</v>
      </c>
      <c r="D42" s="23">
        <f t="shared" si="3"/>
        <v>0.8563</v>
      </c>
      <c r="F42" s="22">
        <f t="shared" si="5"/>
        <v>0.1459422041612717</v>
      </c>
      <c r="G42" s="22">
        <f t="shared" si="5"/>
        <v>0.1372454142080594</v>
      </c>
      <c r="H42" s="22">
        <f t="shared" si="5"/>
        <v>-2.6267097264437687</v>
      </c>
    </row>
    <row r="43" spans="1:8" ht="12.75">
      <c r="A43" s="20" t="str">
        <f t="shared" si="4"/>
        <v>2015</v>
      </c>
      <c r="B43" s="21">
        <f t="shared" si="3"/>
        <v>210.6896</v>
      </c>
      <c r="C43" s="21">
        <f t="shared" si="3"/>
        <v>234.8356</v>
      </c>
      <c r="D43" s="21">
        <f t="shared" si="3"/>
        <v>-24.146</v>
      </c>
      <c r="F43" s="22">
        <f t="shared" si="5"/>
        <v>0.09906238621508472</v>
      </c>
      <c r="G43" s="22">
        <f t="shared" si="5"/>
        <v>0.23051594188317945</v>
      </c>
      <c r="H43" s="22">
        <f t="shared" si="5"/>
        <v>-29.198061427069952</v>
      </c>
    </row>
    <row r="44" spans="1:8" ht="12.75">
      <c r="A44" s="20" t="str">
        <f t="shared" si="4"/>
        <v>2016</v>
      </c>
      <c r="B44" s="21">
        <f t="shared" si="3"/>
        <v>221.7568</v>
      </c>
      <c r="C44" s="21">
        <f t="shared" si="3"/>
        <v>268.643</v>
      </c>
      <c r="D44" s="21">
        <f t="shared" si="3"/>
        <v>-46.886199999999995</v>
      </c>
      <c r="F44" s="22">
        <f t="shared" si="5"/>
        <v>0.05252845892725594</v>
      </c>
      <c r="G44" s="22">
        <f t="shared" si="5"/>
        <v>0.14396198872743313</v>
      </c>
      <c r="H44" s="22">
        <f t="shared" si="5"/>
        <v>0.9417791766752256</v>
      </c>
    </row>
    <row r="45" spans="1:8" ht="12.75">
      <c r="A45" s="20" t="str">
        <f t="shared" si="4"/>
        <v>2017</v>
      </c>
      <c r="B45" s="21">
        <f t="shared" si="3"/>
        <v>237.5591</v>
      </c>
      <c r="C45" s="21">
        <f t="shared" si="3"/>
        <v>275.4587</v>
      </c>
      <c r="D45" s="21">
        <f t="shared" si="3"/>
        <v>-37.8995</v>
      </c>
      <c r="F45" s="22">
        <f t="shared" si="5"/>
        <v>0.07125959609806788</v>
      </c>
      <c r="G45" s="22">
        <f t="shared" si="5"/>
        <v>0.025370845322602902</v>
      </c>
      <c r="H45" s="22">
        <f t="shared" si="5"/>
        <v>-0.19167047020231961</v>
      </c>
    </row>
    <row r="46" spans="1:8" ht="12.75">
      <c r="A46" s="20" t="str">
        <f t="shared" si="4"/>
        <v>2018</v>
      </c>
      <c r="B46" s="21">
        <f t="shared" si="3"/>
        <v>246.6901</v>
      </c>
      <c r="C46" s="21">
        <f t="shared" si="3"/>
        <v>277.528</v>
      </c>
      <c r="D46" s="21">
        <f t="shared" si="3"/>
        <v>-30.8379</v>
      </c>
      <c r="F46" s="22">
        <f t="shared" si="5"/>
        <v>0.03843675110740864</v>
      </c>
      <c r="G46" s="22">
        <f t="shared" si="5"/>
        <v>0.007512196928250907</v>
      </c>
      <c r="H46" s="22">
        <f t="shared" si="5"/>
        <v>-0.18632435784113244</v>
      </c>
    </row>
    <row r="47" spans="1:8" ht="12.75">
      <c r="A47" s="20" t="str">
        <f t="shared" si="4"/>
        <v>2019</v>
      </c>
      <c r="B47" s="21">
        <f t="shared" si="3"/>
        <v>264.5122</v>
      </c>
      <c r="C47" s="21">
        <f t="shared" si="3"/>
        <v>392.802</v>
      </c>
      <c r="D47" s="21">
        <f t="shared" si="3"/>
        <v>-128.2898</v>
      </c>
      <c r="F47" s="22">
        <f t="shared" si="5"/>
        <v>0.07224489349187505</v>
      </c>
      <c r="G47" s="24">
        <f t="shared" si="5"/>
        <v>0.4153598916145398</v>
      </c>
      <c r="H47" s="22">
        <f t="shared" si="5"/>
        <v>3.1601341206761804</v>
      </c>
    </row>
    <row r="48" spans="1:8" ht="12.75">
      <c r="A48" s="20" t="str">
        <f t="shared" si="4"/>
        <v>2020</v>
      </c>
      <c r="B48" s="21">
        <f t="shared" si="3"/>
        <v>255.4614</v>
      </c>
      <c r="C48" s="21">
        <f t="shared" si="3"/>
        <v>376.1549</v>
      </c>
      <c r="D48" s="21">
        <f t="shared" si="3"/>
        <v>-120.6936</v>
      </c>
      <c r="F48" s="24">
        <f t="shared" si="5"/>
        <v>-0.03421694727124124</v>
      </c>
      <c r="G48" s="24">
        <f t="shared" si="5"/>
        <v>-0.04238038502858941</v>
      </c>
      <c r="H48" s="22">
        <f t="shared" si="5"/>
        <v>-0.05921125451906541</v>
      </c>
    </row>
    <row r="49" spans="1:8" ht="12.75">
      <c r="A49" s="20" t="str">
        <f t="shared" si="4"/>
        <v>2021</v>
      </c>
      <c r="B49" s="21">
        <f t="shared" si="3"/>
        <v>268.2415</v>
      </c>
      <c r="C49" s="21">
        <f t="shared" si="3"/>
        <v>313.47409999999996</v>
      </c>
      <c r="D49" s="21">
        <f t="shared" si="3"/>
        <v>-45.2325</v>
      </c>
      <c r="F49" s="22">
        <f aca="true" t="shared" si="6" ref="F49:H50">(B29-B28)/B28</f>
        <v>0.05002751883454802</v>
      </c>
      <c r="G49" s="24">
        <f t="shared" si="6"/>
        <v>-0.1666356067673186</v>
      </c>
      <c r="H49" s="22">
        <f t="shared" si="6"/>
        <v>-0.6252286782397741</v>
      </c>
    </row>
    <row r="50" spans="1:8" ht="12.75">
      <c r="A50" s="20" t="str">
        <f t="shared" si="4"/>
        <v>2022</v>
      </c>
      <c r="B50" s="21">
        <f t="shared" si="3"/>
        <v>313.6044</v>
      </c>
      <c r="C50" s="21">
        <f t="shared" si="3"/>
        <v>361.6123</v>
      </c>
      <c r="D50" s="21">
        <f t="shared" si="3"/>
        <v>-48.0079</v>
      </c>
      <c r="F50" s="22">
        <f t="shared" si="6"/>
        <v>0.1691121619883576</v>
      </c>
      <c r="G50" s="24">
        <f t="shared" si="6"/>
        <v>0.1535635639435603</v>
      </c>
      <c r="H50" s="22">
        <f t="shared" si="6"/>
        <v>0.061358536450561024</v>
      </c>
    </row>
  </sheetData>
  <mergeCells count="2">
    <mergeCell ref="B36:D36"/>
    <mergeCell ref="F36:H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O54"/>
  <sheetViews>
    <sheetView zoomScale="55" zoomScaleNormal="55" workbookViewId="0" topLeftCell="A1">
      <selection activeCell="AN47" sqref="AN47"/>
    </sheetView>
  </sheetViews>
  <sheetFormatPr defaultColWidth="9" defaultRowHeight="13.5"/>
  <cols>
    <col min="1" max="1" width="38.3984375" style="5" customWidth="1"/>
    <col min="2" max="2" width="25.59765625" style="5" customWidth="1"/>
    <col min="3" max="3" width="11.3984375" style="5" customWidth="1"/>
    <col min="4" max="5" width="18.59765625" style="5" customWidth="1"/>
    <col min="6" max="6" width="13.19921875" style="5" customWidth="1"/>
    <col min="7" max="7" width="11.796875" style="5" customWidth="1"/>
    <col min="8" max="8" width="5.796875" style="5" customWidth="1"/>
    <col min="9" max="9" width="38.3984375" style="5" customWidth="1"/>
    <col min="10" max="10" width="25.59765625" style="5" customWidth="1"/>
    <col min="11" max="11" width="11.3984375" style="5" customWidth="1"/>
    <col min="12" max="12" width="12.19921875" style="5" customWidth="1"/>
    <col min="13" max="13" width="16.3984375" style="5" customWidth="1"/>
    <col min="14" max="14" width="13.3984375" style="5" customWidth="1"/>
    <col min="15" max="15" width="10.19921875" style="5" customWidth="1"/>
    <col min="16" max="16384" width="9" style="5" customWidth="1"/>
  </cols>
  <sheetData>
    <row r="1" ht="12.75">
      <c r="A1" s="44" t="s">
        <v>131</v>
      </c>
    </row>
    <row r="2" ht="12.75">
      <c r="A2" s="1" t="s">
        <v>71</v>
      </c>
    </row>
    <row r="3" ht="12.75">
      <c r="A3" s="1" t="s">
        <v>72</v>
      </c>
    </row>
    <row r="4" ht="12.75">
      <c r="A4" s="1" t="s">
        <v>132</v>
      </c>
    </row>
    <row r="5" ht="12.75">
      <c r="A5" s="6" t="s">
        <v>135</v>
      </c>
    </row>
    <row r="6" ht="12.75"/>
    <row r="7" spans="1:9" ht="12.75">
      <c r="A7" s="7" t="s">
        <v>119</v>
      </c>
      <c r="I7" s="7" t="s">
        <v>121</v>
      </c>
    </row>
    <row r="8" spans="1:10" ht="12.75">
      <c r="A8" s="7" t="s">
        <v>14</v>
      </c>
      <c r="B8" s="8" t="s">
        <v>120</v>
      </c>
      <c r="I8" s="7" t="s">
        <v>14</v>
      </c>
      <c r="J8" s="8" t="s">
        <v>122</v>
      </c>
    </row>
    <row r="9" spans="1:10" ht="12.75">
      <c r="A9" s="7" t="s">
        <v>15</v>
      </c>
      <c r="B9" s="7" t="s">
        <v>94</v>
      </c>
      <c r="I9" s="7" t="s">
        <v>15</v>
      </c>
      <c r="J9" s="7" t="s">
        <v>94</v>
      </c>
    </row>
    <row r="10" ht="12.75"/>
    <row r="11" spans="1:13" ht="12.75">
      <c r="A11" s="8" t="s">
        <v>16</v>
      </c>
      <c r="C11" s="7" t="s">
        <v>17</v>
      </c>
      <c r="D11" s="7"/>
      <c r="I11" s="8" t="s">
        <v>16</v>
      </c>
      <c r="K11" s="7" t="s">
        <v>17</v>
      </c>
      <c r="L11" s="7"/>
      <c r="M11" s="7"/>
    </row>
    <row r="12" spans="1:13" ht="12.75">
      <c r="A12" s="8" t="s">
        <v>18</v>
      </c>
      <c r="C12" s="7" t="s">
        <v>19</v>
      </c>
      <c r="D12" s="7"/>
      <c r="I12" s="8" t="s">
        <v>18</v>
      </c>
      <c r="K12" s="7" t="s">
        <v>19</v>
      </c>
      <c r="L12" s="7"/>
      <c r="M12" s="7"/>
    </row>
    <row r="13" spans="1:13" ht="12.75">
      <c r="A13" s="8" t="s">
        <v>38</v>
      </c>
      <c r="C13" s="45" t="s">
        <v>27</v>
      </c>
      <c r="D13" s="46"/>
      <c r="I13" s="8" t="s">
        <v>38</v>
      </c>
      <c r="K13" s="45" t="s">
        <v>28</v>
      </c>
      <c r="L13" s="46"/>
      <c r="M13" s="46"/>
    </row>
    <row r="14" spans="1:13" ht="12.75">
      <c r="A14" s="8" t="s">
        <v>22</v>
      </c>
      <c r="C14" s="7" t="s">
        <v>23</v>
      </c>
      <c r="D14" s="7"/>
      <c r="I14" s="8" t="s">
        <v>22</v>
      </c>
      <c r="K14" s="7" t="s">
        <v>23</v>
      </c>
      <c r="L14" s="7"/>
      <c r="M14" s="7"/>
    </row>
    <row r="15" ht="12.75"/>
    <row r="16" spans="1:13" ht="12.75">
      <c r="A16" s="9" t="s">
        <v>24</v>
      </c>
      <c r="B16" s="73" t="s">
        <v>95</v>
      </c>
      <c r="D16" s="33"/>
      <c r="E16" s="33" t="s">
        <v>83</v>
      </c>
      <c r="I16" s="9" t="s">
        <v>24</v>
      </c>
      <c r="J16" s="73" t="s">
        <v>95</v>
      </c>
      <c r="L16" s="33"/>
      <c r="M16" s="33" t="s">
        <v>82</v>
      </c>
    </row>
    <row r="17" spans="1:15" ht="12.75">
      <c r="A17" s="9" t="s">
        <v>29</v>
      </c>
      <c r="B17" s="10" t="s">
        <v>34</v>
      </c>
      <c r="D17" s="47" t="s">
        <v>90</v>
      </c>
      <c r="E17" s="47">
        <f>B19</f>
        <v>144291.5</v>
      </c>
      <c r="F17" s="50"/>
      <c r="G17" s="51" t="s">
        <v>71</v>
      </c>
      <c r="I17" s="9" t="s">
        <v>29</v>
      </c>
      <c r="J17" s="10" t="s">
        <v>34</v>
      </c>
      <c r="L17" s="47" t="s">
        <v>90</v>
      </c>
      <c r="M17" s="47">
        <f>J19</f>
        <v>132254</v>
      </c>
      <c r="N17" s="50"/>
      <c r="O17" s="51" t="s">
        <v>72</v>
      </c>
    </row>
    <row r="18" spans="1:15" ht="12.75">
      <c r="A18" s="11" t="s">
        <v>39</v>
      </c>
      <c r="B18" s="26" t="s">
        <v>30</v>
      </c>
      <c r="D18" s="47" t="s">
        <v>89</v>
      </c>
      <c r="E18" s="47">
        <f>SUM(B20:B29)</f>
        <v>93203.29999999999</v>
      </c>
      <c r="F18" s="50" t="str">
        <f>A20</f>
        <v>United Kingdom</v>
      </c>
      <c r="G18" s="53">
        <f>B20/B19</f>
        <v>0.20951060873301613</v>
      </c>
      <c r="I18" s="11" t="s">
        <v>39</v>
      </c>
      <c r="J18" s="26" t="s">
        <v>30</v>
      </c>
      <c r="L18" s="47" t="s">
        <v>89</v>
      </c>
      <c r="M18" s="47">
        <f>SUM(J20:J29)</f>
        <v>94311.19999999998</v>
      </c>
      <c r="N18" s="50" t="str">
        <f aca="true" t="shared" si="0" ref="N18:N27">I20</f>
        <v>United Kingdom</v>
      </c>
      <c r="O18" s="53">
        <f>J20/J19</f>
        <v>0.27822523326326615</v>
      </c>
    </row>
    <row r="19" spans="1:15" ht="12.75">
      <c r="A19" s="12" t="s">
        <v>21</v>
      </c>
      <c r="B19" s="16">
        <v>144291.5</v>
      </c>
      <c r="D19" s="48" t="s">
        <v>91</v>
      </c>
      <c r="E19" s="49">
        <f>E17-E18</f>
        <v>51088.20000000001</v>
      </c>
      <c r="F19" s="50" t="str">
        <f aca="true" t="shared" si="1" ref="F19:F27">A21</f>
        <v>United States</v>
      </c>
      <c r="G19" s="53">
        <f>B21/B19</f>
        <v>0.16205805608784993</v>
      </c>
      <c r="I19" s="12" t="s">
        <v>21</v>
      </c>
      <c r="J19" s="13">
        <v>132254</v>
      </c>
      <c r="L19" s="48" t="s">
        <v>91</v>
      </c>
      <c r="M19" s="49">
        <f>M17-M18</f>
        <v>37942.80000000002</v>
      </c>
      <c r="N19" s="50" t="str">
        <f t="shared" si="0"/>
        <v>United States</v>
      </c>
      <c r="O19" s="53">
        <f>J21/J19</f>
        <v>0.17966791174558047</v>
      </c>
    </row>
    <row r="20" spans="1:15" ht="12.75">
      <c r="A20" s="12" t="s">
        <v>0</v>
      </c>
      <c r="B20" s="14">
        <v>30230.6</v>
      </c>
      <c r="F20" s="50" t="str">
        <f t="shared" si="1"/>
        <v>Switzerland</v>
      </c>
      <c r="G20" s="53">
        <f>B22/B19</f>
        <v>0.09991787458027673</v>
      </c>
      <c r="I20" s="12" t="s">
        <v>0</v>
      </c>
      <c r="J20" s="14">
        <v>36796.4</v>
      </c>
      <c r="N20" s="50" t="str">
        <f t="shared" si="0"/>
        <v>Switzerland</v>
      </c>
      <c r="O20" s="53">
        <f>J22/J19</f>
        <v>0.07298077940931844</v>
      </c>
    </row>
    <row r="21" spans="1:15" ht="12.75">
      <c r="A21" s="12" t="s">
        <v>1</v>
      </c>
      <c r="B21" s="16">
        <v>23383.6</v>
      </c>
      <c r="F21" s="54" t="str">
        <f t="shared" si="1"/>
        <v>China(*)</v>
      </c>
      <c r="G21" s="56">
        <f>B23/B19</f>
        <v>0.04777412390889276</v>
      </c>
      <c r="I21" s="12" t="s">
        <v>1</v>
      </c>
      <c r="J21" s="16">
        <v>23761.8</v>
      </c>
      <c r="N21" s="54" t="str">
        <f t="shared" si="0"/>
        <v>China(*)</v>
      </c>
      <c r="O21" s="56">
        <f>J23/J19</f>
        <v>0.03903473618945363</v>
      </c>
    </row>
    <row r="22" spans="1:15" ht="12.75">
      <c r="A22" s="12" t="s">
        <v>2</v>
      </c>
      <c r="B22" s="14">
        <v>14417.3</v>
      </c>
      <c r="F22" s="54" t="str">
        <f t="shared" si="1"/>
        <v>Russia</v>
      </c>
      <c r="G22" s="56">
        <f>B24/B19</f>
        <v>0.028448661217050204</v>
      </c>
      <c r="I22" s="12" t="s">
        <v>2</v>
      </c>
      <c r="J22" s="17">
        <v>9652</v>
      </c>
      <c r="N22" s="54" t="str">
        <f t="shared" si="0"/>
        <v>Singapore</v>
      </c>
      <c r="O22" s="56">
        <f>J24/J19</f>
        <v>0.03546735826515644</v>
      </c>
    </row>
    <row r="23" spans="1:15" ht="12.75">
      <c r="A23" s="12" t="s">
        <v>133</v>
      </c>
      <c r="B23" s="16">
        <v>6893.4</v>
      </c>
      <c r="F23" s="54" t="str">
        <f t="shared" si="1"/>
        <v>Norway</v>
      </c>
      <c r="G23" s="56">
        <f>B25/B19</f>
        <v>0.0246688127852299</v>
      </c>
      <c r="I23" s="12" t="s">
        <v>133</v>
      </c>
      <c r="J23" s="16">
        <v>5162.5</v>
      </c>
      <c r="N23" s="54" t="str">
        <f t="shared" si="0"/>
        <v>India</v>
      </c>
      <c r="O23" s="56">
        <f>J25/J19</f>
        <v>0.02956205483388026</v>
      </c>
    </row>
    <row r="24" spans="1:15" ht="12.75">
      <c r="A24" s="12" t="s">
        <v>40</v>
      </c>
      <c r="B24" s="14">
        <v>4104.9</v>
      </c>
      <c r="F24" s="54" t="str">
        <f t="shared" si="1"/>
        <v>Canada</v>
      </c>
      <c r="G24" s="56">
        <f>B26/B19</f>
        <v>0.02047383248493501</v>
      </c>
      <c r="I24" s="12" t="s">
        <v>7</v>
      </c>
      <c r="J24" s="14">
        <v>4690.7</v>
      </c>
      <c r="N24" s="54" t="str">
        <f t="shared" si="0"/>
        <v>Hong Kong</v>
      </c>
      <c r="O24" s="56">
        <f>J26/J19</f>
        <v>0.02450133833381221</v>
      </c>
    </row>
    <row r="25" spans="1:15" ht="12.75">
      <c r="A25" s="12" t="s">
        <v>5</v>
      </c>
      <c r="B25" s="16">
        <v>3559.5</v>
      </c>
      <c r="F25" s="54" t="str">
        <f t="shared" si="1"/>
        <v>India</v>
      </c>
      <c r="G25" s="56">
        <f>B27/B19</f>
        <v>0.018233922303115567</v>
      </c>
      <c r="I25" s="12" t="s">
        <v>6</v>
      </c>
      <c r="J25" s="16">
        <v>3909.7</v>
      </c>
      <c r="N25" s="54" t="str">
        <f t="shared" si="0"/>
        <v>Norway</v>
      </c>
      <c r="O25" s="56">
        <f>J27/J19</f>
        <v>0.020531704145054213</v>
      </c>
    </row>
    <row r="26" spans="1:15" ht="12.75">
      <c r="A26" s="12" t="s">
        <v>9</v>
      </c>
      <c r="B26" s="14">
        <v>2954.2</v>
      </c>
      <c r="F26" s="54" t="str">
        <f t="shared" si="1"/>
        <v>Brazil</v>
      </c>
      <c r="G26" s="56">
        <f>B28/B19</f>
        <v>0.018161845985383753</v>
      </c>
      <c r="I26" s="12" t="s">
        <v>42</v>
      </c>
      <c r="J26" s="14">
        <v>3240.4</v>
      </c>
      <c r="N26" s="54" t="str">
        <f t="shared" si="0"/>
        <v>Japan</v>
      </c>
      <c r="O26" s="56">
        <f>J28/J19</f>
        <v>0.018332148744083353</v>
      </c>
    </row>
    <row r="27" spans="1:15" ht="12.75">
      <c r="A27" s="12" t="s">
        <v>6</v>
      </c>
      <c r="B27" s="13">
        <v>2631</v>
      </c>
      <c r="F27" s="54" t="str">
        <f t="shared" si="1"/>
        <v>Singapore</v>
      </c>
      <c r="G27" s="56">
        <f>B29/B19</f>
        <v>0.016689825804014787</v>
      </c>
      <c r="I27" s="12" t="s">
        <v>5</v>
      </c>
      <c r="J27" s="16">
        <v>2715.4</v>
      </c>
      <c r="N27" s="54" t="str">
        <f t="shared" si="0"/>
        <v>Australia</v>
      </c>
      <c r="O27" s="56">
        <f>J29/J19</f>
        <v>0.01480333298047696</v>
      </c>
    </row>
    <row r="28" spans="1:15" ht="12.75">
      <c r="A28" s="12" t="s">
        <v>4</v>
      </c>
      <c r="B28" s="14">
        <v>2620.6</v>
      </c>
      <c r="F28" s="57" t="s">
        <v>92</v>
      </c>
      <c r="G28" s="56">
        <f>E19/B19</f>
        <v>0.35406243611023525</v>
      </c>
      <c r="I28" s="12" t="s">
        <v>3</v>
      </c>
      <c r="J28" s="14">
        <v>2424.5</v>
      </c>
      <c r="N28" s="57" t="s">
        <v>92</v>
      </c>
      <c r="O28" s="56">
        <f>M19/J19</f>
        <v>0.28689340208991804</v>
      </c>
    </row>
    <row r="29" spans="1:15" ht="12.75">
      <c r="A29" s="12" t="s">
        <v>7</v>
      </c>
      <c r="B29" s="16">
        <v>2408.2</v>
      </c>
      <c r="F29" s="40" t="s">
        <v>93</v>
      </c>
      <c r="G29" s="59">
        <f>SUM(G18:G28)</f>
        <v>1</v>
      </c>
      <c r="I29" s="12" t="s">
        <v>10</v>
      </c>
      <c r="J29" s="16">
        <v>1957.8</v>
      </c>
      <c r="N29" s="40" t="s">
        <v>93</v>
      </c>
      <c r="O29" s="59">
        <f>SUM(O18:O28)</f>
        <v>1.0000000000000002</v>
      </c>
    </row>
    <row r="30" spans="1:10" ht="12.75">
      <c r="A30" s="12" t="s">
        <v>3</v>
      </c>
      <c r="B30" s="14">
        <v>2168.9</v>
      </c>
      <c r="I30" s="12" t="s">
        <v>9</v>
      </c>
      <c r="J30" s="14">
        <v>1341.8</v>
      </c>
    </row>
    <row r="31" spans="1:10" ht="12.75">
      <c r="A31" s="12" t="s">
        <v>8</v>
      </c>
      <c r="B31" s="16">
        <v>1960.4</v>
      </c>
      <c r="I31" s="12" t="s">
        <v>41</v>
      </c>
      <c r="J31" s="16">
        <v>1109.8</v>
      </c>
    </row>
    <row r="32" spans="1:10" ht="12.75">
      <c r="A32" s="12" t="s">
        <v>10</v>
      </c>
      <c r="B32" s="14">
        <v>1895.6</v>
      </c>
      <c r="I32" s="12" t="s">
        <v>4</v>
      </c>
      <c r="J32" s="14">
        <v>1074.1</v>
      </c>
    </row>
    <row r="33" spans="1:10" ht="12.75">
      <c r="A33" s="12" t="s">
        <v>41</v>
      </c>
      <c r="B33" s="16">
        <v>1528.5</v>
      </c>
      <c r="I33" s="12" t="s">
        <v>43</v>
      </c>
      <c r="J33" s="16">
        <v>1022.7</v>
      </c>
    </row>
    <row r="34" spans="1:10" ht="13.5">
      <c r="A34" s="12" t="s">
        <v>43</v>
      </c>
      <c r="B34" s="14">
        <v>1510.8</v>
      </c>
      <c r="I34" s="12" t="s">
        <v>12</v>
      </c>
      <c r="J34" s="14">
        <v>936.3</v>
      </c>
    </row>
    <row r="35" spans="1:10" ht="13.5">
      <c r="A35" s="12" t="s">
        <v>12</v>
      </c>
      <c r="B35" s="16">
        <v>1454.9</v>
      </c>
      <c r="I35" s="12" t="s">
        <v>40</v>
      </c>
      <c r="J35" s="16">
        <v>926.8</v>
      </c>
    </row>
    <row r="36" spans="1:10" ht="13.5">
      <c r="A36" s="12" t="s">
        <v>42</v>
      </c>
      <c r="B36" s="14">
        <v>1162.6</v>
      </c>
      <c r="I36" s="12" t="s">
        <v>13</v>
      </c>
      <c r="J36" s="14">
        <v>802.9</v>
      </c>
    </row>
    <row r="37" spans="1:10" ht="13.5">
      <c r="A37" s="12" t="s">
        <v>11</v>
      </c>
      <c r="B37" s="16">
        <v>1082.6</v>
      </c>
      <c r="I37" s="12" t="s">
        <v>8</v>
      </c>
      <c r="J37" s="16">
        <v>672.1</v>
      </c>
    </row>
    <row r="38" spans="1:10" ht="13.5">
      <c r="A38" s="12" t="s">
        <v>44</v>
      </c>
      <c r="B38" s="14">
        <v>945.6</v>
      </c>
      <c r="I38" s="12" t="s">
        <v>50</v>
      </c>
      <c r="J38" s="14">
        <v>645.5</v>
      </c>
    </row>
    <row r="39" spans="1:10" ht="13.5">
      <c r="A39" s="12" t="s">
        <v>45</v>
      </c>
      <c r="B39" s="16">
        <v>889.6</v>
      </c>
      <c r="I39" s="12" t="s">
        <v>51</v>
      </c>
      <c r="J39" s="16">
        <v>587.7</v>
      </c>
    </row>
    <row r="40" spans="1:10" ht="13.5">
      <c r="A40" s="12" t="s">
        <v>13</v>
      </c>
      <c r="B40" s="14">
        <v>795.1</v>
      </c>
      <c r="I40" s="12" t="s">
        <v>45</v>
      </c>
      <c r="J40" s="14">
        <v>561.1</v>
      </c>
    </row>
    <row r="41" spans="1:10" ht="13.5">
      <c r="A41" s="12" t="s">
        <v>46</v>
      </c>
      <c r="B41" s="16">
        <v>772.1</v>
      </c>
      <c r="I41" s="12" t="s">
        <v>44</v>
      </c>
      <c r="J41" s="16">
        <v>544.5</v>
      </c>
    </row>
    <row r="42" spans="1:10" ht="13.5">
      <c r="A42" s="12" t="s">
        <v>48</v>
      </c>
      <c r="B42" s="14">
        <v>707.6</v>
      </c>
      <c r="I42" s="12" t="s">
        <v>47</v>
      </c>
      <c r="J42" s="14">
        <v>327.7</v>
      </c>
    </row>
    <row r="43" spans="1:10" ht="13.5">
      <c r="A43" s="12" t="s">
        <v>47</v>
      </c>
      <c r="B43" s="16">
        <v>705.7</v>
      </c>
      <c r="I43" s="12" t="s">
        <v>11</v>
      </c>
      <c r="J43" s="16">
        <v>296.2</v>
      </c>
    </row>
    <row r="44" spans="1:10" ht="13.5">
      <c r="A44" s="12" t="s">
        <v>49</v>
      </c>
      <c r="B44" s="14">
        <v>659.8</v>
      </c>
      <c r="I44" s="12" t="s">
        <v>46</v>
      </c>
      <c r="J44" s="14">
        <v>259.1</v>
      </c>
    </row>
    <row r="45" spans="1:10" ht="13.5">
      <c r="A45" s="12" t="s">
        <v>50</v>
      </c>
      <c r="B45" s="13">
        <v>592</v>
      </c>
      <c r="I45" s="12" t="s">
        <v>49</v>
      </c>
      <c r="J45" s="16">
        <v>229.2</v>
      </c>
    </row>
    <row r="46" spans="1:10" ht="13.5">
      <c r="A46" s="12" t="s">
        <v>51</v>
      </c>
      <c r="B46" s="14">
        <v>542.7</v>
      </c>
      <c r="I46" s="12" t="s">
        <v>48</v>
      </c>
      <c r="J46" s="14">
        <v>216.8</v>
      </c>
    </row>
    <row r="47" spans="1:10" ht="13.5">
      <c r="A47" s="12" t="s">
        <v>53</v>
      </c>
      <c r="B47" s="13">
        <v>217</v>
      </c>
      <c r="I47" s="12" t="s">
        <v>55</v>
      </c>
      <c r="J47" s="16">
        <v>171.5</v>
      </c>
    </row>
    <row r="48" spans="1:10" ht="13.5">
      <c r="A48" s="12" t="s">
        <v>52</v>
      </c>
      <c r="B48" s="14">
        <v>202.2</v>
      </c>
      <c r="I48" s="12" t="s">
        <v>52</v>
      </c>
      <c r="J48" s="14">
        <v>103.1</v>
      </c>
    </row>
    <row r="49" spans="1:10" ht="13.5">
      <c r="A49" s="12" t="s">
        <v>55</v>
      </c>
      <c r="B49" s="16">
        <v>165.4</v>
      </c>
      <c r="I49" s="12" t="s">
        <v>53</v>
      </c>
      <c r="J49" s="16">
        <v>101.7</v>
      </c>
    </row>
    <row r="50" spans="1:10" ht="13.5">
      <c r="A50" s="12" t="s">
        <v>54</v>
      </c>
      <c r="B50" s="14">
        <v>128.3</v>
      </c>
      <c r="I50" s="12" t="s">
        <v>54</v>
      </c>
      <c r="J50" s="17">
        <v>89</v>
      </c>
    </row>
    <row r="51" spans="1:10" ht="13.5">
      <c r="A51" s="12" t="s">
        <v>56</v>
      </c>
      <c r="B51" s="16">
        <v>34.6</v>
      </c>
      <c r="I51" s="12" t="s">
        <v>56</v>
      </c>
      <c r="J51" s="13">
        <v>30</v>
      </c>
    </row>
    <row r="53" spans="1:9" ht="13.5">
      <c r="A53" s="8" t="s">
        <v>35</v>
      </c>
      <c r="I53" s="8" t="s">
        <v>35</v>
      </c>
    </row>
    <row r="54" spans="1:10" ht="13.5">
      <c r="A54" s="8" t="s">
        <v>36</v>
      </c>
      <c r="B54" s="7" t="s">
        <v>37</v>
      </c>
      <c r="I54" s="8" t="s">
        <v>36</v>
      </c>
      <c r="J54" s="7" t="s">
        <v>37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"/>
  <sheetViews>
    <sheetView workbookViewId="0" topLeftCell="A1"/>
  </sheetViews>
  <sheetFormatPr defaultColWidth="9" defaultRowHeight="13.5"/>
  <cols>
    <col min="1" max="16384" width="9" style="5" customWidth="1"/>
  </cols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E65"/>
  <sheetViews>
    <sheetView workbookViewId="0" topLeftCell="D23">
      <selection activeCell="G43" sqref="G43"/>
    </sheetView>
  </sheetViews>
  <sheetFormatPr defaultColWidth="9" defaultRowHeight="13.5"/>
  <cols>
    <col min="1" max="1" width="23.19921875" style="5" customWidth="1"/>
    <col min="2" max="2" width="27.3984375" style="5" customWidth="1"/>
    <col min="3" max="3" width="43.19921875" style="5" customWidth="1"/>
    <col min="4" max="4" width="33.3984375" style="5" customWidth="1"/>
    <col min="5" max="5" width="27.3984375" style="5" customWidth="1"/>
    <col min="6" max="16384" width="9" style="5" customWidth="1"/>
  </cols>
  <sheetData>
    <row r="1" ht="12.75">
      <c r="A1" s="27" t="s">
        <v>124</v>
      </c>
    </row>
    <row r="2" ht="12.75">
      <c r="A2" s="2" t="s">
        <v>136</v>
      </c>
    </row>
    <row r="3" ht="12.75">
      <c r="A3" s="43"/>
    </row>
    <row r="4" ht="12.75">
      <c r="A4" s="28" t="s">
        <v>135</v>
      </c>
    </row>
    <row r="5" ht="12.75"/>
    <row r="6" ht="12.75">
      <c r="A6" s="7" t="s">
        <v>104</v>
      </c>
    </row>
    <row r="7" spans="1:2" ht="12.75">
      <c r="A7" s="7" t="s">
        <v>14</v>
      </c>
      <c r="B7" s="8" t="s">
        <v>105</v>
      </c>
    </row>
    <row r="8" spans="1:2" ht="12.75">
      <c r="A8" s="7" t="s">
        <v>15</v>
      </c>
      <c r="B8" s="7" t="s">
        <v>94</v>
      </c>
    </row>
    <row r="9" ht="12.75"/>
    <row r="10" spans="1:3" ht="12.75">
      <c r="A10" s="8" t="s">
        <v>16</v>
      </c>
      <c r="C10" s="7" t="s">
        <v>17</v>
      </c>
    </row>
    <row r="11" spans="1:3" ht="12.75">
      <c r="A11" s="8" t="s">
        <v>18</v>
      </c>
      <c r="C11" s="7" t="s">
        <v>19</v>
      </c>
    </row>
    <row r="12" spans="1:3" ht="12.75">
      <c r="A12" s="8" t="s">
        <v>20</v>
      </c>
      <c r="C12" s="7" t="s">
        <v>21</v>
      </c>
    </row>
    <row r="13" spans="1:3" ht="12.75">
      <c r="A13" s="8" t="s">
        <v>22</v>
      </c>
      <c r="C13" s="7" t="s">
        <v>23</v>
      </c>
    </row>
    <row r="14" ht="12.75"/>
    <row r="15" spans="1:5" ht="12.75">
      <c r="A15" s="9" t="s">
        <v>26</v>
      </c>
      <c r="B15" s="88" t="s">
        <v>28</v>
      </c>
      <c r="C15" s="88" t="s">
        <v>28</v>
      </c>
      <c r="D15" s="88" t="s">
        <v>28</v>
      </c>
      <c r="E15" s="29"/>
    </row>
    <row r="16" spans="1:5" ht="12.75">
      <c r="A16" s="9" t="s">
        <v>29</v>
      </c>
      <c r="B16" s="10" t="s">
        <v>32</v>
      </c>
      <c r="C16" s="10" t="s">
        <v>33</v>
      </c>
      <c r="D16" s="10" t="s">
        <v>34</v>
      </c>
      <c r="E16" s="29"/>
    </row>
    <row r="17" spans="1:5" ht="12.75">
      <c r="A17" s="11" t="s">
        <v>24</v>
      </c>
      <c r="B17" s="26" t="s">
        <v>30</v>
      </c>
      <c r="C17" s="26" t="s">
        <v>30</v>
      </c>
      <c r="D17" s="26" t="s">
        <v>30</v>
      </c>
      <c r="E17" s="30" t="s">
        <v>75</v>
      </c>
    </row>
    <row r="18" spans="1:5" ht="12.75">
      <c r="A18" s="12" t="s">
        <v>59</v>
      </c>
      <c r="B18" s="13">
        <v>24776</v>
      </c>
      <c r="C18" s="16">
        <v>46670.9</v>
      </c>
      <c r="D18" s="16">
        <v>65999.1</v>
      </c>
      <c r="E18" s="31">
        <f>SUM(B18:D18)</f>
        <v>137446</v>
      </c>
    </row>
    <row r="19" spans="1:5" ht="12.75">
      <c r="A19" s="12" t="s">
        <v>60</v>
      </c>
      <c r="B19" s="14">
        <v>25598.3</v>
      </c>
      <c r="C19" s="17">
        <v>47837</v>
      </c>
      <c r="D19" s="14">
        <v>71350.4</v>
      </c>
      <c r="E19" s="31">
        <f aca="true" t="shared" si="0" ref="E19:E30">SUM(B19:D19)</f>
        <v>144785.7</v>
      </c>
    </row>
    <row r="20" spans="1:5" ht="12.75">
      <c r="A20" s="12" t="s">
        <v>61</v>
      </c>
      <c r="B20" s="16">
        <v>31383.5</v>
      </c>
      <c r="C20" s="16">
        <v>53913.7</v>
      </c>
      <c r="D20" s="13">
        <v>79797</v>
      </c>
      <c r="E20" s="31">
        <f t="shared" si="0"/>
        <v>165094.2</v>
      </c>
    </row>
    <row r="21" spans="1:5" ht="12.75">
      <c r="A21" s="12" t="s">
        <v>62</v>
      </c>
      <c r="B21" s="14">
        <v>31103.8</v>
      </c>
      <c r="C21" s="14">
        <v>55914.6</v>
      </c>
      <c r="D21" s="14">
        <v>80793.3</v>
      </c>
      <c r="E21" s="31">
        <f t="shared" si="0"/>
        <v>167811.7</v>
      </c>
    </row>
    <row r="22" spans="1:5" ht="12.75">
      <c r="A22" s="12" t="s">
        <v>63</v>
      </c>
      <c r="B22" s="16">
        <v>38084.7</v>
      </c>
      <c r="C22" s="16">
        <v>59682.3</v>
      </c>
      <c r="D22" s="16">
        <v>93078.1</v>
      </c>
      <c r="E22" s="31">
        <f t="shared" si="0"/>
        <v>190845.1</v>
      </c>
    </row>
    <row r="23" spans="1:5" ht="12.75">
      <c r="A23" s="12" t="s">
        <v>64</v>
      </c>
      <c r="B23" s="14">
        <v>61410.2</v>
      </c>
      <c r="C23" s="14">
        <v>68131.7</v>
      </c>
      <c r="D23" s="14">
        <v>105296.4</v>
      </c>
      <c r="E23" s="31">
        <f t="shared" si="0"/>
        <v>234838.3</v>
      </c>
    </row>
    <row r="24" spans="1:5" ht="12.75">
      <c r="A24" s="12" t="s">
        <v>65</v>
      </c>
      <c r="B24" s="16">
        <v>92042.1</v>
      </c>
      <c r="C24" s="13">
        <v>71419</v>
      </c>
      <c r="D24" s="13">
        <v>105179</v>
      </c>
      <c r="E24" s="31">
        <f t="shared" si="0"/>
        <v>268640.1</v>
      </c>
    </row>
    <row r="25" spans="1:5" ht="12.75">
      <c r="A25" s="12" t="s">
        <v>66</v>
      </c>
      <c r="B25" s="14">
        <v>87793.1</v>
      </c>
      <c r="C25" s="14">
        <v>80126.5</v>
      </c>
      <c r="D25" s="14">
        <v>107541.3</v>
      </c>
      <c r="E25" s="31">
        <f t="shared" si="0"/>
        <v>275460.9</v>
      </c>
    </row>
    <row r="26" spans="1:5" ht="12.75">
      <c r="A26" s="12" t="s">
        <v>67</v>
      </c>
      <c r="B26" s="13">
        <v>75068</v>
      </c>
      <c r="C26" s="13">
        <v>87903</v>
      </c>
      <c r="D26" s="16">
        <v>114554.7</v>
      </c>
      <c r="E26" s="31">
        <f t="shared" si="0"/>
        <v>277525.7</v>
      </c>
    </row>
    <row r="27" spans="1:5" ht="12.75">
      <c r="A27" s="12" t="s">
        <v>68</v>
      </c>
      <c r="B27" s="14">
        <v>175584.7</v>
      </c>
      <c r="C27" s="14">
        <v>94485.9</v>
      </c>
      <c r="D27" s="14">
        <v>122733.4</v>
      </c>
      <c r="E27" s="31">
        <f t="shared" si="0"/>
        <v>392804</v>
      </c>
    </row>
    <row r="28" spans="1:5" ht="12.75">
      <c r="A28" s="12" t="s">
        <v>69</v>
      </c>
      <c r="B28" s="16">
        <v>159641.1</v>
      </c>
      <c r="C28" s="16">
        <v>111664.2</v>
      </c>
      <c r="D28" s="16">
        <v>104848.7</v>
      </c>
      <c r="E28" s="31">
        <f t="shared" si="0"/>
        <v>376154</v>
      </c>
    </row>
    <row r="29" spans="1:5" ht="12.75">
      <c r="A29" s="12" t="s">
        <v>25</v>
      </c>
      <c r="B29" s="14">
        <v>83814.7</v>
      </c>
      <c r="C29" s="14">
        <v>121823.9</v>
      </c>
      <c r="D29" s="14">
        <v>107832.5</v>
      </c>
      <c r="E29" s="31">
        <f t="shared" si="0"/>
        <v>313471.1</v>
      </c>
    </row>
    <row r="30" spans="1:5" ht="12.75">
      <c r="A30" s="12" t="s">
        <v>95</v>
      </c>
      <c r="B30" s="16">
        <v>87166.9</v>
      </c>
      <c r="C30" s="16">
        <v>142188.7</v>
      </c>
      <c r="D30" s="13">
        <v>132254</v>
      </c>
      <c r="E30" s="31">
        <f t="shared" si="0"/>
        <v>361609.6</v>
      </c>
    </row>
    <row r="31" ht="12.75"/>
    <row r="32" ht="12.75">
      <c r="A32" s="8" t="s">
        <v>35</v>
      </c>
    </row>
    <row r="33" spans="1:2" ht="12.75">
      <c r="A33" s="8" t="s">
        <v>36</v>
      </c>
      <c r="B33" s="7" t="s">
        <v>37</v>
      </c>
    </row>
    <row r="34" ht="12.75"/>
    <row r="35" spans="1:4" ht="12.75">
      <c r="A35" s="32" t="s">
        <v>76</v>
      </c>
      <c r="B35" s="33"/>
      <c r="C35" s="33"/>
      <c r="D35" s="33"/>
    </row>
    <row r="36" spans="1:5" ht="12.75">
      <c r="A36" s="34"/>
      <c r="B36" s="35" t="s">
        <v>86</v>
      </c>
      <c r="C36" s="35" t="s">
        <v>87</v>
      </c>
      <c r="D36" s="35" t="s">
        <v>88</v>
      </c>
      <c r="E36" s="36" t="s">
        <v>74</v>
      </c>
    </row>
    <row r="37" spans="1:5" ht="12.75">
      <c r="A37" s="20" t="str">
        <f>A18</f>
        <v>2010</v>
      </c>
      <c r="B37" s="37">
        <f>B18/1000</f>
        <v>24.776</v>
      </c>
      <c r="C37" s="37">
        <f>C18/1000</f>
        <v>46.6709</v>
      </c>
      <c r="D37" s="38">
        <f>D18/1000</f>
        <v>65.99910000000001</v>
      </c>
      <c r="E37" s="31">
        <f>SUM(B37:D37)</f>
        <v>137.44600000000003</v>
      </c>
    </row>
    <row r="38" spans="1:5" ht="12.75">
      <c r="A38" s="20" t="str">
        <f aca="true" t="shared" si="1" ref="A38:A49">A19</f>
        <v>2011</v>
      </c>
      <c r="B38" s="37">
        <f aca="true" t="shared" si="2" ref="B38:D49">B19/1000</f>
        <v>25.5983</v>
      </c>
      <c r="C38" s="37">
        <f t="shared" si="2"/>
        <v>47.837</v>
      </c>
      <c r="D38" s="38">
        <f t="shared" si="2"/>
        <v>71.3504</v>
      </c>
      <c r="E38" s="31">
        <f aca="true" t="shared" si="3" ref="E38:E47">SUM(B38:D38)</f>
        <v>144.7857</v>
      </c>
    </row>
    <row r="39" spans="1:5" ht="12.75">
      <c r="A39" s="20" t="str">
        <f t="shared" si="1"/>
        <v>2012</v>
      </c>
      <c r="B39" s="37">
        <f t="shared" si="2"/>
        <v>31.3835</v>
      </c>
      <c r="C39" s="37">
        <f>C20/1000</f>
        <v>53.9137</v>
      </c>
      <c r="D39" s="38">
        <f t="shared" si="2"/>
        <v>79.797</v>
      </c>
      <c r="E39" s="31">
        <f t="shared" si="3"/>
        <v>165.0942</v>
      </c>
    </row>
    <row r="40" spans="1:5" ht="12.75">
      <c r="A40" s="20" t="str">
        <f t="shared" si="1"/>
        <v>2013</v>
      </c>
      <c r="B40" s="37">
        <f t="shared" si="2"/>
        <v>31.1038</v>
      </c>
      <c r="C40" s="37">
        <f t="shared" si="2"/>
        <v>55.9146</v>
      </c>
      <c r="D40" s="38">
        <f t="shared" si="2"/>
        <v>80.7933</v>
      </c>
      <c r="E40" s="31">
        <f t="shared" si="3"/>
        <v>167.8117</v>
      </c>
    </row>
    <row r="41" spans="1:5" ht="12.75">
      <c r="A41" s="20" t="str">
        <f t="shared" si="1"/>
        <v>2014</v>
      </c>
      <c r="B41" s="37">
        <f t="shared" si="2"/>
        <v>38.0847</v>
      </c>
      <c r="C41" s="37">
        <f t="shared" si="2"/>
        <v>59.682300000000005</v>
      </c>
      <c r="D41" s="38">
        <f t="shared" si="2"/>
        <v>93.0781</v>
      </c>
      <c r="E41" s="31">
        <f t="shared" si="3"/>
        <v>190.8451</v>
      </c>
    </row>
    <row r="42" spans="1:5" ht="12.75">
      <c r="A42" s="20" t="str">
        <f t="shared" si="1"/>
        <v>2015</v>
      </c>
      <c r="B42" s="37">
        <f t="shared" si="2"/>
        <v>61.410199999999996</v>
      </c>
      <c r="C42" s="37">
        <f t="shared" si="2"/>
        <v>68.1317</v>
      </c>
      <c r="D42" s="38">
        <f t="shared" si="2"/>
        <v>105.29639999999999</v>
      </c>
      <c r="E42" s="31">
        <f t="shared" si="3"/>
        <v>234.8383</v>
      </c>
    </row>
    <row r="43" spans="1:5" ht="12.75">
      <c r="A43" s="20" t="str">
        <f t="shared" si="1"/>
        <v>2016</v>
      </c>
      <c r="B43" s="37">
        <f t="shared" si="2"/>
        <v>92.0421</v>
      </c>
      <c r="C43" s="37">
        <f t="shared" si="2"/>
        <v>71.419</v>
      </c>
      <c r="D43" s="38">
        <f t="shared" si="2"/>
        <v>105.179</v>
      </c>
      <c r="E43" s="31">
        <f t="shared" si="3"/>
        <v>268.64009999999996</v>
      </c>
    </row>
    <row r="44" spans="1:5" ht="12.75">
      <c r="A44" s="20" t="str">
        <f t="shared" si="1"/>
        <v>2017</v>
      </c>
      <c r="B44" s="37">
        <f t="shared" si="2"/>
        <v>87.79310000000001</v>
      </c>
      <c r="C44" s="37">
        <f t="shared" si="2"/>
        <v>80.1265</v>
      </c>
      <c r="D44" s="38">
        <f t="shared" si="2"/>
        <v>107.5413</v>
      </c>
      <c r="E44" s="31">
        <f t="shared" si="3"/>
        <v>275.46090000000004</v>
      </c>
    </row>
    <row r="45" spans="1:5" ht="12.75">
      <c r="A45" s="20" t="str">
        <f t="shared" si="1"/>
        <v>2018</v>
      </c>
      <c r="B45" s="37">
        <f t="shared" si="2"/>
        <v>75.068</v>
      </c>
      <c r="C45" s="37">
        <f t="shared" si="2"/>
        <v>87.903</v>
      </c>
      <c r="D45" s="38">
        <f t="shared" si="2"/>
        <v>114.5547</v>
      </c>
      <c r="E45" s="31">
        <f t="shared" si="3"/>
        <v>277.52570000000003</v>
      </c>
    </row>
    <row r="46" spans="1:5" ht="12.75">
      <c r="A46" s="20" t="str">
        <f t="shared" si="1"/>
        <v>2019</v>
      </c>
      <c r="B46" s="37">
        <f t="shared" si="2"/>
        <v>175.5847</v>
      </c>
      <c r="C46" s="37">
        <f t="shared" si="2"/>
        <v>94.4859</v>
      </c>
      <c r="D46" s="38">
        <f t="shared" si="2"/>
        <v>122.73339999999999</v>
      </c>
      <c r="E46" s="31">
        <f t="shared" si="3"/>
        <v>392.804</v>
      </c>
    </row>
    <row r="47" spans="1:5" ht="12.75">
      <c r="A47" s="20" t="str">
        <f t="shared" si="1"/>
        <v>2020</v>
      </c>
      <c r="B47" s="37">
        <f t="shared" si="2"/>
        <v>159.6411</v>
      </c>
      <c r="C47" s="37">
        <f t="shared" si="2"/>
        <v>111.6642</v>
      </c>
      <c r="D47" s="38">
        <f t="shared" si="2"/>
        <v>104.8487</v>
      </c>
      <c r="E47" s="31">
        <f t="shared" si="3"/>
        <v>376.154</v>
      </c>
    </row>
    <row r="48" spans="1:5" ht="12.75">
      <c r="A48" s="20" t="str">
        <f t="shared" si="1"/>
        <v>2021</v>
      </c>
      <c r="B48" s="37">
        <f t="shared" si="2"/>
        <v>83.8147</v>
      </c>
      <c r="C48" s="37">
        <f t="shared" si="2"/>
        <v>121.8239</v>
      </c>
      <c r="D48" s="38">
        <f t="shared" si="2"/>
        <v>107.8325</v>
      </c>
      <c r="E48" s="31">
        <f>SUM(B48:D48)</f>
        <v>313.4711</v>
      </c>
    </row>
    <row r="49" spans="1:5" ht="12.75">
      <c r="A49" s="20" t="str">
        <f t="shared" si="1"/>
        <v>2022</v>
      </c>
      <c r="B49" s="37">
        <f t="shared" si="2"/>
        <v>87.1669</v>
      </c>
      <c r="C49" s="37">
        <f t="shared" si="2"/>
        <v>142.1887</v>
      </c>
      <c r="D49" s="38">
        <f t="shared" si="2"/>
        <v>132.254</v>
      </c>
      <c r="E49" s="31">
        <f>SUM(B49:D49)</f>
        <v>361.6096</v>
      </c>
    </row>
    <row r="50" ht="12.75"/>
    <row r="51" spans="1:4" ht="12.75">
      <c r="A51" s="34" t="s">
        <v>81</v>
      </c>
      <c r="B51" s="33"/>
      <c r="C51" s="33"/>
      <c r="D51" s="33"/>
    </row>
    <row r="52" spans="1:5" ht="12.75">
      <c r="A52" s="34"/>
      <c r="B52" s="39" t="s">
        <v>77</v>
      </c>
      <c r="C52" s="39" t="s">
        <v>78</v>
      </c>
      <c r="D52" s="39" t="s">
        <v>79</v>
      </c>
      <c r="E52" s="40" t="s">
        <v>80</v>
      </c>
    </row>
    <row r="53" spans="1:5" ht="12.75">
      <c r="A53" s="18" t="str">
        <f>A37</f>
        <v>2010</v>
      </c>
      <c r="B53" s="41">
        <f>B37/$E37</f>
        <v>0.18025988388166986</v>
      </c>
      <c r="C53" s="41">
        <f>C37/$E37</f>
        <v>0.3395580809918077</v>
      </c>
      <c r="D53" s="42">
        <f>D37/$E37</f>
        <v>0.4801820351265224</v>
      </c>
      <c r="E53" s="41">
        <f>SUM(B53:D53)</f>
        <v>1</v>
      </c>
    </row>
    <row r="54" spans="1:5" ht="12.75">
      <c r="A54" s="18" t="str">
        <f aca="true" t="shared" si="4" ref="A54:A65">A38</f>
        <v>2011</v>
      </c>
      <c r="B54" s="41">
        <f aca="true" t="shared" si="5" ref="B54:D65">B38/$E38</f>
        <v>0.17680130012839665</v>
      </c>
      <c r="C54" s="41">
        <f t="shared" si="5"/>
        <v>0.33039865124801693</v>
      </c>
      <c r="D54" s="42">
        <f t="shared" si="5"/>
        <v>0.49280004862358645</v>
      </c>
      <c r="E54" s="41">
        <f aca="true" t="shared" si="6" ref="E54:E63">SUM(B54:D54)</f>
        <v>1</v>
      </c>
    </row>
    <row r="55" spans="1:5" ht="12.75">
      <c r="A55" s="18" t="str">
        <f t="shared" si="4"/>
        <v>2012</v>
      </c>
      <c r="B55" s="41">
        <f t="shared" si="5"/>
        <v>0.19009450362278021</v>
      </c>
      <c r="C55" s="41">
        <f t="shared" si="5"/>
        <v>0.3265632590363562</v>
      </c>
      <c r="D55" s="42">
        <f t="shared" si="5"/>
        <v>0.48334223734086357</v>
      </c>
      <c r="E55" s="41">
        <f t="shared" si="6"/>
        <v>1</v>
      </c>
    </row>
    <row r="56" spans="1:5" ht="12.75">
      <c r="A56" s="18" t="str">
        <f t="shared" si="4"/>
        <v>2013</v>
      </c>
      <c r="B56" s="41">
        <f t="shared" si="5"/>
        <v>0.18534941246647282</v>
      </c>
      <c r="C56" s="41">
        <f t="shared" si="5"/>
        <v>0.33319845994051667</v>
      </c>
      <c r="D56" s="42">
        <f t="shared" si="5"/>
        <v>0.4814521275930105</v>
      </c>
      <c r="E56" s="41">
        <f t="shared" si="6"/>
        <v>1</v>
      </c>
    </row>
    <row r="57" spans="1:5" ht="12.75">
      <c r="A57" s="18" t="str">
        <f t="shared" si="4"/>
        <v>2014</v>
      </c>
      <c r="B57" s="41">
        <f t="shared" si="5"/>
        <v>0.19955817571423107</v>
      </c>
      <c r="C57" s="41">
        <f t="shared" si="5"/>
        <v>0.3127263943376068</v>
      </c>
      <c r="D57" s="42">
        <f t="shared" si="5"/>
        <v>0.4877154299481622</v>
      </c>
      <c r="E57" s="41">
        <f t="shared" si="6"/>
        <v>1</v>
      </c>
    </row>
    <row r="58" spans="1:5" ht="12.75">
      <c r="A58" s="18" t="str">
        <f t="shared" si="4"/>
        <v>2015</v>
      </c>
      <c r="B58" s="41">
        <f t="shared" si="5"/>
        <v>0.26149993421005</v>
      </c>
      <c r="C58" s="41">
        <f t="shared" si="5"/>
        <v>0.2901217561189976</v>
      </c>
      <c r="D58" s="42">
        <f t="shared" si="5"/>
        <v>0.44837830967095227</v>
      </c>
      <c r="E58" s="41">
        <f t="shared" si="6"/>
        <v>0.9999999999999999</v>
      </c>
    </row>
    <row r="59" spans="1:5" ht="12.75">
      <c r="A59" s="18" t="str">
        <f t="shared" si="4"/>
        <v>2016</v>
      </c>
      <c r="B59" s="41">
        <f t="shared" si="5"/>
        <v>0.3426223411918028</v>
      </c>
      <c r="C59" s="41">
        <f t="shared" si="5"/>
        <v>0.2658538319483949</v>
      </c>
      <c r="D59" s="42">
        <f t="shared" si="5"/>
        <v>0.39152382685980247</v>
      </c>
      <c r="E59" s="41">
        <f t="shared" si="6"/>
        <v>1.0000000000000002</v>
      </c>
    </row>
    <row r="60" spans="1:5" ht="12.75">
      <c r="A60" s="18" t="str">
        <f t="shared" si="4"/>
        <v>2017</v>
      </c>
      <c r="B60" s="41">
        <f t="shared" si="5"/>
        <v>0.3187134725835863</v>
      </c>
      <c r="C60" s="41">
        <f t="shared" si="5"/>
        <v>0.2908815733920857</v>
      </c>
      <c r="D60" s="42">
        <f t="shared" si="5"/>
        <v>0.3904049540243279</v>
      </c>
      <c r="E60" s="41">
        <f t="shared" si="6"/>
        <v>1</v>
      </c>
    </row>
    <row r="61" spans="1:5" ht="12.75">
      <c r="A61" s="18" t="str">
        <f t="shared" si="4"/>
        <v>2018</v>
      </c>
      <c r="B61" s="41">
        <f t="shared" si="5"/>
        <v>0.27049026450523317</v>
      </c>
      <c r="C61" s="41">
        <f t="shared" si="5"/>
        <v>0.3167382336122384</v>
      </c>
      <c r="D61" s="42">
        <f t="shared" si="5"/>
        <v>0.4127715018825283</v>
      </c>
      <c r="E61" s="41">
        <f t="shared" si="6"/>
        <v>0.9999999999999999</v>
      </c>
    </row>
    <row r="62" spans="1:5" ht="12.75">
      <c r="A62" s="18" t="str">
        <f t="shared" si="4"/>
        <v>2019</v>
      </c>
      <c r="B62" s="42">
        <f t="shared" si="5"/>
        <v>0.4470033400881865</v>
      </c>
      <c r="C62" s="41">
        <f t="shared" si="5"/>
        <v>0.24054210242258228</v>
      </c>
      <c r="D62" s="41">
        <f t="shared" si="5"/>
        <v>0.3124545574892313</v>
      </c>
      <c r="E62" s="41">
        <f t="shared" si="6"/>
        <v>1</v>
      </c>
    </row>
    <row r="63" spans="1:5" ht="12.75">
      <c r="A63" s="18" t="str">
        <f t="shared" si="4"/>
        <v>2020</v>
      </c>
      <c r="B63" s="42">
        <f t="shared" si="5"/>
        <v>0.42440356875109664</v>
      </c>
      <c r="C63" s="41">
        <f t="shared" si="5"/>
        <v>0.29685766999686297</v>
      </c>
      <c r="D63" s="41">
        <f t="shared" si="5"/>
        <v>0.2787387612520404</v>
      </c>
      <c r="E63" s="41">
        <f t="shared" si="6"/>
        <v>1</v>
      </c>
    </row>
    <row r="64" spans="1:5" ht="12.75">
      <c r="A64" s="18" t="str">
        <f t="shared" si="4"/>
        <v>2021</v>
      </c>
      <c r="B64" s="41">
        <f t="shared" si="5"/>
        <v>0.26737616322525426</v>
      </c>
      <c r="C64" s="42">
        <f>C48/$E48</f>
        <v>0.38862880820592394</v>
      </c>
      <c r="D64" s="41">
        <f>D48/$E48</f>
        <v>0.3439950285688218</v>
      </c>
      <c r="E64" s="41">
        <f>SUM(B64:D64)</f>
        <v>1</v>
      </c>
    </row>
    <row r="65" spans="1:5" ht="12.75">
      <c r="A65" s="18" t="str">
        <f t="shared" si="4"/>
        <v>2022</v>
      </c>
      <c r="B65" s="41">
        <f t="shared" si="5"/>
        <v>0.24105250524322364</v>
      </c>
      <c r="C65" s="42">
        <f>C49/$E49</f>
        <v>0.3932105231719512</v>
      </c>
      <c r="D65" s="41">
        <f>D49/$E49</f>
        <v>0.36573697158482515</v>
      </c>
      <c r="E65" s="41">
        <f>SUM(B65:D65)</f>
        <v>1</v>
      </c>
    </row>
  </sheetData>
  <mergeCells count="1">
    <mergeCell ref="B15:D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E65"/>
  <sheetViews>
    <sheetView workbookViewId="0" topLeftCell="C20">
      <selection activeCell="G34" sqref="G34"/>
    </sheetView>
  </sheetViews>
  <sheetFormatPr defaultColWidth="9" defaultRowHeight="13.5"/>
  <cols>
    <col min="1" max="1" width="23.19921875" style="5" customWidth="1"/>
    <col min="2" max="4" width="27.3984375" style="5" customWidth="1"/>
    <col min="5" max="5" width="25.19921875" style="5" customWidth="1"/>
    <col min="6" max="16384" width="9" style="5" customWidth="1"/>
  </cols>
  <sheetData>
    <row r="1" ht="12.75">
      <c r="A1" s="27" t="s">
        <v>134</v>
      </c>
    </row>
    <row r="2" ht="12.75">
      <c r="A2" s="2" t="s">
        <v>136</v>
      </c>
    </row>
    <row r="3" ht="12.75">
      <c r="A3" s="43"/>
    </row>
    <row r="4" ht="12.75">
      <c r="A4" s="6" t="s">
        <v>135</v>
      </c>
    </row>
    <row r="5" ht="12.75"/>
    <row r="6" ht="12.75">
      <c r="A6" s="7" t="s">
        <v>106</v>
      </c>
    </row>
    <row r="7" spans="1:2" ht="12.75">
      <c r="A7" s="7" t="s">
        <v>14</v>
      </c>
      <c r="B7" s="8" t="s">
        <v>107</v>
      </c>
    </row>
    <row r="8" spans="1:2" ht="12.75">
      <c r="A8" s="7" t="s">
        <v>15</v>
      </c>
      <c r="B8" s="7" t="s">
        <v>94</v>
      </c>
    </row>
    <row r="9" ht="12.75"/>
    <row r="10" spans="1:3" ht="12.75">
      <c r="A10" s="8" t="s">
        <v>16</v>
      </c>
      <c r="C10" s="7" t="s">
        <v>17</v>
      </c>
    </row>
    <row r="11" spans="1:3" ht="12.75">
      <c r="A11" s="8" t="s">
        <v>18</v>
      </c>
      <c r="C11" s="7" t="s">
        <v>19</v>
      </c>
    </row>
    <row r="12" spans="1:3" ht="12.75">
      <c r="A12" s="8" t="s">
        <v>20</v>
      </c>
      <c r="C12" s="7" t="s">
        <v>21</v>
      </c>
    </row>
    <row r="13" spans="1:3" ht="12.75">
      <c r="A13" s="8" t="s">
        <v>22</v>
      </c>
      <c r="C13" s="7" t="s">
        <v>23</v>
      </c>
    </row>
    <row r="14" ht="12.75"/>
    <row r="15" spans="1:5" ht="12.75">
      <c r="A15" s="9" t="s">
        <v>26</v>
      </c>
      <c r="B15" s="88" t="s">
        <v>27</v>
      </c>
      <c r="C15" s="88" t="s">
        <v>27</v>
      </c>
      <c r="D15" s="88" t="s">
        <v>27</v>
      </c>
      <c r="E15" s="29"/>
    </row>
    <row r="16" spans="1:5" ht="12.75">
      <c r="A16" s="9" t="s">
        <v>29</v>
      </c>
      <c r="B16" s="10" t="s">
        <v>32</v>
      </c>
      <c r="C16" s="10" t="s">
        <v>33</v>
      </c>
      <c r="D16" s="10" t="s">
        <v>34</v>
      </c>
      <c r="E16" s="29"/>
    </row>
    <row r="17" spans="1:5" ht="12.75">
      <c r="A17" s="11" t="s">
        <v>24</v>
      </c>
      <c r="B17" s="26" t="s">
        <v>30</v>
      </c>
      <c r="C17" s="26" t="s">
        <v>30</v>
      </c>
      <c r="D17" s="26" t="s">
        <v>30</v>
      </c>
      <c r="E17" s="30" t="s">
        <v>84</v>
      </c>
    </row>
    <row r="18" spans="1:5" ht="12.75">
      <c r="A18" s="12" t="s">
        <v>59</v>
      </c>
      <c r="B18" s="16">
        <v>18806.3</v>
      </c>
      <c r="C18" s="16">
        <v>41720.4</v>
      </c>
      <c r="D18" s="16">
        <v>68966.3</v>
      </c>
      <c r="E18" s="31">
        <f>SUM(B18:D18)</f>
        <v>129493</v>
      </c>
    </row>
    <row r="19" spans="1:5" ht="12.75">
      <c r="A19" s="12" t="s">
        <v>60</v>
      </c>
      <c r="B19" s="14">
        <v>21160.6</v>
      </c>
      <c r="C19" s="14">
        <v>42946.1</v>
      </c>
      <c r="D19" s="14">
        <v>76611.1</v>
      </c>
      <c r="E19" s="31">
        <f aca="true" t="shared" si="0" ref="E19:E30">SUM(B19:D19)</f>
        <v>140717.8</v>
      </c>
    </row>
    <row r="20" spans="1:5" ht="12.75">
      <c r="A20" s="12" t="s">
        <v>61</v>
      </c>
      <c r="B20" s="16">
        <v>25784.3</v>
      </c>
      <c r="C20" s="16">
        <v>45709.2</v>
      </c>
      <c r="D20" s="16">
        <v>85291.4</v>
      </c>
      <c r="E20" s="31">
        <f t="shared" si="0"/>
        <v>156784.9</v>
      </c>
    </row>
    <row r="21" spans="1:5" ht="12.75">
      <c r="A21" s="12" t="s">
        <v>62</v>
      </c>
      <c r="B21" s="14">
        <v>28018.4</v>
      </c>
      <c r="C21" s="14">
        <v>49405.6</v>
      </c>
      <c r="D21" s="14">
        <v>89861.5</v>
      </c>
      <c r="E21" s="31">
        <f t="shared" si="0"/>
        <v>167285.5</v>
      </c>
    </row>
    <row r="22" spans="1:5" ht="12.75">
      <c r="A22" s="12" t="s">
        <v>63</v>
      </c>
      <c r="B22" s="16">
        <v>31493.1</v>
      </c>
      <c r="C22" s="13">
        <v>52849</v>
      </c>
      <c r="D22" s="16">
        <v>107357.3</v>
      </c>
      <c r="E22" s="31">
        <f t="shared" si="0"/>
        <v>191699.40000000002</v>
      </c>
    </row>
    <row r="23" spans="1:5" ht="12.75">
      <c r="A23" s="12" t="s">
        <v>64</v>
      </c>
      <c r="B23" s="14">
        <v>35327.5</v>
      </c>
      <c r="C23" s="14">
        <v>56625.1</v>
      </c>
      <c r="D23" s="14">
        <v>118735.1</v>
      </c>
      <c r="E23" s="31">
        <f t="shared" si="0"/>
        <v>210687.7</v>
      </c>
    </row>
    <row r="24" spans="1:5" ht="12.75">
      <c r="A24" s="12" t="s">
        <v>65</v>
      </c>
      <c r="B24" s="16">
        <v>39751.8</v>
      </c>
      <c r="C24" s="16">
        <v>62181.6</v>
      </c>
      <c r="D24" s="16">
        <v>119823.3</v>
      </c>
      <c r="E24" s="31">
        <f t="shared" si="0"/>
        <v>221756.7</v>
      </c>
    </row>
    <row r="25" spans="1:5" ht="12.75">
      <c r="A25" s="12" t="s">
        <v>66</v>
      </c>
      <c r="B25" s="14">
        <v>44271.1</v>
      </c>
      <c r="C25" s="14">
        <v>71815.5</v>
      </c>
      <c r="D25" s="14">
        <v>121469.7</v>
      </c>
      <c r="E25" s="31">
        <f t="shared" si="0"/>
        <v>237556.3</v>
      </c>
    </row>
    <row r="26" spans="1:5" ht="12.75">
      <c r="A26" s="12" t="s">
        <v>67</v>
      </c>
      <c r="B26" s="13">
        <v>44392</v>
      </c>
      <c r="C26" s="16">
        <v>77182.4</v>
      </c>
      <c r="D26" s="16">
        <v>125116.5</v>
      </c>
      <c r="E26" s="31">
        <f t="shared" si="0"/>
        <v>246690.9</v>
      </c>
    </row>
    <row r="27" spans="1:5" ht="12.75">
      <c r="A27" s="12" t="s">
        <v>68</v>
      </c>
      <c r="B27" s="14">
        <v>48756.5</v>
      </c>
      <c r="C27" s="14">
        <v>82134.6</v>
      </c>
      <c r="D27" s="14">
        <v>133621.4</v>
      </c>
      <c r="E27" s="31">
        <f t="shared" si="0"/>
        <v>264512.5</v>
      </c>
    </row>
    <row r="28" spans="1:5" ht="12.75">
      <c r="A28" s="12" t="s">
        <v>69</v>
      </c>
      <c r="B28" s="16">
        <v>55606.6</v>
      </c>
      <c r="C28" s="16">
        <v>85996.2</v>
      </c>
      <c r="D28" s="16">
        <v>113860.6</v>
      </c>
      <c r="E28" s="31">
        <f t="shared" si="0"/>
        <v>255463.4</v>
      </c>
    </row>
    <row r="29" spans="1:5" ht="12.75">
      <c r="A29" s="12" t="s">
        <v>25</v>
      </c>
      <c r="B29" s="14">
        <v>46321.5</v>
      </c>
      <c r="C29" s="14">
        <v>97534.2</v>
      </c>
      <c r="D29" s="14">
        <v>124386.5</v>
      </c>
      <c r="E29" s="31">
        <f t="shared" si="0"/>
        <v>268242.2</v>
      </c>
    </row>
    <row r="30" spans="1:5" ht="12.75">
      <c r="A30" s="12" t="s">
        <v>95</v>
      </c>
      <c r="B30" s="16">
        <v>52652.6</v>
      </c>
      <c r="C30" s="16">
        <v>116664.3</v>
      </c>
      <c r="D30" s="16">
        <v>144291.5</v>
      </c>
      <c r="E30" s="31">
        <f t="shared" si="0"/>
        <v>313608.4</v>
      </c>
    </row>
    <row r="31" ht="12.75"/>
    <row r="32" ht="12.75">
      <c r="A32" s="8" t="s">
        <v>35</v>
      </c>
    </row>
    <row r="33" spans="1:2" ht="12.75">
      <c r="A33" s="8" t="s">
        <v>36</v>
      </c>
      <c r="B33" s="7" t="s">
        <v>37</v>
      </c>
    </row>
    <row r="34" ht="12.75"/>
    <row r="35" spans="1:4" ht="12.75">
      <c r="A35" s="32" t="s">
        <v>76</v>
      </c>
      <c r="B35" s="33"/>
      <c r="C35" s="33"/>
      <c r="D35" s="33"/>
    </row>
    <row r="36" spans="1:5" ht="12.75">
      <c r="A36" s="34"/>
      <c r="B36" s="35" t="s">
        <v>86</v>
      </c>
      <c r="C36" s="35" t="s">
        <v>87</v>
      </c>
      <c r="D36" s="35" t="s">
        <v>88</v>
      </c>
      <c r="E36" s="36" t="s">
        <v>85</v>
      </c>
    </row>
    <row r="37" spans="1:5" ht="12.75">
      <c r="A37" s="20" t="str">
        <f>A18</f>
        <v>2010</v>
      </c>
      <c r="B37" s="37">
        <f>B18/1000</f>
        <v>18.8063</v>
      </c>
      <c r="C37" s="37">
        <f>C18/1000</f>
        <v>41.7204</v>
      </c>
      <c r="D37" s="38">
        <f>D18/1000</f>
        <v>68.9663</v>
      </c>
      <c r="E37" s="31">
        <f>SUM(B37:D37)</f>
        <v>129.493</v>
      </c>
    </row>
    <row r="38" spans="1:5" ht="12.75">
      <c r="A38" s="20" t="str">
        <f aca="true" t="shared" si="1" ref="A38:A49">A19</f>
        <v>2011</v>
      </c>
      <c r="B38" s="37">
        <f aca="true" t="shared" si="2" ref="B38:D49">B19/1000</f>
        <v>21.1606</v>
      </c>
      <c r="C38" s="37">
        <f t="shared" si="2"/>
        <v>42.9461</v>
      </c>
      <c r="D38" s="38">
        <f t="shared" si="2"/>
        <v>76.61110000000001</v>
      </c>
      <c r="E38" s="31">
        <f aca="true" t="shared" si="3" ref="E38:E48">SUM(B38:D38)</f>
        <v>140.7178</v>
      </c>
    </row>
    <row r="39" spans="1:5" ht="12.75">
      <c r="A39" s="20" t="str">
        <f t="shared" si="1"/>
        <v>2012</v>
      </c>
      <c r="B39" s="37">
        <f t="shared" si="2"/>
        <v>25.784299999999998</v>
      </c>
      <c r="C39" s="37">
        <f t="shared" si="2"/>
        <v>45.709199999999996</v>
      </c>
      <c r="D39" s="38">
        <f t="shared" si="2"/>
        <v>85.2914</v>
      </c>
      <c r="E39" s="31">
        <f t="shared" si="3"/>
        <v>156.7849</v>
      </c>
    </row>
    <row r="40" spans="1:5" ht="12.75">
      <c r="A40" s="20" t="str">
        <f t="shared" si="1"/>
        <v>2013</v>
      </c>
      <c r="B40" s="37">
        <f t="shared" si="2"/>
        <v>28.0184</v>
      </c>
      <c r="C40" s="37">
        <f t="shared" si="2"/>
        <v>49.4056</v>
      </c>
      <c r="D40" s="38">
        <f t="shared" si="2"/>
        <v>89.8615</v>
      </c>
      <c r="E40" s="31">
        <f t="shared" si="3"/>
        <v>167.2855</v>
      </c>
    </row>
    <row r="41" spans="1:5" ht="12.75">
      <c r="A41" s="20" t="str">
        <f t="shared" si="1"/>
        <v>2014</v>
      </c>
      <c r="B41" s="37">
        <f t="shared" si="2"/>
        <v>31.4931</v>
      </c>
      <c r="C41" s="37">
        <f t="shared" si="2"/>
        <v>52.849</v>
      </c>
      <c r="D41" s="38">
        <f t="shared" si="2"/>
        <v>107.35730000000001</v>
      </c>
      <c r="E41" s="31">
        <f t="shared" si="3"/>
        <v>191.6994</v>
      </c>
    </row>
    <row r="42" spans="1:5" ht="12.75">
      <c r="A42" s="20" t="str">
        <f t="shared" si="1"/>
        <v>2015</v>
      </c>
      <c r="B42" s="37">
        <f t="shared" si="2"/>
        <v>35.3275</v>
      </c>
      <c r="C42" s="37">
        <f t="shared" si="2"/>
        <v>56.625099999999996</v>
      </c>
      <c r="D42" s="38">
        <f t="shared" si="2"/>
        <v>118.7351</v>
      </c>
      <c r="E42" s="31">
        <f t="shared" si="3"/>
        <v>210.6877</v>
      </c>
    </row>
    <row r="43" spans="1:5" ht="12.75">
      <c r="A43" s="20" t="str">
        <f t="shared" si="1"/>
        <v>2016</v>
      </c>
      <c r="B43" s="37">
        <f t="shared" si="2"/>
        <v>39.7518</v>
      </c>
      <c r="C43" s="37">
        <f t="shared" si="2"/>
        <v>62.181599999999996</v>
      </c>
      <c r="D43" s="38">
        <f t="shared" si="2"/>
        <v>119.8233</v>
      </c>
      <c r="E43" s="31">
        <f t="shared" si="3"/>
        <v>221.75670000000002</v>
      </c>
    </row>
    <row r="44" spans="1:5" ht="12.75">
      <c r="A44" s="20" t="str">
        <f t="shared" si="1"/>
        <v>2017</v>
      </c>
      <c r="B44" s="37">
        <f t="shared" si="2"/>
        <v>44.2711</v>
      </c>
      <c r="C44" s="37">
        <f t="shared" si="2"/>
        <v>71.8155</v>
      </c>
      <c r="D44" s="38">
        <f t="shared" si="2"/>
        <v>121.4697</v>
      </c>
      <c r="E44" s="31">
        <f t="shared" si="3"/>
        <v>237.55630000000002</v>
      </c>
    </row>
    <row r="45" spans="1:5" ht="12.75">
      <c r="A45" s="20" t="str">
        <f t="shared" si="1"/>
        <v>2018</v>
      </c>
      <c r="B45" s="37">
        <f t="shared" si="2"/>
        <v>44.392</v>
      </c>
      <c r="C45" s="37">
        <f t="shared" si="2"/>
        <v>77.1824</v>
      </c>
      <c r="D45" s="38">
        <f t="shared" si="2"/>
        <v>125.1165</v>
      </c>
      <c r="E45" s="31">
        <f t="shared" si="3"/>
        <v>246.6909</v>
      </c>
    </row>
    <row r="46" spans="1:5" ht="12.75">
      <c r="A46" s="20" t="str">
        <f t="shared" si="1"/>
        <v>2019</v>
      </c>
      <c r="B46" s="37">
        <f t="shared" si="2"/>
        <v>48.7565</v>
      </c>
      <c r="C46" s="37">
        <f t="shared" si="2"/>
        <v>82.1346</v>
      </c>
      <c r="D46" s="38">
        <f t="shared" si="2"/>
        <v>133.6214</v>
      </c>
      <c r="E46" s="31">
        <f t="shared" si="3"/>
        <v>264.5125</v>
      </c>
    </row>
    <row r="47" spans="1:5" ht="12.75">
      <c r="A47" s="20" t="str">
        <f t="shared" si="1"/>
        <v>2020</v>
      </c>
      <c r="B47" s="37">
        <f t="shared" si="2"/>
        <v>55.6066</v>
      </c>
      <c r="C47" s="37">
        <f t="shared" si="2"/>
        <v>85.9962</v>
      </c>
      <c r="D47" s="38">
        <f t="shared" si="2"/>
        <v>113.8606</v>
      </c>
      <c r="E47" s="31">
        <f t="shared" si="3"/>
        <v>255.4634</v>
      </c>
    </row>
    <row r="48" spans="1:5" ht="12.75">
      <c r="A48" s="20" t="str">
        <f t="shared" si="1"/>
        <v>2021</v>
      </c>
      <c r="B48" s="37">
        <f t="shared" si="2"/>
        <v>46.3215</v>
      </c>
      <c r="C48" s="37">
        <f t="shared" si="2"/>
        <v>97.5342</v>
      </c>
      <c r="D48" s="38">
        <f t="shared" si="2"/>
        <v>124.3865</v>
      </c>
      <c r="E48" s="31">
        <f t="shared" si="3"/>
        <v>268.2422</v>
      </c>
    </row>
    <row r="49" spans="1:5" ht="12.75">
      <c r="A49" s="20" t="str">
        <f t="shared" si="1"/>
        <v>2022</v>
      </c>
      <c r="B49" s="37">
        <f t="shared" si="2"/>
        <v>52.6526</v>
      </c>
      <c r="C49" s="37">
        <f t="shared" si="2"/>
        <v>116.6643</v>
      </c>
      <c r="D49" s="38">
        <f t="shared" si="2"/>
        <v>144.2915</v>
      </c>
      <c r="E49" s="31">
        <f aca="true" t="shared" si="4" ref="E49">SUM(B49:D49)</f>
        <v>313.6084</v>
      </c>
    </row>
    <row r="50" ht="12.75"/>
    <row r="51" spans="1:4" ht="12.75">
      <c r="A51" s="32" t="s">
        <v>81</v>
      </c>
      <c r="B51" s="33"/>
      <c r="C51" s="33"/>
      <c r="D51" s="33"/>
    </row>
    <row r="52" spans="1:5" ht="12.75">
      <c r="A52" s="34"/>
      <c r="B52" s="39" t="s">
        <v>77</v>
      </c>
      <c r="C52" s="39" t="s">
        <v>78</v>
      </c>
      <c r="D52" s="39" t="s">
        <v>79</v>
      </c>
      <c r="E52" s="40" t="s">
        <v>80</v>
      </c>
    </row>
    <row r="53" spans="1:5" ht="12.75">
      <c r="A53" s="18" t="str">
        <f>A37</f>
        <v>2010</v>
      </c>
      <c r="B53" s="41">
        <f>B37/$E37</f>
        <v>0.14523024410585902</v>
      </c>
      <c r="C53" s="41">
        <f>C37/$E37</f>
        <v>0.3221826662445074</v>
      </c>
      <c r="D53" s="42">
        <f>D37/$E37</f>
        <v>0.5325870896496336</v>
      </c>
      <c r="E53" s="41">
        <f>SUM(B53:D53)</f>
        <v>1</v>
      </c>
    </row>
    <row r="54" spans="1:5" ht="12.75">
      <c r="A54" s="18" t="str">
        <f aca="true" t="shared" si="5" ref="A54:A65">A38</f>
        <v>2011</v>
      </c>
      <c r="B54" s="41">
        <f aca="true" t="shared" si="6" ref="B54:D65">B38/$E38</f>
        <v>0.15037614289023846</v>
      </c>
      <c r="C54" s="41">
        <f t="shared" si="6"/>
        <v>0.3051930885787015</v>
      </c>
      <c r="D54" s="42">
        <f t="shared" si="6"/>
        <v>0.5444307685310601</v>
      </c>
      <c r="E54" s="41">
        <f aca="true" t="shared" si="7" ref="E54:E64">SUM(B54:D54)</f>
        <v>1</v>
      </c>
    </row>
    <row r="55" spans="1:5" ht="12.75">
      <c r="A55" s="18" t="str">
        <f t="shared" si="5"/>
        <v>2012</v>
      </c>
      <c r="B55" s="41">
        <f t="shared" si="6"/>
        <v>0.16445652610678707</v>
      </c>
      <c r="C55" s="41">
        <f t="shared" si="6"/>
        <v>0.2915408307815357</v>
      </c>
      <c r="D55" s="42">
        <f t="shared" si="6"/>
        <v>0.5440026431116772</v>
      </c>
      <c r="E55" s="41">
        <f t="shared" si="7"/>
        <v>1</v>
      </c>
    </row>
    <row r="56" spans="1:5" ht="12.75">
      <c r="A56" s="18" t="str">
        <f t="shared" si="5"/>
        <v>2013</v>
      </c>
      <c r="B56" s="41">
        <f t="shared" si="6"/>
        <v>0.167488515143273</v>
      </c>
      <c r="C56" s="41">
        <f t="shared" si="6"/>
        <v>0.29533701366824977</v>
      </c>
      <c r="D56" s="42">
        <f t="shared" si="6"/>
        <v>0.5371744711884772</v>
      </c>
      <c r="E56" s="41">
        <f t="shared" si="7"/>
        <v>1</v>
      </c>
    </row>
    <row r="57" spans="1:5" ht="12.75">
      <c r="A57" s="18" t="str">
        <f t="shared" si="5"/>
        <v>2014</v>
      </c>
      <c r="B57" s="41">
        <f t="shared" si="6"/>
        <v>0.16428376927627317</v>
      </c>
      <c r="C57" s="41">
        <f t="shared" si="6"/>
        <v>0.27568683052737775</v>
      </c>
      <c r="D57" s="42">
        <f t="shared" si="6"/>
        <v>0.5600294001963492</v>
      </c>
      <c r="E57" s="41">
        <f t="shared" si="7"/>
        <v>1</v>
      </c>
    </row>
    <row r="58" spans="1:5" ht="12.75">
      <c r="A58" s="18" t="str">
        <f t="shared" si="5"/>
        <v>2015</v>
      </c>
      <c r="B58" s="41">
        <f t="shared" si="6"/>
        <v>0.16767708793631522</v>
      </c>
      <c r="C58" s="41">
        <f t="shared" si="6"/>
        <v>0.2687631978516069</v>
      </c>
      <c r="D58" s="42">
        <f t="shared" si="6"/>
        <v>0.5635597142120778</v>
      </c>
      <c r="E58" s="41">
        <f t="shared" si="7"/>
        <v>1</v>
      </c>
    </row>
    <row r="59" spans="1:5" ht="12.75">
      <c r="A59" s="18" t="str">
        <f t="shared" si="5"/>
        <v>2016</v>
      </c>
      <c r="B59" s="41">
        <f t="shared" si="6"/>
        <v>0.17925861991993927</v>
      </c>
      <c r="C59" s="41">
        <f t="shared" si="6"/>
        <v>0.280404605588016</v>
      </c>
      <c r="D59" s="42">
        <f t="shared" si="6"/>
        <v>0.5403367744920446</v>
      </c>
      <c r="E59" s="41">
        <f t="shared" si="7"/>
        <v>0.9999999999999999</v>
      </c>
    </row>
    <row r="60" spans="1:5" ht="12.75">
      <c r="A60" s="18" t="str">
        <f t="shared" si="5"/>
        <v>2017</v>
      </c>
      <c r="B60" s="41">
        <f t="shared" si="6"/>
        <v>0.1863604543428231</v>
      </c>
      <c r="C60" s="41">
        <f t="shared" si="6"/>
        <v>0.30230938939527174</v>
      </c>
      <c r="D60" s="42">
        <f t="shared" si="6"/>
        <v>0.511330156261905</v>
      </c>
      <c r="E60" s="41">
        <f t="shared" si="7"/>
        <v>0.9999999999999999</v>
      </c>
    </row>
    <row r="61" spans="1:5" ht="12.75">
      <c r="A61" s="18" t="str">
        <f t="shared" si="5"/>
        <v>2018</v>
      </c>
      <c r="B61" s="41">
        <f t="shared" si="6"/>
        <v>0.17994988870687975</v>
      </c>
      <c r="C61" s="41">
        <f t="shared" si="6"/>
        <v>0.31287088417124426</v>
      </c>
      <c r="D61" s="42">
        <f t="shared" si="6"/>
        <v>0.507179227121876</v>
      </c>
      <c r="E61" s="41">
        <f t="shared" si="7"/>
        <v>1</v>
      </c>
    </row>
    <row r="62" spans="1:5" ht="12.75">
      <c r="A62" s="18" t="str">
        <f t="shared" si="5"/>
        <v>2019</v>
      </c>
      <c r="B62" s="41">
        <f t="shared" si="6"/>
        <v>0.1843258825197297</v>
      </c>
      <c r="C62" s="41">
        <f t="shared" si="6"/>
        <v>0.3105131137469874</v>
      </c>
      <c r="D62" s="42">
        <f t="shared" si="6"/>
        <v>0.5051610037332829</v>
      </c>
      <c r="E62" s="41">
        <f t="shared" si="7"/>
        <v>1</v>
      </c>
    </row>
    <row r="63" spans="1:5" ht="12.75">
      <c r="A63" s="18" t="str">
        <f t="shared" si="5"/>
        <v>2020</v>
      </c>
      <c r="B63" s="41">
        <f t="shared" si="6"/>
        <v>0.21766953700608385</v>
      </c>
      <c r="C63" s="41">
        <f t="shared" si="6"/>
        <v>0.3366282606432076</v>
      </c>
      <c r="D63" s="42">
        <f t="shared" si="6"/>
        <v>0.44570220235070857</v>
      </c>
      <c r="E63" s="41">
        <f t="shared" si="7"/>
        <v>1</v>
      </c>
    </row>
    <row r="64" spans="1:5" ht="12.75">
      <c r="A64" s="18" t="str">
        <f t="shared" si="5"/>
        <v>2021</v>
      </c>
      <c r="B64" s="41">
        <f t="shared" si="6"/>
        <v>0.17268535674103477</v>
      </c>
      <c r="C64" s="41">
        <f t="shared" si="6"/>
        <v>0.36360498087176435</v>
      </c>
      <c r="D64" s="42">
        <f t="shared" si="6"/>
        <v>0.4637096623872008</v>
      </c>
      <c r="E64" s="41">
        <f t="shared" si="7"/>
        <v>0.9999999999999999</v>
      </c>
    </row>
    <row r="65" spans="1:5" ht="12.75">
      <c r="A65" s="18" t="str">
        <f t="shared" si="5"/>
        <v>2022</v>
      </c>
      <c r="B65" s="41">
        <f t="shared" si="6"/>
        <v>0.16789282429934912</v>
      </c>
      <c r="C65" s="41">
        <f t="shared" si="6"/>
        <v>0.37200629830068327</v>
      </c>
      <c r="D65" s="42">
        <f t="shared" si="6"/>
        <v>0.46010087739996763</v>
      </c>
      <c r="E65" s="41">
        <f aca="true" t="shared" si="8" ref="E65">SUM(B65:D65)</f>
        <v>1</v>
      </c>
    </row>
  </sheetData>
  <mergeCells count="1">
    <mergeCell ref="B15:D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O54"/>
  <sheetViews>
    <sheetView zoomScale="55" zoomScaleNormal="55" workbookViewId="0" topLeftCell="A1">
      <selection activeCell="J16" sqref="J16"/>
    </sheetView>
  </sheetViews>
  <sheetFormatPr defaultColWidth="9" defaultRowHeight="13.5"/>
  <cols>
    <col min="1" max="1" width="38.3984375" style="5" customWidth="1"/>
    <col min="2" max="2" width="25.59765625" style="5" customWidth="1"/>
    <col min="3" max="3" width="11.3984375" style="5" customWidth="1"/>
    <col min="4" max="7" width="18.59765625" style="5" customWidth="1"/>
    <col min="8" max="8" width="9" style="5" customWidth="1"/>
    <col min="9" max="9" width="38.3984375" style="5" customWidth="1"/>
    <col min="10" max="10" width="25.59765625" style="5" customWidth="1"/>
    <col min="11" max="11" width="11.3984375" style="5" customWidth="1"/>
    <col min="12" max="12" width="19.796875" style="5" customWidth="1"/>
    <col min="13" max="13" width="16.3984375" style="5" customWidth="1"/>
    <col min="14" max="16" width="17.796875" style="5" customWidth="1"/>
    <col min="17" max="16384" width="9" style="5" customWidth="1"/>
  </cols>
  <sheetData>
    <row r="1" ht="12.75">
      <c r="A1" s="44" t="s">
        <v>125</v>
      </c>
    </row>
    <row r="2" ht="12.75">
      <c r="A2" s="1" t="s">
        <v>71</v>
      </c>
    </row>
    <row r="3" ht="12.75">
      <c r="A3" s="1" t="s">
        <v>72</v>
      </c>
    </row>
    <row r="4" ht="12.75">
      <c r="A4" s="1" t="s">
        <v>132</v>
      </c>
    </row>
    <row r="5" ht="12.75">
      <c r="A5" s="6" t="s">
        <v>135</v>
      </c>
    </row>
    <row r="6" ht="12.75"/>
    <row r="7" spans="1:9" ht="12.75">
      <c r="A7" s="7" t="s">
        <v>110</v>
      </c>
      <c r="I7" s="7" t="s">
        <v>108</v>
      </c>
    </row>
    <row r="8" spans="1:10" ht="12.75">
      <c r="A8" s="7" t="s">
        <v>14</v>
      </c>
      <c r="B8" s="8" t="s">
        <v>111</v>
      </c>
      <c r="I8" s="7" t="s">
        <v>14</v>
      </c>
      <c r="J8" s="8" t="s">
        <v>109</v>
      </c>
    </row>
    <row r="9" spans="1:10" ht="12.75">
      <c r="A9" s="7" t="s">
        <v>15</v>
      </c>
      <c r="B9" s="7" t="s">
        <v>94</v>
      </c>
      <c r="I9" s="7" t="s">
        <v>15</v>
      </c>
      <c r="J9" s="7" t="s">
        <v>94</v>
      </c>
    </row>
    <row r="10" ht="12.75"/>
    <row r="11" spans="1:13" ht="12.75">
      <c r="A11" s="8" t="s">
        <v>16</v>
      </c>
      <c r="C11" s="7" t="s">
        <v>17</v>
      </c>
      <c r="D11" s="7"/>
      <c r="I11" s="8" t="s">
        <v>16</v>
      </c>
      <c r="K11" s="7" t="s">
        <v>17</v>
      </c>
      <c r="L11" s="7"/>
      <c r="M11" s="7"/>
    </row>
    <row r="12" spans="1:13" ht="12.75">
      <c r="A12" s="8" t="s">
        <v>18</v>
      </c>
      <c r="C12" s="7" t="s">
        <v>19</v>
      </c>
      <c r="D12" s="7"/>
      <c r="I12" s="8" t="s">
        <v>18</v>
      </c>
      <c r="K12" s="7" t="s">
        <v>19</v>
      </c>
      <c r="L12" s="7"/>
      <c r="M12" s="7"/>
    </row>
    <row r="13" spans="1:13" ht="12.75">
      <c r="A13" s="8" t="s">
        <v>38</v>
      </c>
      <c r="C13" s="45" t="s">
        <v>27</v>
      </c>
      <c r="D13" s="46"/>
      <c r="I13" s="8" t="s">
        <v>38</v>
      </c>
      <c r="K13" s="45" t="s">
        <v>28</v>
      </c>
      <c r="L13" s="46"/>
      <c r="M13" s="46"/>
    </row>
    <row r="14" spans="1:13" ht="12.75">
      <c r="A14" s="8" t="s">
        <v>22</v>
      </c>
      <c r="C14" s="7" t="s">
        <v>23</v>
      </c>
      <c r="D14" s="7"/>
      <c r="I14" s="8" t="s">
        <v>22</v>
      </c>
      <c r="K14" s="7" t="s">
        <v>23</v>
      </c>
      <c r="L14" s="7"/>
      <c r="M14" s="7"/>
    </row>
    <row r="15" ht="12.75"/>
    <row r="16" spans="1:13" ht="12.75">
      <c r="A16" s="9" t="s">
        <v>24</v>
      </c>
      <c r="B16" s="73" t="s">
        <v>95</v>
      </c>
      <c r="D16" s="33"/>
      <c r="E16" s="33" t="s">
        <v>83</v>
      </c>
      <c r="I16" s="9" t="s">
        <v>24</v>
      </c>
      <c r="J16" s="73" t="s">
        <v>95</v>
      </c>
      <c r="L16" s="33"/>
      <c r="M16" s="33" t="s">
        <v>82</v>
      </c>
    </row>
    <row r="17" spans="1:15" ht="12.75">
      <c r="A17" s="9" t="s">
        <v>29</v>
      </c>
      <c r="B17" s="10" t="s">
        <v>31</v>
      </c>
      <c r="D17" s="47" t="s">
        <v>90</v>
      </c>
      <c r="E17" s="47">
        <f>B19</f>
        <v>313604.4</v>
      </c>
      <c r="F17" s="50"/>
      <c r="G17" s="51" t="s">
        <v>71</v>
      </c>
      <c r="I17" s="9" t="s">
        <v>29</v>
      </c>
      <c r="J17" s="10" t="s">
        <v>31</v>
      </c>
      <c r="L17" s="47" t="s">
        <v>90</v>
      </c>
      <c r="M17" s="47">
        <f>J19</f>
        <v>361612.3</v>
      </c>
      <c r="N17" s="50"/>
      <c r="O17" s="51" t="s">
        <v>72</v>
      </c>
    </row>
    <row r="18" spans="1:15" ht="12.75">
      <c r="A18" s="11" t="s">
        <v>39</v>
      </c>
      <c r="B18" s="26" t="s">
        <v>30</v>
      </c>
      <c r="D18" s="47" t="s">
        <v>89</v>
      </c>
      <c r="E18" s="47">
        <f>SUM(B20:B29)</f>
        <v>235877.29999999996</v>
      </c>
      <c r="F18" s="50" t="str">
        <f>A20</f>
        <v>United States</v>
      </c>
      <c r="G18" s="52">
        <f>B20/B19</f>
        <v>0.24915721845739408</v>
      </c>
      <c r="I18" s="11" t="s">
        <v>39</v>
      </c>
      <c r="J18" s="26" t="s">
        <v>30</v>
      </c>
      <c r="L18" s="47" t="s">
        <v>89</v>
      </c>
      <c r="M18" s="47">
        <f>SUM(J20:J29)</f>
        <v>287252.80000000005</v>
      </c>
      <c r="N18" s="50" t="str">
        <f>I20</f>
        <v>United States</v>
      </c>
      <c r="O18" s="53">
        <f>J20/J19</f>
        <v>0.35116283378635077</v>
      </c>
    </row>
    <row r="19" spans="1:15" ht="12.75">
      <c r="A19" s="12" t="s">
        <v>21</v>
      </c>
      <c r="B19" s="16">
        <v>313604.4</v>
      </c>
      <c r="D19" s="48" t="s">
        <v>91</v>
      </c>
      <c r="E19" s="49">
        <f>E17-E18</f>
        <v>77727.10000000006</v>
      </c>
      <c r="F19" s="50" t="str">
        <f aca="true" t="shared" si="0" ref="F19:F27">A21</f>
        <v>United Kingdom</v>
      </c>
      <c r="G19" s="52">
        <f>B21/B19</f>
        <v>0.19920319995510266</v>
      </c>
      <c r="I19" s="12" t="s">
        <v>21</v>
      </c>
      <c r="J19" s="16">
        <v>361612.3</v>
      </c>
      <c r="L19" s="48" t="s">
        <v>91</v>
      </c>
      <c r="M19" s="49">
        <f>M17-M18</f>
        <v>74359.49999999994</v>
      </c>
      <c r="N19" s="50" t="str">
        <f aca="true" t="shared" si="1" ref="N19:N27">I21</f>
        <v>United Kingdom</v>
      </c>
      <c r="O19" s="53">
        <f>J21/J19</f>
        <v>0.22648676496900133</v>
      </c>
    </row>
    <row r="20" spans="1:15" ht="12.75">
      <c r="A20" s="12" t="s">
        <v>1</v>
      </c>
      <c r="B20" s="14">
        <v>78136.8</v>
      </c>
      <c r="F20" s="50" t="str">
        <f t="shared" si="0"/>
        <v>Switzerland</v>
      </c>
      <c r="G20" s="52">
        <f>B22/B19</f>
        <v>0.1298336375382488</v>
      </c>
      <c r="I20" s="12" t="s">
        <v>1</v>
      </c>
      <c r="J20" s="14">
        <v>126984.8</v>
      </c>
      <c r="N20" s="50" t="str">
        <f t="shared" si="1"/>
        <v>Switzerland</v>
      </c>
      <c r="O20" s="53">
        <f>J22/J19</f>
        <v>0.059612186864218944</v>
      </c>
    </row>
    <row r="21" spans="1:15" ht="12.75">
      <c r="A21" s="12" t="s">
        <v>0</v>
      </c>
      <c r="B21" s="13">
        <v>62471</v>
      </c>
      <c r="F21" s="54" t="str">
        <f t="shared" si="0"/>
        <v>China(*)</v>
      </c>
      <c r="G21" s="55">
        <f>B23/B19</f>
        <v>0.04201662986871357</v>
      </c>
      <c r="I21" s="12" t="s">
        <v>0</v>
      </c>
      <c r="J21" s="16">
        <v>81900.4</v>
      </c>
      <c r="N21" s="54" t="str">
        <f t="shared" si="1"/>
        <v>China(*)</v>
      </c>
      <c r="O21" s="56">
        <f>J23/J19</f>
        <v>0.039827738160455275</v>
      </c>
    </row>
    <row r="22" spans="1:15" ht="12.75">
      <c r="A22" s="12" t="s">
        <v>2</v>
      </c>
      <c r="B22" s="14">
        <v>40716.4</v>
      </c>
      <c r="F22" s="54" t="str">
        <f t="shared" si="0"/>
        <v>Singapore</v>
      </c>
      <c r="G22" s="55">
        <f>B24/B19</f>
        <v>0.0364153053975008</v>
      </c>
      <c r="I22" s="12" t="s">
        <v>2</v>
      </c>
      <c r="J22" s="14">
        <v>21556.5</v>
      </c>
      <c r="N22" s="54" t="str">
        <f t="shared" si="1"/>
        <v>India</v>
      </c>
      <c r="O22" s="56">
        <f>J24/J19</f>
        <v>0.034318799443492386</v>
      </c>
    </row>
    <row r="23" spans="1:15" ht="12.75">
      <c r="A23" s="12" t="s">
        <v>133</v>
      </c>
      <c r="B23" s="16">
        <v>13176.6</v>
      </c>
      <c r="F23" s="54" t="str">
        <f t="shared" si="0"/>
        <v>Japan</v>
      </c>
      <c r="G23" s="55">
        <f>B25/B19</f>
        <v>0.0279473119637352</v>
      </c>
      <c r="I23" s="12" t="s">
        <v>133</v>
      </c>
      <c r="J23" s="16">
        <v>14402.2</v>
      </c>
      <c r="N23" s="54" t="str">
        <f t="shared" si="1"/>
        <v>Singapore</v>
      </c>
      <c r="O23" s="56">
        <f>J25/J19</f>
        <v>0.022886942728441485</v>
      </c>
    </row>
    <row r="24" spans="1:15" ht="12.75">
      <c r="A24" s="12" t="s">
        <v>7</v>
      </c>
      <c r="B24" s="17">
        <v>11420</v>
      </c>
      <c r="F24" s="54" t="str">
        <f t="shared" si="0"/>
        <v>Norway</v>
      </c>
      <c r="G24" s="55">
        <f>B26/B19</f>
        <v>0.01918021558370992</v>
      </c>
      <c r="I24" s="12" t="s">
        <v>6</v>
      </c>
      <c r="J24" s="14">
        <v>12410.1</v>
      </c>
      <c r="N24" s="54" t="str">
        <f t="shared" si="1"/>
        <v>Canada</v>
      </c>
      <c r="O24" s="56">
        <f>J26/J19</f>
        <v>0.01718746845723998</v>
      </c>
    </row>
    <row r="25" spans="1:15" ht="12.75">
      <c r="A25" s="12" t="s">
        <v>3</v>
      </c>
      <c r="B25" s="16">
        <v>8764.4</v>
      </c>
      <c r="F25" s="54" t="str">
        <f t="shared" si="0"/>
        <v>Canada</v>
      </c>
      <c r="G25" s="55">
        <f>B27/B19</f>
        <v>0.017984122671748225</v>
      </c>
      <c r="I25" s="12" t="s">
        <v>7</v>
      </c>
      <c r="J25" s="16">
        <v>8276.2</v>
      </c>
      <c r="N25" s="54" t="str">
        <f t="shared" si="1"/>
        <v>Japan</v>
      </c>
      <c r="O25" s="56">
        <f>J27/J19</f>
        <v>0.015711301855606128</v>
      </c>
    </row>
    <row r="26" spans="1:15" ht="12.75">
      <c r="A26" s="12" t="s">
        <v>5</v>
      </c>
      <c r="B26" s="17">
        <v>6015</v>
      </c>
      <c r="F26" s="54" t="str">
        <f t="shared" si="0"/>
        <v>Russia</v>
      </c>
      <c r="G26" s="55">
        <f>B28/B19</f>
        <v>0.016611374075108636</v>
      </c>
      <c r="I26" s="12" t="s">
        <v>9</v>
      </c>
      <c r="J26" s="14">
        <v>6215.2</v>
      </c>
      <c r="N26" s="54" t="str">
        <f t="shared" si="1"/>
        <v>Hong Kong</v>
      </c>
      <c r="O26" s="56">
        <f>J28/J19</f>
        <v>0.014323904358341794</v>
      </c>
    </row>
    <row r="27" spans="1:15" ht="12.75">
      <c r="A27" s="12" t="s">
        <v>9</v>
      </c>
      <c r="B27" s="16">
        <v>5639.9</v>
      </c>
      <c r="F27" s="54" t="str">
        <f t="shared" si="0"/>
        <v>India</v>
      </c>
      <c r="G27" s="55">
        <f>B29/B19</f>
        <v>0.013800189027960066</v>
      </c>
      <c r="I27" s="12" t="s">
        <v>3</v>
      </c>
      <c r="J27" s="16">
        <v>5681.4</v>
      </c>
      <c r="N27" s="54" t="str">
        <f t="shared" si="1"/>
        <v>Norway</v>
      </c>
      <c r="O27" s="56">
        <f>J29/J19</f>
        <v>0.01284884391377174</v>
      </c>
    </row>
    <row r="28" spans="1:15" ht="12.75">
      <c r="A28" s="12" t="s">
        <v>40</v>
      </c>
      <c r="B28" s="14">
        <v>5209.4</v>
      </c>
      <c r="F28" s="57" t="s">
        <v>92</v>
      </c>
      <c r="G28" s="55">
        <f>E19/B19</f>
        <v>0.24785079546077815</v>
      </c>
      <c r="I28" s="12" t="s">
        <v>42</v>
      </c>
      <c r="J28" s="14">
        <v>5179.7</v>
      </c>
      <c r="N28" s="57" t="s">
        <v>92</v>
      </c>
      <c r="O28" s="56">
        <f>M19/J19</f>
        <v>0.20563321546308005</v>
      </c>
    </row>
    <row r="29" spans="1:15" ht="12.75">
      <c r="A29" s="12" t="s">
        <v>6</v>
      </c>
      <c r="B29" s="16">
        <v>4327.8</v>
      </c>
      <c r="F29" s="40" t="s">
        <v>93</v>
      </c>
      <c r="G29" s="58">
        <f>SUM(G18:G28)</f>
        <v>1.0000000000000002</v>
      </c>
      <c r="I29" s="12" t="s">
        <v>5</v>
      </c>
      <c r="J29" s="16">
        <v>4646.3</v>
      </c>
      <c r="N29" s="40" t="s">
        <v>93</v>
      </c>
      <c r="O29" s="59">
        <f>SUM(O18:O28)</f>
        <v>0.9999999999999998</v>
      </c>
    </row>
    <row r="30" spans="1:10" ht="12.75">
      <c r="A30" s="12" t="s">
        <v>10</v>
      </c>
      <c r="B30" s="17">
        <v>4196</v>
      </c>
      <c r="I30" s="12" t="s">
        <v>10</v>
      </c>
      <c r="J30" s="14">
        <v>4002.5</v>
      </c>
    </row>
    <row r="31" spans="1:10" ht="12.75">
      <c r="A31" s="12" t="s">
        <v>4</v>
      </c>
      <c r="B31" s="16">
        <v>3658.9</v>
      </c>
      <c r="I31" s="12" t="s">
        <v>41</v>
      </c>
      <c r="J31" s="16">
        <v>2830.8</v>
      </c>
    </row>
    <row r="32" spans="1:10" ht="13.5">
      <c r="A32" s="12" t="s">
        <v>8</v>
      </c>
      <c r="B32" s="14">
        <v>3573.4</v>
      </c>
      <c r="I32" s="12" t="s">
        <v>40</v>
      </c>
      <c r="J32" s="14">
        <v>2684.6</v>
      </c>
    </row>
    <row r="33" spans="1:10" ht="13.5">
      <c r="A33" s="12" t="s">
        <v>41</v>
      </c>
      <c r="B33" s="16">
        <v>3099.4</v>
      </c>
      <c r="I33" s="12" t="s">
        <v>4</v>
      </c>
      <c r="J33" s="16">
        <v>2279.6</v>
      </c>
    </row>
    <row r="34" spans="1:10" ht="13.5">
      <c r="A34" s="12" t="s">
        <v>42</v>
      </c>
      <c r="B34" s="14">
        <v>2805.8</v>
      </c>
      <c r="I34" s="12" t="s">
        <v>8</v>
      </c>
      <c r="J34" s="14">
        <v>2127.5</v>
      </c>
    </row>
    <row r="35" spans="1:10" ht="13.5">
      <c r="A35" s="12" t="s">
        <v>43</v>
      </c>
      <c r="B35" s="16">
        <v>2549.7</v>
      </c>
      <c r="I35" s="12" t="s">
        <v>43</v>
      </c>
      <c r="J35" s="16">
        <v>1732.5</v>
      </c>
    </row>
    <row r="36" spans="1:10" ht="13.5">
      <c r="A36" s="12" t="s">
        <v>12</v>
      </c>
      <c r="B36" s="14">
        <v>1700.4</v>
      </c>
      <c r="I36" s="12" t="s">
        <v>13</v>
      </c>
      <c r="J36" s="14">
        <v>1532.5</v>
      </c>
    </row>
    <row r="37" spans="1:10" ht="13.5">
      <c r="A37" s="12" t="s">
        <v>13</v>
      </c>
      <c r="B37" s="16">
        <v>1463.1</v>
      </c>
      <c r="I37" s="12" t="s">
        <v>12</v>
      </c>
      <c r="J37" s="16">
        <v>1237.9</v>
      </c>
    </row>
    <row r="38" spans="1:10" ht="13.5">
      <c r="A38" s="12" t="s">
        <v>45</v>
      </c>
      <c r="B38" s="14">
        <v>1435.4</v>
      </c>
      <c r="I38" s="12" t="s">
        <v>51</v>
      </c>
      <c r="J38" s="14">
        <v>1201.2</v>
      </c>
    </row>
    <row r="39" spans="1:10" ht="13.5">
      <c r="A39" s="12" t="s">
        <v>11</v>
      </c>
      <c r="B39" s="16">
        <v>1378.8</v>
      </c>
      <c r="I39" s="12" t="s">
        <v>44</v>
      </c>
      <c r="J39" s="16">
        <v>1121.6</v>
      </c>
    </row>
    <row r="40" spans="1:10" ht="13.5">
      <c r="A40" s="12" t="s">
        <v>47</v>
      </c>
      <c r="B40" s="14">
        <v>1269.1</v>
      </c>
      <c r="I40" s="12" t="s">
        <v>45</v>
      </c>
      <c r="J40" s="17">
        <v>1056</v>
      </c>
    </row>
    <row r="41" spans="1:10" ht="13.5">
      <c r="A41" s="12" t="s">
        <v>44</v>
      </c>
      <c r="B41" s="16">
        <v>1263.2</v>
      </c>
      <c r="I41" s="12" t="s">
        <v>50</v>
      </c>
      <c r="J41" s="13">
        <v>962</v>
      </c>
    </row>
    <row r="42" spans="1:10" ht="13.5">
      <c r="A42" s="12" t="s">
        <v>46</v>
      </c>
      <c r="B42" s="14">
        <v>1046.2</v>
      </c>
      <c r="I42" s="12" t="s">
        <v>48</v>
      </c>
      <c r="J42" s="14">
        <v>777.8</v>
      </c>
    </row>
    <row r="43" spans="1:10" ht="13.5">
      <c r="A43" s="12" t="s">
        <v>50</v>
      </c>
      <c r="B43" s="16">
        <v>1014.9</v>
      </c>
      <c r="I43" s="12" t="s">
        <v>47</v>
      </c>
      <c r="J43" s="16">
        <v>694.7</v>
      </c>
    </row>
    <row r="44" spans="1:10" ht="13.5">
      <c r="A44" s="12" t="s">
        <v>48</v>
      </c>
      <c r="B44" s="14">
        <v>974.1</v>
      </c>
      <c r="I44" s="12" t="s">
        <v>46</v>
      </c>
      <c r="J44" s="14">
        <v>512.9</v>
      </c>
    </row>
    <row r="45" spans="1:10" ht="13.5">
      <c r="A45" s="12" t="s">
        <v>51</v>
      </c>
      <c r="B45" s="16">
        <v>820.9</v>
      </c>
      <c r="I45" s="12" t="s">
        <v>11</v>
      </c>
      <c r="J45" s="16">
        <v>413.2</v>
      </c>
    </row>
    <row r="46" spans="1:10" ht="13.5">
      <c r="A46" s="12" t="s">
        <v>49</v>
      </c>
      <c r="B46" s="14">
        <v>808.4</v>
      </c>
      <c r="I46" s="12" t="s">
        <v>49</v>
      </c>
      <c r="J46" s="14">
        <v>348.4</v>
      </c>
    </row>
    <row r="47" spans="1:10" ht="13.5">
      <c r="A47" s="12" t="s">
        <v>52</v>
      </c>
      <c r="B47" s="16">
        <v>443.3</v>
      </c>
      <c r="I47" s="12" t="s">
        <v>52</v>
      </c>
      <c r="J47" s="16">
        <v>290.5</v>
      </c>
    </row>
    <row r="48" spans="1:10" ht="13.5">
      <c r="A48" s="12" t="s">
        <v>53</v>
      </c>
      <c r="B48" s="14">
        <v>372.5</v>
      </c>
      <c r="I48" s="12" t="s">
        <v>55</v>
      </c>
      <c r="J48" s="14">
        <v>217.6</v>
      </c>
    </row>
    <row r="49" spans="1:10" ht="13.5">
      <c r="A49" s="12" t="s">
        <v>54</v>
      </c>
      <c r="B49" s="16">
        <v>250.2</v>
      </c>
      <c r="I49" s="12" t="s">
        <v>53</v>
      </c>
      <c r="J49" s="16">
        <v>174.5</v>
      </c>
    </row>
    <row r="50" spans="1:10" ht="13.5">
      <c r="A50" s="12" t="s">
        <v>55</v>
      </c>
      <c r="B50" s="14">
        <v>212.9</v>
      </c>
      <c r="I50" s="12" t="s">
        <v>54</v>
      </c>
      <c r="J50" s="14">
        <v>137.7</v>
      </c>
    </row>
    <row r="51" spans="1:10" ht="13.5">
      <c r="A51" s="12" t="s">
        <v>56</v>
      </c>
      <c r="B51" s="16">
        <v>97.4</v>
      </c>
      <c r="I51" s="12" t="s">
        <v>56</v>
      </c>
      <c r="J51" s="16">
        <v>47.5</v>
      </c>
    </row>
    <row r="53" spans="1:9" ht="13.5">
      <c r="A53" s="8" t="s">
        <v>35</v>
      </c>
      <c r="I53" s="8" t="s">
        <v>35</v>
      </c>
    </row>
    <row r="54" spans="1:10" ht="13.5">
      <c r="A54" s="8" t="s">
        <v>36</v>
      </c>
      <c r="B54" s="7" t="s">
        <v>37</v>
      </c>
      <c r="I54" s="8" t="s">
        <v>36</v>
      </c>
      <c r="J54" s="7" t="s">
        <v>37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50"/>
  <sheetViews>
    <sheetView workbookViewId="0" topLeftCell="A13">
      <selection activeCell="G31" sqref="G31"/>
    </sheetView>
  </sheetViews>
  <sheetFormatPr defaultColWidth="9" defaultRowHeight="13.5"/>
  <cols>
    <col min="1" max="1" width="23.19921875" style="5" customWidth="1"/>
    <col min="2" max="4" width="13.796875" style="5" customWidth="1"/>
    <col min="5" max="5" width="9" style="5" customWidth="1"/>
    <col min="6" max="8" width="14.796875" style="5" customWidth="1"/>
    <col min="9" max="16384" width="9" style="5" customWidth="1"/>
  </cols>
  <sheetData>
    <row r="1" ht="12.75">
      <c r="A1" s="4" t="s">
        <v>126</v>
      </c>
    </row>
    <row r="2" ht="12.75">
      <c r="A2" s="2" t="s">
        <v>136</v>
      </c>
    </row>
    <row r="3" ht="12.75">
      <c r="A3" s="1"/>
    </row>
    <row r="4" ht="12.75">
      <c r="A4" s="6" t="s">
        <v>135</v>
      </c>
    </row>
    <row r="5" ht="12.75"/>
    <row r="6" ht="12.75">
      <c r="A6" s="7" t="s">
        <v>102</v>
      </c>
    </row>
    <row r="7" spans="1:2" ht="12.75">
      <c r="A7" s="7" t="s">
        <v>14</v>
      </c>
      <c r="B7" s="8" t="s">
        <v>103</v>
      </c>
    </row>
    <row r="8" spans="1:2" ht="12.75">
      <c r="A8" s="7" t="s">
        <v>15</v>
      </c>
      <c r="B8" s="7" t="s">
        <v>94</v>
      </c>
    </row>
    <row r="9" ht="12.75"/>
    <row r="10" spans="1:3" ht="12.75">
      <c r="A10" s="8" t="s">
        <v>16</v>
      </c>
      <c r="C10" s="7" t="s">
        <v>17</v>
      </c>
    </row>
    <row r="11" spans="1:3" ht="12.75">
      <c r="A11" s="8" t="s">
        <v>18</v>
      </c>
      <c r="C11" s="7" t="s">
        <v>19</v>
      </c>
    </row>
    <row r="12" spans="1:3" ht="12.75">
      <c r="A12" s="8" t="s">
        <v>58</v>
      </c>
      <c r="C12" s="7" t="s">
        <v>32</v>
      </c>
    </row>
    <row r="13" spans="1:3" ht="12.75">
      <c r="A13" s="8" t="s">
        <v>20</v>
      </c>
      <c r="C13" s="7" t="s">
        <v>21</v>
      </c>
    </row>
    <row r="14" spans="1:3" ht="12.75">
      <c r="A14" s="8" t="s">
        <v>22</v>
      </c>
      <c r="C14" s="7" t="s">
        <v>23</v>
      </c>
    </row>
    <row r="15" ht="12.75"/>
    <row r="16" spans="1:4" ht="12.75">
      <c r="A16" s="9" t="s">
        <v>26</v>
      </c>
      <c r="B16" s="10" t="s">
        <v>27</v>
      </c>
      <c r="C16" s="10" t="s">
        <v>28</v>
      </c>
      <c r="D16" s="10" t="s">
        <v>57</v>
      </c>
    </row>
    <row r="17" spans="1:4" ht="12.75">
      <c r="A17" s="11" t="s">
        <v>24</v>
      </c>
      <c r="B17" s="26" t="s">
        <v>30</v>
      </c>
      <c r="C17" s="26" t="s">
        <v>30</v>
      </c>
      <c r="D17" s="26" t="s">
        <v>30</v>
      </c>
    </row>
    <row r="18" spans="1:4" ht="12.75">
      <c r="A18" s="12" t="s">
        <v>59</v>
      </c>
      <c r="B18" s="16">
        <v>18806.3</v>
      </c>
      <c r="C18" s="13">
        <v>24776</v>
      </c>
      <c r="D18" s="16">
        <v>-5969.7</v>
      </c>
    </row>
    <row r="19" spans="1:4" ht="12.75">
      <c r="A19" s="12" t="s">
        <v>60</v>
      </c>
      <c r="B19" s="14">
        <v>21160.6</v>
      </c>
      <c r="C19" s="14">
        <v>25598.3</v>
      </c>
      <c r="D19" s="14">
        <v>-4437.7</v>
      </c>
    </row>
    <row r="20" spans="1:4" ht="12.75">
      <c r="A20" s="12" t="s">
        <v>61</v>
      </c>
      <c r="B20" s="16">
        <v>25784.3</v>
      </c>
      <c r="C20" s="16">
        <v>31383.5</v>
      </c>
      <c r="D20" s="16">
        <v>-5599.2</v>
      </c>
    </row>
    <row r="21" spans="1:4" ht="12.75">
      <c r="A21" s="12" t="s">
        <v>62</v>
      </c>
      <c r="B21" s="14">
        <v>28018.4</v>
      </c>
      <c r="C21" s="14">
        <v>31103.8</v>
      </c>
      <c r="D21" s="14">
        <v>-3085.5</v>
      </c>
    </row>
    <row r="22" spans="1:4" ht="12.75">
      <c r="A22" s="12" t="s">
        <v>63</v>
      </c>
      <c r="B22" s="16">
        <v>31493.1</v>
      </c>
      <c r="C22" s="16">
        <v>38084.7</v>
      </c>
      <c r="D22" s="16">
        <v>-6591.6</v>
      </c>
    </row>
    <row r="23" spans="1:4" ht="12.75">
      <c r="A23" s="12" t="s">
        <v>64</v>
      </c>
      <c r="B23" s="14">
        <v>35327.5</v>
      </c>
      <c r="C23" s="14">
        <v>61410.2</v>
      </c>
      <c r="D23" s="14">
        <v>-26082.7</v>
      </c>
    </row>
    <row r="24" spans="1:4" ht="12.75">
      <c r="A24" s="12" t="s">
        <v>65</v>
      </c>
      <c r="B24" s="16">
        <v>39751.8</v>
      </c>
      <c r="C24" s="16">
        <v>92042.1</v>
      </c>
      <c r="D24" s="16">
        <v>-52290.2</v>
      </c>
    </row>
    <row r="25" spans="1:4" ht="12.75">
      <c r="A25" s="12" t="s">
        <v>66</v>
      </c>
      <c r="B25" s="14">
        <v>44271.1</v>
      </c>
      <c r="C25" s="14">
        <v>87793.1</v>
      </c>
      <c r="D25" s="17">
        <v>-43522</v>
      </c>
    </row>
    <row r="26" spans="1:4" ht="12.75">
      <c r="A26" s="12" t="s">
        <v>67</v>
      </c>
      <c r="B26" s="13">
        <v>44392</v>
      </c>
      <c r="C26" s="13">
        <v>75068</v>
      </c>
      <c r="D26" s="13">
        <v>-30676</v>
      </c>
    </row>
    <row r="27" spans="1:4" ht="12.75">
      <c r="A27" s="12" t="s">
        <v>68</v>
      </c>
      <c r="B27" s="14">
        <v>48756.5</v>
      </c>
      <c r="C27" s="14">
        <v>175584.7</v>
      </c>
      <c r="D27" s="14">
        <v>-126828.1</v>
      </c>
    </row>
    <row r="28" spans="1:4" ht="12.75">
      <c r="A28" s="12" t="s">
        <v>69</v>
      </c>
      <c r="B28" s="16">
        <v>55606.6</v>
      </c>
      <c r="C28" s="16">
        <v>159641.1</v>
      </c>
      <c r="D28" s="16">
        <v>-104034.5</v>
      </c>
    </row>
    <row r="29" spans="1:4" ht="12.75">
      <c r="A29" s="12" t="s">
        <v>25</v>
      </c>
      <c r="B29" s="14">
        <v>46321.5</v>
      </c>
      <c r="C29" s="14">
        <v>83814.7</v>
      </c>
      <c r="D29" s="14">
        <v>-37493.2</v>
      </c>
    </row>
    <row r="30" spans="1:4" ht="12.75">
      <c r="A30" s="12" t="s">
        <v>95</v>
      </c>
      <c r="B30" s="16">
        <v>52652.6</v>
      </c>
      <c r="C30" s="16">
        <v>87166.9</v>
      </c>
      <c r="D30" s="16">
        <v>-34514.3</v>
      </c>
    </row>
    <row r="31" ht="12.75"/>
    <row r="32" ht="12.75">
      <c r="A32" s="8" t="s">
        <v>35</v>
      </c>
    </row>
    <row r="33" spans="1:2" ht="12.75">
      <c r="A33" s="8" t="s">
        <v>36</v>
      </c>
      <c r="B33" s="7" t="s">
        <v>37</v>
      </c>
    </row>
    <row r="34" ht="12.75"/>
    <row r="35" ht="12.75"/>
    <row r="36" spans="1:8" ht="12.75">
      <c r="A36" s="18"/>
      <c r="B36" s="84" t="s">
        <v>70</v>
      </c>
      <c r="C36" s="84"/>
      <c r="D36" s="84"/>
      <c r="F36" s="89" t="s">
        <v>73</v>
      </c>
      <c r="G36" s="90"/>
      <c r="H36" s="91"/>
    </row>
    <row r="37" spans="1:8" ht="12.75">
      <c r="A37" s="19"/>
      <c r="B37" s="20" t="s">
        <v>71</v>
      </c>
      <c r="C37" s="20" t="s">
        <v>72</v>
      </c>
      <c r="D37" s="20" t="s">
        <v>57</v>
      </c>
      <c r="F37" s="20" t="s">
        <v>71</v>
      </c>
      <c r="G37" s="20" t="s">
        <v>72</v>
      </c>
      <c r="H37" s="20" t="s">
        <v>57</v>
      </c>
    </row>
    <row r="38" spans="1:8" ht="12.75">
      <c r="A38" s="20" t="str">
        <f>A18</f>
        <v>2010</v>
      </c>
      <c r="B38" s="37">
        <f>B18/1000</f>
        <v>18.8063</v>
      </c>
      <c r="C38" s="37">
        <f>C18/1000</f>
        <v>24.776</v>
      </c>
      <c r="D38" s="37">
        <f>D18/1000</f>
        <v>-5.9697</v>
      </c>
      <c r="F38" s="60"/>
      <c r="G38" s="60"/>
      <c r="H38" s="60"/>
    </row>
    <row r="39" spans="1:8" ht="12.75">
      <c r="A39" s="20" t="str">
        <f aca="true" t="shared" si="0" ref="A39:A50">A19</f>
        <v>2011</v>
      </c>
      <c r="B39" s="37">
        <f aca="true" t="shared" si="1" ref="B39:D50">B19/1000</f>
        <v>21.1606</v>
      </c>
      <c r="C39" s="37">
        <f t="shared" si="1"/>
        <v>25.5983</v>
      </c>
      <c r="D39" s="37">
        <f t="shared" si="1"/>
        <v>-4.4376999999999995</v>
      </c>
      <c r="F39" s="22">
        <f>(B19-B18)/B18</f>
        <v>0.1251867725177201</v>
      </c>
      <c r="G39" s="22">
        <f aca="true" t="shared" si="2" ref="G39:H48">(C19-C18)/C18</f>
        <v>0.033189376816273784</v>
      </c>
      <c r="H39" s="22">
        <f t="shared" si="2"/>
        <v>-0.2566293113556795</v>
      </c>
    </row>
    <row r="40" spans="1:8" ht="12.75">
      <c r="A40" s="20" t="str">
        <f t="shared" si="0"/>
        <v>2012</v>
      </c>
      <c r="B40" s="37">
        <f t="shared" si="1"/>
        <v>25.784299999999998</v>
      </c>
      <c r="C40" s="37">
        <f t="shared" si="1"/>
        <v>31.3835</v>
      </c>
      <c r="D40" s="37">
        <f t="shared" si="1"/>
        <v>-5.5992</v>
      </c>
      <c r="F40" s="22">
        <f aca="true" t="shared" si="3" ref="F40:F48">(B20-B19)/B19</f>
        <v>0.21850514635690865</v>
      </c>
      <c r="G40" s="22">
        <f t="shared" si="2"/>
        <v>0.22599938277151221</v>
      </c>
      <c r="H40" s="22">
        <f t="shared" si="2"/>
        <v>0.26173468238051245</v>
      </c>
    </row>
    <row r="41" spans="1:8" ht="12.75">
      <c r="A41" s="20" t="str">
        <f t="shared" si="0"/>
        <v>2013</v>
      </c>
      <c r="B41" s="37">
        <f t="shared" si="1"/>
        <v>28.0184</v>
      </c>
      <c r="C41" s="37">
        <f t="shared" si="1"/>
        <v>31.1038</v>
      </c>
      <c r="D41" s="37">
        <f t="shared" si="1"/>
        <v>-3.0855</v>
      </c>
      <c r="F41" s="22">
        <f t="shared" si="3"/>
        <v>0.08664574954526601</v>
      </c>
      <c r="G41" s="24">
        <f t="shared" si="2"/>
        <v>-0.008912326541016799</v>
      </c>
      <c r="H41" s="22">
        <f t="shared" si="2"/>
        <v>-0.44893913416202313</v>
      </c>
    </row>
    <row r="42" spans="1:8" ht="12.75">
      <c r="A42" s="20" t="str">
        <f t="shared" si="0"/>
        <v>2014</v>
      </c>
      <c r="B42" s="37">
        <f t="shared" si="1"/>
        <v>31.4931</v>
      </c>
      <c r="C42" s="37">
        <f t="shared" si="1"/>
        <v>38.0847</v>
      </c>
      <c r="D42" s="37">
        <f t="shared" si="1"/>
        <v>-6.591600000000001</v>
      </c>
      <c r="F42" s="22">
        <f t="shared" si="3"/>
        <v>0.12401493304399955</v>
      </c>
      <c r="G42" s="22">
        <f t="shared" si="2"/>
        <v>0.22443881454999062</v>
      </c>
      <c r="H42" s="22">
        <f t="shared" si="2"/>
        <v>1.1363150218765192</v>
      </c>
    </row>
    <row r="43" spans="1:8" ht="12.75">
      <c r="A43" s="20" t="str">
        <f t="shared" si="0"/>
        <v>2015</v>
      </c>
      <c r="B43" s="37">
        <f t="shared" si="1"/>
        <v>35.3275</v>
      </c>
      <c r="C43" s="61">
        <f t="shared" si="1"/>
        <v>61.410199999999996</v>
      </c>
      <c r="D43" s="61">
        <f t="shared" si="1"/>
        <v>-26.0827</v>
      </c>
      <c r="F43" s="22">
        <f t="shared" si="3"/>
        <v>0.12175365397499775</v>
      </c>
      <c r="G43" s="22">
        <f t="shared" si="2"/>
        <v>0.6124637977980659</v>
      </c>
      <c r="H43" s="22">
        <f t="shared" si="2"/>
        <v>2.95696037380909</v>
      </c>
    </row>
    <row r="44" spans="1:8" ht="12.75">
      <c r="A44" s="20" t="str">
        <f t="shared" si="0"/>
        <v>2016</v>
      </c>
      <c r="B44" s="37">
        <f t="shared" si="1"/>
        <v>39.7518</v>
      </c>
      <c r="C44" s="61">
        <f t="shared" si="1"/>
        <v>92.0421</v>
      </c>
      <c r="D44" s="61">
        <f t="shared" si="1"/>
        <v>-52.2902</v>
      </c>
      <c r="F44" s="22">
        <f t="shared" si="3"/>
        <v>0.12523671360837882</v>
      </c>
      <c r="G44" s="22">
        <f t="shared" si="2"/>
        <v>0.4988080156065281</v>
      </c>
      <c r="H44" s="22">
        <f t="shared" si="2"/>
        <v>1.00478478071672</v>
      </c>
    </row>
    <row r="45" spans="1:8" ht="12.75">
      <c r="A45" s="20" t="str">
        <f t="shared" si="0"/>
        <v>2017</v>
      </c>
      <c r="B45" s="37">
        <f t="shared" si="1"/>
        <v>44.2711</v>
      </c>
      <c r="C45" s="61">
        <f t="shared" si="1"/>
        <v>87.79310000000001</v>
      </c>
      <c r="D45" s="62">
        <f t="shared" si="1"/>
        <v>-43.522</v>
      </c>
      <c r="F45" s="22">
        <f t="shared" si="3"/>
        <v>0.11368793362816264</v>
      </c>
      <c r="G45" s="24">
        <f t="shared" si="2"/>
        <v>-0.04616365771750101</v>
      </c>
      <c r="H45" s="22">
        <f t="shared" si="2"/>
        <v>-0.1676834282523302</v>
      </c>
    </row>
    <row r="46" spans="1:8" ht="12.75">
      <c r="A46" s="20" t="str">
        <f t="shared" si="0"/>
        <v>2018</v>
      </c>
      <c r="B46" s="37">
        <f t="shared" si="1"/>
        <v>44.392</v>
      </c>
      <c r="C46" s="61">
        <f t="shared" si="1"/>
        <v>75.068</v>
      </c>
      <c r="D46" s="62">
        <f t="shared" si="1"/>
        <v>-30.676</v>
      </c>
      <c r="F46" s="22">
        <f t="shared" si="3"/>
        <v>0.0027309011973951735</v>
      </c>
      <c r="G46" s="24">
        <f t="shared" si="2"/>
        <v>-0.1449441926529534</v>
      </c>
      <c r="H46" s="22">
        <f t="shared" si="2"/>
        <v>-0.2951610679656266</v>
      </c>
    </row>
    <row r="47" spans="1:8" ht="12.75">
      <c r="A47" s="20" t="str">
        <f t="shared" si="0"/>
        <v>2019</v>
      </c>
      <c r="B47" s="37">
        <f t="shared" si="1"/>
        <v>48.7565</v>
      </c>
      <c r="C47" s="61">
        <f t="shared" si="1"/>
        <v>175.5847</v>
      </c>
      <c r="D47" s="63">
        <f t="shared" si="1"/>
        <v>-126.8281</v>
      </c>
      <c r="F47" s="22">
        <f t="shared" si="3"/>
        <v>0.09831726437195891</v>
      </c>
      <c r="G47" s="22">
        <f t="shared" si="2"/>
        <v>1.3390086321734962</v>
      </c>
      <c r="H47" s="22">
        <f t="shared" si="2"/>
        <v>3.1344406050332507</v>
      </c>
    </row>
    <row r="48" spans="1:8" ht="12.75">
      <c r="A48" s="20" t="str">
        <f t="shared" si="0"/>
        <v>2020</v>
      </c>
      <c r="B48" s="37">
        <f t="shared" si="1"/>
        <v>55.6066</v>
      </c>
      <c r="C48" s="61">
        <f t="shared" si="1"/>
        <v>159.6411</v>
      </c>
      <c r="D48" s="63">
        <f t="shared" si="1"/>
        <v>-104.0345</v>
      </c>
      <c r="F48" s="22">
        <f t="shared" si="3"/>
        <v>0.14049613897634158</v>
      </c>
      <c r="G48" s="24">
        <f t="shared" si="2"/>
        <v>-0.09080290025269858</v>
      </c>
      <c r="H48" s="22">
        <f t="shared" si="2"/>
        <v>-0.179720424732374</v>
      </c>
    </row>
    <row r="49" spans="1:8" ht="12.75">
      <c r="A49" s="20" t="str">
        <f t="shared" si="0"/>
        <v>2021</v>
      </c>
      <c r="B49" s="37">
        <f t="shared" si="1"/>
        <v>46.3215</v>
      </c>
      <c r="C49" s="61">
        <f t="shared" si="1"/>
        <v>83.8147</v>
      </c>
      <c r="D49" s="61">
        <f t="shared" si="1"/>
        <v>-37.493199999999995</v>
      </c>
      <c r="F49" s="22">
        <f aca="true" t="shared" si="4" ref="F49:H50">(B29-B28)/B28</f>
        <v>-0.16697838026421322</v>
      </c>
      <c r="G49" s="24">
        <f t="shared" si="4"/>
        <v>-0.47498044050059796</v>
      </c>
      <c r="H49" s="22">
        <f t="shared" si="4"/>
        <v>-0.6396080146489866</v>
      </c>
    </row>
    <row r="50" spans="1:8" ht="12.75">
      <c r="A50" s="20" t="str">
        <f t="shared" si="0"/>
        <v>2022</v>
      </c>
      <c r="B50" s="37">
        <f t="shared" si="1"/>
        <v>52.6526</v>
      </c>
      <c r="C50" s="61">
        <f t="shared" si="1"/>
        <v>87.1669</v>
      </c>
      <c r="D50" s="61">
        <f t="shared" si="1"/>
        <v>-34.514300000000006</v>
      </c>
      <c r="F50" s="22">
        <f t="shared" si="4"/>
        <v>0.13667735284910892</v>
      </c>
      <c r="G50" s="24">
        <f t="shared" si="4"/>
        <v>0.039995370740454804</v>
      </c>
      <c r="H50" s="22">
        <f t="shared" si="4"/>
        <v>-0.07945174058229211</v>
      </c>
    </row>
  </sheetData>
  <mergeCells count="2">
    <mergeCell ref="B36:D36"/>
    <mergeCell ref="F36:H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O54"/>
  <sheetViews>
    <sheetView tabSelected="1" zoomScale="70" zoomScaleNormal="70" workbookViewId="0" topLeftCell="D1">
      <selection activeCell="AK36" sqref="AK36"/>
    </sheetView>
  </sheetViews>
  <sheetFormatPr defaultColWidth="9" defaultRowHeight="13.5"/>
  <cols>
    <col min="1" max="1" width="38.3984375" style="5" customWidth="1"/>
    <col min="2" max="2" width="25.59765625" style="5" customWidth="1"/>
    <col min="3" max="3" width="11.3984375" style="5" customWidth="1"/>
    <col min="4" max="7" width="18.59765625" style="5" customWidth="1"/>
    <col min="8" max="8" width="9" style="5" customWidth="1"/>
    <col min="9" max="9" width="38.3984375" style="5" customWidth="1"/>
    <col min="10" max="10" width="25.59765625" style="5" customWidth="1"/>
    <col min="11" max="11" width="11.3984375" style="5" customWidth="1"/>
    <col min="12" max="12" width="19.796875" style="5" customWidth="1"/>
    <col min="13" max="13" width="16.3984375" style="5" customWidth="1"/>
    <col min="14" max="15" width="17.796875" style="5" customWidth="1"/>
    <col min="16" max="16384" width="9" style="5" customWidth="1"/>
  </cols>
  <sheetData>
    <row r="1" ht="12.75">
      <c r="A1" s="44" t="s">
        <v>127</v>
      </c>
    </row>
    <row r="2" ht="12.75">
      <c r="A2" s="1" t="s">
        <v>71</v>
      </c>
    </row>
    <row r="3" ht="12.75">
      <c r="A3" s="1" t="s">
        <v>72</v>
      </c>
    </row>
    <row r="4" ht="12.75">
      <c r="A4" s="1" t="s">
        <v>132</v>
      </c>
    </row>
    <row r="5" ht="12.75">
      <c r="A5" s="6" t="s">
        <v>135</v>
      </c>
    </row>
    <row r="6" ht="12.75"/>
    <row r="7" spans="1:9" ht="12.75">
      <c r="A7" s="7" t="s">
        <v>117</v>
      </c>
      <c r="I7" s="7" t="s">
        <v>112</v>
      </c>
    </row>
    <row r="8" spans="1:10" ht="12.75">
      <c r="A8" s="7" t="s">
        <v>14</v>
      </c>
      <c r="B8" s="8" t="s">
        <v>118</v>
      </c>
      <c r="I8" s="82" t="s">
        <v>14</v>
      </c>
      <c r="J8" s="83" t="s">
        <v>138</v>
      </c>
    </row>
    <row r="9" spans="1:10" ht="12.75">
      <c r="A9" s="7" t="s">
        <v>15</v>
      </c>
      <c r="B9" s="7" t="s">
        <v>94</v>
      </c>
      <c r="I9" s="7" t="s">
        <v>15</v>
      </c>
      <c r="J9" s="7" t="s">
        <v>94</v>
      </c>
    </row>
    <row r="10" ht="12.75"/>
    <row r="11" spans="1:13" ht="12.75">
      <c r="A11" s="8" t="s">
        <v>16</v>
      </c>
      <c r="C11" s="7" t="s">
        <v>17</v>
      </c>
      <c r="D11" s="7"/>
      <c r="I11" s="8" t="s">
        <v>16</v>
      </c>
      <c r="K11" s="7" t="s">
        <v>17</v>
      </c>
      <c r="L11" s="7"/>
      <c r="M11" s="7"/>
    </row>
    <row r="12" spans="1:13" ht="12.75">
      <c r="A12" s="8" t="s">
        <v>18</v>
      </c>
      <c r="C12" s="7" t="s">
        <v>19</v>
      </c>
      <c r="D12" s="7"/>
      <c r="I12" s="8" t="s">
        <v>18</v>
      </c>
      <c r="K12" s="7" t="s">
        <v>19</v>
      </c>
      <c r="L12" s="7"/>
      <c r="M12" s="7"/>
    </row>
    <row r="13" spans="1:13" ht="12.75">
      <c r="A13" s="8" t="s">
        <v>38</v>
      </c>
      <c r="C13" s="45" t="s">
        <v>27</v>
      </c>
      <c r="D13" s="46"/>
      <c r="I13" s="8" t="s">
        <v>38</v>
      </c>
      <c r="K13" s="45" t="s">
        <v>28</v>
      </c>
      <c r="L13" s="46"/>
      <c r="M13" s="46"/>
    </row>
    <row r="14" spans="1:13" ht="12.75">
      <c r="A14" s="8" t="s">
        <v>22</v>
      </c>
      <c r="C14" s="7" t="s">
        <v>23</v>
      </c>
      <c r="D14" s="7"/>
      <c r="I14" s="8" t="s">
        <v>22</v>
      </c>
      <c r="K14" s="7" t="s">
        <v>23</v>
      </c>
      <c r="L14" s="7"/>
      <c r="M14" s="7"/>
    </row>
    <row r="15" ht="12.75"/>
    <row r="16" spans="1:13" ht="12.75">
      <c r="A16" s="9" t="s">
        <v>24</v>
      </c>
      <c r="B16" s="73" t="s">
        <v>95</v>
      </c>
      <c r="D16" s="33"/>
      <c r="E16" s="33" t="s">
        <v>83</v>
      </c>
      <c r="I16" s="72" t="s">
        <v>24</v>
      </c>
      <c r="J16" s="73" t="s">
        <v>95</v>
      </c>
      <c r="L16" s="33"/>
      <c r="M16" s="33" t="s">
        <v>82</v>
      </c>
    </row>
    <row r="17" spans="1:15" ht="12.75">
      <c r="A17" s="9" t="s">
        <v>29</v>
      </c>
      <c r="B17" s="10" t="s">
        <v>32</v>
      </c>
      <c r="D17" s="47" t="s">
        <v>90</v>
      </c>
      <c r="E17" s="47">
        <f>B19</f>
        <v>52652.6</v>
      </c>
      <c r="F17" s="50"/>
      <c r="G17" s="51" t="s">
        <v>71</v>
      </c>
      <c r="I17" s="72" t="s">
        <v>29</v>
      </c>
      <c r="J17" s="74" t="s">
        <v>32</v>
      </c>
      <c r="L17" s="47" t="s">
        <v>90</v>
      </c>
      <c r="M17" s="47">
        <f>J19</f>
        <v>87166.9</v>
      </c>
      <c r="N17" s="50"/>
      <c r="O17" s="51" t="s">
        <v>72</v>
      </c>
    </row>
    <row r="18" spans="1:15" ht="13.5">
      <c r="A18" s="11" t="s">
        <v>39</v>
      </c>
      <c r="B18" s="26" t="s">
        <v>30</v>
      </c>
      <c r="D18" s="47" t="s">
        <v>89</v>
      </c>
      <c r="E18" s="47">
        <f>SUM(B20:B29)</f>
        <v>47174.00000000001</v>
      </c>
      <c r="F18" s="54" t="str">
        <f>A20</f>
        <v>United States</v>
      </c>
      <c r="G18" s="56">
        <f>B20/B19</f>
        <v>0.45590910990150535</v>
      </c>
      <c r="I18" s="75" t="s">
        <v>39</v>
      </c>
      <c r="J18" s="76" t="s">
        <v>30</v>
      </c>
      <c r="L18" s="47" t="s">
        <v>89</v>
      </c>
      <c r="M18" s="47">
        <f>SUM(J20:J29)</f>
        <v>76003.5</v>
      </c>
      <c r="N18" s="54" t="str">
        <f aca="true" t="shared" si="0" ref="N18:N27">I20</f>
        <v>United States</v>
      </c>
      <c r="O18" s="56">
        <f>J20/J19</f>
        <v>0.5644516439152936</v>
      </c>
    </row>
    <row r="19" spans="1:15" ht="12.75">
      <c r="A19" s="12" t="s">
        <v>21</v>
      </c>
      <c r="B19" s="16">
        <v>52652.6</v>
      </c>
      <c r="D19" s="48" t="s">
        <v>91</v>
      </c>
      <c r="E19" s="49">
        <f>E17-E18</f>
        <v>5478.599999999991</v>
      </c>
      <c r="F19" s="54" t="str">
        <f aca="true" t="shared" si="1" ref="F19:F27">A21</f>
        <v>Switzerland</v>
      </c>
      <c r="G19" s="56">
        <f>B21/B19</f>
        <v>0.16823100853519105</v>
      </c>
      <c r="I19" s="77" t="s">
        <v>21</v>
      </c>
      <c r="J19" s="78">
        <v>87166.9</v>
      </c>
      <c r="L19" s="48" t="s">
        <v>91</v>
      </c>
      <c r="M19" s="49">
        <f>M17-M18</f>
        <v>11163.399999999994</v>
      </c>
      <c r="N19" s="54" t="str">
        <f t="shared" si="0"/>
        <v>United Kingdom</v>
      </c>
      <c r="O19" s="56">
        <f>J21/J19</f>
        <v>0.08189920715317398</v>
      </c>
    </row>
    <row r="20" spans="1:15" ht="12.75">
      <c r="A20" s="12" t="s">
        <v>1</v>
      </c>
      <c r="B20" s="14">
        <v>24004.8</v>
      </c>
      <c r="F20" s="54" t="str">
        <f t="shared" si="1"/>
        <v>United Kingdom</v>
      </c>
      <c r="G20" s="56">
        <f>B22/B19</f>
        <v>0.11344169138845946</v>
      </c>
      <c r="I20" s="77" t="s">
        <v>1</v>
      </c>
      <c r="J20" s="79">
        <v>49201.5</v>
      </c>
      <c r="N20" s="54" t="str">
        <f t="shared" si="0"/>
        <v>China(*)</v>
      </c>
      <c r="O20" s="56">
        <f>J22/J19</f>
        <v>0.06742467610985363</v>
      </c>
    </row>
    <row r="21" spans="1:15" ht="12.75">
      <c r="A21" s="12" t="s">
        <v>2</v>
      </c>
      <c r="B21" s="16">
        <v>8857.8</v>
      </c>
      <c r="F21" s="54" t="str">
        <f t="shared" si="1"/>
        <v>China(*)</v>
      </c>
      <c r="G21" s="56">
        <f>B23/B19</f>
        <v>0.06486479300167514</v>
      </c>
      <c r="I21" s="77" t="s">
        <v>0</v>
      </c>
      <c r="J21" s="78">
        <v>7138.9</v>
      </c>
      <c r="N21" s="54" t="str">
        <f t="shared" si="0"/>
        <v>India</v>
      </c>
      <c r="O21" s="56">
        <f>J23/J19</f>
        <v>0.0630365425408039</v>
      </c>
    </row>
    <row r="22" spans="1:15" ht="12.75">
      <c r="A22" s="12" t="s">
        <v>0</v>
      </c>
      <c r="B22" s="17">
        <v>5973</v>
      </c>
      <c r="F22" s="54" t="str">
        <f t="shared" si="1"/>
        <v>Japan</v>
      </c>
      <c r="G22" s="56">
        <f>B24/B19</f>
        <v>0.034231927768049446</v>
      </c>
      <c r="I22" s="77" t="s">
        <v>133</v>
      </c>
      <c r="J22" s="79">
        <v>5877.2</v>
      </c>
      <c r="N22" s="54" t="str">
        <f t="shared" si="0"/>
        <v>Canada</v>
      </c>
      <c r="O22" s="56">
        <f>J24/J19</f>
        <v>0.030866074163472604</v>
      </c>
    </row>
    <row r="23" spans="1:15" ht="12.75">
      <c r="A23" s="12" t="s">
        <v>133</v>
      </c>
      <c r="B23" s="64">
        <v>3415.3</v>
      </c>
      <c r="F23" s="54" t="str">
        <f t="shared" si="1"/>
        <v>Singapore</v>
      </c>
      <c r="G23" s="56">
        <f>B25/B19</f>
        <v>0.02052700151559467</v>
      </c>
      <c r="I23" s="77" t="s">
        <v>6</v>
      </c>
      <c r="J23" s="78">
        <v>5494.7</v>
      </c>
      <c r="N23" s="54" t="str">
        <f t="shared" si="0"/>
        <v>Switzerland</v>
      </c>
      <c r="O23" s="56">
        <f>J25/J19</f>
        <v>0.02958691888778883</v>
      </c>
    </row>
    <row r="24" spans="1:15" ht="12.75">
      <c r="A24" s="12" t="s">
        <v>3</v>
      </c>
      <c r="B24" s="14">
        <v>1802.4</v>
      </c>
      <c r="F24" s="54" t="str">
        <f t="shared" si="1"/>
        <v>South Korea</v>
      </c>
      <c r="G24" s="56">
        <f>B26/B19</f>
        <v>0.015057186159847757</v>
      </c>
      <c r="I24" s="77" t="s">
        <v>9</v>
      </c>
      <c r="J24" s="79">
        <v>2690.5</v>
      </c>
      <c r="N24" s="54" t="str">
        <f t="shared" si="0"/>
        <v>Japan</v>
      </c>
      <c r="O24" s="56">
        <f>J26/J19</f>
        <v>0.014737245445232078</v>
      </c>
    </row>
    <row r="25" spans="1:15" ht="12.75">
      <c r="A25" s="12" t="s">
        <v>7</v>
      </c>
      <c r="B25" s="16">
        <v>1080.8</v>
      </c>
      <c r="F25" s="54" t="str">
        <f t="shared" si="1"/>
        <v>India</v>
      </c>
      <c r="G25" s="56">
        <f>B27/B19</f>
        <v>0.008197126067848502</v>
      </c>
      <c r="I25" s="77" t="s">
        <v>2</v>
      </c>
      <c r="J25" s="80">
        <v>2579</v>
      </c>
      <c r="N25" s="54" t="str">
        <f t="shared" si="0"/>
        <v>South Korea</v>
      </c>
      <c r="O25" s="56">
        <f>J27/J19</f>
        <v>0.007438603414828335</v>
      </c>
    </row>
    <row r="26" spans="1:15" ht="12.75">
      <c r="A26" s="12" t="s">
        <v>41</v>
      </c>
      <c r="B26" s="14">
        <v>792.8</v>
      </c>
      <c r="F26" s="54" t="str">
        <f t="shared" si="1"/>
        <v>Canada</v>
      </c>
      <c r="G26" s="56">
        <f>B28/B19</f>
        <v>0.007819177020697933</v>
      </c>
      <c r="I26" s="77" t="s">
        <v>3</v>
      </c>
      <c r="J26" s="79">
        <v>1284.6</v>
      </c>
      <c r="N26" s="54" t="str">
        <f t="shared" si="0"/>
        <v>Singapore</v>
      </c>
      <c r="O26" s="56">
        <f>J28/J19</f>
        <v>0.006542621109618445</v>
      </c>
    </row>
    <row r="27" spans="1:15" ht="12.75">
      <c r="A27" s="12" t="s">
        <v>6</v>
      </c>
      <c r="B27" s="16">
        <v>431.6</v>
      </c>
      <c r="F27" s="54" t="str">
        <f t="shared" si="1"/>
        <v>Mexico</v>
      </c>
      <c r="G27" s="56">
        <f>B29/B19</f>
        <v>0.007669136946703487</v>
      </c>
      <c r="I27" s="77" t="s">
        <v>41</v>
      </c>
      <c r="J27" s="78">
        <v>648.4</v>
      </c>
      <c r="N27" s="54" t="str">
        <f t="shared" si="0"/>
        <v>Australia</v>
      </c>
      <c r="O27" s="56">
        <f>J29/J19</f>
        <v>0.005947211613582679</v>
      </c>
    </row>
    <row r="28" spans="1:15" ht="12.75">
      <c r="A28" s="12" t="s">
        <v>9</v>
      </c>
      <c r="B28" s="14">
        <v>411.7</v>
      </c>
      <c r="F28" s="57" t="s">
        <v>92</v>
      </c>
      <c r="G28" s="56">
        <f>E19/B19</f>
        <v>0.10405184169442708</v>
      </c>
      <c r="I28" s="77" t="s">
        <v>7</v>
      </c>
      <c r="J28" s="79">
        <v>570.3</v>
      </c>
      <c r="N28" s="57" t="s">
        <v>92</v>
      </c>
      <c r="O28" s="56">
        <f>M19/J19</f>
        <v>0.12806925564635194</v>
      </c>
    </row>
    <row r="29" spans="1:15" ht="12.75">
      <c r="A29" s="12" t="s">
        <v>8</v>
      </c>
      <c r="B29" s="16">
        <v>403.8</v>
      </c>
      <c r="F29" s="40" t="s">
        <v>93</v>
      </c>
      <c r="G29" s="59">
        <f>SUM(G18:G28)</f>
        <v>0.9999999999999998</v>
      </c>
      <c r="I29" s="77" t="s">
        <v>10</v>
      </c>
      <c r="J29" s="78">
        <v>518.4</v>
      </c>
      <c r="N29" s="40" t="s">
        <v>93</v>
      </c>
      <c r="O29" s="59">
        <f>SUM(O18:O28)</f>
        <v>1</v>
      </c>
    </row>
    <row r="30" spans="1:10" ht="12.75">
      <c r="A30" s="12" t="s">
        <v>10</v>
      </c>
      <c r="B30" s="14">
        <v>310.1</v>
      </c>
      <c r="I30" s="77" t="s">
        <v>4</v>
      </c>
      <c r="J30" s="79">
        <v>426.4</v>
      </c>
    </row>
    <row r="31" spans="1:10" ht="12.75">
      <c r="A31" s="12" t="s">
        <v>5</v>
      </c>
      <c r="B31" s="16">
        <v>273.8</v>
      </c>
      <c r="I31" s="77" t="s">
        <v>8</v>
      </c>
      <c r="J31" s="78">
        <v>417.2</v>
      </c>
    </row>
    <row r="32" spans="1:10" ht="13.5">
      <c r="A32" s="12" t="s">
        <v>4</v>
      </c>
      <c r="B32" s="14">
        <v>223.3</v>
      </c>
      <c r="I32" s="77" t="s">
        <v>5</v>
      </c>
      <c r="J32" s="81">
        <v>388</v>
      </c>
    </row>
    <row r="33" spans="1:10" ht="13.5">
      <c r="A33" s="12" t="s">
        <v>43</v>
      </c>
      <c r="B33" s="16">
        <v>183.7</v>
      </c>
      <c r="I33" s="77" t="s">
        <v>44</v>
      </c>
      <c r="J33" s="78">
        <v>331.7</v>
      </c>
    </row>
    <row r="34" spans="1:10" ht="13.5">
      <c r="A34" s="12" t="s">
        <v>47</v>
      </c>
      <c r="B34" s="14">
        <v>181.6</v>
      </c>
      <c r="I34" s="77" t="s">
        <v>40</v>
      </c>
      <c r="J34" s="79">
        <v>275.8</v>
      </c>
    </row>
    <row r="35" spans="1:10" ht="13.5">
      <c r="A35" s="12" t="s">
        <v>45</v>
      </c>
      <c r="B35" s="16">
        <v>154.5</v>
      </c>
      <c r="I35" s="77" t="s">
        <v>42</v>
      </c>
      <c r="J35" s="78">
        <v>242.1</v>
      </c>
    </row>
    <row r="36" spans="1:10" ht="13.5">
      <c r="A36" s="12" t="s">
        <v>40</v>
      </c>
      <c r="B36" s="14">
        <v>126.1</v>
      </c>
      <c r="I36" s="77" t="s">
        <v>43</v>
      </c>
      <c r="J36" s="79">
        <v>237.1</v>
      </c>
    </row>
    <row r="37" spans="1:10" ht="13.5">
      <c r="A37" s="12" t="s">
        <v>42</v>
      </c>
      <c r="B37" s="16">
        <v>83.5</v>
      </c>
      <c r="I37" s="77" t="s">
        <v>45</v>
      </c>
      <c r="J37" s="78">
        <v>203.3</v>
      </c>
    </row>
    <row r="38" spans="1:10" ht="13.5">
      <c r="A38" s="12" t="s">
        <v>13</v>
      </c>
      <c r="B38" s="14">
        <v>69.8</v>
      </c>
      <c r="I38" s="77" t="s">
        <v>13</v>
      </c>
      <c r="J38" s="79">
        <v>178.9</v>
      </c>
    </row>
    <row r="39" spans="1:10" ht="13.5">
      <c r="A39" s="12" t="s">
        <v>11</v>
      </c>
      <c r="B39" s="16">
        <v>60.7</v>
      </c>
      <c r="I39" s="77" t="s">
        <v>12</v>
      </c>
      <c r="J39" s="78">
        <v>104.9</v>
      </c>
    </row>
    <row r="40" spans="1:10" ht="13.5">
      <c r="A40" s="12" t="s">
        <v>50</v>
      </c>
      <c r="B40" s="14">
        <v>60.1</v>
      </c>
      <c r="I40" s="77" t="s">
        <v>47</v>
      </c>
      <c r="J40" s="79">
        <v>98.8</v>
      </c>
    </row>
    <row r="41" spans="1:10" ht="13.5">
      <c r="A41" s="12" t="s">
        <v>44</v>
      </c>
      <c r="B41" s="16">
        <v>52.7</v>
      </c>
      <c r="I41" s="77" t="s">
        <v>48</v>
      </c>
      <c r="J41" s="78">
        <v>84.2</v>
      </c>
    </row>
    <row r="42" spans="1:10" ht="13.5">
      <c r="A42" s="12" t="s">
        <v>48</v>
      </c>
      <c r="B42" s="14">
        <v>46.8</v>
      </c>
      <c r="I42" s="77" t="s">
        <v>51</v>
      </c>
      <c r="J42" s="79">
        <v>64.5</v>
      </c>
    </row>
    <row r="43" spans="1:10" ht="13.5">
      <c r="A43" s="12" t="s">
        <v>49</v>
      </c>
      <c r="B43" s="13">
        <v>40</v>
      </c>
      <c r="I43" s="77" t="s">
        <v>49</v>
      </c>
      <c r="J43" s="78">
        <v>57.6</v>
      </c>
    </row>
    <row r="44" spans="1:10" ht="13.5">
      <c r="A44" s="12" t="s">
        <v>51</v>
      </c>
      <c r="B44" s="14">
        <v>23.2</v>
      </c>
      <c r="I44" s="77" t="s">
        <v>46</v>
      </c>
      <c r="J44" s="79">
        <v>51.5</v>
      </c>
    </row>
    <row r="45" spans="1:10" ht="13.5">
      <c r="A45" s="12" t="s">
        <v>12</v>
      </c>
      <c r="B45" s="16">
        <v>21.9</v>
      </c>
      <c r="I45" s="77" t="s">
        <v>50</v>
      </c>
      <c r="J45" s="80">
        <v>36</v>
      </c>
    </row>
    <row r="46" spans="1:10" ht="13.5">
      <c r="A46" s="12" t="s">
        <v>53</v>
      </c>
      <c r="B46" s="14">
        <v>19.1</v>
      </c>
      <c r="I46" s="77" t="s">
        <v>53</v>
      </c>
      <c r="J46" s="79">
        <v>28.6</v>
      </c>
    </row>
    <row r="47" spans="1:10" ht="13.5">
      <c r="A47" s="12" t="s">
        <v>46</v>
      </c>
      <c r="B47" s="16">
        <v>14.8</v>
      </c>
      <c r="I47" s="77" t="s">
        <v>52</v>
      </c>
      <c r="J47" s="78">
        <v>26.1</v>
      </c>
    </row>
    <row r="48" spans="1:10" ht="13.5">
      <c r="A48" s="12" t="s">
        <v>55</v>
      </c>
      <c r="B48" s="17">
        <v>8</v>
      </c>
      <c r="I48" s="77" t="s">
        <v>11</v>
      </c>
      <c r="J48" s="81">
        <v>12</v>
      </c>
    </row>
    <row r="49" spans="1:10" ht="13.5">
      <c r="A49" s="12" t="s">
        <v>52</v>
      </c>
      <c r="B49" s="16">
        <v>6.6</v>
      </c>
      <c r="I49" s="77" t="s">
        <v>55</v>
      </c>
      <c r="J49" s="80">
        <v>8</v>
      </c>
    </row>
    <row r="50" spans="1:10" ht="13.5">
      <c r="A50" s="12" t="s">
        <v>54</v>
      </c>
      <c r="B50" s="14">
        <v>5.6</v>
      </c>
      <c r="I50" s="77" t="s">
        <v>54</v>
      </c>
      <c r="J50" s="79">
        <v>7.2</v>
      </c>
    </row>
    <row r="51" spans="1:10" ht="13.5">
      <c r="A51" s="12" t="s">
        <v>56</v>
      </c>
      <c r="B51" s="13">
        <v>0</v>
      </c>
      <c r="I51" s="77" t="s">
        <v>56</v>
      </c>
      <c r="J51" s="80">
        <v>0</v>
      </c>
    </row>
    <row r="53" spans="1:9" ht="13.5">
      <c r="A53" s="8" t="s">
        <v>35</v>
      </c>
      <c r="I53" s="8" t="s">
        <v>35</v>
      </c>
    </row>
    <row r="54" spans="1:10" ht="13.5">
      <c r="A54" s="8" t="s">
        <v>36</v>
      </c>
      <c r="B54" s="7" t="s">
        <v>37</v>
      </c>
      <c r="I54" s="8" t="s">
        <v>36</v>
      </c>
      <c r="J54" s="7" t="s">
        <v>37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H50"/>
  <sheetViews>
    <sheetView workbookViewId="0" topLeftCell="B6">
      <selection activeCell="I28" sqref="I28"/>
    </sheetView>
  </sheetViews>
  <sheetFormatPr defaultColWidth="9" defaultRowHeight="13.5"/>
  <cols>
    <col min="1" max="1" width="23.19921875" style="5" customWidth="1"/>
    <col min="2" max="4" width="13.796875" style="5" customWidth="1"/>
    <col min="5" max="5" width="9" style="5" customWidth="1"/>
    <col min="6" max="8" width="9.19921875" style="5" bestFit="1" customWidth="1"/>
    <col min="9" max="16384" width="9" style="5" customWidth="1"/>
  </cols>
  <sheetData>
    <row r="1" ht="12.75">
      <c r="A1" s="27" t="s">
        <v>128</v>
      </c>
    </row>
    <row r="2" ht="12.75">
      <c r="A2" s="2" t="s">
        <v>136</v>
      </c>
    </row>
    <row r="3" ht="12.75">
      <c r="A3" s="1"/>
    </row>
    <row r="4" ht="12.75">
      <c r="A4" s="65" t="s">
        <v>137</v>
      </c>
    </row>
    <row r="5" ht="12.75"/>
    <row r="6" ht="12.75">
      <c r="A6" s="7" t="s">
        <v>98</v>
      </c>
    </row>
    <row r="7" spans="1:2" ht="12.75">
      <c r="A7" s="7" t="s">
        <v>14</v>
      </c>
      <c r="B7" s="8" t="s">
        <v>99</v>
      </c>
    </row>
    <row r="8" spans="1:2" ht="12.75">
      <c r="A8" s="7" t="s">
        <v>15</v>
      </c>
      <c r="B8" s="7" t="s">
        <v>94</v>
      </c>
    </row>
    <row r="9" ht="12.75"/>
    <row r="10" spans="1:3" ht="12.75">
      <c r="A10" s="8" t="s">
        <v>16</v>
      </c>
      <c r="C10" s="7" t="s">
        <v>17</v>
      </c>
    </row>
    <row r="11" spans="1:3" ht="12.75">
      <c r="A11" s="8" t="s">
        <v>18</v>
      </c>
      <c r="C11" s="7" t="s">
        <v>19</v>
      </c>
    </row>
    <row r="12" spans="1:3" ht="12.75">
      <c r="A12" s="8" t="s">
        <v>58</v>
      </c>
      <c r="C12" s="7" t="s">
        <v>33</v>
      </c>
    </row>
    <row r="13" spans="1:3" ht="12.75">
      <c r="A13" s="8" t="s">
        <v>20</v>
      </c>
      <c r="C13" s="7" t="s">
        <v>21</v>
      </c>
    </row>
    <row r="14" spans="1:3" ht="12.75">
      <c r="A14" s="8" t="s">
        <v>22</v>
      </c>
      <c r="C14" s="7" t="s">
        <v>23</v>
      </c>
    </row>
    <row r="15" ht="12.75"/>
    <row r="16" spans="1:4" ht="12.75">
      <c r="A16" s="9" t="s">
        <v>26</v>
      </c>
      <c r="B16" s="10" t="s">
        <v>27</v>
      </c>
      <c r="C16" s="10" t="s">
        <v>28</v>
      </c>
      <c r="D16" s="10" t="s">
        <v>57</v>
      </c>
    </row>
    <row r="17" spans="1:4" ht="12.75">
      <c r="A17" s="11" t="s">
        <v>24</v>
      </c>
      <c r="B17" s="26" t="s">
        <v>30</v>
      </c>
      <c r="C17" s="26" t="s">
        <v>30</v>
      </c>
      <c r="D17" s="26" t="s">
        <v>30</v>
      </c>
    </row>
    <row r="18" spans="1:4" ht="12.75">
      <c r="A18" s="12" t="s">
        <v>59</v>
      </c>
      <c r="B18" s="16">
        <v>41720.4</v>
      </c>
      <c r="C18" s="16">
        <v>46670.9</v>
      </c>
      <c r="D18" s="16">
        <v>-4950.5</v>
      </c>
    </row>
    <row r="19" spans="1:7" ht="12.75">
      <c r="A19" s="12" t="s">
        <v>60</v>
      </c>
      <c r="B19" s="14">
        <v>42946.1</v>
      </c>
      <c r="C19" s="17">
        <v>47837</v>
      </c>
      <c r="D19" s="14">
        <v>-4890.9</v>
      </c>
      <c r="F19" s="66">
        <f>(B19-B18)/B18</f>
        <v>0.029378912953854638</v>
      </c>
      <c r="G19" s="66">
        <f>(C19-C18)/C18</f>
        <v>0.02498559059285333</v>
      </c>
    </row>
    <row r="20" spans="1:7" ht="12.75">
      <c r="A20" s="12" t="s">
        <v>61</v>
      </c>
      <c r="B20" s="16">
        <v>45709.2</v>
      </c>
      <c r="C20" s="16">
        <v>53913.7</v>
      </c>
      <c r="D20" s="16">
        <v>-8204.4</v>
      </c>
      <c r="F20" s="66">
        <f aca="true" t="shared" si="0" ref="F20:F29">(B20-B19)/B19</f>
        <v>0.0643387874568354</v>
      </c>
      <c r="G20" s="66">
        <f aca="true" t="shared" si="1" ref="G20:G29">(C20-C19)/C19</f>
        <v>0.12702928695361326</v>
      </c>
    </row>
    <row r="21" spans="1:7" ht="12.75">
      <c r="A21" s="12" t="s">
        <v>62</v>
      </c>
      <c r="B21" s="14">
        <v>49405.6</v>
      </c>
      <c r="C21" s="14">
        <v>55914.6</v>
      </c>
      <c r="D21" s="14">
        <v>-6508.9</v>
      </c>
      <c r="F21" s="66">
        <f t="shared" si="0"/>
        <v>0.08086774653680226</v>
      </c>
      <c r="G21" s="66">
        <f t="shared" si="1"/>
        <v>0.03711301580117858</v>
      </c>
    </row>
    <row r="22" spans="1:7" ht="12.75">
      <c r="A22" s="12" t="s">
        <v>63</v>
      </c>
      <c r="B22" s="13">
        <v>52849</v>
      </c>
      <c r="C22" s="16">
        <v>59682.3</v>
      </c>
      <c r="D22" s="16">
        <v>-6833.3</v>
      </c>
      <c r="F22" s="66">
        <f t="shared" si="0"/>
        <v>0.06969655261751707</v>
      </c>
      <c r="G22" s="66">
        <f t="shared" si="1"/>
        <v>0.06738311639536014</v>
      </c>
    </row>
    <row r="23" spans="1:7" ht="12.75">
      <c r="A23" s="12" t="s">
        <v>64</v>
      </c>
      <c r="B23" s="14">
        <v>56625.1</v>
      </c>
      <c r="C23" s="14">
        <v>68131.7</v>
      </c>
      <c r="D23" s="14">
        <v>-11506.7</v>
      </c>
      <c r="F23" s="66">
        <f t="shared" si="0"/>
        <v>0.07145073700543055</v>
      </c>
      <c r="G23" s="66">
        <f t="shared" si="1"/>
        <v>0.14157296216801285</v>
      </c>
    </row>
    <row r="24" spans="1:7" ht="12.75">
      <c r="A24" s="12" t="s">
        <v>65</v>
      </c>
      <c r="B24" s="16">
        <v>62181.6</v>
      </c>
      <c r="C24" s="13">
        <v>71419</v>
      </c>
      <c r="D24" s="16">
        <v>-9237.4</v>
      </c>
      <c r="F24" s="66">
        <f t="shared" si="0"/>
        <v>0.09812786202585073</v>
      </c>
      <c r="G24" s="66">
        <f t="shared" si="1"/>
        <v>0.048249199711734816</v>
      </c>
    </row>
    <row r="25" spans="1:7" ht="12.75">
      <c r="A25" s="12" t="s">
        <v>66</v>
      </c>
      <c r="B25" s="14">
        <v>71815.5</v>
      </c>
      <c r="C25" s="14">
        <v>80126.5</v>
      </c>
      <c r="D25" s="14">
        <v>-8310.9</v>
      </c>
      <c r="F25" s="66">
        <f t="shared" si="0"/>
        <v>0.15493168397082097</v>
      </c>
      <c r="G25" s="66">
        <f t="shared" si="1"/>
        <v>0.12192133745921954</v>
      </c>
    </row>
    <row r="26" spans="1:7" ht="12.75">
      <c r="A26" s="12" t="s">
        <v>67</v>
      </c>
      <c r="B26" s="16">
        <v>77182.4</v>
      </c>
      <c r="C26" s="13">
        <v>87903</v>
      </c>
      <c r="D26" s="16">
        <v>-10720.6</v>
      </c>
      <c r="F26" s="66">
        <f t="shared" si="0"/>
        <v>0.07473177795879711</v>
      </c>
      <c r="G26" s="66">
        <f t="shared" si="1"/>
        <v>0.09705278528327083</v>
      </c>
    </row>
    <row r="27" spans="1:7" ht="12.75">
      <c r="A27" s="12" t="s">
        <v>68</v>
      </c>
      <c r="B27" s="14">
        <v>82134.6</v>
      </c>
      <c r="C27" s="14">
        <v>94485.9</v>
      </c>
      <c r="D27" s="14">
        <v>-12351.3</v>
      </c>
      <c r="F27" s="66">
        <f t="shared" si="0"/>
        <v>0.0641622960674974</v>
      </c>
      <c r="G27" s="66">
        <f t="shared" si="1"/>
        <v>0.07488822907068012</v>
      </c>
    </row>
    <row r="28" spans="1:7" ht="12.75">
      <c r="A28" s="12" t="s">
        <v>69</v>
      </c>
      <c r="B28" s="16">
        <v>85996.2</v>
      </c>
      <c r="C28" s="16">
        <v>111664.2</v>
      </c>
      <c r="D28" s="13">
        <v>-25668</v>
      </c>
      <c r="F28" s="66">
        <f t="shared" si="0"/>
        <v>0.0470155086893951</v>
      </c>
      <c r="G28" s="66">
        <f t="shared" si="1"/>
        <v>0.1818080793007211</v>
      </c>
    </row>
    <row r="29" spans="1:7" ht="12.75">
      <c r="A29" s="12" t="s">
        <v>25</v>
      </c>
      <c r="B29" s="14">
        <v>97534.2</v>
      </c>
      <c r="C29" s="14">
        <v>121823.9</v>
      </c>
      <c r="D29" s="14">
        <v>-24289.7</v>
      </c>
      <c r="F29" s="66">
        <f t="shared" si="0"/>
        <v>0.13416871908293623</v>
      </c>
      <c r="G29" s="66">
        <f t="shared" si="1"/>
        <v>0.090984397864311</v>
      </c>
    </row>
    <row r="30" spans="1:7" ht="12.75">
      <c r="A30" s="12" t="s">
        <v>95</v>
      </c>
      <c r="B30" s="16">
        <v>116664.3</v>
      </c>
      <c r="C30" s="16">
        <v>142188.7</v>
      </c>
      <c r="D30" s="16">
        <v>-25524.4</v>
      </c>
      <c r="F30" s="66">
        <f aca="true" t="shared" si="2" ref="F30">(B30-B29)/B29</f>
        <v>0.19613735489705156</v>
      </c>
      <c r="G30" s="66">
        <f aca="true" t="shared" si="3" ref="G30">(C30-C29)/C29</f>
        <v>0.16716588452676379</v>
      </c>
    </row>
    <row r="31" ht="12.75"/>
    <row r="32" ht="12.75">
      <c r="A32" s="8" t="s">
        <v>35</v>
      </c>
    </row>
    <row r="33" spans="1:2" ht="12.75">
      <c r="A33" s="8" t="s">
        <v>36</v>
      </c>
      <c r="B33" s="7" t="s">
        <v>37</v>
      </c>
    </row>
    <row r="34" ht="12.75"/>
    <row r="35" ht="12.75"/>
    <row r="36" spans="1:8" ht="12.75">
      <c r="A36" s="18"/>
      <c r="B36" s="84" t="s">
        <v>70</v>
      </c>
      <c r="C36" s="84"/>
      <c r="D36" s="84"/>
      <c r="F36" s="85" t="s">
        <v>73</v>
      </c>
      <c r="G36" s="86"/>
      <c r="H36" s="87"/>
    </row>
    <row r="37" spans="1:8" ht="12.75">
      <c r="A37" s="19"/>
      <c r="B37" s="20" t="s">
        <v>71</v>
      </c>
      <c r="C37" s="20" t="s">
        <v>72</v>
      </c>
      <c r="D37" s="20" t="s">
        <v>57</v>
      </c>
      <c r="F37" s="20" t="s">
        <v>71</v>
      </c>
      <c r="G37" s="20" t="s">
        <v>72</v>
      </c>
      <c r="H37" s="20" t="s">
        <v>57</v>
      </c>
    </row>
    <row r="38" spans="1:8" ht="12.75">
      <c r="A38" s="20" t="str">
        <f>A18</f>
        <v>2010</v>
      </c>
      <c r="B38" s="37">
        <f>B18/1000</f>
        <v>41.7204</v>
      </c>
      <c r="C38" s="37">
        <f>C18/1000</f>
        <v>46.6709</v>
      </c>
      <c r="D38" s="37">
        <f>D18/1000</f>
        <v>-4.9505</v>
      </c>
      <c r="F38" s="60"/>
      <c r="G38" s="60"/>
      <c r="H38" s="60"/>
    </row>
    <row r="39" spans="1:8" ht="12.75">
      <c r="A39" s="20" t="str">
        <f aca="true" t="shared" si="4" ref="A39:A48">A19</f>
        <v>2011</v>
      </c>
      <c r="B39" s="37">
        <f aca="true" t="shared" si="5" ref="B39:D48">B19/1000</f>
        <v>42.9461</v>
      </c>
      <c r="C39" s="37">
        <f t="shared" si="5"/>
        <v>47.837</v>
      </c>
      <c r="D39" s="37">
        <f t="shared" si="5"/>
        <v>-4.890899999999999</v>
      </c>
      <c r="F39" s="22">
        <f>(B19-B18)/B18</f>
        <v>0.029378912953854638</v>
      </c>
      <c r="G39" s="22">
        <f aca="true" t="shared" si="6" ref="G39:H48">(C19-C18)/C18</f>
        <v>0.02498559059285333</v>
      </c>
      <c r="H39" s="22">
        <f t="shared" si="6"/>
        <v>-0.012039187960812112</v>
      </c>
    </row>
    <row r="40" spans="1:8" ht="12.75">
      <c r="A40" s="20" t="str">
        <f t="shared" si="4"/>
        <v>2012</v>
      </c>
      <c r="B40" s="37">
        <f t="shared" si="5"/>
        <v>45.709199999999996</v>
      </c>
      <c r="C40" s="37">
        <f t="shared" si="5"/>
        <v>53.9137</v>
      </c>
      <c r="D40" s="37">
        <f t="shared" si="5"/>
        <v>-8.2044</v>
      </c>
      <c r="F40" s="22">
        <f aca="true" t="shared" si="7" ref="F40:F48">(B20-B19)/B19</f>
        <v>0.0643387874568354</v>
      </c>
      <c r="G40" s="22">
        <f t="shared" si="6"/>
        <v>0.12702928695361326</v>
      </c>
      <c r="H40" s="22">
        <f t="shared" si="6"/>
        <v>0.6774826719008772</v>
      </c>
    </row>
    <row r="41" spans="1:8" ht="12.75">
      <c r="A41" s="20" t="str">
        <f t="shared" si="4"/>
        <v>2013</v>
      </c>
      <c r="B41" s="37">
        <f t="shared" si="5"/>
        <v>49.4056</v>
      </c>
      <c r="C41" s="37">
        <f t="shared" si="5"/>
        <v>55.9146</v>
      </c>
      <c r="D41" s="37">
        <f t="shared" si="5"/>
        <v>-6.5089</v>
      </c>
      <c r="F41" s="22">
        <f t="shared" si="7"/>
        <v>0.08086774653680226</v>
      </c>
      <c r="G41" s="22">
        <f t="shared" si="6"/>
        <v>0.03711301580117858</v>
      </c>
      <c r="H41" s="22">
        <f t="shared" si="6"/>
        <v>-0.20665740334454683</v>
      </c>
    </row>
    <row r="42" spans="1:8" ht="12.75">
      <c r="A42" s="20" t="str">
        <f t="shared" si="4"/>
        <v>2014</v>
      </c>
      <c r="B42" s="37">
        <f t="shared" si="5"/>
        <v>52.849</v>
      </c>
      <c r="C42" s="37">
        <f t="shared" si="5"/>
        <v>59.682300000000005</v>
      </c>
      <c r="D42" s="37">
        <f t="shared" si="5"/>
        <v>-6.8333</v>
      </c>
      <c r="F42" s="22">
        <f t="shared" si="7"/>
        <v>0.06969655261751707</v>
      </c>
      <c r="G42" s="22">
        <f t="shared" si="6"/>
        <v>0.06738311639536014</v>
      </c>
      <c r="H42" s="22">
        <f t="shared" si="6"/>
        <v>0.049839450598411494</v>
      </c>
    </row>
    <row r="43" spans="1:8" ht="12.75">
      <c r="A43" s="20" t="str">
        <f t="shared" si="4"/>
        <v>2015</v>
      </c>
      <c r="B43" s="37">
        <f t="shared" si="5"/>
        <v>56.625099999999996</v>
      </c>
      <c r="C43" s="37">
        <f t="shared" si="5"/>
        <v>68.1317</v>
      </c>
      <c r="D43" s="37">
        <f t="shared" si="5"/>
        <v>-11.5067</v>
      </c>
      <c r="F43" s="22">
        <f t="shared" si="7"/>
        <v>0.07145073700543055</v>
      </c>
      <c r="G43" s="22">
        <f t="shared" si="6"/>
        <v>0.14157296216801285</v>
      </c>
      <c r="H43" s="22">
        <f t="shared" si="6"/>
        <v>0.6839155312952747</v>
      </c>
    </row>
    <row r="44" spans="1:8" ht="12.75">
      <c r="A44" s="20" t="str">
        <f t="shared" si="4"/>
        <v>2016</v>
      </c>
      <c r="B44" s="37">
        <f t="shared" si="5"/>
        <v>62.181599999999996</v>
      </c>
      <c r="C44" s="37">
        <f t="shared" si="5"/>
        <v>71.419</v>
      </c>
      <c r="D44" s="37">
        <f t="shared" si="5"/>
        <v>-9.2374</v>
      </c>
      <c r="F44" s="22">
        <f t="shared" si="7"/>
        <v>0.09812786202585073</v>
      </c>
      <c r="G44" s="22">
        <f t="shared" si="6"/>
        <v>0.048249199711734816</v>
      </c>
      <c r="H44" s="22">
        <f t="shared" si="6"/>
        <v>-0.19721553529682714</v>
      </c>
    </row>
    <row r="45" spans="1:8" ht="12.75">
      <c r="A45" s="20" t="str">
        <f t="shared" si="4"/>
        <v>2017</v>
      </c>
      <c r="B45" s="37">
        <f t="shared" si="5"/>
        <v>71.8155</v>
      </c>
      <c r="C45" s="37">
        <f t="shared" si="5"/>
        <v>80.1265</v>
      </c>
      <c r="D45" s="37">
        <f t="shared" si="5"/>
        <v>-8.3109</v>
      </c>
      <c r="F45" s="22">
        <f t="shared" si="7"/>
        <v>0.15493168397082097</v>
      </c>
      <c r="G45" s="22">
        <f t="shared" si="6"/>
        <v>0.12192133745921954</v>
      </c>
      <c r="H45" s="22">
        <f t="shared" si="6"/>
        <v>-0.10029878537250742</v>
      </c>
    </row>
    <row r="46" spans="1:8" ht="12.75">
      <c r="A46" s="20" t="str">
        <f t="shared" si="4"/>
        <v>2018</v>
      </c>
      <c r="B46" s="37">
        <f t="shared" si="5"/>
        <v>77.1824</v>
      </c>
      <c r="C46" s="37">
        <f t="shared" si="5"/>
        <v>87.903</v>
      </c>
      <c r="D46" s="37">
        <f t="shared" si="5"/>
        <v>-10.720600000000001</v>
      </c>
      <c r="F46" s="22">
        <f t="shared" si="7"/>
        <v>0.07473177795879711</v>
      </c>
      <c r="G46" s="22">
        <f t="shared" si="6"/>
        <v>0.09705278528327083</v>
      </c>
      <c r="H46" s="22">
        <f t="shared" si="6"/>
        <v>0.28994453067658144</v>
      </c>
    </row>
    <row r="47" spans="1:8" ht="12.75">
      <c r="A47" s="20" t="str">
        <f t="shared" si="4"/>
        <v>2019</v>
      </c>
      <c r="B47" s="37">
        <f t="shared" si="5"/>
        <v>82.1346</v>
      </c>
      <c r="C47" s="37">
        <f t="shared" si="5"/>
        <v>94.4859</v>
      </c>
      <c r="D47" s="37">
        <f t="shared" si="5"/>
        <v>-12.351299999999998</v>
      </c>
      <c r="F47" s="22">
        <f t="shared" si="7"/>
        <v>0.0641622960674974</v>
      </c>
      <c r="G47" s="22">
        <f t="shared" si="6"/>
        <v>0.07488822907068012</v>
      </c>
      <c r="H47" s="22">
        <f t="shared" si="6"/>
        <v>0.15210902374867066</v>
      </c>
    </row>
    <row r="48" spans="1:8" ht="12.75">
      <c r="A48" s="20" t="str">
        <f t="shared" si="4"/>
        <v>2020</v>
      </c>
      <c r="B48" s="37">
        <f t="shared" si="5"/>
        <v>85.9962</v>
      </c>
      <c r="C48" s="37">
        <f t="shared" si="5"/>
        <v>111.6642</v>
      </c>
      <c r="D48" s="37">
        <f t="shared" si="5"/>
        <v>-25.668</v>
      </c>
      <c r="F48" s="22">
        <f t="shared" si="7"/>
        <v>0.0470155086893951</v>
      </c>
      <c r="G48" s="24">
        <f t="shared" si="6"/>
        <v>0.1818080793007211</v>
      </c>
      <c r="H48" s="22">
        <f t="shared" si="6"/>
        <v>1.0781618129265746</v>
      </c>
    </row>
    <row r="49" spans="1:8" ht="12.75">
      <c r="A49" s="20" t="str">
        <f>A29</f>
        <v>2021</v>
      </c>
      <c r="B49" s="37">
        <f aca="true" t="shared" si="8" ref="B49:D50">B29/1000</f>
        <v>97.5342</v>
      </c>
      <c r="C49" s="37">
        <f t="shared" si="8"/>
        <v>121.8239</v>
      </c>
      <c r="D49" s="37">
        <f t="shared" si="8"/>
        <v>-24.2897</v>
      </c>
      <c r="F49" s="22">
        <f aca="true" t="shared" si="9" ref="F49">(B29-B28)/B28</f>
        <v>0.13416871908293623</v>
      </c>
      <c r="G49" s="22">
        <f aca="true" t="shared" si="10" ref="G49">(C29-C28)/C28</f>
        <v>0.090984397864311</v>
      </c>
      <c r="H49" s="22">
        <f aca="true" t="shared" si="11" ref="H49">(D29-D28)/D28</f>
        <v>-0.05369721053451766</v>
      </c>
    </row>
    <row r="50" spans="1:8" ht="12.75">
      <c r="A50" s="20" t="str">
        <f>A30</f>
        <v>2022</v>
      </c>
      <c r="B50" s="37">
        <f t="shared" si="8"/>
        <v>116.6643</v>
      </c>
      <c r="C50" s="37">
        <f t="shared" si="8"/>
        <v>142.1887</v>
      </c>
      <c r="D50" s="37">
        <f t="shared" si="8"/>
        <v>-25.5244</v>
      </c>
      <c r="F50" s="24">
        <f aca="true" t="shared" si="12" ref="F50">(B30-B29)/B29</f>
        <v>0.19613735489705156</v>
      </c>
      <c r="G50" s="22">
        <f aca="true" t="shared" si="13" ref="G50">(C30-C29)/C29</f>
        <v>0.16716588452676379</v>
      </c>
      <c r="H50" s="22">
        <f aca="true" t="shared" si="14" ref="H50">(D30-D29)/D29</f>
        <v>0.050832245766724196</v>
      </c>
    </row>
  </sheetData>
  <mergeCells count="2">
    <mergeCell ref="B36:D36"/>
    <mergeCell ref="F36:H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O54"/>
  <sheetViews>
    <sheetView zoomScale="70" zoomScaleNormal="70" workbookViewId="0" topLeftCell="A1">
      <selection activeCell="AH38" sqref="AH38"/>
    </sheetView>
  </sheetViews>
  <sheetFormatPr defaultColWidth="9" defaultRowHeight="13.5"/>
  <cols>
    <col min="1" max="1" width="38.3984375" style="5" customWidth="1"/>
    <col min="2" max="2" width="25.59765625" style="5" customWidth="1"/>
    <col min="3" max="3" width="11.3984375" style="5" customWidth="1"/>
    <col min="4" max="7" width="18.59765625" style="5" customWidth="1"/>
    <col min="8" max="8" width="9" style="5" customWidth="1"/>
    <col min="9" max="9" width="38.3984375" style="5" customWidth="1"/>
    <col min="10" max="10" width="25.59765625" style="5" customWidth="1"/>
    <col min="11" max="11" width="11.3984375" style="5" customWidth="1"/>
    <col min="12" max="12" width="19.796875" style="5" customWidth="1"/>
    <col min="13" max="13" width="16.3984375" style="5" customWidth="1"/>
    <col min="14" max="15" width="17.796875" style="5" customWidth="1"/>
    <col min="16" max="16384" width="9" style="5" customWidth="1"/>
  </cols>
  <sheetData>
    <row r="1" ht="12.75">
      <c r="A1" s="44" t="s">
        <v>129</v>
      </c>
    </row>
    <row r="2" ht="12.75">
      <c r="A2" s="1" t="s">
        <v>71</v>
      </c>
    </row>
    <row r="3" ht="12.75">
      <c r="A3" s="1" t="s">
        <v>72</v>
      </c>
    </row>
    <row r="4" ht="12.75">
      <c r="A4" s="1" t="s">
        <v>132</v>
      </c>
    </row>
    <row r="5" ht="16.8" customHeight="1">
      <c r="A5" s="3" t="s">
        <v>135</v>
      </c>
    </row>
    <row r="6" ht="12.75"/>
    <row r="7" spans="1:9" ht="12.75">
      <c r="A7" s="7" t="s">
        <v>113</v>
      </c>
      <c r="I7" s="7" t="s">
        <v>115</v>
      </c>
    </row>
    <row r="8" spans="1:10" ht="12.75">
      <c r="A8" s="7" t="s">
        <v>14</v>
      </c>
      <c r="B8" s="8" t="s">
        <v>114</v>
      </c>
      <c r="I8" s="7" t="s">
        <v>14</v>
      </c>
      <c r="J8" s="8" t="s">
        <v>116</v>
      </c>
    </row>
    <row r="9" spans="1:10" ht="12.75">
      <c r="A9" s="7" t="s">
        <v>15</v>
      </c>
      <c r="B9" s="7" t="s">
        <v>94</v>
      </c>
      <c r="I9" s="7" t="s">
        <v>15</v>
      </c>
      <c r="J9" s="7" t="s">
        <v>94</v>
      </c>
    </row>
    <row r="10" ht="12.75"/>
    <row r="11" spans="1:13" ht="12.75">
      <c r="A11" s="8" t="s">
        <v>16</v>
      </c>
      <c r="C11" s="7" t="s">
        <v>17</v>
      </c>
      <c r="D11" s="7"/>
      <c r="I11" s="8" t="s">
        <v>16</v>
      </c>
      <c r="K11" s="7" t="s">
        <v>17</v>
      </c>
      <c r="L11" s="7"/>
      <c r="M11" s="7"/>
    </row>
    <row r="12" spans="1:13" ht="12.75">
      <c r="A12" s="8" t="s">
        <v>18</v>
      </c>
      <c r="C12" s="7" t="s">
        <v>19</v>
      </c>
      <c r="D12" s="7"/>
      <c r="I12" s="8" t="s">
        <v>18</v>
      </c>
      <c r="K12" s="7" t="s">
        <v>19</v>
      </c>
      <c r="L12" s="7"/>
      <c r="M12" s="7"/>
    </row>
    <row r="13" spans="1:13" ht="12.75">
      <c r="A13" s="8" t="s">
        <v>38</v>
      </c>
      <c r="C13" s="45" t="s">
        <v>27</v>
      </c>
      <c r="D13" s="46"/>
      <c r="I13" s="8" t="s">
        <v>38</v>
      </c>
      <c r="K13" s="45" t="s">
        <v>28</v>
      </c>
      <c r="L13" s="46"/>
      <c r="M13" s="46"/>
    </row>
    <row r="14" spans="1:13" ht="12.75">
      <c r="A14" s="8" t="s">
        <v>22</v>
      </c>
      <c r="C14" s="7" t="s">
        <v>23</v>
      </c>
      <c r="D14" s="7"/>
      <c r="I14" s="8" t="s">
        <v>22</v>
      </c>
      <c r="K14" s="7" t="s">
        <v>23</v>
      </c>
      <c r="L14" s="7"/>
      <c r="M14" s="7"/>
    </row>
    <row r="15" ht="33.6" customHeight="1"/>
    <row r="16" spans="1:13" ht="12.75">
      <c r="A16" s="9" t="s">
        <v>24</v>
      </c>
      <c r="B16" s="67" t="s">
        <v>95</v>
      </c>
      <c r="D16" s="33"/>
      <c r="E16" s="33" t="s">
        <v>83</v>
      </c>
      <c r="I16" s="9" t="s">
        <v>24</v>
      </c>
      <c r="J16" s="67" t="s">
        <v>95</v>
      </c>
      <c r="L16" s="33"/>
      <c r="M16" s="33" t="s">
        <v>82</v>
      </c>
    </row>
    <row r="17" spans="1:15" ht="12.75">
      <c r="A17" s="9" t="s">
        <v>29</v>
      </c>
      <c r="B17" s="10" t="s">
        <v>33</v>
      </c>
      <c r="D17" s="47" t="s">
        <v>90</v>
      </c>
      <c r="E17" s="47">
        <f>B19</f>
        <v>116664.3</v>
      </c>
      <c r="F17" s="50"/>
      <c r="G17" s="51" t="s">
        <v>71</v>
      </c>
      <c r="I17" s="9" t="s">
        <v>29</v>
      </c>
      <c r="J17" s="10" t="s">
        <v>33</v>
      </c>
      <c r="L17" s="47" t="s">
        <v>90</v>
      </c>
      <c r="M17" s="47">
        <f>J19</f>
        <v>142188.7</v>
      </c>
      <c r="N17" s="50"/>
      <c r="O17" s="51" t="s">
        <v>72</v>
      </c>
    </row>
    <row r="18" spans="1:15" ht="12.75">
      <c r="A18" s="11" t="s">
        <v>39</v>
      </c>
      <c r="B18" s="26" t="s">
        <v>30</v>
      </c>
      <c r="D18" s="47" t="s">
        <v>89</v>
      </c>
      <c r="E18" s="47">
        <f>SUM(B20:B29)</f>
        <v>98059.7</v>
      </c>
      <c r="F18" s="50" t="str">
        <f>A20</f>
        <v>United States</v>
      </c>
      <c r="G18" s="53">
        <f>B20/B19</f>
        <v>0.2636059188629255</v>
      </c>
      <c r="I18" s="11" t="s">
        <v>39</v>
      </c>
      <c r="J18" s="26" t="s">
        <v>30</v>
      </c>
      <c r="L18" s="47" t="s">
        <v>89</v>
      </c>
      <c r="M18" s="47">
        <f>SUM(J20:J29)</f>
        <v>118092.3</v>
      </c>
      <c r="N18" s="50" t="str">
        <f aca="true" t="shared" si="0" ref="N18:N27">I20</f>
        <v>United States</v>
      </c>
      <c r="O18" s="53">
        <f>J20/J19</f>
        <v>0.37993384847037776</v>
      </c>
    </row>
    <row r="19" spans="1:15" ht="12.75">
      <c r="A19" s="12" t="s">
        <v>21</v>
      </c>
      <c r="B19" s="16">
        <v>116664.3</v>
      </c>
      <c r="D19" s="48" t="s">
        <v>91</v>
      </c>
      <c r="E19" s="49">
        <f>E17-E18</f>
        <v>18604.600000000006</v>
      </c>
      <c r="F19" s="50" t="str">
        <f aca="true" t="shared" si="1" ref="F19:F27">A21</f>
        <v>United Kingdom</v>
      </c>
      <c r="G19" s="53">
        <f>B21/B19</f>
        <v>0.22517171062612984</v>
      </c>
      <c r="I19" s="12" t="s">
        <v>21</v>
      </c>
      <c r="J19" s="16">
        <v>142188.7</v>
      </c>
      <c r="L19" s="48" t="s">
        <v>91</v>
      </c>
      <c r="M19" s="49">
        <f>M17-M18</f>
        <v>24096.40000000001</v>
      </c>
      <c r="N19" s="50" t="str">
        <f t="shared" si="0"/>
        <v>United Kingdom</v>
      </c>
      <c r="O19" s="53">
        <f>J21/J19</f>
        <v>0.26702614202113106</v>
      </c>
    </row>
    <row r="20" spans="1:15" ht="12.75">
      <c r="A20" s="12" t="s">
        <v>1</v>
      </c>
      <c r="B20" s="14">
        <v>30753.4</v>
      </c>
      <c r="F20" s="50" t="str">
        <f t="shared" si="1"/>
        <v>Switzerland</v>
      </c>
      <c r="G20" s="53">
        <f>B22/B19</f>
        <v>0.1495033184958895</v>
      </c>
      <c r="I20" s="12" t="s">
        <v>1</v>
      </c>
      <c r="J20" s="14">
        <v>54022.3</v>
      </c>
      <c r="N20" s="50" t="str">
        <f t="shared" si="0"/>
        <v>Switzerland</v>
      </c>
      <c r="O20" s="53">
        <f>J22/J19</f>
        <v>0.0655692048664908</v>
      </c>
    </row>
    <row r="21" spans="1:15" ht="12.75">
      <c r="A21" s="12" t="s">
        <v>0</v>
      </c>
      <c r="B21" s="16">
        <v>26269.5</v>
      </c>
      <c r="F21" s="54" t="str">
        <f t="shared" si="1"/>
        <v>Singapore</v>
      </c>
      <c r="G21" s="56">
        <f>B23/B19</f>
        <v>0.06797195028813441</v>
      </c>
      <c r="I21" s="12" t="s">
        <v>0</v>
      </c>
      <c r="J21" s="16">
        <v>37968.1</v>
      </c>
      <c r="N21" s="54" t="str">
        <f t="shared" si="0"/>
        <v>China(*)</v>
      </c>
      <c r="O21" s="56">
        <f>J23/J19</f>
        <v>0.023662217883699616</v>
      </c>
    </row>
    <row r="22" spans="1:15" ht="12.75">
      <c r="A22" s="12" t="s">
        <v>2</v>
      </c>
      <c r="B22" s="14">
        <v>17441.7</v>
      </c>
      <c r="F22" s="54" t="str">
        <f t="shared" si="1"/>
        <v>Japan</v>
      </c>
      <c r="G22" s="56">
        <f>B24/B19</f>
        <v>0.04109397647780855</v>
      </c>
      <c r="I22" s="12" t="s">
        <v>2</v>
      </c>
      <c r="J22" s="14">
        <v>9323.2</v>
      </c>
      <c r="N22" s="54" t="str">
        <f t="shared" si="0"/>
        <v>Singapore</v>
      </c>
      <c r="O22" s="56">
        <f>J24/J19</f>
        <v>0.02120140348705628</v>
      </c>
    </row>
    <row r="23" spans="1:15" ht="12.75">
      <c r="A23" s="12" t="s">
        <v>7</v>
      </c>
      <c r="B23" s="16">
        <v>7929.9</v>
      </c>
      <c r="F23" s="54" t="str">
        <f t="shared" si="1"/>
        <v>China(*)</v>
      </c>
      <c r="G23" s="56">
        <f>B25/B19</f>
        <v>0.02457221275060151</v>
      </c>
      <c r="I23" s="12" t="s">
        <v>133</v>
      </c>
      <c r="J23" s="16">
        <v>3364.5</v>
      </c>
      <c r="N23" s="54" t="str">
        <f t="shared" si="0"/>
        <v>India</v>
      </c>
      <c r="O23" s="56">
        <f>J25/J19</f>
        <v>0.021146546807165406</v>
      </c>
    </row>
    <row r="24" spans="1:15" ht="12.75">
      <c r="A24" s="12" t="s">
        <v>3</v>
      </c>
      <c r="B24" s="14">
        <v>4794.2</v>
      </c>
      <c r="F24" s="54" t="str">
        <f t="shared" si="1"/>
        <v>Canada</v>
      </c>
      <c r="G24" s="56">
        <f>B26/B19</f>
        <v>0.019504681380679435</v>
      </c>
      <c r="I24" s="12" t="s">
        <v>7</v>
      </c>
      <c r="J24" s="14">
        <v>3014.6</v>
      </c>
      <c r="N24" s="54" t="str">
        <f t="shared" si="0"/>
        <v>Canada</v>
      </c>
      <c r="O24" s="56">
        <f>J26/J19</f>
        <v>0.015361980241749168</v>
      </c>
    </row>
    <row r="25" spans="1:15" ht="12.75">
      <c r="A25" s="12" t="s">
        <v>133</v>
      </c>
      <c r="B25" s="16">
        <v>2866.7</v>
      </c>
      <c r="F25" s="54" t="str">
        <f t="shared" si="1"/>
        <v>Norway</v>
      </c>
      <c r="G25" s="56">
        <f>B27/B19</f>
        <v>0.01867323594278627</v>
      </c>
      <c r="I25" s="12" t="s">
        <v>6</v>
      </c>
      <c r="J25" s="16">
        <v>3006.8</v>
      </c>
      <c r="N25" s="54" t="str">
        <f t="shared" si="0"/>
        <v>Japan</v>
      </c>
      <c r="O25" s="56">
        <f>J27/J19</f>
        <v>0.01385764128935703</v>
      </c>
    </row>
    <row r="26" spans="1:15" ht="12.75">
      <c r="A26" s="12" t="s">
        <v>9</v>
      </c>
      <c r="B26" s="14">
        <v>2275.5</v>
      </c>
      <c r="F26" s="54" t="str">
        <f t="shared" si="1"/>
        <v>Australia</v>
      </c>
      <c r="G26" s="56">
        <f>B28/B19</f>
        <v>0.01706177468171497</v>
      </c>
      <c r="I26" s="12" t="s">
        <v>9</v>
      </c>
      <c r="J26" s="14">
        <v>2184.3</v>
      </c>
      <c r="N26" s="54" t="str">
        <f t="shared" si="0"/>
        <v>Hong Kong</v>
      </c>
      <c r="O26" s="56">
        <f>J28/J19</f>
        <v>0.01191374560707004</v>
      </c>
    </row>
    <row r="27" spans="1:15" ht="12.75">
      <c r="A27" s="12" t="s">
        <v>5</v>
      </c>
      <c r="B27" s="16">
        <v>2178.5</v>
      </c>
      <c r="F27" s="54" t="str">
        <f t="shared" si="1"/>
        <v>Hong Kong</v>
      </c>
      <c r="G27" s="56">
        <f>B29/B19</f>
        <v>0.013369985505420252</v>
      </c>
      <c r="I27" s="12" t="s">
        <v>3</v>
      </c>
      <c r="J27" s="16">
        <v>1970.4</v>
      </c>
      <c r="N27" s="54" t="str">
        <f t="shared" si="0"/>
        <v>Norway</v>
      </c>
      <c r="O27" s="56">
        <f>J29/J19</f>
        <v>0.01085951274609023</v>
      </c>
    </row>
    <row r="28" spans="1:15" ht="12.75">
      <c r="A28" s="12" t="s">
        <v>10</v>
      </c>
      <c r="B28" s="14">
        <v>1990.5</v>
      </c>
      <c r="F28" s="57" t="s">
        <v>92</v>
      </c>
      <c r="G28" s="56">
        <f>E19/B19</f>
        <v>0.1594712349879098</v>
      </c>
      <c r="I28" s="12" t="s">
        <v>42</v>
      </c>
      <c r="J28" s="17">
        <v>1694</v>
      </c>
      <c r="N28" s="57" t="s">
        <v>92</v>
      </c>
      <c r="O28" s="56">
        <f>M19/J19</f>
        <v>0.16946775657981264</v>
      </c>
    </row>
    <row r="29" spans="1:15" ht="12.75">
      <c r="A29" s="12" t="s">
        <v>42</v>
      </c>
      <c r="B29" s="16">
        <v>1559.8</v>
      </c>
      <c r="F29" s="40" t="s">
        <v>93</v>
      </c>
      <c r="G29" s="59">
        <f>SUM(G18:G28)</f>
        <v>1</v>
      </c>
      <c r="I29" s="12" t="s">
        <v>5</v>
      </c>
      <c r="J29" s="16">
        <v>1544.1</v>
      </c>
      <c r="N29" s="40" t="s">
        <v>93</v>
      </c>
      <c r="O29" s="59">
        <f>SUM(O18:O28)</f>
        <v>1</v>
      </c>
    </row>
    <row r="30" spans="1:10" ht="12.75">
      <c r="A30" s="12" t="s">
        <v>6</v>
      </c>
      <c r="B30" s="14">
        <v>1266.5</v>
      </c>
      <c r="I30" s="12" t="s">
        <v>10</v>
      </c>
      <c r="J30" s="14">
        <v>1524.3</v>
      </c>
    </row>
    <row r="31" spans="1:10" ht="12.75">
      <c r="A31" s="12" t="s">
        <v>8</v>
      </c>
      <c r="B31" s="16">
        <v>1211.2</v>
      </c>
      <c r="I31" s="12" t="s">
        <v>40</v>
      </c>
      <c r="J31" s="16">
        <v>1481.7</v>
      </c>
    </row>
    <row r="32" spans="1:10" ht="13.5">
      <c r="A32" s="12" t="s">
        <v>40</v>
      </c>
      <c r="B32" s="14">
        <v>975.3</v>
      </c>
      <c r="I32" s="12" t="s">
        <v>41</v>
      </c>
      <c r="J32" s="14">
        <v>1071.7</v>
      </c>
    </row>
    <row r="33" spans="1:10" ht="13.5">
      <c r="A33" s="12" t="s">
        <v>43</v>
      </c>
      <c r="B33" s="16">
        <v>852.3</v>
      </c>
      <c r="I33" s="12" t="s">
        <v>8</v>
      </c>
      <c r="J33" s="16">
        <v>1036.2</v>
      </c>
    </row>
    <row r="34" spans="1:10" ht="13.5">
      <c r="A34" s="12" t="s">
        <v>4</v>
      </c>
      <c r="B34" s="17">
        <v>812</v>
      </c>
      <c r="I34" s="12" t="s">
        <v>4</v>
      </c>
      <c r="J34" s="14">
        <v>777.9</v>
      </c>
    </row>
    <row r="35" spans="1:10" ht="13.5">
      <c r="A35" s="12" t="s">
        <v>41</v>
      </c>
      <c r="B35" s="16">
        <v>777.1</v>
      </c>
      <c r="I35" s="12" t="s">
        <v>51</v>
      </c>
      <c r="J35" s="16">
        <v>550.1</v>
      </c>
    </row>
    <row r="36" spans="1:10" ht="13.5">
      <c r="A36" s="12" t="s">
        <v>13</v>
      </c>
      <c r="B36" s="14">
        <v>594.2</v>
      </c>
      <c r="I36" s="12" t="s">
        <v>13</v>
      </c>
      <c r="J36" s="14">
        <v>549.4</v>
      </c>
    </row>
    <row r="37" spans="1:10" ht="13.5">
      <c r="A37" s="12" t="s">
        <v>45</v>
      </c>
      <c r="B37" s="16">
        <v>388.5</v>
      </c>
      <c r="I37" s="12" t="s">
        <v>48</v>
      </c>
      <c r="J37" s="16">
        <v>477.8</v>
      </c>
    </row>
    <row r="38" spans="1:10" ht="13.5">
      <c r="A38" s="12" t="s">
        <v>47</v>
      </c>
      <c r="B38" s="14">
        <v>380.7</v>
      </c>
      <c r="I38" s="12" t="s">
        <v>43</v>
      </c>
      <c r="J38" s="14">
        <v>470.7</v>
      </c>
    </row>
    <row r="39" spans="1:10" ht="13.5">
      <c r="A39" s="12" t="s">
        <v>50</v>
      </c>
      <c r="B39" s="16">
        <v>361.8</v>
      </c>
      <c r="I39" s="12" t="s">
        <v>45</v>
      </c>
      <c r="J39" s="16">
        <v>292.8</v>
      </c>
    </row>
    <row r="40" spans="1:10" ht="13.5">
      <c r="A40" s="12" t="s">
        <v>44</v>
      </c>
      <c r="B40" s="14">
        <v>263.7</v>
      </c>
      <c r="I40" s="12" t="s">
        <v>50</v>
      </c>
      <c r="J40" s="14">
        <v>281.6</v>
      </c>
    </row>
    <row r="41" spans="1:10" ht="13.5">
      <c r="A41" s="12" t="s">
        <v>46</v>
      </c>
      <c r="B41" s="16">
        <v>259.4</v>
      </c>
      <c r="I41" s="12" t="s">
        <v>47</v>
      </c>
      <c r="J41" s="16">
        <v>267.3</v>
      </c>
    </row>
    <row r="42" spans="1:10" ht="13.5">
      <c r="A42" s="12" t="s">
        <v>51</v>
      </c>
      <c r="B42" s="14">
        <v>254.7</v>
      </c>
      <c r="I42" s="12" t="s">
        <v>44</v>
      </c>
      <c r="J42" s="14">
        <v>246.6</v>
      </c>
    </row>
    <row r="43" spans="1:10" ht="13.5">
      <c r="A43" s="12" t="s">
        <v>52</v>
      </c>
      <c r="B43" s="16">
        <v>234.4</v>
      </c>
      <c r="I43" s="12" t="s">
        <v>46</v>
      </c>
      <c r="J43" s="16">
        <v>200.2</v>
      </c>
    </row>
    <row r="44" spans="1:10" ht="13.5">
      <c r="A44" s="12" t="s">
        <v>11</v>
      </c>
      <c r="B44" s="14">
        <v>234.3</v>
      </c>
      <c r="I44" s="12" t="s">
        <v>12</v>
      </c>
      <c r="J44" s="14">
        <v>197.1</v>
      </c>
    </row>
    <row r="45" spans="1:10" ht="13.5">
      <c r="A45" s="12" t="s">
        <v>12</v>
      </c>
      <c r="B45" s="16">
        <v>221.5</v>
      </c>
      <c r="I45" s="12" t="s">
        <v>52</v>
      </c>
      <c r="J45" s="16">
        <v>160.1</v>
      </c>
    </row>
    <row r="46" spans="1:10" ht="13.5">
      <c r="A46" s="12" t="s">
        <v>48</v>
      </c>
      <c r="B46" s="17">
        <v>217</v>
      </c>
      <c r="I46" s="12" t="s">
        <v>11</v>
      </c>
      <c r="J46" s="14">
        <v>104.9</v>
      </c>
    </row>
    <row r="47" spans="1:10" ht="13.5">
      <c r="A47" s="12" t="s">
        <v>53</v>
      </c>
      <c r="B47" s="16">
        <v>135.2</v>
      </c>
      <c r="I47" s="12" t="s">
        <v>49</v>
      </c>
      <c r="J47" s="16">
        <v>57.9</v>
      </c>
    </row>
    <row r="48" spans="1:10" ht="13.5">
      <c r="A48" s="12" t="s">
        <v>54</v>
      </c>
      <c r="B48" s="14">
        <v>113.3</v>
      </c>
      <c r="I48" s="12" t="s">
        <v>54</v>
      </c>
      <c r="J48" s="14">
        <v>42.6</v>
      </c>
    </row>
    <row r="49" spans="1:10" ht="13.5">
      <c r="A49" s="12" t="s">
        <v>49</v>
      </c>
      <c r="B49" s="16">
        <v>108.9</v>
      </c>
      <c r="I49" s="12" t="s">
        <v>53</v>
      </c>
      <c r="J49" s="16">
        <v>41.2</v>
      </c>
    </row>
    <row r="50" spans="1:10" ht="13.5">
      <c r="A50" s="12" t="s">
        <v>56</v>
      </c>
      <c r="B50" s="14">
        <v>61.6</v>
      </c>
      <c r="I50" s="12" t="s">
        <v>55</v>
      </c>
      <c r="J50" s="14">
        <v>39.1</v>
      </c>
    </row>
    <row r="51" spans="1:10" ht="13.5">
      <c r="A51" s="12" t="s">
        <v>55</v>
      </c>
      <c r="B51" s="16">
        <v>40.1</v>
      </c>
      <c r="I51" s="12" t="s">
        <v>56</v>
      </c>
      <c r="J51" s="16">
        <v>17.4</v>
      </c>
    </row>
    <row r="53" spans="1:9" ht="13.5">
      <c r="A53" s="8" t="s">
        <v>35</v>
      </c>
      <c r="I53" s="8" t="s">
        <v>35</v>
      </c>
    </row>
    <row r="54" spans="1:10" ht="13.5">
      <c r="A54" s="8" t="s">
        <v>36</v>
      </c>
      <c r="B54" s="7" t="s">
        <v>37</v>
      </c>
      <c r="I54" s="8" t="s">
        <v>36</v>
      </c>
      <c r="J54" s="7" t="s">
        <v>37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H50"/>
  <sheetViews>
    <sheetView workbookViewId="0" topLeftCell="C4">
      <selection activeCell="K29" sqref="K29"/>
    </sheetView>
  </sheetViews>
  <sheetFormatPr defaultColWidth="9" defaultRowHeight="13.5"/>
  <cols>
    <col min="1" max="1" width="23.19921875" style="5" customWidth="1"/>
    <col min="2" max="4" width="13.796875" style="5" customWidth="1"/>
    <col min="5" max="16384" width="9" style="5" customWidth="1"/>
  </cols>
  <sheetData>
    <row r="1" ht="12.75">
      <c r="A1" s="27" t="s">
        <v>130</v>
      </c>
    </row>
    <row r="2" ht="12.75">
      <c r="A2" s="2" t="s">
        <v>136</v>
      </c>
    </row>
    <row r="3" ht="12.75">
      <c r="A3" s="1"/>
    </row>
    <row r="4" ht="12.75">
      <c r="A4" s="65" t="s">
        <v>137</v>
      </c>
    </row>
    <row r="5" ht="12.75"/>
    <row r="6" ht="12.75">
      <c r="A6" s="7" t="s">
        <v>100</v>
      </c>
    </row>
    <row r="7" spans="1:2" ht="12.75">
      <c r="A7" s="7" t="s">
        <v>14</v>
      </c>
      <c r="B7" s="8" t="s">
        <v>101</v>
      </c>
    </row>
    <row r="8" spans="1:2" ht="12.75">
      <c r="A8" s="7" t="s">
        <v>15</v>
      </c>
      <c r="B8" s="7" t="s">
        <v>94</v>
      </c>
    </row>
    <row r="9" ht="12.75"/>
    <row r="10" spans="1:3" ht="12.75">
      <c r="A10" s="8" t="s">
        <v>16</v>
      </c>
      <c r="C10" s="7" t="s">
        <v>17</v>
      </c>
    </row>
    <row r="11" spans="1:3" ht="12.75">
      <c r="A11" s="8" t="s">
        <v>18</v>
      </c>
      <c r="C11" s="7" t="s">
        <v>19</v>
      </c>
    </row>
    <row r="12" spans="1:3" ht="12.75">
      <c r="A12" s="8" t="s">
        <v>58</v>
      </c>
      <c r="C12" s="7" t="s">
        <v>34</v>
      </c>
    </row>
    <row r="13" spans="1:3" ht="12.75">
      <c r="A13" s="8" t="s">
        <v>20</v>
      </c>
      <c r="C13" s="7" t="s">
        <v>21</v>
      </c>
    </row>
    <row r="14" spans="1:3" ht="12.75">
      <c r="A14" s="8" t="s">
        <v>22</v>
      </c>
      <c r="C14" s="7" t="s">
        <v>23</v>
      </c>
    </row>
    <row r="15" ht="12.75"/>
    <row r="16" spans="1:4" ht="12.75">
      <c r="A16" s="9" t="s">
        <v>26</v>
      </c>
      <c r="B16" s="10" t="s">
        <v>27</v>
      </c>
      <c r="C16" s="10" t="s">
        <v>28</v>
      </c>
      <c r="D16" s="10" t="s">
        <v>57</v>
      </c>
    </row>
    <row r="17" spans="1:4" ht="12.75">
      <c r="A17" s="11" t="s">
        <v>24</v>
      </c>
      <c r="B17" s="26" t="s">
        <v>30</v>
      </c>
      <c r="C17" s="26" t="s">
        <v>30</v>
      </c>
      <c r="D17" s="26" t="s">
        <v>30</v>
      </c>
    </row>
    <row r="18" spans="1:4" ht="12.75">
      <c r="A18" s="12" t="s">
        <v>59</v>
      </c>
      <c r="B18" s="16">
        <v>68966.3</v>
      </c>
      <c r="C18" s="16">
        <v>65999.1</v>
      </c>
      <c r="D18" s="16">
        <v>2967.2</v>
      </c>
    </row>
    <row r="19" spans="1:7" ht="12.75">
      <c r="A19" s="12" t="s">
        <v>60</v>
      </c>
      <c r="B19" s="14">
        <v>76611.1</v>
      </c>
      <c r="C19" s="14">
        <v>71350.4</v>
      </c>
      <c r="D19" s="14">
        <v>5260.7</v>
      </c>
      <c r="F19" s="68">
        <f>(B19-B18)/B18</f>
        <v>0.1108483418713198</v>
      </c>
      <c r="G19" s="68">
        <f>(C19-C18)/C18</f>
        <v>0.08108140868587584</v>
      </c>
    </row>
    <row r="20" spans="1:7" ht="12.75">
      <c r="A20" s="12" t="s">
        <v>61</v>
      </c>
      <c r="B20" s="16">
        <v>85291.4</v>
      </c>
      <c r="C20" s="13">
        <v>79797</v>
      </c>
      <c r="D20" s="16">
        <v>5494.4</v>
      </c>
      <c r="F20" s="68">
        <f aca="true" t="shared" si="0" ref="F20:F29">(B20-B19)/B19</f>
        <v>0.11330342469955382</v>
      </c>
      <c r="G20" s="68">
        <f aca="true" t="shared" si="1" ref="G20:G29">(C20-C19)/C19</f>
        <v>0.11838195721397507</v>
      </c>
    </row>
    <row r="21" spans="1:7" ht="12.75">
      <c r="A21" s="12" t="s">
        <v>62</v>
      </c>
      <c r="B21" s="14">
        <v>89861.5</v>
      </c>
      <c r="C21" s="14">
        <v>80793.3</v>
      </c>
      <c r="D21" s="14">
        <v>9068.1</v>
      </c>
      <c r="F21" s="68">
        <f t="shared" si="0"/>
        <v>0.0535821899980538</v>
      </c>
      <c r="G21" s="68">
        <f t="shared" si="1"/>
        <v>0.01248543178314978</v>
      </c>
    </row>
    <row r="22" spans="1:7" ht="12.75">
      <c r="A22" s="12" t="s">
        <v>63</v>
      </c>
      <c r="B22" s="16">
        <v>107357.3</v>
      </c>
      <c r="C22" s="16">
        <v>93078.1</v>
      </c>
      <c r="D22" s="16">
        <v>14279.2</v>
      </c>
      <c r="F22" s="68">
        <f t="shared" si="0"/>
        <v>0.19469739543631034</v>
      </c>
      <c r="G22" s="68">
        <f t="shared" si="1"/>
        <v>0.15205221225027327</v>
      </c>
    </row>
    <row r="23" spans="1:7" ht="12.75">
      <c r="A23" s="12" t="s">
        <v>64</v>
      </c>
      <c r="B23" s="14">
        <v>118735.1</v>
      </c>
      <c r="C23" s="14">
        <v>105296.4</v>
      </c>
      <c r="D23" s="14">
        <v>13438.7</v>
      </c>
      <c r="F23" s="68">
        <f t="shared" si="0"/>
        <v>0.10598068319527412</v>
      </c>
      <c r="G23" s="68">
        <f t="shared" si="1"/>
        <v>0.13126933188365456</v>
      </c>
    </row>
    <row r="24" spans="1:7" ht="12.75">
      <c r="A24" s="12" t="s">
        <v>65</v>
      </c>
      <c r="B24" s="16">
        <v>119823.3</v>
      </c>
      <c r="C24" s="13">
        <v>105179</v>
      </c>
      <c r="D24" s="16">
        <v>14644.3</v>
      </c>
      <c r="F24" s="68">
        <f t="shared" si="0"/>
        <v>0.009164939432400335</v>
      </c>
      <c r="G24" s="68">
        <f t="shared" si="1"/>
        <v>-0.0011149478994532975</v>
      </c>
    </row>
    <row r="25" spans="1:7" ht="12.75">
      <c r="A25" s="12" t="s">
        <v>66</v>
      </c>
      <c r="B25" s="14">
        <v>121469.7</v>
      </c>
      <c r="C25" s="14">
        <v>107541.3</v>
      </c>
      <c r="D25" s="14">
        <v>13928.4</v>
      </c>
      <c r="F25" s="68">
        <f t="shared" si="0"/>
        <v>0.013740232492344929</v>
      </c>
      <c r="G25" s="68">
        <f t="shared" si="1"/>
        <v>0.02245980661538903</v>
      </c>
    </row>
    <row r="26" spans="1:7" ht="12.75">
      <c r="A26" s="12" t="s">
        <v>67</v>
      </c>
      <c r="B26" s="16">
        <v>125116.5</v>
      </c>
      <c r="C26" s="16">
        <v>114554.7</v>
      </c>
      <c r="D26" s="16">
        <v>10561.8</v>
      </c>
      <c r="F26" s="68">
        <f t="shared" si="0"/>
        <v>0.03002230185799424</v>
      </c>
      <c r="G26" s="68">
        <f t="shared" si="1"/>
        <v>0.06521587520329393</v>
      </c>
    </row>
    <row r="27" spans="1:7" ht="12.75">
      <c r="A27" s="12" t="s">
        <v>68</v>
      </c>
      <c r="B27" s="14">
        <v>133621.4</v>
      </c>
      <c r="C27" s="14">
        <v>122733.4</v>
      </c>
      <c r="D27" s="17">
        <v>10888</v>
      </c>
      <c r="F27" s="68">
        <f t="shared" si="0"/>
        <v>0.06797584651105165</v>
      </c>
      <c r="G27" s="68">
        <f t="shared" si="1"/>
        <v>0.07139558656257664</v>
      </c>
    </row>
    <row r="28" spans="1:7" ht="12.75">
      <c r="A28" s="12" t="s">
        <v>69</v>
      </c>
      <c r="B28" s="16">
        <v>113860.6</v>
      </c>
      <c r="C28" s="16">
        <v>104848.7</v>
      </c>
      <c r="D28" s="16">
        <v>9011.9</v>
      </c>
      <c r="F28" s="68">
        <f t="shared" si="0"/>
        <v>-0.14788649123568523</v>
      </c>
      <c r="G28" s="68">
        <f t="shared" si="1"/>
        <v>-0.1457199099837534</v>
      </c>
    </row>
    <row r="29" spans="1:7" ht="12.75">
      <c r="A29" s="12" t="s">
        <v>25</v>
      </c>
      <c r="B29" s="14">
        <v>124386.5</v>
      </c>
      <c r="C29" s="14">
        <v>107832.5</v>
      </c>
      <c r="D29" s="17">
        <v>16554</v>
      </c>
      <c r="F29" s="68">
        <f t="shared" si="0"/>
        <v>0.09244549914544621</v>
      </c>
      <c r="G29" s="68">
        <f t="shared" si="1"/>
        <v>0.02845814969570441</v>
      </c>
    </row>
    <row r="30" spans="1:7" ht="12.75">
      <c r="A30" s="12" t="s">
        <v>95</v>
      </c>
      <c r="B30" s="16">
        <v>144291.5</v>
      </c>
      <c r="C30" s="13">
        <v>132254</v>
      </c>
      <c r="D30" s="16">
        <v>12037.6</v>
      </c>
      <c r="F30" s="68">
        <f aca="true" t="shared" si="2" ref="F30">(B30-B29)/B29</f>
        <v>0.16002540468619986</v>
      </c>
      <c r="G30" s="68">
        <f aca="true" t="shared" si="3" ref="G30">(C30-C29)/C29</f>
        <v>0.22647624788445042</v>
      </c>
    </row>
    <row r="31" ht="12.75"/>
    <row r="32" ht="12.75">
      <c r="A32" s="8" t="s">
        <v>35</v>
      </c>
    </row>
    <row r="33" spans="1:2" ht="12.75">
      <c r="A33" s="8" t="s">
        <v>36</v>
      </c>
      <c r="B33" s="7" t="s">
        <v>37</v>
      </c>
    </row>
    <row r="34" ht="12.75"/>
    <row r="35" ht="12.75"/>
    <row r="36" spans="1:8" ht="12.75">
      <c r="A36" s="18"/>
      <c r="B36" s="84" t="s">
        <v>70</v>
      </c>
      <c r="C36" s="84"/>
      <c r="D36" s="84"/>
      <c r="F36" s="85" t="s">
        <v>73</v>
      </c>
      <c r="G36" s="86"/>
      <c r="H36" s="87"/>
    </row>
    <row r="37" spans="1:8" ht="12.75">
      <c r="A37" s="19"/>
      <c r="B37" s="20" t="s">
        <v>71</v>
      </c>
      <c r="C37" s="20" t="s">
        <v>72</v>
      </c>
      <c r="D37" s="20" t="s">
        <v>57</v>
      </c>
      <c r="F37" s="20" t="s">
        <v>71</v>
      </c>
      <c r="G37" s="20" t="s">
        <v>72</v>
      </c>
      <c r="H37" s="20" t="s">
        <v>57</v>
      </c>
    </row>
    <row r="38" spans="1:8" ht="12.75">
      <c r="A38" s="20" t="str">
        <f>A18</f>
        <v>2010</v>
      </c>
      <c r="B38" s="37">
        <f>B18/1000</f>
        <v>68.9663</v>
      </c>
      <c r="C38" s="37">
        <f>C18/1000</f>
        <v>65.99910000000001</v>
      </c>
      <c r="D38" s="37">
        <f>D18/1000</f>
        <v>2.9671999999999996</v>
      </c>
      <c r="F38" s="60"/>
      <c r="G38" s="60"/>
      <c r="H38" s="60"/>
    </row>
    <row r="39" spans="1:8" ht="12.75">
      <c r="A39" s="20" t="str">
        <f aca="true" t="shared" si="4" ref="A39:A50">A19</f>
        <v>2011</v>
      </c>
      <c r="B39" s="37">
        <f aca="true" t="shared" si="5" ref="B39:D50">B19/1000</f>
        <v>76.61110000000001</v>
      </c>
      <c r="C39" s="37">
        <f t="shared" si="5"/>
        <v>71.3504</v>
      </c>
      <c r="D39" s="37">
        <f t="shared" si="5"/>
        <v>5.2607</v>
      </c>
      <c r="F39" s="22">
        <f>(B19-B18)/B18</f>
        <v>0.1108483418713198</v>
      </c>
      <c r="G39" s="22">
        <f aca="true" t="shared" si="6" ref="G39:H48">(C19-C18)/C18</f>
        <v>0.08108140868587584</v>
      </c>
      <c r="H39" s="22">
        <f t="shared" si="6"/>
        <v>0.7729509301698572</v>
      </c>
    </row>
    <row r="40" spans="1:8" ht="12.75">
      <c r="A40" s="20" t="str">
        <f t="shared" si="4"/>
        <v>2012</v>
      </c>
      <c r="B40" s="37">
        <f t="shared" si="5"/>
        <v>85.2914</v>
      </c>
      <c r="C40" s="37">
        <f t="shared" si="5"/>
        <v>79.797</v>
      </c>
      <c r="D40" s="37">
        <f t="shared" si="5"/>
        <v>5.4944</v>
      </c>
      <c r="F40" s="22">
        <f aca="true" t="shared" si="7" ref="F40:F48">(B20-B19)/B19</f>
        <v>0.11330342469955382</v>
      </c>
      <c r="G40" s="22">
        <f t="shared" si="6"/>
        <v>0.11838195721397507</v>
      </c>
      <c r="H40" s="22">
        <f t="shared" si="6"/>
        <v>0.044423745889330284</v>
      </c>
    </row>
    <row r="41" spans="1:8" ht="12.75">
      <c r="A41" s="20" t="str">
        <f t="shared" si="4"/>
        <v>2013</v>
      </c>
      <c r="B41" s="37">
        <f t="shared" si="5"/>
        <v>89.8615</v>
      </c>
      <c r="C41" s="37">
        <f t="shared" si="5"/>
        <v>80.7933</v>
      </c>
      <c r="D41" s="37">
        <f t="shared" si="5"/>
        <v>9.068100000000001</v>
      </c>
      <c r="F41" s="22">
        <f t="shared" si="7"/>
        <v>0.0535821899980538</v>
      </c>
      <c r="G41" s="22">
        <f t="shared" si="6"/>
        <v>0.01248543178314978</v>
      </c>
      <c r="H41" s="22">
        <f t="shared" si="6"/>
        <v>0.6504258881770532</v>
      </c>
    </row>
    <row r="42" spans="1:8" ht="12.75">
      <c r="A42" s="20" t="str">
        <f t="shared" si="4"/>
        <v>2014</v>
      </c>
      <c r="B42" s="37">
        <f t="shared" si="5"/>
        <v>107.35730000000001</v>
      </c>
      <c r="C42" s="37">
        <f t="shared" si="5"/>
        <v>93.0781</v>
      </c>
      <c r="D42" s="37">
        <f t="shared" si="5"/>
        <v>14.279200000000001</v>
      </c>
      <c r="F42" s="22">
        <f t="shared" si="7"/>
        <v>0.19469739543631034</v>
      </c>
      <c r="G42" s="22">
        <f t="shared" si="6"/>
        <v>0.15205221225027327</v>
      </c>
      <c r="H42" s="22">
        <f t="shared" si="6"/>
        <v>0.5746628290380565</v>
      </c>
    </row>
    <row r="43" spans="1:8" ht="12.75">
      <c r="A43" s="20" t="str">
        <f t="shared" si="4"/>
        <v>2015</v>
      </c>
      <c r="B43" s="37">
        <f t="shared" si="5"/>
        <v>118.7351</v>
      </c>
      <c r="C43" s="37">
        <f t="shared" si="5"/>
        <v>105.29639999999999</v>
      </c>
      <c r="D43" s="37">
        <f t="shared" si="5"/>
        <v>13.4387</v>
      </c>
      <c r="F43" s="22">
        <f t="shared" si="7"/>
        <v>0.10598068319527412</v>
      </c>
      <c r="G43" s="22">
        <f t="shared" si="6"/>
        <v>0.13126933188365456</v>
      </c>
      <c r="H43" s="22">
        <f t="shared" si="6"/>
        <v>-0.05886184099949577</v>
      </c>
    </row>
    <row r="44" spans="1:8" ht="12.75">
      <c r="A44" s="20" t="str">
        <f t="shared" si="4"/>
        <v>2016</v>
      </c>
      <c r="B44" s="37">
        <f t="shared" si="5"/>
        <v>119.8233</v>
      </c>
      <c r="C44" s="37">
        <f t="shared" si="5"/>
        <v>105.179</v>
      </c>
      <c r="D44" s="37">
        <f t="shared" si="5"/>
        <v>14.6443</v>
      </c>
      <c r="F44" s="22">
        <f t="shared" si="7"/>
        <v>0.009164939432400335</v>
      </c>
      <c r="G44" s="22">
        <f t="shared" si="6"/>
        <v>-0.0011149478994532975</v>
      </c>
      <c r="H44" s="22">
        <f t="shared" si="6"/>
        <v>0.08971105836129971</v>
      </c>
    </row>
    <row r="45" spans="1:8" ht="12.75">
      <c r="A45" s="20" t="str">
        <f t="shared" si="4"/>
        <v>2017</v>
      </c>
      <c r="B45" s="37">
        <f t="shared" si="5"/>
        <v>121.4697</v>
      </c>
      <c r="C45" s="37">
        <f t="shared" si="5"/>
        <v>107.5413</v>
      </c>
      <c r="D45" s="37">
        <f t="shared" si="5"/>
        <v>13.9284</v>
      </c>
      <c r="F45" s="22">
        <f t="shared" si="7"/>
        <v>0.013740232492344929</v>
      </c>
      <c r="G45" s="22">
        <f t="shared" si="6"/>
        <v>0.02245980661538903</v>
      </c>
      <c r="H45" s="22">
        <f t="shared" si="6"/>
        <v>-0.04888591465621434</v>
      </c>
    </row>
    <row r="46" spans="1:8" ht="12.75">
      <c r="A46" s="20" t="str">
        <f t="shared" si="4"/>
        <v>2018</v>
      </c>
      <c r="B46" s="37">
        <f t="shared" si="5"/>
        <v>125.1165</v>
      </c>
      <c r="C46" s="37">
        <f t="shared" si="5"/>
        <v>114.5547</v>
      </c>
      <c r="D46" s="37">
        <f t="shared" si="5"/>
        <v>10.5618</v>
      </c>
      <c r="F46" s="22">
        <f t="shared" si="7"/>
        <v>0.03002230185799424</v>
      </c>
      <c r="G46" s="22">
        <f t="shared" si="6"/>
        <v>0.06521587520329393</v>
      </c>
      <c r="H46" s="22">
        <f t="shared" si="6"/>
        <v>-0.24170759024726463</v>
      </c>
    </row>
    <row r="47" spans="1:8" ht="12.75">
      <c r="A47" s="20" t="str">
        <f t="shared" si="4"/>
        <v>2019</v>
      </c>
      <c r="B47" s="37">
        <f t="shared" si="5"/>
        <v>133.6214</v>
      </c>
      <c r="C47" s="37">
        <f t="shared" si="5"/>
        <v>122.73339999999999</v>
      </c>
      <c r="D47" s="37">
        <f t="shared" si="5"/>
        <v>10.888</v>
      </c>
      <c r="F47" s="22">
        <f t="shared" si="7"/>
        <v>0.06797584651105165</v>
      </c>
      <c r="G47" s="22">
        <f t="shared" si="6"/>
        <v>0.07139558656257664</v>
      </c>
      <c r="H47" s="22">
        <f t="shared" si="6"/>
        <v>0.030884887045768784</v>
      </c>
    </row>
    <row r="48" spans="1:8" ht="12.75">
      <c r="A48" s="20" t="str">
        <f t="shared" si="4"/>
        <v>2020</v>
      </c>
      <c r="B48" s="37">
        <f t="shared" si="5"/>
        <v>113.8606</v>
      </c>
      <c r="C48" s="37">
        <f t="shared" si="5"/>
        <v>104.8487</v>
      </c>
      <c r="D48" s="37">
        <f t="shared" si="5"/>
        <v>9.011899999999999</v>
      </c>
      <c r="F48" s="24">
        <f t="shared" si="7"/>
        <v>-0.14788649123568523</v>
      </c>
      <c r="G48" s="24">
        <f t="shared" si="6"/>
        <v>-0.1457199099837534</v>
      </c>
      <c r="H48" s="22">
        <f t="shared" si="6"/>
        <v>-0.17230896399706103</v>
      </c>
    </row>
    <row r="49" spans="1:8" ht="12.75">
      <c r="A49" s="20" t="str">
        <f t="shared" si="4"/>
        <v>2021</v>
      </c>
      <c r="B49" s="37">
        <f t="shared" si="5"/>
        <v>124.3865</v>
      </c>
      <c r="C49" s="37">
        <f t="shared" si="5"/>
        <v>107.8325</v>
      </c>
      <c r="D49" s="37">
        <f t="shared" si="5"/>
        <v>16.554</v>
      </c>
      <c r="F49" s="24">
        <f aca="true" t="shared" si="8" ref="F49">(B29-B28)/B28</f>
        <v>0.09244549914544621</v>
      </c>
      <c r="G49" s="24">
        <f aca="true" t="shared" si="9" ref="G49">(C29-C28)/C28</f>
        <v>0.02845814969570441</v>
      </c>
      <c r="H49" s="22">
        <f aca="true" t="shared" si="10" ref="H49">(D29-D28)/D28</f>
        <v>0.8369045373339696</v>
      </c>
    </row>
    <row r="50" spans="1:8" ht="12.75">
      <c r="A50" s="20" t="str">
        <f t="shared" si="4"/>
        <v>2022</v>
      </c>
      <c r="B50" s="37">
        <f t="shared" si="5"/>
        <v>144.2915</v>
      </c>
      <c r="C50" s="37">
        <f t="shared" si="5"/>
        <v>132.254</v>
      </c>
      <c r="D50" s="37">
        <f t="shared" si="5"/>
        <v>12.037600000000001</v>
      </c>
      <c r="F50" s="24">
        <f aca="true" t="shared" si="11" ref="F50">(B30-B29)/B29</f>
        <v>0.16002540468619986</v>
      </c>
      <c r="G50" s="69">
        <f aca="true" t="shared" si="12" ref="G50">(C30-C29)/C29</f>
        <v>0.22647624788445042</v>
      </c>
      <c r="H50" s="22">
        <f aca="true" t="shared" si="13" ref="H50">(D30-D29)/D29</f>
        <v>-0.2728283194394104</v>
      </c>
    </row>
  </sheetData>
  <mergeCells count="2">
    <mergeCell ref="B36:D36"/>
    <mergeCell ref="F36:H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PEETERS Martine (ESTAT)</dc:creator>
  <cp:keywords/>
  <dc:description/>
  <cp:lastModifiedBy>PEETERS Martine (ESTAT)</cp:lastModifiedBy>
  <dcterms:created xsi:type="dcterms:W3CDTF">2022-02-15T17:34:27Z</dcterms:created>
  <dcterms:modified xsi:type="dcterms:W3CDTF">2024-03-05T17:05:42Z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2024-02-01T15:42:39Z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e97b3f35-1d67-4257-9091-0f8088c5b15c</vt:lpwstr>
  </property>
  <property fmtid="{D5CDD505-2E9C-101B-9397-08002B2CF9AE}" pid="8" name="MSIP_Label_6bd9ddd1-4d20-43f6-abfa-fc3c07406f94_ContentBits">
    <vt:lpwstr>0</vt:lpwstr>
  </property>
</Properties>
</file>