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320" yWindow="60" windowWidth="15690" windowHeight="14070" tabRatio="875" activeTab="0"/>
  </bookViews>
  <sheets>
    <sheet name="Table 1" sheetId="100" r:id="rId1"/>
    <sheet name="Figure 1" sheetId="14" r:id="rId2"/>
    <sheet name="Figure 2" sheetId="93" r:id="rId3"/>
    <sheet name="Figure 3" sheetId="110" r:id="rId4"/>
    <sheet name="Figure 4" sheetId="101" r:id="rId5"/>
    <sheet name="Figure 5" sheetId="105" r:id="rId6"/>
    <sheet name="Figure 6" sheetId="102" r:id="rId7"/>
    <sheet name="Figure 7" sheetId="108" r:id="rId8"/>
  </sheets>
  <definedNames>
    <definedName name="_xlnm._FilterDatabase" localSheetId="3" hidden="1">'Figure 3'!$A$9:$C$9</definedName>
    <definedName name="_Ref257711736" localSheetId="4">#REF!</definedName>
    <definedName name="_Ref261514911" localSheetId="5">#REF!</definedName>
    <definedName name="_Ref261515069" localSheetId="6">#REF!</definedName>
  </definedNames>
  <calcPr calcId="145621"/>
</workbook>
</file>

<file path=xl/sharedStrings.xml><?xml version="1.0" encoding="utf-8"?>
<sst xmlns="http://schemas.openxmlformats.org/spreadsheetml/2006/main" count="192" uniqueCount="86">
  <si>
    <t>2004</t>
  </si>
  <si>
    <t>2006</t>
  </si>
  <si>
    <t>2007</t>
  </si>
  <si>
    <t>2002</t>
  </si>
  <si>
    <t>2003</t>
  </si>
  <si>
    <t>2005</t>
  </si>
  <si>
    <t>Energy taxes</t>
  </si>
  <si>
    <t>Transport taxes</t>
  </si>
  <si>
    <t>Taxes on pollution and resources</t>
  </si>
  <si>
    <t>Households</t>
  </si>
  <si>
    <t>(% of energy tax revenue)</t>
  </si>
  <si>
    <t>(%)</t>
  </si>
  <si>
    <t>Share of total revenue from taxes and social contributions</t>
  </si>
  <si>
    <t>Relative to GDP</t>
  </si>
  <si>
    <t>Total environmental taxes</t>
  </si>
  <si>
    <t>(% of total environmental taxes)</t>
  </si>
  <si>
    <t>Agriculture; fishing</t>
  </si>
  <si>
    <t>Not allocated</t>
  </si>
  <si>
    <t>(EUR million)</t>
  </si>
  <si>
    <t>(% of GDP)</t>
  </si>
  <si>
    <t>(% of total revenues from taxes and social contributions)</t>
  </si>
  <si>
    <t>STOP</t>
  </si>
  <si>
    <t>START</t>
  </si>
  <si>
    <t>(% of transport tax revenue)</t>
  </si>
  <si>
    <t>(EUR per tonne of oil equivalent)</t>
  </si>
  <si>
    <t>(EUR per toe)</t>
  </si>
  <si>
    <t>Mining, manufacturing, electricity supply, construction and services excluding transport and storage</t>
  </si>
  <si>
    <t>Transport and storage</t>
  </si>
  <si>
    <t>(% of total 
environmental 
taxes)</t>
  </si>
  <si>
    <t>(1) No information available for those Member States that are not shown.</t>
  </si>
  <si>
    <t>EU-28</t>
  </si>
  <si>
    <t>NO</t>
  </si>
  <si>
    <t>IS</t>
  </si>
  <si>
    <t>UK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</si>
  <si>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</si>
  <si>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</si>
  <si>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</si>
  <si>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</si>
  <si>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</si>
  <si>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</si>
  <si>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</si>
  <si>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</si>
  <si>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</si>
  <si>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</si>
  <si>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</si>
  <si>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</si>
  <si>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</si>
  <si>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</si>
  <si>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</si>
  <si>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</si>
  <si>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</si>
  <si>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</si>
  <si>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</si>
  <si>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</si>
  <si>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IE</t>
  </si>
  <si>
    <t>EE</t>
  </si>
  <si>
    <t>DE</t>
  </si>
  <si>
    <t>DK</t>
  </si>
  <si>
    <t>CZ</t>
  </si>
  <si>
    <t>BG</t>
  </si>
  <si>
    <t>BE</t>
  </si>
  <si>
    <t>% of GDP</t>
  </si>
  <si>
    <t>% of TSC</t>
  </si>
  <si>
    <t>GEO/TIME</t>
  </si>
  <si>
    <t>Share of total revenue from  taxes and social contributions</t>
  </si>
  <si>
    <t>Total</t>
  </si>
  <si>
    <t>Average</t>
  </si>
  <si>
    <t xml:space="preserve">Non-residents </t>
  </si>
  <si>
    <t>Non-residents </t>
  </si>
  <si>
    <t xml:space="preserve">Figure 7: Implicit tax rate on energy (deflated), EU-28, 2002-2012 </t>
  </si>
  <si>
    <t>Table 1: Total environmental tax revenue by type of tax, EU-28, 2012</t>
  </si>
  <si>
    <r>
      <t xml:space="preserve">SK </t>
    </r>
    <r>
      <rPr>
        <vertAlign val="superscript"/>
        <sz val="9"/>
        <rFont val="Arial"/>
        <family val="2"/>
      </rPr>
      <t>(2)</t>
    </r>
  </si>
  <si>
    <r>
      <t xml:space="preserve">TR </t>
    </r>
    <r>
      <rPr>
        <vertAlign val="superscript"/>
        <sz val="9"/>
        <rFont val="Arial"/>
        <family val="2"/>
      </rPr>
      <t>(2)</t>
    </r>
  </si>
  <si>
    <t>Source: Eurostat ( env_ac_tax)</t>
  </si>
  <si>
    <r>
      <t>Figure 6: Transport taxes by economic activity, 2011 (</t>
    </r>
    <r>
      <rPr>
        <b/>
        <vertAlign val="superscript"/>
        <sz val="9"/>
        <color indexed="62"/>
        <rFont val="Arial"/>
        <family val="2"/>
      </rPr>
      <t>1</t>
    </r>
    <r>
      <rPr>
        <b/>
        <sz val="9"/>
        <color indexed="62"/>
        <rFont val="Arial"/>
        <family val="2"/>
      </rPr>
      <t xml:space="preserve">) (% of transport tax revenue) </t>
    </r>
  </si>
  <si>
    <r>
      <t>Figure 5: Energy taxes by economic activity, 2011 (</t>
    </r>
    <r>
      <rPr>
        <b/>
        <vertAlign val="superscript"/>
        <sz val="9"/>
        <color indexed="62"/>
        <rFont val="Arial"/>
        <family val="2"/>
      </rPr>
      <t>1</t>
    </r>
    <r>
      <rPr>
        <b/>
        <sz val="9"/>
        <color indexed="62"/>
        <rFont val="Arial"/>
        <family val="2"/>
      </rPr>
      <t>) (% of energy tax revenue)</t>
    </r>
  </si>
  <si>
    <t xml:space="preserve">Figure 4: Environmental taxes by tax category, 2012 (% of total environmental taxes) </t>
  </si>
  <si>
    <t>Figure 3:  Environmental taxes as % of GDP and as % of total taxes and social contributions, 2012</t>
  </si>
  <si>
    <t>Figure 1: Total environmental tax revenue by type of tax, EU-28, 2002–2012</t>
  </si>
  <si>
    <t>Figure 2: Total environmental tax revenue, EU-28, 2002–2012</t>
  </si>
  <si>
    <r>
      <t xml:space="preserve">LT </t>
    </r>
    <r>
      <rPr>
        <vertAlign val="superscript"/>
        <sz val="9"/>
        <rFont val="Arial"/>
        <family val="2"/>
      </rPr>
      <t>(2)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</si>
  <si>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(env_ac_tax)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</si>
  <si>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 env_ac_tax)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</si>
  <si>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(env_ac_taxind and env_ac_taxind2)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</si>
  <si>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(tsdcc360)</t>
    </r>
  </si>
  <si>
    <t>(EUR billion)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</si>
</sst>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£&quot;* #,##0.00_-;\-&quot;£&quot;* #,##0.00_-;_-&quot;£&quot;* &quot;-&quot;??_-;_-@_-"/>
    <numFmt numFmtId="165" formatCode="0.0"/>
    <numFmt numFmtId="166" formatCode="#,##0.0"/>
    <numFmt numFmtId="167" formatCode="dd\.mm\.yy"/>
    <numFmt numFmtId="168" formatCode="#,##0.0_i"/>
    <numFmt numFmtId="169" formatCode="#,##0_i"/>
    <numFmt numFmtId="170" formatCode="0.0;[Red]0.0"/>
    <numFmt numFmtId="171" formatCode="0.0%"/>
  </numFmts>
  <fonts count="26"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23"/>
      <name val="Arial"/>
      <family val="2"/>
    </font>
    <font>
      <sz val="9"/>
      <color indexed="62"/>
      <name val="Arial"/>
      <family val="2"/>
    </font>
    <font>
      <b/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23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b/>
      <vertAlign val="superscript"/>
      <sz val="9"/>
      <color indexed="62"/>
      <name val="Arial"/>
      <family val="2"/>
    </font>
    <font>
      <b/>
      <sz val="9"/>
      <color rgb="FFFF0000"/>
      <name val="Arial"/>
      <family val="2"/>
    </font>
    <font>
      <vertAlign val="superscript"/>
      <sz val="9"/>
      <name val="Arial"/>
      <family val="2"/>
    </font>
    <font>
      <sz val="7"/>
      <color rgb="FF000000"/>
      <name val="Arial"/>
      <family val="2"/>
    </font>
    <font>
      <b/>
      <sz val="5.85"/>
      <color rgb="FF000000"/>
      <name val="Arial"/>
      <family val="2"/>
    </font>
    <font>
      <sz val="11"/>
      <name val="+mn-cs"/>
      <family val="2"/>
    </font>
    <font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/>
      <bottom/>
    </border>
    <border>
      <left style="thin">
        <color theme="2"/>
      </left>
      <right style="thin">
        <color theme="2"/>
      </right>
      <top/>
      <bottom style="thin">
        <color theme="2"/>
      </bottom>
    </border>
    <border>
      <left/>
      <right/>
      <top/>
      <bottom style="thin">
        <color theme="2"/>
      </bottom>
    </border>
  </borders>
  <cellStyleXfs count="3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>
      <alignment/>
      <protection hidden="1"/>
    </xf>
    <xf numFmtId="168" fontId="0" fillId="0" borderId="0" applyFill="0" applyBorder="0" applyProtection="0">
      <alignment horizontal="right"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8" fillId="0" borderId="0">
      <alignment/>
      <protection/>
    </xf>
  </cellStyleXfs>
  <cellXfs count="107">
    <xf numFmtId="0" fontId="0" fillId="0" borderId="0" xfId="0" applyNumberFormat="1"/>
    <xf numFmtId="0" fontId="4" fillId="0" borderId="0" xfId="0" applyNumberFormat="1" applyFont="1"/>
    <xf numFmtId="0" fontId="5" fillId="0" borderId="0" xfId="0" applyNumberFormat="1" applyFont="1" applyFill="1" applyBorder="1"/>
    <xf numFmtId="0" fontId="6" fillId="0" borderId="0" xfId="0" applyNumberFormat="1" applyFont="1" applyFill="1" applyBorder="1"/>
    <xf numFmtId="0" fontId="5" fillId="0" borderId="0" xfId="0" applyNumberFormat="1" applyFont="1" applyBorder="1"/>
    <xf numFmtId="0" fontId="8" fillId="0" borderId="0" xfId="0" applyNumberFormat="1" applyFont="1"/>
    <xf numFmtId="0" fontId="9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/>
    <xf numFmtId="0" fontId="11" fillId="0" borderId="0" xfId="0" applyNumberFormat="1" applyFont="1" applyFill="1" applyBorder="1" applyAlignment="1">
      <alignment/>
    </xf>
    <xf numFmtId="166" fontId="5" fillId="0" borderId="0" xfId="0" applyNumberFormat="1" applyFont="1"/>
    <xf numFmtId="0" fontId="10" fillId="0" borderId="0" xfId="0" applyNumberFormat="1" applyFont="1" applyAlignment="1">
      <alignment/>
    </xf>
    <xf numFmtId="166" fontId="12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14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/>
    <xf numFmtId="0" fontId="5" fillId="0" borderId="0" xfId="0" applyNumberFormat="1" applyFont="1" applyBorder="1" applyAlignment="1">
      <alignment horizontal="left"/>
    </xf>
    <xf numFmtId="0" fontId="5" fillId="2" borderId="4" xfId="0" applyNumberFormat="1" applyFont="1" applyFill="1" applyBorder="1" applyAlignment="1">
      <alignment horizontal="center" vertical="center" wrapText="1"/>
    </xf>
    <xf numFmtId="2" fontId="5" fillId="0" borderId="0" xfId="0" applyFont="1" applyBorder="1"/>
    <xf numFmtId="0" fontId="0" fillId="0" borderId="0" xfId="0" applyNumberFormat="1" applyFont="1"/>
    <xf numFmtId="0" fontId="0" fillId="0" borderId="0" xfId="0" applyNumberFormat="1" applyFont="1" applyFill="1" applyBorder="1" applyAlignment="1">
      <alignment horizontal="right" wrapText="1"/>
    </xf>
    <xf numFmtId="0" fontId="15" fillId="0" borderId="0" xfId="0" applyNumberFormat="1" applyFont="1"/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/>
    <xf numFmtId="0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/>
    <xf numFmtId="166" fontId="0" fillId="0" borderId="0" xfId="0" applyNumberFormat="1" applyFont="1" applyFill="1" applyBorder="1" applyAlignment="1">
      <alignment/>
    </xf>
    <xf numFmtId="4" fontId="0" fillId="0" borderId="0" xfId="0" applyNumberFormat="1" applyFont="1" applyBorder="1"/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6" fontId="0" fillId="0" borderId="0" xfId="15" applyNumberFormat="1" applyFont="1" applyBorder="1"/>
    <xf numFmtId="166" fontId="0" fillId="0" borderId="0" xfId="0" applyNumberFormat="1" applyFont="1"/>
    <xf numFmtId="166" fontId="0" fillId="0" borderId="0" xfId="15" applyNumberFormat="1" applyFont="1" applyBorder="1" applyAlignment="1">
      <alignment horizontal="right" wrapText="1"/>
    </xf>
    <xf numFmtId="166" fontId="0" fillId="0" borderId="0" xfId="15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2" fontId="0" fillId="0" borderId="0" xfId="0" applyFont="1" applyBorder="1" applyAlignment="1">
      <alignment horizontal="right" wrapText="1"/>
    </xf>
    <xf numFmtId="167" fontId="0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Alignment="1">
      <alignment horizontal="left"/>
    </xf>
    <xf numFmtId="166" fontId="0" fillId="3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2" fontId="0" fillId="0" borderId="0" xfId="0" applyNumberFormat="1" applyFont="1"/>
    <xf numFmtId="2" fontId="0" fillId="0" borderId="0" xfId="0" applyNumberFormat="1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5" fillId="4" borderId="5" xfId="0" applyNumberFormat="1" applyFont="1" applyFill="1" applyBorder="1" applyAlignment="1">
      <alignment horizontal="left" vertical="center"/>
    </xf>
    <xf numFmtId="168" fontId="0" fillId="0" borderId="1" xfId="21" applyNumberFormat="1" applyFont="1" applyFill="1" applyBorder="1" applyAlignment="1">
      <alignment horizontal="right"/>
    </xf>
    <xf numFmtId="2" fontId="0" fillId="0" borderId="0" xfId="0" applyNumberFormat="1" applyFont="1" applyBorder="1"/>
    <xf numFmtId="1" fontId="0" fillId="0" borderId="0" xfId="0" applyNumberFormat="1" applyFont="1"/>
    <xf numFmtId="165" fontId="0" fillId="5" borderId="0" xfId="0" applyNumberFormat="1" applyFont="1" applyFill="1"/>
    <xf numFmtId="165" fontId="0" fillId="5" borderId="0" xfId="0" applyNumberFormat="1" applyFont="1" applyFill="1" applyBorder="1"/>
    <xf numFmtId="0" fontId="0" fillId="0" borderId="0" xfId="0" applyNumberFormat="1" applyFont="1" applyBorder="1" applyAlignment="1">
      <alignment horizontal="center"/>
    </xf>
    <xf numFmtId="164" fontId="0" fillId="0" borderId="0" xfId="16" applyFont="1" applyBorder="1" applyAlignment="1">
      <alignment horizontal="center"/>
    </xf>
    <xf numFmtId="169" fontId="0" fillId="4" borderId="5" xfId="21" applyNumberFormat="1" applyFont="1" applyFill="1" applyBorder="1" applyAlignment="1">
      <alignment horizontal="right"/>
    </xf>
    <xf numFmtId="168" fontId="0" fillId="4" borderId="5" xfId="21" applyNumberFormat="1" applyFont="1" applyFill="1" applyBorder="1" applyAlignment="1">
      <alignment horizontal="right"/>
    </xf>
    <xf numFmtId="169" fontId="0" fillId="0" borderId="3" xfId="21" applyNumberFormat="1" applyFont="1" applyFill="1" applyBorder="1" applyAlignment="1">
      <alignment horizontal="right"/>
    </xf>
    <xf numFmtId="168" fontId="0" fillId="0" borderId="3" xfId="21" applyNumberFormat="1" applyFont="1" applyFill="1" applyBorder="1" applyAlignment="1">
      <alignment horizontal="right"/>
    </xf>
    <xf numFmtId="169" fontId="0" fillId="0" borderId="1" xfId="21" applyNumberFormat="1" applyFont="1" applyFill="1" applyBorder="1" applyAlignment="1">
      <alignment horizontal="right"/>
    </xf>
    <xf numFmtId="169" fontId="0" fillId="0" borderId="2" xfId="21" applyNumberFormat="1" applyFont="1" applyFill="1" applyBorder="1" applyAlignment="1">
      <alignment horizontal="right"/>
    </xf>
    <xf numFmtId="168" fontId="0" fillId="0" borderId="2" xfId="21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0" fontId="0" fillId="0" borderId="0" xfId="26" applyFont="1">
      <alignment/>
      <protection/>
    </xf>
    <xf numFmtId="0" fontId="0" fillId="0" borderId="6" xfId="26" applyFont="1" applyBorder="1">
      <alignment/>
      <protection/>
    </xf>
    <xf numFmtId="0" fontId="0" fillId="5" borderId="7" xfId="26" applyNumberFormat="1" applyFont="1" applyFill="1" applyBorder="1" applyAlignment="1">
      <alignment/>
      <protection/>
    </xf>
    <xf numFmtId="0" fontId="0" fillId="0" borderId="7" xfId="26" applyFont="1" applyBorder="1">
      <alignment/>
      <protection/>
    </xf>
    <xf numFmtId="3" fontId="0" fillId="0" borderId="7" xfId="26" applyNumberFormat="1" applyFont="1" applyFill="1" applyBorder="1" applyAlignment="1">
      <alignment/>
      <protection/>
    </xf>
    <xf numFmtId="4" fontId="0" fillId="5" borderId="8" xfId="26" applyNumberFormat="1" applyFont="1" applyFill="1" applyBorder="1" applyAlignment="1">
      <alignment/>
      <protection/>
    </xf>
    <xf numFmtId="4" fontId="0" fillId="0" borderId="7" xfId="26" applyNumberFormat="1" applyFont="1" applyFill="1" applyBorder="1" applyAlignment="1">
      <alignment/>
      <protection/>
    </xf>
    <xf numFmtId="3" fontId="0" fillId="5" borderId="9" xfId="26" applyNumberFormat="1" applyFont="1" applyFill="1" applyBorder="1" applyAlignment="1">
      <alignment/>
      <protection/>
    </xf>
    <xf numFmtId="4" fontId="0" fillId="5" borderId="9" xfId="26" applyNumberFormat="1" applyFont="1" applyFill="1" applyBorder="1" applyAlignment="1">
      <alignment/>
      <protection/>
    </xf>
    <xf numFmtId="4" fontId="0" fillId="5" borderId="10" xfId="26" applyNumberFormat="1" applyFont="1" applyFill="1" applyBorder="1" applyAlignment="1">
      <alignment/>
      <protection/>
    </xf>
    <xf numFmtId="166" fontId="0" fillId="5" borderId="10" xfId="26" applyNumberFormat="1" applyFont="1" applyFill="1" applyBorder="1" applyAlignment="1">
      <alignment/>
      <protection/>
    </xf>
    <xf numFmtId="166" fontId="0" fillId="0" borderId="7" xfId="26" applyNumberFormat="1" applyFont="1" applyFill="1" applyBorder="1" applyAlignment="1">
      <alignment/>
      <protection/>
    </xf>
    <xf numFmtId="0" fontId="0" fillId="0" borderId="11" xfId="26" applyFont="1" applyBorder="1">
      <alignment/>
      <protection/>
    </xf>
    <xf numFmtId="0" fontId="0" fillId="5" borderId="10" xfId="26" applyFont="1" applyFill="1" applyBorder="1">
      <alignment/>
      <protection/>
    </xf>
    <xf numFmtId="0" fontId="0" fillId="5" borderId="8" xfId="26" applyFont="1" applyFill="1" applyBorder="1">
      <alignment/>
      <protection/>
    </xf>
    <xf numFmtId="2" fontId="0" fillId="5" borderId="0" xfId="26" applyNumberFormat="1" applyFont="1" applyFill="1">
      <alignment/>
      <protection/>
    </xf>
    <xf numFmtId="165" fontId="0" fillId="5" borderId="7" xfId="26" applyNumberFormat="1" applyFont="1" applyFill="1" applyBorder="1" applyAlignment="1">
      <alignment horizontal="right"/>
      <protection/>
    </xf>
    <xf numFmtId="165" fontId="0" fillId="6" borderId="7" xfId="26" applyNumberFormat="1" applyFont="1" applyFill="1" applyBorder="1" applyAlignment="1">
      <alignment horizontal="right"/>
      <protection/>
    </xf>
    <xf numFmtId="2" fontId="16" fillId="0" borderId="7" xfId="26" applyNumberFormat="1" applyFont="1" applyFill="1" applyBorder="1" applyAlignment="1">
      <alignment horizontal="right"/>
      <protection/>
    </xf>
    <xf numFmtId="2" fontId="0" fillId="0" borderId="0" xfId="26" applyNumberFormat="1" applyFont="1" applyFill="1" applyBorder="1" applyAlignment="1">
      <alignment horizontal="right"/>
      <protection/>
    </xf>
    <xf numFmtId="171" fontId="0" fillId="0" borderId="0" xfId="27" applyNumberFormat="1" applyFont="1">
      <alignment/>
      <protection/>
    </xf>
    <xf numFmtId="3" fontId="0" fillId="0" borderId="0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 horizontal="left"/>
    </xf>
    <xf numFmtId="171" fontId="0" fillId="0" borderId="0" xfId="0" applyNumberFormat="1" applyFont="1" applyFill="1" applyBorder="1" applyAlignment="1">
      <alignment/>
    </xf>
    <xf numFmtId="0" fontId="10" fillId="0" borderId="0" xfId="0" applyNumberFormat="1" applyFont="1" applyAlignment="1">
      <alignment horizontal="center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NumberCellStyle" xfId="21"/>
    <cellStyle name="Normal 4" xfId="22"/>
    <cellStyle name="Normal 2" xfId="23"/>
    <cellStyle name="Normal 2 2" xfId="24"/>
    <cellStyle name="Normal 3" xfId="25"/>
    <cellStyle name="Normal 3 2" xfId="26"/>
    <cellStyle name="Normal 5" xfId="27"/>
    <cellStyle name="Pourcentage 2" xfId="28"/>
    <cellStyle name="Normal 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"/>
          <c:y val="0.17575"/>
          <c:w val="0.8675"/>
          <c:h val="0.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Energy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1'!$D$12:$N$12</c:f>
              <c:numCache/>
            </c:numRef>
          </c:val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Transport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1'!$D$13:$N$13</c:f>
              <c:numCache/>
            </c:numRef>
          </c:val>
        </c:ser>
        <c:ser>
          <c:idx val="2"/>
          <c:order val="2"/>
          <c:tx>
            <c:strRef>
              <c:f>'Figure 1'!$C$14</c:f>
              <c:strCache>
                <c:ptCount val="1"/>
                <c:pt idx="0">
                  <c:v>Taxes on pollution and resources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1'!$D$14:$N$14</c:f>
              <c:numCache/>
            </c:numRef>
          </c:val>
        </c:ser>
        <c:overlap val="100"/>
        <c:axId val="29298993"/>
        <c:axId val="62364346"/>
      </c:barChart>
      <c:catAx>
        <c:axId val="29298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2364346"/>
        <c:crossesAt val="0"/>
        <c:auto val="1"/>
        <c:lblOffset val="100"/>
        <c:tickLblSkip val="1"/>
        <c:noMultiLvlLbl val="0"/>
      </c:catAx>
      <c:valAx>
        <c:axId val="62364346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9298993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04775"/>
          <c:y val="0.86925"/>
          <c:w val="0.91925"/>
          <c:h val="0.12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5375"/>
          <c:w val="0.88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Relative to GDP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Share of total revenue from taxes and social 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2'!$D$12:$N$12</c:f>
              <c:numCache/>
            </c:numRef>
          </c:val>
          <c:smooth val="0"/>
        </c:ser>
        <c:axId val="24408203"/>
        <c:axId val="18347236"/>
      </c:lineChart>
      <c:catAx>
        <c:axId val="24408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47236"/>
        <c:crosses val="autoZero"/>
        <c:auto val="1"/>
        <c:lblOffset val="100"/>
        <c:noMultiLvlLbl val="0"/>
      </c:catAx>
      <c:valAx>
        <c:axId val="18347236"/>
        <c:scaling>
          <c:orientation val="minMax"/>
        </c:scaling>
        <c:axPos val="l"/>
        <c:majorGridlines>
          <c:spPr>
            <a:ln>
              <a:solidFill>
                <a:srgbClr val="C0C0C0"/>
              </a:solidFill>
              <a:prstDash val="sysDash"/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>
            <a:noFill/>
          </a:ln>
        </c:spPr>
        <c:crossAx val="2440820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265"/>
          <c:y val="0.93"/>
          <c:w val="0.9735"/>
          <c:h val="0.06925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"/>
          <c:y val="0.02625"/>
          <c:w val="0.868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3'!$B$8</c:f>
              <c:strCache>
                <c:ptCount val="1"/>
                <c:pt idx="0">
                  <c:v>Share of total revenue from  taxes and social contributions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3'!$A$10:$A$42</c:f>
              <c:strCache/>
            </c:strRef>
          </c:cat>
          <c:val>
            <c:numRef>
              <c:f>'Figure 3'!$B$10:$B$42</c:f>
              <c:numCache/>
            </c:numRef>
          </c:val>
        </c:ser>
        <c:ser>
          <c:idx val="1"/>
          <c:order val="1"/>
          <c:tx>
            <c:strRef>
              <c:f>'Figure 3'!$C$8</c:f>
              <c:strCache>
                <c:ptCount val="1"/>
                <c:pt idx="0">
                  <c:v>Relative to GDP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3'!$A$10:$A$42</c:f>
              <c:strCache/>
            </c:strRef>
          </c:cat>
          <c:val>
            <c:numRef>
              <c:f>'Figure 3'!$C$10:$C$42</c:f>
              <c:numCache/>
            </c:numRef>
          </c:val>
        </c:ser>
        <c:axId val="30907397"/>
        <c:axId val="9731118"/>
      </c:barChart>
      <c:catAx>
        <c:axId val="30907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731118"/>
        <c:crosses val="autoZero"/>
        <c:auto val="1"/>
        <c:lblOffset val="100"/>
        <c:tickLblSkip val="1"/>
        <c:noMultiLvlLbl val="0"/>
      </c:catAx>
      <c:valAx>
        <c:axId val="9731118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crossAx val="30907397"/>
        <c:crosses val="autoZero"/>
        <c:crossBetween val="between"/>
        <c:dispUnits/>
        <c:majorUnit val="2"/>
        <c:minorUnit val="0.4"/>
      </c:valAx>
    </c:plotArea>
    <c:legend>
      <c:legendPos val="r"/>
      <c:layout>
        <c:manualLayout>
          <c:xMode val="edge"/>
          <c:yMode val="edge"/>
          <c:x val="0.017"/>
          <c:y val="0.894"/>
          <c:w val="0.97575"/>
          <c:h val="0.051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800" b="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20471199"/>
        <c:axId val="50023064"/>
      </c:bar3DChart>
      <c:catAx>
        <c:axId val="204711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50023064"/>
        <c:crosses val="autoZero"/>
        <c:auto val="1"/>
        <c:lblOffset val="100"/>
        <c:tickLblSkip val="1"/>
        <c:noMultiLvlLbl val="0"/>
      </c:catAx>
      <c:valAx>
        <c:axId val="50023064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471199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3"/>
          <c:w val="0.94225"/>
          <c:h val="0.43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Energy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4'!$D$11:$D$42</c:f>
              <c:numCache/>
            </c:numRef>
          </c:val>
        </c:ser>
        <c:ser>
          <c:idx val="2"/>
          <c:order val="1"/>
          <c:tx>
            <c:strRef>
              <c:f>'Figure 4'!$E$10</c:f>
              <c:strCache>
                <c:ptCount val="1"/>
                <c:pt idx="0">
                  <c:v>Transport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4'!$E$11:$E$42</c:f>
              <c:numCache/>
            </c:numRef>
          </c:val>
        </c:ser>
        <c:ser>
          <c:idx val="1"/>
          <c:order val="2"/>
          <c:tx>
            <c:strRef>
              <c:f>'Figure 4'!$F$10</c:f>
              <c:strCache>
                <c:ptCount val="1"/>
                <c:pt idx="0">
                  <c:v>Taxes on pollution and resources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4'!$C$11:$C$42</c:f>
              <c:strCache/>
            </c:strRef>
          </c:cat>
          <c:val>
            <c:numRef>
              <c:f>'Figure 4'!$F$11:$F$42</c:f>
              <c:numCache/>
            </c:numRef>
          </c:val>
        </c:ser>
        <c:overlap val="100"/>
        <c:axId val="47554393"/>
        <c:axId val="25336354"/>
      </c:barChart>
      <c:catAx>
        <c:axId val="475543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5336354"/>
        <c:crosses val="autoZero"/>
        <c:auto val="1"/>
        <c:lblOffset val="100"/>
        <c:tickLblSkip val="1"/>
        <c:noMultiLvlLbl val="0"/>
      </c:catAx>
      <c:valAx>
        <c:axId val="2533635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554393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043"/>
          <c:y val="0.616"/>
          <c:w val="0.92725"/>
          <c:h val="0.327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275"/>
          <c:w val="0.935"/>
          <c:h val="0.54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5'!$B$10</c:f>
              <c:strCache>
                <c:ptCount val="1"/>
                <c:pt idx="0">
                  <c:v>Agriculture; 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('Figure 5'!$B$11:$B$31,'Figure 5'!$A$43)</c:f>
              <c:numCache/>
            </c:numRef>
          </c:val>
        </c:ser>
        <c:ser>
          <c:idx val="1"/>
          <c:order val="1"/>
          <c:tx>
            <c:strRef>
              <c:f>'Figure 5'!$C$10</c:f>
              <c:strCache>
                <c:ptCount val="1"/>
                <c:pt idx="0">
                  <c:v>Mining, manufacturing, electricity supply, construction and services excluding transport and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5'!$C$11:$C$36</c:f>
              <c:numCache/>
            </c:numRef>
          </c:val>
        </c:ser>
        <c:ser>
          <c:idx val="2"/>
          <c:order val="2"/>
          <c:tx>
            <c:strRef>
              <c:f>'Figure 5'!$D$10</c:f>
              <c:strCache>
                <c:ptCount val="1"/>
                <c:pt idx="0">
                  <c:v>Transport and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5'!$D$11:$D$36</c:f>
              <c:numCache/>
            </c:numRef>
          </c:val>
        </c:ser>
        <c:ser>
          <c:idx val="3"/>
          <c:order val="3"/>
          <c:tx>
            <c:strRef>
              <c:f>'Figure 5'!$E$10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5'!$E$11:$E$36</c:f>
              <c:numCache/>
            </c:numRef>
          </c:val>
        </c:ser>
        <c:ser>
          <c:idx val="4"/>
          <c:order val="4"/>
          <c:tx>
            <c:strRef>
              <c:f>'Figure 5'!$F$10</c:f>
              <c:strCache>
                <c:ptCount val="1"/>
                <c:pt idx="0">
                  <c:v>Non-residents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5'!$F$11:$F$36</c:f>
              <c:numCache/>
            </c:numRef>
          </c:val>
        </c:ser>
        <c:ser>
          <c:idx val="5"/>
          <c:order val="5"/>
          <c:tx>
            <c:strRef>
              <c:f>'Figure 5'!$G$10</c:f>
              <c:strCache>
                <c:ptCount val="1"/>
                <c:pt idx="0">
                  <c:v>Not allocated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5'!$G$11:$G$36</c:f>
              <c:numCache/>
            </c:numRef>
          </c:val>
        </c:ser>
        <c:overlap val="100"/>
        <c:axId val="26700595"/>
        <c:axId val="38978764"/>
      </c:barChart>
      <c:catAx>
        <c:axId val="2670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8978764"/>
        <c:crosses val="autoZero"/>
        <c:auto val="1"/>
        <c:lblOffset val="100"/>
        <c:tickLblSkip val="1"/>
        <c:noMultiLvlLbl val="0"/>
      </c:catAx>
      <c:valAx>
        <c:axId val="3897876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700595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00475"/>
          <c:y val="0.71075"/>
          <c:w val="0.99425"/>
          <c:h val="0.123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0.5801205422971755</c:v>
              </c:pt>
              <c:pt idx="1">
                <c:v>0.5497193079823239</c:v>
              </c:pt>
              <c:pt idx="2">
                <c:v>0.5176832852272409</c:v>
              </c:pt>
              <c:pt idx="3">
                <c:v>0.5152078933875608</c:v>
              </c:pt>
              <c:pt idx="4">
                <c:v>0.4965648142055211</c:v>
              </c:pt>
              <c:pt idx="5">
                <c:v>0.4921750963937401</c:v>
              </c:pt>
              <c:pt idx="6">
                <c:v>0.4323277721991785</c:v>
              </c:pt>
              <c:pt idx="7">
                <c:v>0.30889496592162075</c:v>
              </c:pt>
              <c:pt idx="8">
                <c:v>0.28654274994906015</c:v>
              </c:pt>
              <c:pt idx="9">
                <c:v>0.25895765472312704</c:v>
              </c:pt>
              <c:pt idx="10">
                <c:v>0.23874227424847688</c:v>
              </c:pt>
              <c:pt idx="11">
                <c:v>0.2374288849972356</c:v>
              </c:pt>
              <c:pt idx="12">
                <c:v>0.23053252510656186</c:v>
              </c:pt>
              <c:pt idx="13">
                <c:v>0.22670318469936682</c:v>
              </c:pt>
              <c:pt idx="14">
                <c:v>0.2179130492786691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0.13213840889894204</c:v>
              </c:pt>
              <c:pt idx="1">
                <c:v>0.19159195999648798</c:v>
              </c:pt>
              <c:pt idx="2">
                <c:v>0.0616931812133757</c:v>
              </c:pt>
              <c:pt idx="3">
                <c:v>0.15283287057555772</c:v>
              </c:pt>
              <c:pt idx="4">
                <c:v>0.08502777038951287</c:v>
              </c:pt>
              <c:pt idx="5">
                <c:v>0.05760943524608755</c:v>
              </c:pt>
              <c:pt idx="6">
                <c:v>0.12047966858684481</c:v>
              </c:pt>
              <c:pt idx="7">
                <c:v>0.19648591635509213</c:v>
              </c:pt>
              <c:pt idx="8">
                <c:v>0.1109609583082475</c:v>
              </c:pt>
              <c:pt idx="9">
                <c:v>0.22684969753373663</c:v>
              </c:pt>
              <c:pt idx="10">
                <c:v>0.30520945789719856</c:v>
              </c:pt>
              <c:pt idx="11">
                <c:v>0.20883179293317655</c:v>
              </c:pt>
              <c:pt idx="12">
                <c:v>0.15380043135826932</c:v>
              </c:pt>
              <c:pt idx="13">
                <c:v>0.2503847677460896</c:v>
              </c:pt>
              <c:pt idx="14">
                <c:v>0.32169499878538116</c:v>
              </c:pt>
            </c:numLit>
          </c:val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0.05404360710655538</c:v>
              </c:pt>
              <c:pt idx="1">
                <c:v>0.14122797303945142</c:v>
              </c:pt>
              <c:pt idx="2">
                <c:v>0.1591957201796006</c:v>
              </c:pt>
              <c:pt idx="3">
                <c:v>0.07092683538858618</c:v>
              </c:pt>
              <c:pt idx="4">
                <c:v>0.06451297567734662</c:v>
              </c:pt>
              <c:pt idx="5">
                <c:v>0.024722159219777728</c:v>
              </c:pt>
              <c:pt idx="6">
                <c:v>0.0735119609073983</c:v>
              </c:pt>
              <c:pt idx="7">
                <c:v>0.0932553213420707</c:v>
              </c:pt>
              <c:pt idx="8">
                <c:v>0.10293674792288415</c:v>
              </c:pt>
              <c:pt idx="9">
                <c:v>0.0332712889716147</c:v>
              </c:pt>
              <c:pt idx="10">
                <c:v>0.06671244953264781</c:v>
              </c:pt>
              <c:pt idx="11">
                <c:v>0.0777252459706781</c:v>
              </c:pt>
              <c:pt idx="12">
                <c:v>0.10329578502406975</c:v>
              </c:pt>
              <c:pt idx="13">
                <c:v>0.04725635413868808</c:v>
              </c:pt>
              <c:pt idx="14">
                <c:v>0.06032163286259186</c:v>
              </c:pt>
            </c:numLit>
          </c:val>
        </c:ser>
        <c:ser>
          <c:idx val="3"/>
          <c:order val="3"/>
          <c:tx>
            <c:v/>
          </c:tx>
          <c:spPr>
            <a:solidFill>
              <a:srgbClr val="58894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0.06595467495096706</c:v>
              </c:pt>
              <c:pt idx="1">
                <c:v>0.029671533913621918</c:v>
              </c:pt>
              <c:pt idx="2">
                <c:v>0.024045456740554704</c:v>
              </c:pt>
              <c:pt idx="3">
                <c:v>0.06459506522060295</c:v>
              </c:pt>
              <c:pt idx="4">
                <c:v>0.019661078472213878</c:v>
              </c:pt>
              <c:pt idx="5">
                <c:v>0.03198004082558403</c:v>
              </c:pt>
              <c:pt idx="6">
                <c:v>0.03172818646562253</c:v>
              </c:pt>
              <c:pt idx="7">
                <c:v>0.09058810317230877</c:v>
              </c:pt>
              <c:pt idx="8">
                <c:v>0.0851902634587596</c:v>
              </c:pt>
              <c:pt idx="9">
                <c:v>0.08166589111214519</c:v>
              </c:pt>
              <c:pt idx="10">
                <c:v>0.05543019716416912</c:v>
              </c:pt>
              <c:pt idx="11">
                <c:v>0.08017423141225673</c:v>
              </c:pt>
              <c:pt idx="12">
                <c:v>0.0653614313644317</c:v>
              </c:pt>
              <c:pt idx="13">
                <c:v>0.040647661471445024</c:v>
              </c:pt>
              <c:pt idx="14">
                <c:v>0.056255350208838095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85433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0.00509656268342615</c:v>
              </c:pt>
              <c:pt idx="1">
                <c:v>0.04039120194494559</c:v>
              </c:pt>
              <c:pt idx="2">
                <c:v>0.016610995279110807</c:v>
              </c:pt>
              <c:pt idx="3">
                <c:v>0.023744117762077327</c:v>
              </c:pt>
              <c:pt idx="4">
                <c:v>0.002388447936131573</c:v>
              </c:pt>
              <c:pt idx="5">
                <c:v>0.33476978906781585</c:v>
              </c:pt>
              <c:pt idx="6">
                <c:v>0.01698832086424028</c:v>
              </c:pt>
              <c:pt idx="7">
                <c:v>0.003560597680349453</c:v>
              </c:pt>
              <c:pt idx="8">
                <c:v>0.08744056459205679</c:v>
              </c:pt>
              <c:pt idx="9">
                <c:v>0.009073987901349464</c:v>
              </c:pt>
              <c:pt idx="10">
                <c:v>0.04988717744775221</c:v>
              </c:pt>
              <c:pt idx="11">
                <c:v>0.10419681182092443</c:v>
              </c:pt>
              <c:pt idx="12">
                <c:v>0.006523238219477263</c:v>
              </c:pt>
              <c:pt idx="13">
                <c:v>0.1569735324162064</c:v>
              </c:pt>
              <c:pt idx="14">
                <c:v>0.02499388533941932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C3C6E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0.16264620406293395</c:v>
              </c:pt>
              <c:pt idx="1">
                <c:v>0.04739802312316928</c:v>
              </c:pt>
              <c:pt idx="2">
                <c:v>0.2207713613601173</c:v>
              </c:pt>
              <c:pt idx="3">
                <c:v>0.17269321766561516</c:v>
              </c:pt>
              <c:pt idx="4">
                <c:v>0.33184491331927407</c:v>
              </c:pt>
              <c:pt idx="5">
                <c:v>0.05874347924699478</c:v>
              </c:pt>
              <c:pt idx="6">
                <c:v>0.32496409097671547</c:v>
              </c:pt>
              <c:pt idx="7">
                <c:v>0.30721509552855814</c:v>
              </c:pt>
              <c:pt idx="8">
                <c:v>0.32692871576899174</c:v>
              </c:pt>
              <c:pt idx="9">
                <c:v>0.390181479758027</c:v>
              </c:pt>
              <c:pt idx="10">
                <c:v>0.28401844370975526</c:v>
              </c:pt>
              <c:pt idx="11">
                <c:v>0.29164303286572857</c:v>
              </c:pt>
              <c:pt idx="12">
                <c:v>0.44048658892719017</c:v>
              </c:pt>
              <c:pt idx="13">
                <c:v>0.2780344995282041</c:v>
              </c:pt>
              <c:pt idx="14">
                <c:v>0.3188210835251004</c:v>
              </c:pt>
            </c:numLit>
          </c:val>
        </c:ser>
        <c:overlap val="100"/>
        <c:axId val="15264557"/>
        <c:axId val="3163286"/>
      </c:barChart>
      <c:catAx>
        <c:axId val="15264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163286"/>
        <c:crosses val="autoZero"/>
        <c:auto val="1"/>
        <c:lblOffset val="100"/>
        <c:tickLblSkip val="1"/>
        <c:noMultiLvlLbl val="0"/>
      </c:catAx>
      <c:valAx>
        <c:axId val="3163286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264557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375"/>
          <c:w val="0.94875"/>
          <c:h val="0.55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Agriculture; 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6'!$D$11:$D$34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Mining, manufacturing, electricity supply, construction and services excluding transport and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6'!$F$11:$F$34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Transport and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6'!$G$11:$G$34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Non-residents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6'!$H$11:$H$34</c:f>
              <c:numCache/>
            </c:numRef>
          </c:val>
        </c:ser>
        <c:ser>
          <c:idx val="5"/>
          <c:order val="5"/>
          <c:tx>
            <c:strRef>
              <c:f>'Figure 6'!$I$10</c:f>
              <c:strCache>
                <c:ptCount val="1"/>
                <c:pt idx="0">
                  <c:v>Not allocated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6'!$I$11:$I$35</c:f>
              <c:numCache/>
            </c:numRef>
          </c:val>
        </c:ser>
        <c:overlap val="100"/>
        <c:axId val="28469575"/>
        <c:axId val="54899584"/>
      </c:barChart>
      <c:catAx>
        <c:axId val="28469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4899584"/>
        <c:crosses val="autoZero"/>
        <c:auto val="1"/>
        <c:lblOffset val="100"/>
        <c:tickLblSkip val="1"/>
        <c:noMultiLvlLbl val="0"/>
      </c:catAx>
      <c:valAx>
        <c:axId val="54899584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469575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00275"/>
          <c:y val="0.66975"/>
          <c:w val="0.99025"/>
          <c:h val="0.250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75"/>
          <c:y val="0.071"/>
          <c:w val="0.90725"/>
          <c:h val="0.82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7'!$C$11:$C$21</c:f>
              <c:numCache/>
            </c:numRef>
          </c:cat>
          <c:val>
            <c:numRef>
              <c:f>'Figure 7'!$D$11:$D$21</c:f>
              <c:numCache/>
            </c:numRef>
          </c:val>
          <c:smooth val="0"/>
        </c:ser>
        <c:axId val="24334209"/>
        <c:axId val="17681290"/>
      </c:lineChart>
      <c:catAx>
        <c:axId val="243342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681290"/>
        <c:crossesAt val="0"/>
        <c:auto val="1"/>
        <c:lblOffset val="100"/>
        <c:tickLblSkip val="1"/>
        <c:noMultiLvlLbl val="0"/>
      </c:catAx>
      <c:valAx>
        <c:axId val="17681290"/>
        <c:scaling>
          <c:orientation val="minMax"/>
          <c:max val="180"/>
          <c:min val="1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334209"/>
        <c:crossesAt val="1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17</xdr:row>
      <xdr:rowOff>66675</xdr:rowOff>
    </xdr:from>
    <xdr:to>
      <xdr:col>17</xdr:col>
      <xdr:colOff>790575</xdr:colOff>
      <xdr:row>37</xdr:row>
      <xdr:rowOff>123825</xdr:rowOff>
    </xdr:to>
    <xdr:graphicFrame macro="">
      <xdr:nvGraphicFramePr>
        <xdr:cNvPr id="1085" name="Chart 1"/>
        <xdr:cNvGraphicFramePr/>
      </xdr:nvGraphicFramePr>
      <xdr:xfrm>
        <a:off x="781050" y="2657475"/>
        <a:ext cx="10410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23</xdr:row>
      <xdr:rowOff>57150</xdr:rowOff>
    </xdr:from>
    <xdr:to>
      <xdr:col>2</xdr:col>
      <xdr:colOff>276225</xdr:colOff>
      <xdr:row>30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rot="16200000">
          <a:off x="1266825" y="3562350"/>
          <a:ext cx="247650" cy="1143000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billion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1787" name="Chart 1025"/>
        <xdr:cNvGraphicFramePr/>
      </xdr:nvGraphicFramePr>
      <xdr:xfrm>
        <a:off x="619125" y="0"/>
        <a:ext cx="1647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13</xdr:col>
      <xdr:colOff>0</xdr:colOff>
      <xdr:row>8</xdr:row>
      <xdr:rowOff>28575</xdr:rowOff>
    </xdr:from>
    <xdr:to>
      <xdr:col>28</xdr:col>
      <xdr:colOff>514350</xdr:colOff>
      <xdr:row>27</xdr:row>
      <xdr:rowOff>142875</xdr:rowOff>
    </xdr:to>
    <xdr:graphicFrame macro="">
      <xdr:nvGraphicFramePr>
        <xdr:cNvPr id="31788" name="Chart 1"/>
        <xdr:cNvGraphicFramePr/>
      </xdr:nvGraphicFramePr>
      <xdr:xfrm>
        <a:off x="9944100" y="1266825"/>
        <a:ext cx="106584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0.32775</cdr:y>
    </cdr:from>
    <cdr:to>
      <cdr:x>0.04125</cdr:x>
      <cdr:y>0.608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 rot="16200000">
          <a:off x="142875" y="1123950"/>
          <a:ext cx="247650" cy="96202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per toe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619125</xdr:colOff>
      <xdr:row>32</xdr:row>
      <xdr:rowOff>66675</xdr:rowOff>
    </xdr:from>
    <xdr:to>
      <xdr:col>15</xdr:col>
      <xdr:colOff>4019550</xdr:colOff>
      <xdr:row>55</xdr:row>
      <xdr:rowOff>0</xdr:rowOff>
    </xdr:to>
    <xdr:graphicFrame macro="">
      <xdr:nvGraphicFramePr>
        <xdr:cNvPr id="2" name="Chart 1"/>
        <xdr:cNvGraphicFramePr/>
      </xdr:nvGraphicFramePr>
      <xdr:xfrm>
        <a:off x="1857375" y="494347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0.31825</cdr:y>
    </cdr:from>
    <cdr:to>
      <cdr:x>0.06</cdr:x>
      <cdr:y>0.61275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 rot="16200000">
          <a:off x="295275" y="1038225"/>
          <a:ext cx="247650" cy="96202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15</xdr:row>
      <xdr:rowOff>19050</xdr:rowOff>
    </xdr:from>
    <xdr:to>
      <xdr:col>15</xdr:col>
      <xdr:colOff>561975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1152525" y="2305050"/>
        <a:ext cx="90963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0.31575</cdr:y>
    </cdr:from>
    <cdr:to>
      <cdr:x>0.06275</cdr:x>
      <cdr:y>0.6695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 rot="16200000">
          <a:off x="161925" y="857250"/>
          <a:ext cx="247650" cy="96202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9</xdr:row>
      <xdr:rowOff>76200</xdr:rowOff>
    </xdr:from>
    <xdr:to>
      <xdr:col>17</xdr:col>
      <xdr:colOff>38100</xdr:colOff>
      <xdr:row>27</xdr:row>
      <xdr:rowOff>57150</xdr:rowOff>
    </xdr:to>
    <xdr:graphicFrame macro="">
      <xdr:nvGraphicFramePr>
        <xdr:cNvPr id="2" name="Chart 10"/>
        <xdr:cNvGraphicFramePr/>
      </xdr:nvGraphicFramePr>
      <xdr:xfrm>
        <a:off x="4029075" y="2057400"/>
        <a:ext cx="65532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30763" name="Chart 1025"/>
        <xdr:cNvGraphicFramePr/>
      </xdr:nvGraphicFramePr>
      <xdr:xfrm>
        <a:off x="62865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495300</xdr:colOff>
      <xdr:row>9</xdr:row>
      <xdr:rowOff>171450</xdr:rowOff>
    </xdr:from>
    <xdr:to>
      <xdr:col>15</xdr:col>
      <xdr:colOff>733425</xdr:colOff>
      <xdr:row>29</xdr:row>
      <xdr:rowOff>66675</xdr:rowOff>
    </xdr:to>
    <xdr:graphicFrame macro="">
      <xdr:nvGraphicFramePr>
        <xdr:cNvPr id="30764" name="Chart 1"/>
        <xdr:cNvGraphicFramePr/>
      </xdr:nvGraphicFramePr>
      <xdr:xfrm>
        <a:off x="6553200" y="1543050"/>
        <a:ext cx="94678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0.85025</cdr:y>
    </cdr:from>
    <cdr:to>
      <cdr:x>0.98275</cdr:x>
      <cdr:y>1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>
          <a:off x="114300" y="2867025"/>
          <a:ext cx="10801350" cy="50482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(1) No information available for those Member States that are not shown</a:t>
          </a:r>
        </a:p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(2)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SK and TR no information on households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85725</xdr:colOff>
      <xdr:row>9</xdr:row>
      <xdr:rowOff>1304925</xdr:rowOff>
    </xdr:from>
    <xdr:to>
      <xdr:col>28</xdr:col>
      <xdr:colOff>381000</xdr:colOff>
      <xdr:row>31</xdr:row>
      <xdr:rowOff>95250</xdr:rowOff>
    </xdr:to>
    <xdr:graphicFrame macro="">
      <xdr:nvGraphicFramePr>
        <xdr:cNvPr id="34855" name="Chart 1"/>
        <xdr:cNvGraphicFramePr/>
      </xdr:nvGraphicFramePr>
      <xdr:xfrm>
        <a:off x="9124950" y="2695575"/>
        <a:ext cx="111061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0.93</cdr:y>
    </cdr:from>
    <cdr:to>
      <cdr:x>1</cdr:x>
      <cdr:y>1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>
          <a:off x="857250" y="3952875"/>
          <a:ext cx="9791700" cy="29527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(1) No information available for those Member States that are not shown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(2)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LT, SK and TR no information on households</a:t>
          </a:r>
          <a:endParaRPr lang="en-GB" sz="900">
            <a:effectLst/>
          </a:endParaRPr>
        </a:p>
        <a:p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showGridLines="0" tabSelected="1" workbookViewId="0" topLeftCell="A1">
      <selection activeCell="D37" sqref="D37"/>
    </sheetView>
  </sheetViews>
  <sheetFormatPr defaultColWidth="11.421875" defaultRowHeight="12"/>
  <cols>
    <col min="1" max="2" width="9.28125" style="23" customWidth="1"/>
    <col min="3" max="3" width="27.8515625" style="23" customWidth="1"/>
    <col min="4" max="7" width="28.7109375" style="23" customWidth="1"/>
    <col min="8" max="9" width="6.57421875" style="23" customWidth="1"/>
    <col min="10" max="10" width="57.140625" style="23" customWidth="1"/>
    <col min="11" max="11" width="2.57421875" style="23" customWidth="1"/>
    <col min="12" max="16384" width="11.421875" style="23" customWidth="1"/>
  </cols>
  <sheetData>
    <row r="1" spans="10:12" ht="12">
      <c r="J1" s="2"/>
      <c r="K1" s="2"/>
      <c r="L1" s="2"/>
    </row>
    <row r="2" spans="1:12" ht="12">
      <c r="A2" s="3"/>
      <c r="J2" s="2"/>
      <c r="K2" s="2"/>
      <c r="L2" s="2"/>
    </row>
    <row r="3" spans="3:12" ht="12">
      <c r="C3" s="4"/>
      <c r="J3" s="2"/>
      <c r="K3" s="2"/>
      <c r="L3" s="2"/>
    </row>
    <row r="4" spans="3:12" ht="12">
      <c r="C4" s="4"/>
      <c r="J4" s="2"/>
      <c r="K4" s="2"/>
      <c r="L4" s="2"/>
    </row>
    <row r="6" spans="3:37" ht="12">
      <c r="C6" s="34" t="s">
        <v>70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3:40" ht="12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10" spans="3:7" ht="36" customHeight="1">
      <c r="C10" s="27"/>
      <c r="D10" s="27" t="s">
        <v>18</v>
      </c>
      <c r="E10" s="27" t="s">
        <v>28</v>
      </c>
      <c r="F10" s="27" t="s">
        <v>19</v>
      </c>
      <c r="G10" s="27" t="s">
        <v>20</v>
      </c>
    </row>
    <row r="11" spans="3:7" ht="12" customHeight="1">
      <c r="C11" s="66" t="s">
        <v>14</v>
      </c>
      <c r="D11" s="74">
        <v>311682.7825</v>
      </c>
      <c r="E11" s="75">
        <v>100</v>
      </c>
      <c r="F11" s="75">
        <v>2.40350696752637</v>
      </c>
      <c r="G11" s="75">
        <v>6.10012868815806</v>
      </c>
    </row>
    <row r="12" spans="3:7" ht="12" customHeight="1">
      <c r="C12" s="20" t="s">
        <v>6</v>
      </c>
      <c r="D12" s="76">
        <v>233762.1612</v>
      </c>
      <c r="E12" s="77">
        <v>75</v>
      </c>
      <c r="F12" s="77">
        <v>1.80263101142221</v>
      </c>
      <c r="G12" s="77">
        <v>4.57509783192189</v>
      </c>
    </row>
    <row r="13" spans="3:7" ht="12" customHeight="1">
      <c r="C13" s="18" t="s">
        <v>7</v>
      </c>
      <c r="D13" s="78">
        <v>64582.72813</v>
      </c>
      <c r="E13" s="67">
        <v>20.7</v>
      </c>
      <c r="F13" s="67">
        <v>0.498022472538174</v>
      </c>
      <c r="G13" s="67">
        <v>1.26398690353798</v>
      </c>
    </row>
    <row r="14" spans="3:7" ht="12" customHeight="1">
      <c r="C14" s="19" t="s">
        <v>8</v>
      </c>
      <c r="D14" s="79">
        <v>13337.893793</v>
      </c>
      <c r="E14" s="80">
        <v>4.28</v>
      </c>
      <c r="F14" s="80">
        <v>0.102853680367117</v>
      </c>
      <c r="G14" s="80">
        <v>0.26104381111883</v>
      </c>
    </row>
    <row r="15" ht="12" customHeight="1"/>
    <row r="16" spans="1:3" ht="12" customHeight="1">
      <c r="A16" s="17" t="s">
        <v>22</v>
      </c>
      <c r="C16" s="23" t="s">
        <v>81</v>
      </c>
    </row>
    <row r="17" spans="3:8" ht="12" customHeight="1">
      <c r="C17" s="22"/>
      <c r="D17" s="36"/>
      <c r="E17" s="36"/>
      <c r="F17" s="36"/>
      <c r="H17" s="17" t="s">
        <v>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showGridLines="0" workbookViewId="0" topLeftCell="A1">
      <selection activeCell="C44" sqref="C44"/>
    </sheetView>
  </sheetViews>
  <sheetFormatPr defaultColWidth="14.00390625" defaultRowHeight="12"/>
  <cols>
    <col min="1" max="2" width="9.28125" style="22" customWidth="1"/>
    <col min="3" max="3" width="27.8515625" style="22" customWidth="1"/>
    <col min="4" max="4" width="10.57421875" style="22" customWidth="1"/>
    <col min="5" max="14" width="6.00390625" style="22" customWidth="1"/>
    <col min="15" max="16" width="14.00390625" style="22" customWidth="1"/>
    <col min="17" max="17" width="11.00390625" style="22" customWidth="1"/>
    <col min="18" max="16384" width="14.00390625" style="22" customWidth="1"/>
  </cols>
  <sheetData>
    <row r="1" spans="1:18" ht="12">
      <c r="A1" s="37"/>
      <c r="B1" s="23"/>
      <c r="P1" s="2"/>
      <c r="Q1" s="2"/>
      <c r="R1" s="2"/>
    </row>
    <row r="2" spans="1:18" ht="12">
      <c r="A2" s="3"/>
      <c r="B2" s="23"/>
      <c r="C2" s="4"/>
      <c r="P2" s="2"/>
      <c r="Q2" s="2"/>
      <c r="R2" s="2"/>
    </row>
    <row r="3" spans="3:18" ht="12">
      <c r="C3" s="4"/>
      <c r="P3" s="2"/>
      <c r="Q3" s="2"/>
      <c r="R3" s="2"/>
    </row>
    <row r="4" spans="3:18" ht="12">
      <c r="C4" s="4"/>
      <c r="P4" s="2"/>
      <c r="Q4" s="2"/>
      <c r="R4" s="2"/>
    </row>
    <row r="5" ht="12"/>
    <row r="6" spans="3:37" ht="12">
      <c r="C6" s="34" t="s">
        <v>78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3:40" ht="12">
      <c r="C7" s="21" t="s">
        <v>85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ht="12"/>
    <row r="9" ht="12"/>
    <row r="10" spans="4:14" ht="12">
      <c r="D10" s="38" t="s">
        <v>3</v>
      </c>
      <c r="E10" s="38" t="s">
        <v>4</v>
      </c>
      <c r="F10" s="38" t="s">
        <v>0</v>
      </c>
      <c r="G10" s="38" t="s">
        <v>5</v>
      </c>
      <c r="H10" s="38" t="s">
        <v>1</v>
      </c>
      <c r="I10" s="38" t="s">
        <v>2</v>
      </c>
      <c r="J10" s="38">
        <v>2008</v>
      </c>
      <c r="K10" s="38">
        <v>2009</v>
      </c>
      <c r="L10" s="38">
        <v>2010</v>
      </c>
      <c r="M10" s="38">
        <v>2011</v>
      </c>
      <c r="N10" s="38">
        <v>2012</v>
      </c>
    </row>
    <row r="11" spans="3:25" ht="12">
      <c r="C11" s="22" t="s">
        <v>14</v>
      </c>
      <c r="D11" s="64">
        <f>260128.67/1000</f>
        <v>260.12867</v>
      </c>
      <c r="E11" s="64">
        <f>267064.29/1000</f>
        <v>267.06428999999997</v>
      </c>
      <c r="F11" s="64">
        <f>276557.18/1000</f>
        <v>276.55718</v>
      </c>
      <c r="G11" s="64">
        <f>281948.09/1000</f>
        <v>281.94809000000004</v>
      </c>
      <c r="H11" s="64">
        <f>290780.56/1000</f>
        <v>290.78056</v>
      </c>
      <c r="I11" s="64">
        <f>298439.33/1000</f>
        <v>298.43933000000004</v>
      </c>
      <c r="J11" s="64">
        <f>291794.22/1000</f>
        <v>291.79422</v>
      </c>
      <c r="K11" s="64">
        <f>282822.39/1000</f>
        <v>282.82239000000004</v>
      </c>
      <c r="L11" s="64">
        <f>294016.53/1000</f>
        <v>294.01653000000005</v>
      </c>
      <c r="M11" s="64">
        <f>304005.68/1000</f>
        <v>304.00568</v>
      </c>
      <c r="N11" s="64">
        <f>311682.78/1000</f>
        <v>311.68278000000004</v>
      </c>
      <c r="O11" s="81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3:25" ht="12">
      <c r="C12" s="22" t="s">
        <v>6</v>
      </c>
      <c r="D12" s="64">
        <f>200511.1/1000</f>
        <v>200.5111</v>
      </c>
      <c r="E12" s="64">
        <f>206670.58/1000</f>
        <v>206.67058</v>
      </c>
      <c r="F12" s="64">
        <f>211400.18/1000</f>
        <v>211.40018</v>
      </c>
      <c r="G12" s="40">
        <v>213.30301</v>
      </c>
      <c r="H12" s="40">
        <v>217.84308</v>
      </c>
      <c r="I12" s="40">
        <v>220.33315</v>
      </c>
      <c r="J12" s="40">
        <v>216.45454999999998</v>
      </c>
      <c r="K12" s="40">
        <v>214.24158</v>
      </c>
      <c r="L12" s="40">
        <v>222.4264</v>
      </c>
      <c r="M12" s="40">
        <v>228.76871</v>
      </c>
      <c r="N12" s="40">
        <v>233.76216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3:25" ht="12">
      <c r="C13" s="22" t="s">
        <v>7</v>
      </c>
      <c r="D13" s="40">
        <v>50.827</v>
      </c>
      <c r="E13" s="64">
        <f>51523.15/1000</f>
        <v>51.52315</v>
      </c>
      <c r="F13" s="64">
        <f>56149.05/1000</f>
        <v>56.14905</v>
      </c>
      <c r="G13" s="40">
        <v>59.42062</v>
      </c>
      <c r="H13" s="40">
        <v>62.83786</v>
      </c>
      <c r="I13" s="40">
        <v>67.77364999999999</v>
      </c>
      <c r="J13" s="40">
        <v>64.88543</v>
      </c>
      <c r="K13" s="40">
        <v>58.80372</v>
      </c>
      <c r="L13" s="40">
        <v>61.12232</v>
      </c>
      <c r="M13" s="40">
        <v>63.47304</v>
      </c>
      <c r="N13" s="40">
        <v>64.58272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3:25" ht="12">
      <c r="C14" s="22" t="s">
        <v>8</v>
      </c>
      <c r="D14" s="40">
        <v>8.79</v>
      </c>
      <c r="E14" s="64">
        <f>8870.56/1000</f>
        <v>8.87056</v>
      </c>
      <c r="F14" s="64">
        <f>9007.95/1000</f>
        <v>9.007950000000001</v>
      </c>
      <c r="G14" s="40">
        <v>9.224459999999999</v>
      </c>
      <c r="H14" s="40">
        <v>10.099620000000002</v>
      </c>
      <c r="I14" s="40">
        <v>10.332540000000002</v>
      </c>
      <c r="J14" s="40">
        <v>10.45425</v>
      </c>
      <c r="K14" s="40">
        <v>9.77709</v>
      </c>
      <c r="L14" s="40">
        <v>10.46781</v>
      </c>
      <c r="M14" s="40">
        <v>11.76393</v>
      </c>
      <c r="N14" s="40">
        <v>13.33789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4:12" ht="12">
      <c r="D15" s="40"/>
      <c r="E15" s="40"/>
      <c r="F15" s="40"/>
      <c r="G15" s="40"/>
      <c r="H15" s="40"/>
      <c r="I15" s="40"/>
      <c r="J15" s="40"/>
      <c r="K15" s="40"/>
      <c r="L15" s="40"/>
    </row>
    <row r="16" spans="1:18" ht="12">
      <c r="A16" s="17" t="s">
        <v>22</v>
      </c>
      <c r="C16" s="23" t="s">
        <v>81</v>
      </c>
      <c r="D16" s="23"/>
      <c r="E16" s="23"/>
      <c r="F16" s="23"/>
      <c r="G16" s="23"/>
      <c r="H16" s="23"/>
      <c r="L16" s="39"/>
      <c r="M16" s="39"/>
      <c r="P16" s="23"/>
      <c r="Q16" s="23"/>
      <c r="R16" s="23"/>
    </row>
    <row r="17" spans="8:25" ht="12">
      <c r="H17" s="17" t="s">
        <v>21</v>
      </c>
      <c r="R17" s="40"/>
      <c r="S17" s="40"/>
      <c r="T17" s="40"/>
      <c r="U17" s="40"/>
      <c r="V17" s="40"/>
      <c r="W17" s="40"/>
      <c r="X17" s="40"/>
      <c r="Y17" s="40"/>
    </row>
    <row r="18" spans="4:25" ht="12">
      <c r="D18" s="36"/>
      <c r="E18" s="36"/>
      <c r="F18" s="36"/>
      <c r="G18" s="41"/>
      <c r="H18" s="41"/>
      <c r="I18" s="36"/>
      <c r="J18" s="36"/>
      <c r="K18" s="36"/>
      <c r="L18" s="36"/>
      <c r="M18" s="36"/>
      <c r="R18" s="40"/>
      <c r="S18" s="40"/>
      <c r="T18" s="40"/>
      <c r="U18" s="40"/>
      <c r="V18" s="40"/>
      <c r="W18" s="40"/>
      <c r="X18" s="40"/>
      <c r="Y18" s="40"/>
    </row>
    <row r="19" spans="18:25" ht="12">
      <c r="R19" s="40"/>
      <c r="S19" s="40"/>
      <c r="T19" s="40"/>
      <c r="U19" s="40"/>
      <c r="V19" s="40"/>
      <c r="W19" s="40"/>
      <c r="X19" s="40"/>
      <c r="Y19" s="40"/>
    </row>
    <row r="20" ht="12">
      <c r="A20" s="28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showGridLines="0" workbookViewId="0" topLeftCell="A1">
      <selection activeCell="E46" sqref="E46"/>
    </sheetView>
  </sheetViews>
  <sheetFormatPr defaultColWidth="14.00390625" defaultRowHeight="12"/>
  <cols>
    <col min="1" max="2" width="9.28125" style="22" customWidth="1"/>
    <col min="3" max="3" width="46.421875" style="22" customWidth="1"/>
    <col min="4" max="4" width="6.28125" style="22" customWidth="1"/>
    <col min="5" max="14" width="6.00390625" style="22" customWidth="1"/>
    <col min="15" max="15" width="14.00390625" style="22" customWidth="1"/>
    <col min="16" max="16" width="61.28125" style="22" customWidth="1"/>
    <col min="17" max="17" width="2.57421875" style="22" customWidth="1"/>
    <col min="18" max="16384" width="14.00390625" style="22" customWidth="1"/>
  </cols>
  <sheetData>
    <row r="1" spans="1:18" ht="12">
      <c r="A1" s="1"/>
      <c r="B1" s="23"/>
      <c r="P1" s="2"/>
      <c r="Q1" s="2"/>
      <c r="R1" s="2"/>
    </row>
    <row r="2" spans="1:18" ht="12">
      <c r="A2" s="3"/>
      <c r="B2" s="23"/>
      <c r="C2" s="4"/>
      <c r="P2" s="2"/>
      <c r="Q2" s="2"/>
      <c r="R2" s="2"/>
    </row>
    <row r="3" spans="3:18" ht="12">
      <c r="C3" s="4"/>
      <c r="P3" s="2"/>
      <c r="Q3" s="2"/>
      <c r="R3" s="2"/>
    </row>
    <row r="4" spans="3:18" ht="12">
      <c r="C4" s="4"/>
      <c r="P4" s="2"/>
      <c r="Q4" s="2"/>
      <c r="R4" s="2"/>
    </row>
    <row r="6" spans="3:38" ht="12">
      <c r="C6" s="34" t="s">
        <v>79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3:41" ht="12">
      <c r="C7" s="21" t="s">
        <v>11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4:14" ht="12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4:14" ht="12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4:14" ht="12">
      <c r="D10" s="38">
        <v>2002</v>
      </c>
      <c r="E10" s="38">
        <v>2003</v>
      </c>
      <c r="F10" s="38">
        <v>2004</v>
      </c>
      <c r="G10" s="38">
        <v>2005</v>
      </c>
      <c r="H10" s="38">
        <v>2006</v>
      </c>
      <c r="I10" s="38">
        <v>2007</v>
      </c>
      <c r="J10" s="38">
        <v>2008</v>
      </c>
      <c r="K10" s="38">
        <v>2009</v>
      </c>
      <c r="L10" s="38">
        <v>2010</v>
      </c>
      <c r="M10" s="38">
        <v>2011</v>
      </c>
      <c r="N10" s="38">
        <v>2012</v>
      </c>
    </row>
    <row r="11" spans="3:14" ht="12">
      <c r="C11" s="22" t="s">
        <v>13</v>
      </c>
      <c r="D11" s="38">
        <v>2.61</v>
      </c>
      <c r="E11" s="36">
        <v>2.63</v>
      </c>
      <c r="F11" s="36">
        <v>2.59</v>
      </c>
      <c r="G11" s="41">
        <v>2.53</v>
      </c>
      <c r="H11" s="36">
        <v>2.47</v>
      </c>
      <c r="I11" s="36">
        <v>2.39</v>
      </c>
      <c r="J11" s="36">
        <v>2.33</v>
      </c>
      <c r="K11" s="36">
        <v>2.39</v>
      </c>
      <c r="L11" s="36">
        <v>2.38</v>
      </c>
      <c r="M11" s="36">
        <v>2.39</v>
      </c>
      <c r="N11" s="36">
        <v>2.4</v>
      </c>
    </row>
    <row r="12" spans="3:14" ht="12">
      <c r="C12" s="22" t="s">
        <v>12</v>
      </c>
      <c r="D12" s="23">
        <v>6.67</v>
      </c>
      <c r="E12" s="23">
        <v>6.73</v>
      </c>
      <c r="F12" s="23">
        <v>6.66</v>
      </c>
      <c r="G12" s="23">
        <v>6.46</v>
      </c>
      <c r="H12" s="23">
        <v>6.22</v>
      </c>
      <c r="I12" s="23">
        <v>6.03</v>
      </c>
      <c r="J12" s="22">
        <v>5.89</v>
      </c>
      <c r="K12" s="22">
        <v>6.18</v>
      </c>
      <c r="L12" s="22">
        <v>6.16</v>
      </c>
      <c r="M12" s="36">
        <v>6.11</v>
      </c>
      <c r="N12" s="36">
        <v>6.05</v>
      </c>
    </row>
    <row r="14" spans="1:18" ht="12">
      <c r="A14" s="17" t="s">
        <v>22</v>
      </c>
      <c r="C14" s="23" t="s">
        <v>82</v>
      </c>
      <c r="D14" s="23"/>
      <c r="E14" s="23"/>
      <c r="F14" s="23"/>
      <c r="G14" s="23"/>
      <c r="H14" s="23"/>
      <c r="I14" s="23"/>
      <c r="M14" s="36"/>
      <c r="N14" s="36"/>
      <c r="P14" s="23"/>
      <c r="Q14" s="23"/>
      <c r="R14" s="23"/>
    </row>
    <row r="15" ht="12">
      <c r="D15" s="17">
        <v>2.61</v>
      </c>
    </row>
    <row r="16" spans="4:14" ht="12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4:14" ht="12"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4:14" ht="12"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4:14" ht="12"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E44"/>
  <sheetViews>
    <sheetView showGridLines="0" workbookViewId="0" topLeftCell="A1">
      <selection activeCell="G35" sqref="G35"/>
    </sheetView>
  </sheetViews>
  <sheetFormatPr defaultColWidth="9.140625" defaultRowHeight="12"/>
  <cols>
    <col min="1" max="1" width="9.140625" style="82" customWidth="1"/>
    <col min="2" max="2" width="11.8515625" style="82" customWidth="1"/>
    <col min="3" max="16384" width="9.140625" style="82" customWidth="1"/>
  </cols>
  <sheetData>
    <row r="1" spans="1:3" ht="12">
      <c r="A1" s="29"/>
      <c r="B1" s="29"/>
      <c r="C1" s="29"/>
    </row>
    <row r="2" spans="1:3" ht="12">
      <c r="A2" s="4"/>
      <c r="B2" s="29"/>
      <c r="C2" s="29"/>
    </row>
    <row r="3" spans="1:3" ht="12">
      <c r="A3" s="4"/>
      <c r="B3" s="29"/>
      <c r="C3" s="29"/>
    </row>
    <row r="4" spans="1:3" ht="12">
      <c r="A4" s="29"/>
      <c r="B4" s="29"/>
      <c r="C4" s="29"/>
    </row>
    <row r="5" spans="1:3" ht="12">
      <c r="A5" s="34" t="s">
        <v>77</v>
      </c>
      <c r="B5" s="43"/>
      <c r="C5" s="43"/>
    </row>
    <row r="6" spans="1:4" ht="12">
      <c r="A6" s="21"/>
      <c r="B6" s="44"/>
      <c r="C6" s="44"/>
      <c r="D6" s="83"/>
    </row>
    <row r="8" spans="2:3" ht="60">
      <c r="B8" s="47" t="s">
        <v>64</v>
      </c>
      <c r="C8" s="47" t="s">
        <v>13</v>
      </c>
    </row>
    <row r="9" spans="1:4" ht="12">
      <c r="A9" s="84" t="s">
        <v>63</v>
      </c>
      <c r="B9" s="84" t="s">
        <v>62</v>
      </c>
      <c r="C9" s="85" t="s">
        <v>61</v>
      </c>
      <c r="D9" s="83"/>
    </row>
    <row r="10" spans="1:4" ht="12">
      <c r="A10" s="82" t="s">
        <v>60</v>
      </c>
      <c r="B10" s="98">
        <v>4.76025</v>
      </c>
      <c r="C10" s="86">
        <v>2.160764</v>
      </c>
      <c r="D10" s="87"/>
    </row>
    <row r="11" spans="1:4" ht="12">
      <c r="A11" s="82" t="s">
        <v>59</v>
      </c>
      <c r="B11" s="99">
        <v>10.11287</v>
      </c>
      <c r="C11" s="88">
        <v>2.822158</v>
      </c>
      <c r="D11" s="89"/>
    </row>
    <row r="12" spans="1:4" ht="12">
      <c r="A12" s="82" t="s">
        <v>58</v>
      </c>
      <c r="B12" s="98">
        <v>6.715783</v>
      </c>
      <c r="C12" s="88">
        <v>2.351215</v>
      </c>
      <c r="D12" s="87"/>
    </row>
    <row r="13" spans="1:4" ht="12">
      <c r="A13" s="82" t="s">
        <v>57</v>
      </c>
      <c r="B13" s="99">
        <v>8.04884</v>
      </c>
      <c r="C13" s="88">
        <v>3.874704</v>
      </c>
      <c r="D13" s="90"/>
    </row>
    <row r="14" spans="1:4" ht="12">
      <c r="A14" s="82" t="s">
        <v>56</v>
      </c>
      <c r="B14" s="98">
        <v>5.561319</v>
      </c>
      <c r="C14" s="88">
        <v>2.175368</v>
      </c>
      <c r="D14" s="87"/>
    </row>
    <row r="15" spans="1:4" ht="12">
      <c r="A15" s="82" t="s">
        <v>55</v>
      </c>
      <c r="B15" s="99">
        <v>8.55613</v>
      </c>
      <c r="C15" s="88">
        <v>2.780346</v>
      </c>
      <c r="D15" s="90"/>
    </row>
    <row r="16" spans="1:4" ht="12">
      <c r="A16" s="82" t="s">
        <v>54</v>
      </c>
      <c r="B16" s="98">
        <v>8.67901</v>
      </c>
      <c r="C16" s="88">
        <v>2.49003</v>
      </c>
      <c r="D16" s="87"/>
    </row>
    <row r="17" spans="1:4" ht="12">
      <c r="A17" s="82" t="s">
        <v>53</v>
      </c>
      <c r="B17" s="99">
        <v>8.451674</v>
      </c>
      <c r="C17" s="88">
        <v>2.850595</v>
      </c>
      <c r="D17" s="90"/>
    </row>
    <row r="18" spans="1:5" ht="12">
      <c r="A18" s="82" t="s">
        <v>52</v>
      </c>
      <c r="B18" s="98">
        <v>4.82443</v>
      </c>
      <c r="C18" s="88">
        <v>1.569676</v>
      </c>
      <c r="D18" s="87"/>
      <c r="E18" s="83"/>
    </row>
    <row r="19" spans="1:4" ht="12">
      <c r="A19" s="82" t="s">
        <v>51</v>
      </c>
      <c r="B19" s="99">
        <v>4.076549</v>
      </c>
      <c r="C19" s="88">
        <v>1.832459</v>
      </c>
      <c r="D19" s="91"/>
    </row>
    <row r="20" spans="1:4" ht="12">
      <c r="A20" s="82" t="s">
        <v>50</v>
      </c>
      <c r="B20" s="98">
        <v>8.860847</v>
      </c>
      <c r="C20" s="88">
        <v>3.165383</v>
      </c>
      <c r="D20" s="91"/>
    </row>
    <row r="21" spans="1:4" ht="12">
      <c r="A21" s="82" t="s">
        <v>49</v>
      </c>
      <c r="B21" s="99">
        <v>6.855905</v>
      </c>
      <c r="C21" s="88">
        <v>3.015743</v>
      </c>
      <c r="D21" s="92"/>
    </row>
    <row r="22" spans="1:5" ht="12">
      <c r="A22" s="82" t="s">
        <v>48</v>
      </c>
      <c r="B22" s="98">
        <v>7.633112</v>
      </c>
      <c r="C22" s="93">
        <v>2.692408</v>
      </c>
      <c r="D22" s="91"/>
      <c r="E22" s="94"/>
    </row>
    <row r="23" spans="1:4" ht="12">
      <c r="A23" s="82" t="s">
        <v>47</v>
      </c>
      <c r="B23" s="99">
        <v>8.649078</v>
      </c>
      <c r="C23" s="88">
        <v>2.415473</v>
      </c>
      <c r="D23" s="91"/>
    </row>
    <row r="24" spans="1:4" ht="12">
      <c r="A24" s="82" t="s">
        <v>46</v>
      </c>
      <c r="B24" s="98">
        <v>6.116518</v>
      </c>
      <c r="C24" s="88">
        <v>1.664041</v>
      </c>
      <c r="D24" s="91"/>
    </row>
    <row r="25" spans="1:4" ht="12">
      <c r="A25" s="82" t="s">
        <v>45</v>
      </c>
      <c r="B25" s="99">
        <v>6.164895</v>
      </c>
      <c r="C25" s="88">
        <v>2.420938</v>
      </c>
      <c r="D25" s="90"/>
    </row>
    <row r="26" spans="1:4" ht="12">
      <c r="A26" s="82" t="s">
        <v>44</v>
      </c>
      <c r="B26" s="98">
        <v>6.501157</v>
      </c>
      <c r="C26" s="88">
        <v>2.548181</v>
      </c>
      <c r="D26" s="90"/>
    </row>
    <row r="27" spans="1:4" ht="12">
      <c r="A27" s="82" t="s">
        <v>43</v>
      </c>
      <c r="B27" s="99">
        <v>8.862747</v>
      </c>
      <c r="C27" s="88">
        <v>2.980942</v>
      </c>
      <c r="D27" s="91"/>
    </row>
    <row r="28" spans="1:4" ht="12">
      <c r="A28" s="82" t="s">
        <v>42</v>
      </c>
      <c r="B28" s="98">
        <v>9.118165</v>
      </c>
      <c r="C28" s="88">
        <v>3.557091</v>
      </c>
      <c r="D28" s="90"/>
    </row>
    <row r="29" spans="1:4" ht="12">
      <c r="A29" s="82" t="s">
        <v>41</v>
      </c>
      <c r="B29" s="99">
        <v>5.655369</v>
      </c>
      <c r="C29" s="88">
        <v>2.437748</v>
      </c>
      <c r="D29" s="87"/>
    </row>
    <row r="30" spans="1:4" ht="12">
      <c r="A30" s="82" t="s">
        <v>40</v>
      </c>
      <c r="B30" s="98">
        <v>7.750538</v>
      </c>
      <c r="C30" s="88">
        <v>2.51977</v>
      </c>
      <c r="D30" s="90"/>
    </row>
    <row r="31" spans="1:4" ht="12">
      <c r="A31" s="82" t="s">
        <v>39</v>
      </c>
      <c r="B31" s="99">
        <v>6.730156</v>
      </c>
      <c r="C31" s="88">
        <v>2.17803</v>
      </c>
      <c r="D31" s="87"/>
    </row>
    <row r="32" spans="1:4" ht="12">
      <c r="A32" s="82" t="s">
        <v>38</v>
      </c>
      <c r="B32" s="98">
        <v>6.838578</v>
      </c>
      <c r="C32" s="88">
        <v>1.935951</v>
      </c>
      <c r="D32" s="91"/>
    </row>
    <row r="33" spans="1:4" ht="12">
      <c r="A33" s="82" t="s">
        <v>37</v>
      </c>
      <c r="B33" s="99">
        <v>10.1542</v>
      </c>
      <c r="C33" s="88">
        <v>3.816803</v>
      </c>
      <c r="D33" s="90"/>
    </row>
    <row r="34" spans="1:4" ht="12">
      <c r="A34" s="82" t="s">
        <v>36</v>
      </c>
      <c r="B34" s="98">
        <v>6.182637</v>
      </c>
      <c r="C34" s="88">
        <v>1.750881</v>
      </c>
      <c r="D34" s="87"/>
    </row>
    <row r="35" spans="1:4" ht="12">
      <c r="A35" s="82" t="s">
        <v>35</v>
      </c>
      <c r="B35" s="99">
        <v>6.961757</v>
      </c>
      <c r="C35" s="88">
        <v>3.068957</v>
      </c>
      <c r="D35" s="90"/>
    </row>
    <row r="36" spans="1:4" ht="12">
      <c r="A36" s="82" t="s">
        <v>34</v>
      </c>
      <c r="B36" s="98">
        <v>5.639721</v>
      </c>
      <c r="C36" s="88">
        <v>2.493247</v>
      </c>
      <c r="D36" s="87"/>
    </row>
    <row r="37" spans="1:4" ht="12">
      <c r="A37" s="82" t="s">
        <v>33</v>
      </c>
      <c r="B37" s="99">
        <v>7.415248</v>
      </c>
      <c r="C37" s="88">
        <v>2.627954</v>
      </c>
      <c r="D37" s="91"/>
    </row>
    <row r="38" spans="1:4" ht="12">
      <c r="A38" s="85" t="s">
        <v>32</v>
      </c>
      <c r="B38" s="100">
        <v>5.659493</v>
      </c>
      <c r="C38" s="88">
        <v>2.080983</v>
      </c>
      <c r="D38" s="91"/>
    </row>
    <row r="39" spans="1:4" ht="12">
      <c r="A39" s="85"/>
      <c r="B39" s="100"/>
      <c r="C39" s="88"/>
      <c r="D39" s="91"/>
    </row>
    <row r="40" spans="1:5" ht="12">
      <c r="A40" s="85" t="s">
        <v>31</v>
      </c>
      <c r="B40" s="100">
        <v>5.639893</v>
      </c>
      <c r="C40" s="88">
        <v>2.37538</v>
      </c>
      <c r="D40" s="95"/>
      <c r="E40" s="94"/>
    </row>
    <row r="41" ht="12">
      <c r="D41" s="96"/>
    </row>
    <row r="42" spans="1:4" ht="12">
      <c r="A42" s="82" t="s">
        <v>30</v>
      </c>
      <c r="B42" s="101">
        <v>6.05</v>
      </c>
      <c r="C42" s="97">
        <v>2.403506967526372</v>
      </c>
      <c r="D42" s="96"/>
    </row>
    <row r="44" spans="1:3" ht="12">
      <c r="A44" s="23" t="s">
        <v>81</v>
      </c>
      <c r="B44" s="23"/>
      <c r="C44" s="23"/>
    </row>
  </sheetData>
  <autoFilter ref="A9:C9">
    <sortState ref="A10:C44">
      <sortCondition descending="1" sortBy="value" ref="B10:B44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6"/>
  <sheetViews>
    <sheetView showGridLines="0" workbookViewId="0" topLeftCell="A1">
      <selection activeCell="H43" sqref="H43"/>
    </sheetView>
  </sheetViews>
  <sheetFormatPr defaultColWidth="11.421875" defaultRowHeight="12"/>
  <cols>
    <col min="1" max="2" width="9.28125" style="29" customWidth="1"/>
    <col min="3" max="3" width="15.28125" style="29" customWidth="1"/>
    <col min="4" max="6" width="19.00390625" style="29" customWidth="1"/>
    <col min="7" max="12" width="13.00390625" style="29" customWidth="1"/>
    <col min="13" max="13" width="46.140625" style="29" customWidth="1"/>
    <col min="14" max="14" width="2.8515625" style="29" customWidth="1"/>
    <col min="15" max="16384" width="11.421875" style="29" customWidth="1"/>
  </cols>
  <sheetData>
    <row r="1" spans="3:15" ht="12">
      <c r="C1" s="5"/>
      <c r="M1" s="2"/>
      <c r="N1" s="2"/>
      <c r="O1" s="2"/>
    </row>
    <row r="2" spans="1:15" ht="12">
      <c r="A2" s="3"/>
      <c r="M2" s="2"/>
      <c r="N2" s="2"/>
      <c r="O2" s="2"/>
    </row>
    <row r="3" spans="3:15" ht="12">
      <c r="C3" s="4"/>
      <c r="M3" s="2"/>
      <c r="N3" s="2"/>
      <c r="O3" s="2"/>
    </row>
    <row r="4" spans="3:15" ht="12">
      <c r="C4" s="4"/>
      <c r="M4" s="2"/>
      <c r="N4" s="2"/>
      <c r="O4" s="2"/>
    </row>
    <row r="5" ht="12">
      <c r="A5" s="6"/>
    </row>
    <row r="6" spans="3:38" ht="12">
      <c r="C6" s="34" t="s">
        <v>76</v>
      </c>
      <c r="D6" s="43"/>
      <c r="E6" s="43"/>
      <c r="F6" s="43"/>
      <c r="G6" s="43"/>
      <c r="H6" s="43"/>
      <c r="I6" s="43"/>
      <c r="J6" s="43"/>
      <c r="K6" s="43"/>
      <c r="L6" s="43"/>
      <c r="M6" s="26"/>
      <c r="N6" s="26"/>
      <c r="O6" s="26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3:41" ht="12">
      <c r="C7" s="21" t="s">
        <v>15</v>
      </c>
      <c r="D7" s="44"/>
      <c r="E7" s="44"/>
      <c r="F7" s="44"/>
      <c r="G7" s="35"/>
      <c r="H7" s="35"/>
      <c r="I7" s="35"/>
      <c r="J7" s="35"/>
      <c r="K7" s="35"/>
      <c r="L7" s="35"/>
      <c r="M7" s="21"/>
      <c r="N7" s="35"/>
      <c r="O7" s="21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3:31" ht="12">
      <c r="C8" s="22" t="s">
        <v>73</v>
      </c>
      <c r="G8" s="45"/>
      <c r="H8" s="45"/>
      <c r="I8" s="45"/>
      <c r="J8" s="45"/>
      <c r="K8" s="45"/>
      <c r="L8" s="45"/>
      <c r="M8" s="22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6"/>
      <c r="AE8" s="45"/>
    </row>
    <row r="9" spans="3:31" ht="12">
      <c r="C9" s="22"/>
      <c r="G9" s="45"/>
      <c r="H9" s="45"/>
      <c r="I9" s="45"/>
      <c r="J9" s="45"/>
      <c r="K9" s="45"/>
      <c r="L9" s="45"/>
      <c r="M9" s="22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45"/>
    </row>
    <row r="10" spans="3:31" ht="24">
      <c r="C10" s="45"/>
      <c r="D10" s="48" t="s">
        <v>6</v>
      </c>
      <c r="E10" s="48" t="s">
        <v>7</v>
      </c>
      <c r="F10" s="30" t="s">
        <v>8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45"/>
    </row>
    <row r="11" spans="3:31" ht="12">
      <c r="C11" s="29" t="s">
        <v>60</v>
      </c>
      <c r="D11" s="45">
        <v>59.24352676097957</v>
      </c>
      <c r="E11" s="45">
        <v>34.44637338553787</v>
      </c>
      <c r="F11" s="48">
        <v>6.310099853482559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6"/>
      <c r="AE11" s="45"/>
    </row>
    <row r="12" spans="3:13" ht="12">
      <c r="C12" s="29" t="s">
        <v>59</v>
      </c>
      <c r="D12" s="45">
        <v>88.89315670528543</v>
      </c>
      <c r="E12" s="45">
        <v>9.30155695897239</v>
      </c>
      <c r="F12" s="48">
        <v>1.8052863357421685</v>
      </c>
      <c r="M12" s="45"/>
    </row>
    <row r="13" spans="3:13" ht="12">
      <c r="C13" s="29" t="s">
        <v>58</v>
      </c>
      <c r="D13" s="45">
        <v>93.14135848993634</v>
      </c>
      <c r="E13" s="45">
        <v>5.800406606945692</v>
      </c>
      <c r="F13" s="48">
        <v>1.0582349031179688</v>
      </c>
      <c r="M13" s="33"/>
    </row>
    <row r="14" spans="3:13" ht="12">
      <c r="C14" s="29" t="s">
        <v>57</v>
      </c>
      <c r="D14" s="45">
        <v>56.69808550962401</v>
      </c>
      <c r="E14" s="45">
        <v>37.11825684877809</v>
      </c>
      <c r="F14" s="48">
        <v>6.183657641597888</v>
      </c>
      <c r="M14" s="45"/>
    </row>
    <row r="15" spans="3:13" ht="12">
      <c r="C15" s="29" t="s">
        <v>56</v>
      </c>
      <c r="D15" s="45">
        <v>80.77029170402041</v>
      </c>
      <c r="E15" s="45">
        <v>16.212674987931866</v>
      </c>
      <c r="F15" s="48">
        <v>3.0170333080477207</v>
      </c>
      <c r="M15" s="45"/>
    </row>
    <row r="16" spans="3:13" ht="12">
      <c r="C16" s="29" t="s">
        <v>55</v>
      </c>
      <c r="D16" s="45">
        <v>88.08343659644775</v>
      </c>
      <c r="E16" s="45">
        <v>2.2304832713754648</v>
      </c>
      <c r="F16" s="48">
        <v>9.686080132176786</v>
      </c>
      <c r="M16" s="45"/>
    </row>
    <row r="17" spans="3:13" ht="12">
      <c r="C17" s="29" t="s">
        <v>54</v>
      </c>
      <c r="D17" s="45">
        <v>53.192364743304466</v>
      </c>
      <c r="E17" s="45">
        <v>36.113673851488045</v>
      </c>
      <c r="F17" s="48">
        <v>10.6939614052075</v>
      </c>
      <c r="M17" s="45"/>
    </row>
    <row r="18" spans="3:13" ht="12">
      <c r="C18" s="29" t="s">
        <v>53</v>
      </c>
      <c r="D18" s="45">
        <v>76.15426398696361</v>
      </c>
      <c r="E18" s="45">
        <v>23.845736013036394</v>
      </c>
      <c r="F18" s="48">
        <v>0</v>
      </c>
      <c r="M18" s="45"/>
    </row>
    <row r="19" spans="3:13" ht="12">
      <c r="C19" s="29" t="s">
        <v>52</v>
      </c>
      <c r="D19" s="45">
        <v>81.1849925705795</v>
      </c>
      <c r="E19" s="45">
        <v>16.648093115403665</v>
      </c>
      <c r="F19" s="48">
        <v>2.16691431401684</v>
      </c>
      <c r="M19" s="45"/>
    </row>
    <row r="20" spans="3:13" ht="12">
      <c r="C20" s="29" t="s">
        <v>51</v>
      </c>
      <c r="D20" s="45">
        <v>80.02470395531806</v>
      </c>
      <c r="E20" s="45">
        <v>13.031336430278456</v>
      </c>
      <c r="F20" s="48">
        <v>6.9439596144034805</v>
      </c>
      <c r="M20" s="45"/>
    </row>
    <row r="21" spans="3:13" ht="12">
      <c r="C21" s="29" t="s">
        <v>50</v>
      </c>
      <c r="D21" s="45">
        <v>54.51850359422335</v>
      </c>
      <c r="E21" s="45">
        <v>25.14733077648177</v>
      </c>
      <c r="F21" s="48">
        <v>20.3341656292949</v>
      </c>
      <c r="M21" s="45"/>
    </row>
    <row r="22" spans="3:13" ht="12">
      <c r="C22" s="29" t="s">
        <v>49</v>
      </c>
      <c r="D22" s="45">
        <v>77.44461138032462</v>
      </c>
      <c r="E22" s="45">
        <v>21.503692574645026</v>
      </c>
      <c r="F22" s="48">
        <v>1.0516960450303658</v>
      </c>
      <c r="M22" s="45"/>
    </row>
    <row r="23" spans="3:13" ht="12">
      <c r="C23" s="29" t="s">
        <v>48</v>
      </c>
      <c r="D23" s="45">
        <v>70.82372668203732</v>
      </c>
      <c r="E23" s="45">
        <v>29.176273317962693</v>
      </c>
      <c r="F23" s="48">
        <v>0</v>
      </c>
      <c r="M23" s="45"/>
    </row>
    <row r="24" spans="3:13" ht="12">
      <c r="C24" s="29" t="s">
        <v>47</v>
      </c>
      <c r="D24" s="45">
        <v>79.05505952380952</v>
      </c>
      <c r="E24" s="45">
        <v>17.522321428571427</v>
      </c>
      <c r="F24" s="48">
        <v>3.4226190476190474</v>
      </c>
      <c r="M24" s="45"/>
    </row>
    <row r="25" spans="3:13" ht="12">
      <c r="C25" s="29" t="s">
        <v>46</v>
      </c>
      <c r="D25" s="45">
        <v>94.12376400189731</v>
      </c>
      <c r="E25" s="45">
        <v>2.807676870872405</v>
      </c>
      <c r="F25" s="48">
        <v>3.06855912723027</v>
      </c>
      <c r="M25" s="45"/>
    </row>
    <row r="26" spans="3:13" ht="12">
      <c r="C26" s="29" t="s">
        <v>45</v>
      </c>
      <c r="D26" s="45">
        <v>93.2281235556925</v>
      </c>
      <c r="E26" s="45">
        <v>5.956324141118472</v>
      </c>
      <c r="F26" s="48">
        <v>0.8155523031890312</v>
      </c>
      <c r="M26" s="45"/>
    </row>
    <row r="27" spans="3:13" ht="12">
      <c r="C27" s="29" t="s">
        <v>44</v>
      </c>
      <c r="D27" s="45">
        <v>74.2324627567717</v>
      </c>
      <c r="E27" s="45">
        <v>16.606193379266728</v>
      </c>
      <c r="F27" s="48">
        <v>9.161343863961593</v>
      </c>
      <c r="M27" s="45"/>
    </row>
    <row r="28" spans="3:13" ht="12">
      <c r="C28" s="29" t="s">
        <v>43</v>
      </c>
      <c r="D28" s="45">
        <v>53.05552835177749</v>
      </c>
      <c r="E28" s="45">
        <v>42.689256683968274</v>
      </c>
      <c r="F28" s="48">
        <v>4.255214964254236</v>
      </c>
      <c r="M28" s="45"/>
    </row>
    <row r="29" spans="3:13" ht="12">
      <c r="C29" s="29" t="s">
        <v>42</v>
      </c>
      <c r="D29" s="45">
        <v>54.495989492940566</v>
      </c>
      <c r="E29" s="45">
        <v>31.1365448660819</v>
      </c>
      <c r="F29" s="48">
        <v>14.367465640977532</v>
      </c>
      <c r="M29" s="45"/>
    </row>
    <row r="30" spans="3:13" ht="12">
      <c r="C30" s="29" t="s">
        <v>41</v>
      </c>
      <c r="D30" s="45">
        <v>66.97452425046566</v>
      </c>
      <c r="E30" s="45">
        <v>32.18020358151679</v>
      </c>
      <c r="F30" s="48">
        <v>0.8452721680175521</v>
      </c>
      <c r="M30" s="45"/>
    </row>
    <row r="31" spans="3:13" ht="12">
      <c r="C31" s="29" t="s">
        <v>40</v>
      </c>
      <c r="D31" s="45">
        <v>85.53334714490806</v>
      </c>
      <c r="E31" s="45">
        <v>7.657511813581222</v>
      </c>
      <c r="F31" s="48">
        <v>6.809141041510723</v>
      </c>
      <c r="M31" s="45"/>
    </row>
    <row r="32" spans="3:13" ht="12">
      <c r="C32" s="29" t="s">
        <v>39</v>
      </c>
      <c r="D32" s="45">
        <v>77.92274964544923</v>
      </c>
      <c r="E32" s="45">
        <v>21.683768527015378</v>
      </c>
      <c r="F32" s="48">
        <v>0.3934818275353856</v>
      </c>
      <c r="M32" s="45"/>
    </row>
    <row r="33" spans="3:13" ht="12">
      <c r="C33" s="29" t="s">
        <v>38</v>
      </c>
      <c r="D33" s="45">
        <v>88.65107525827763</v>
      </c>
      <c r="E33" s="45">
        <v>8.430730626727568</v>
      </c>
      <c r="F33" s="48">
        <v>2.918194114994805</v>
      </c>
      <c r="M33" s="45"/>
    </row>
    <row r="34" spans="3:13" ht="12">
      <c r="C34" s="29" t="s">
        <v>37</v>
      </c>
      <c r="D34" s="45">
        <v>81.24091273255988</v>
      </c>
      <c r="E34" s="45">
        <v>10.669564701344175</v>
      </c>
      <c r="F34" s="48">
        <v>8.089522566095962</v>
      </c>
      <c r="M34" s="45"/>
    </row>
    <row r="35" spans="3:13" ht="12">
      <c r="C35" s="29" t="s">
        <v>36</v>
      </c>
      <c r="D35" s="45">
        <v>86.98114571701706</v>
      </c>
      <c r="E35" s="45">
        <v>11.110932592122493</v>
      </c>
      <c r="F35" s="48">
        <v>1.9079216908604528</v>
      </c>
      <c r="M35" s="45"/>
    </row>
    <row r="36" spans="3:13" ht="12">
      <c r="C36" s="29" t="s">
        <v>35</v>
      </c>
      <c r="D36" s="45">
        <v>67.81181248942292</v>
      </c>
      <c r="E36" s="45">
        <v>30.123540362159417</v>
      </c>
      <c r="F36" s="48">
        <v>2.0646471484176683</v>
      </c>
      <c r="M36" s="45"/>
    </row>
    <row r="37" spans="3:13" ht="12">
      <c r="C37" s="29" t="s">
        <v>34</v>
      </c>
      <c r="D37" s="45">
        <v>81.11815829511693</v>
      </c>
      <c r="E37" s="45">
        <v>17.628789227348232</v>
      </c>
      <c r="F37" s="48">
        <v>1.2530524775348473</v>
      </c>
      <c r="M37" s="45"/>
    </row>
    <row r="38" spans="3:13" ht="12">
      <c r="C38" s="29" t="s">
        <v>33</v>
      </c>
      <c r="D38" s="45">
        <v>72.4962284429632</v>
      </c>
      <c r="E38" s="45">
        <v>24.15001429740576</v>
      </c>
      <c r="F38" s="48">
        <v>3.3537572596310286</v>
      </c>
      <c r="M38" s="45"/>
    </row>
    <row r="39" spans="3:13" ht="12">
      <c r="C39" s="29" t="s">
        <v>32</v>
      </c>
      <c r="D39" s="45">
        <v>68.38706743667863</v>
      </c>
      <c r="E39" s="45">
        <v>16.011095448137873</v>
      </c>
      <c r="F39" s="48">
        <v>15.601837115183487</v>
      </c>
      <c r="M39" s="45"/>
    </row>
    <row r="40" spans="3:6" ht="12">
      <c r="C40" s="29" t="s">
        <v>31</v>
      </c>
      <c r="D40" s="70">
        <v>48.00286896241356</v>
      </c>
      <c r="E40" s="70">
        <v>47.98977905094896</v>
      </c>
      <c r="F40" s="70">
        <v>4.007351986637472</v>
      </c>
    </row>
    <row r="41" spans="1:15" ht="12">
      <c r="A41" s="17" t="s">
        <v>22</v>
      </c>
      <c r="D41" s="71"/>
      <c r="E41" s="71"/>
      <c r="F41" s="71"/>
      <c r="G41" s="23"/>
      <c r="H41" s="23"/>
      <c r="I41" s="23"/>
      <c r="M41" s="23"/>
      <c r="N41" s="23"/>
      <c r="O41" s="23"/>
    </row>
    <row r="42" spans="3:6" ht="12">
      <c r="C42" s="29" t="s">
        <v>30</v>
      </c>
      <c r="D42" s="70">
        <v>75.00002021285769</v>
      </c>
      <c r="E42" s="70">
        <v>20.720661367527</v>
      </c>
      <c r="F42" s="71">
        <v>4.279318419615306</v>
      </c>
    </row>
    <row r="43" spans="4:6" s="22" customFormat="1" ht="33.75" customHeight="1">
      <c r="D43" s="49"/>
      <c r="E43" s="49"/>
      <c r="F43" s="49"/>
    </row>
    <row r="44" spans="4:6" s="22" customFormat="1" ht="22.5" customHeight="1">
      <c r="D44" s="50"/>
      <c r="E44" s="50"/>
      <c r="F44" s="50"/>
    </row>
    <row r="45" spans="9:11" ht="12">
      <c r="I45" s="69"/>
      <c r="J45" s="69"/>
      <c r="K45" s="69"/>
    </row>
    <row r="46" spans="9:11" ht="12">
      <c r="I46" s="69"/>
      <c r="J46" s="69"/>
      <c r="K46" s="69"/>
    </row>
    <row r="47" spans="9:11" ht="12">
      <c r="I47" s="69"/>
      <c r="J47" s="69"/>
      <c r="K47" s="69"/>
    </row>
    <row r="48" spans="9:11" ht="12">
      <c r="I48" s="69"/>
      <c r="J48" s="69"/>
      <c r="K48" s="69"/>
    </row>
    <row r="49" spans="1:11" ht="12">
      <c r="A49" s="4"/>
      <c r="I49" s="69"/>
      <c r="J49" s="69"/>
      <c r="K49" s="69"/>
    </row>
    <row r="50" spans="1:11" ht="12">
      <c r="A50" s="22"/>
      <c r="I50" s="69"/>
      <c r="J50" s="69"/>
      <c r="K50" s="69"/>
    </row>
    <row r="51" spans="9:11" ht="12">
      <c r="I51" s="69"/>
      <c r="J51" s="69"/>
      <c r="K51" s="69"/>
    </row>
    <row r="52" spans="9:11" ht="12">
      <c r="I52" s="69"/>
      <c r="J52" s="69"/>
      <c r="K52" s="69"/>
    </row>
    <row r="53" spans="9:11" ht="12">
      <c r="I53" s="69"/>
      <c r="J53" s="69"/>
      <c r="K53" s="69"/>
    </row>
    <row r="54" spans="9:11" ht="12">
      <c r="I54" s="69"/>
      <c r="J54" s="69"/>
      <c r="K54" s="69"/>
    </row>
    <row r="55" spans="9:11" ht="12">
      <c r="I55" s="69"/>
      <c r="J55" s="69"/>
      <c r="K55" s="69"/>
    </row>
    <row r="56" spans="9:11" ht="12">
      <c r="I56" s="69"/>
      <c r="J56" s="69"/>
      <c r="K56" s="69"/>
    </row>
    <row r="57" spans="9:11" ht="12">
      <c r="I57" s="69"/>
      <c r="J57" s="69"/>
      <c r="K57" s="69"/>
    </row>
    <row r="58" spans="9:11" ht="12">
      <c r="I58" s="69"/>
      <c r="J58" s="69"/>
      <c r="K58" s="69"/>
    </row>
    <row r="59" spans="9:11" ht="12">
      <c r="I59" s="69"/>
      <c r="J59" s="69"/>
      <c r="K59" s="69"/>
    </row>
    <row r="60" spans="9:11" ht="12">
      <c r="I60" s="69"/>
      <c r="J60" s="69"/>
      <c r="K60" s="69"/>
    </row>
    <row r="61" spans="9:11" ht="12">
      <c r="I61" s="69"/>
      <c r="J61" s="69"/>
      <c r="K61" s="69"/>
    </row>
    <row r="62" spans="9:11" ht="12">
      <c r="I62" s="69"/>
      <c r="J62" s="69"/>
      <c r="K62" s="69"/>
    </row>
    <row r="63" spans="9:11" ht="12">
      <c r="I63" s="69"/>
      <c r="J63" s="69"/>
      <c r="K63" s="69"/>
    </row>
    <row r="64" spans="9:11" ht="12">
      <c r="I64" s="69"/>
      <c r="J64" s="69"/>
      <c r="K64" s="69"/>
    </row>
    <row r="65" spans="9:11" ht="12">
      <c r="I65" s="69"/>
      <c r="J65" s="69"/>
      <c r="K65" s="69"/>
    </row>
    <row r="66" spans="9:11" ht="12">
      <c r="I66" s="69"/>
      <c r="J66" s="69"/>
      <c r="K66" s="69"/>
    </row>
    <row r="67" spans="9:11" ht="12">
      <c r="I67" s="69"/>
      <c r="J67" s="69"/>
      <c r="K67" s="69"/>
    </row>
    <row r="68" spans="9:11" ht="12">
      <c r="I68" s="69"/>
      <c r="J68" s="69"/>
      <c r="K68" s="69"/>
    </row>
    <row r="69" spans="9:11" ht="12">
      <c r="I69" s="69"/>
      <c r="J69" s="69"/>
      <c r="K69" s="69"/>
    </row>
    <row r="70" spans="9:11" ht="12">
      <c r="I70" s="69"/>
      <c r="J70" s="69"/>
      <c r="K70" s="69"/>
    </row>
    <row r="71" spans="9:11" ht="12">
      <c r="I71" s="69"/>
      <c r="J71" s="69"/>
      <c r="K71" s="69"/>
    </row>
    <row r="72" spans="9:11" ht="12">
      <c r="I72" s="69"/>
      <c r="J72" s="69"/>
      <c r="K72" s="69"/>
    </row>
    <row r="73" spans="9:11" ht="12">
      <c r="I73" s="69"/>
      <c r="J73" s="69"/>
      <c r="K73" s="69"/>
    </row>
    <row r="74" spans="9:11" ht="12">
      <c r="I74" s="69"/>
      <c r="J74" s="69"/>
      <c r="K74" s="69"/>
    </row>
    <row r="75" spans="9:11" ht="12">
      <c r="I75" s="69"/>
      <c r="J75" s="69"/>
      <c r="K75" s="69"/>
    </row>
    <row r="76" spans="9:11" ht="12">
      <c r="I76" s="69"/>
      <c r="J76" s="69"/>
      <c r="K76" s="6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showGridLines="0" workbookViewId="0" topLeftCell="A2">
      <selection activeCell="K38" sqref="K38"/>
    </sheetView>
  </sheetViews>
  <sheetFormatPr defaultColWidth="9.140625" defaultRowHeight="12"/>
  <cols>
    <col min="1" max="1" width="14.140625" style="29" customWidth="1"/>
    <col min="2" max="7" width="14.28125" style="29" customWidth="1"/>
    <col min="8" max="8" width="12.421875" style="29" customWidth="1"/>
    <col min="9" max="9" width="13.7109375" style="29" customWidth="1"/>
    <col min="10" max="19" width="9.57421875" style="29" customWidth="1"/>
    <col min="20" max="20" width="10.421875" style="29" customWidth="1"/>
    <col min="21" max="21" width="1.57421875" style="29" customWidth="1"/>
    <col min="22" max="16384" width="9.140625" style="29" customWidth="1"/>
  </cols>
  <sheetData>
    <row r="1" spans="20:22" ht="12">
      <c r="T1" s="2"/>
      <c r="U1" s="2"/>
      <c r="V1" s="2"/>
    </row>
    <row r="2" spans="20:22" ht="12">
      <c r="T2" s="2"/>
      <c r="U2" s="2"/>
      <c r="V2" s="2"/>
    </row>
    <row r="3" spans="1:22" ht="12">
      <c r="A3" s="4"/>
      <c r="T3" s="2"/>
      <c r="U3" s="2"/>
      <c r="V3" s="2"/>
    </row>
    <row r="4" spans="1:22" ht="12">
      <c r="A4" s="4"/>
      <c r="T4" s="2"/>
      <c r="U4" s="2"/>
      <c r="V4" s="2"/>
    </row>
    <row r="5" ht="12"/>
    <row r="6" spans="1:40" s="9" customFormat="1" ht="13.5">
      <c r="A6" s="52" t="s">
        <v>75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3" ht="12">
      <c r="A7" s="21" t="s">
        <v>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</row>
    <row r="8" spans="1:20" ht="12">
      <c r="A8" s="11"/>
      <c r="B8" s="46"/>
      <c r="C8" s="46"/>
      <c r="D8" s="46"/>
      <c r="E8" s="46"/>
      <c r="F8" s="46"/>
      <c r="G8" s="46"/>
      <c r="T8" s="11"/>
    </row>
    <row r="9" spans="1:20" ht="12">
      <c r="A9" s="9"/>
      <c r="B9" s="106" t="s">
        <v>18</v>
      </c>
      <c r="C9" s="106"/>
      <c r="D9" s="106"/>
      <c r="E9" s="106"/>
      <c r="F9" s="106"/>
      <c r="G9" s="106"/>
      <c r="H9" s="12"/>
      <c r="T9" s="9"/>
    </row>
    <row r="10" spans="1:20" ht="108">
      <c r="A10" s="32"/>
      <c r="B10" s="30" t="s">
        <v>16</v>
      </c>
      <c r="C10" s="30" t="s">
        <v>26</v>
      </c>
      <c r="D10" s="30" t="s">
        <v>27</v>
      </c>
      <c r="E10" s="30" t="s">
        <v>9</v>
      </c>
      <c r="F10" s="30" t="s">
        <v>67</v>
      </c>
      <c r="G10" s="30" t="s">
        <v>17</v>
      </c>
      <c r="H10" s="30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32"/>
    </row>
    <row r="11" spans="1:20" ht="12">
      <c r="A11" s="32" t="s">
        <v>60</v>
      </c>
      <c r="B11" s="54">
        <v>1.7</v>
      </c>
      <c r="C11" s="54">
        <v>1522.67</v>
      </c>
      <c r="D11" s="54">
        <v>1099.28</v>
      </c>
      <c r="E11" s="54">
        <v>2296.56</v>
      </c>
      <c r="F11" s="54">
        <v>24.99</v>
      </c>
      <c r="G11" s="55">
        <v>0</v>
      </c>
      <c r="H11" s="56">
        <f>C11*100/(C11+D11)</f>
        <v>58.073952592536095</v>
      </c>
      <c r="I11" s="57">
        <f>D11*100/(C11+D11)</f>
        <v>41.92604740746391</v>
      </c>
      <c r="J11" s="32"/>
      <c r="K11" s="57"/>
      <c r="L11" s="23"/>
      <c r="M11" s="23"/>
      <c r="N11" s="23"/>
      <c r="O11" s="23"/>
      <c r="P11" s="23"/>
      <c r="Q11" s="23"/>
      <c r="R11" s="23"/>
      <c r="S11" s="23"/>
      <c r="T11" s="32"/>
    </row>
    <row r="12" spans="1:20" ht="12">
      <c r="A12" s="33" t="s">
        <v>59</v>
      </c>
      <c r="B12" s="54">
        <v>54.43</v>
      </c>
      <c r="C12" s="54">
        <v>293.49000000000007</v>
      </c>
      <c r="D12" s="54">
        <v>242.61</v>
      </c>
      <c r="E12" s="54">
        <v>356.92</v>
      </c>
      <c r="F12" s="54">
        <v>35.3</v>
      </c>
      <c r="G12" s="55">
        <v>0</v>
      </c>
      <c r="H12" s="56">
        <f aca="true" t="shared" si="0" ref="H12:H36">C12*100/(C12+D12)</f>
        <v>54.74538332400672</v>
      </c>
      <c r="I12" s="57">
        <f aca="true" t="shared" si="1" ref="I12:I36">D12*100/(C12+D12)</f>
        <v>45.254616675993276</v>
      </c>
      <c r="J12" s="32"/>
      <c r="K12" s="57"/>
      <c r="L12" s="23"/>
      <c r="M12" s="23"/>
      <c r="N12" s="23"/>
      <c r="O12" s="23"/>
      <c r="P12" s="23"/>
      <c r="Q12" s="23"/>
      <c r="R12" s="23"/>
      <c r="S12" s="23"/>
      <c r="T12" s="33"/>
    </row>
    <row r="13" spans="1:20" ht="12">
      <c r="A13" s="32" t="s">
        <v>58</v>
      </c>
      <c r="B13" s="55">
        <v>130.01</v>
      </c>
      <c r="C13" s="55">
        <v>1897.41</v>
      </c>
      <c r="D13" s="55">
        <v>590.16</v>
      </c>
      <c r="E13" s="55">
        <v>727.98</v>
      </c>
      <c r="F13" s="55">
        <v>58.72</v>
      </c>
      <c r="G13" s="55">
        <v>0</v>
      </c>
      <c r="H13" s="56">
        <f t="shared" si="0"/>
        <v>76.27564249448257</v>
      </c>
      <c r="I13" s="57">
        <f t="shared" si="1"/>
        <v>23.724357505517432</v>
      </c>
      <c r="J13" s="32"/>
      <c r="K13" s="57"/>
      <c r="L13" s="23"/>
      <c r="M13" s="23"/>
      <c r="N13" s="23"/>
      <c r="O13" s="23"/>
      <c r="P13" s="23"/>
      <c r="Q13" s="23"/>
      <c r="R13" s="23"/>
      <c r="S13" s="23"/>
      <c r="T13" s="32"/>
    </row>
    <row r="14" spans="1:20" ht="12">
      <c r="A14" s="32" t="s">
        <v>57</v>
      </c>
      <c r="B14" s="55">
        <v>108.04</v>
      </c>
      <c r="C14" s="13">
        <v>2047.8400000000001</v>
      </c>
      <c r="D14" s="55">
        <v>358.42</v>
      </c>
      <c r="E14" s="55">
        <v>3444.42</v>
      </c>
      <c r="F14" s="55">
        <v>0</v>
      </c>
      <c r="G14" s="55">
        <v>0</v>
      </c>
      <c r="H14" s="56">
        <f t="shared" si="0"/>
        <v>85.10468527923</v>
      </c>
      <c r="I14" s="57">
        <f t="shared" si="1"/>
        <v>14.89531472076999</v>
      </c>
      <c r="J14" s="33"/>
      <c r="K14" s="57"/>
      <c r="L14" s="23"/>
      <c r="M14" s="23"/>
      <c r="N14" s="23"/>
      <c r="O14" s="23"/>
      <c r="P14" s="23"/>
      <c r="Q14" s="23"/>
      <c r="R14" s="23"/>
      <c r="S14" s="23"/>
      <c r="T14" s="32"/>
    </row>
    <row r="15" spans="1:20" ht="12">
      <c r="A15" s="32" t="s">
        <v>56</v>
      </c>
      <c r="B15" s="55">
        <v>1734.63</v>
      </c>
      <c r="C15" s="55">
        <v>15063.15</v>
      </c>
      <c r="D15" s="55">
        <v>5358.55</v>
      </c>
      <c r="E15" s="55">
        <v>26144.46</v>
      </c>
      <c r="F15" s="55">
        <v>665.22</v>
      </c>
      <c r="G15" s="55">
        <v>0</v>
      </c>
      <c r="H15" s="56">
        <f t="shared" si="0"/>
        <v>73.76050965394653</v>
      </c>
      <c r="I15" s="57">
        <f t="shared" si="1"/>
        <v>26.23949034605346</v>
      </c>
      <c r="J15" s="33"/>
      <c r="K15" s="57"/>
      <c r="L15" s="23"/>
      <c r="M15" s="23"/>
      <c r="N15" s="23"/>
      <c r="O15" s="23"/>
      <c r="P15" s="23"/>
      <c r="Q15" s="23"/>
      <c r="R15" s="23"/>
      <c r="S15" s="23"/>
      <c r="T15" s="32"/>
    </row>
    <row r="16" spans="1:20" ht="12">
      <c r="A16" s="32" t="s">
        <v>55</v>
      </c>
      <c r="B16" s="55">
        <v>13.59</v>
      </c>
      <c r="C16" s="55">
        <v>114.16000000000001</v>
      </c>
      <c r="D16" s="55">
        <v>115.46</v>
      </c>
      <c r="E16" s="55">
        <v>136.16</v>
      </c>
      <c r="F16" s="55">
        <v>11.49</v>
      </c>
      <c r="G16" s="55">
        <v>0</v>
      </c>
      <c r="H16" s="56">
        <f t="shared" si="0"/>
        <v>49.71692361292571</v>
      </c>
      <c r="I16" s="57">
        <f t="shared" si="1"/>
        <v>50.283076387074296</v>
      </c>
      <c r="J16" s="33"/>
      <c r="K16" s="57"/>
      <c r="L16" s="23"/>
      <c r="M16" s="23"/>
      <c r="N16" s="23"/>
      <c r="O16" s="23"/>
      <c r="P16" s="23"/>
      <c r="Q16" s="23"/>
      <c r="R16" s="23"/>
      <c r="S16" s="23"/>
      <c r="T16" s="32"/>
    </row>
    <row r="17" spans="1:20" ht="12">
      <c r="A17" s="33" t="s">
        <v>54</v>
      </c>
      <c r="B17" s="55">
        <v>42.45</v>
      </c>
      <c r="C17" s="55">
        <v>512.83</v>
      </c>
      <c r="D17" s="55">
        <v>451.9</v>
      </c>
      <c r="E17" s="55">
        <v>1512.59</v>
      </c>
      <c r="F17" s="55">
        <v>36.45</v>
      </c>
      <c r="G17" s="55">
        <v>1.37</v>
      </c>
      <c r="H17" s="56">
        <f t="shared" si="0"/>
        <v>53.15787837011393</v>
      </c>
      <c r="I17" s="57">
        <f t="shared" si="1"/>
        <v>46.84212162988608</v>
      </c>
      <c r="J17" s="23"/>
      <c r="K17" s="57"/>
      <c r="L17" s="23"/>
      <c r="M17" s="23"/>
      <c r="N17" s="23"/>
      <c r="O17" s="23"/>
      <c r="P17" s="23"/>
      <c r="Q17" s="23"/>
      <c r="R17" s="23"/>
      <c r="S17" s="23"/>
      <c r="T17" s="33"/>
    </row>
    <row r="18" spans="1:20" ht="12">
      <c r="A18" s="33" t="s">
        <v>53</v>
      </c>
      <c r="B18" s="55">
        <v>44.13</v>
      </c>
      <c r="C18" s="55">
        <v>1642.07</v>
      </c>
      <c r="D18" s="55">
        <v>136.73</v>
      </c>
      <c r="E18" s="55">
        <v>2389.07</v>
      </c>
      <c r="F18" s="55">
        <v>0</v>
      </c>
      <c r="G18" s="55">
        <v>108</v>
      </c>
      <c r="H18" s="56">
        <f t="shared" si="0"/>
        <v>92.31335731954127</v>
      </c>
      <c r="I18" s="57">
        <f t="shared" si="1"/>
        <v>7.6866426804587356</v>
      </c>
      <c r="J18" s="32"/>
      <c r="K18" s="57"/>
      <c r="L18" s="23"/>
      <c r="M18" s="23"/>
      <c r="N18" s="23"/>
      <c r="O18" s="23"/>
      <c r="P18" s="23"/>
      <c r="Q18" s="23"/>
      <c r="R18" s="23"/>
      <c r="S18" s="23"/>
      <c r="T18" s="33"/>
    </row>
    <row r="19" spans="1:20" ht="12">
      <c r="A19" s="32" t="s">
        <v>52</v>
      </c>
      <c r="B19" s="54">
        <v>114.4</v>
      </c>
      <c r="C19" s="55">
        <v>3255.7</v>
      </c>
      <c r="D19" s="55">
        <v>2682.4</v>
      </c>
      <c r="E19" s="55">
        <v>7585.5</v>
      </c>
      <c r="F19" s="55">
        <v>0</v>
      </c>
      <c r="G19" s="55">
        <v>0</v>
      </c>
      <c r="H19" s="56">
        <f t="shared" si="0"/>
        <v>54.827301662147825</v>
      </c>
      <c r="I19" s="57">
        <f t="shared" si="1"/>
        <v>45.172698337852175</v>
      </c>
      <c r="J19" s="33"/>
      <c r="K19" s="57"/>
      <c r="L19" s="23"/>
      <c r="M19" s="23"/>
      <c r="N19" s="23"/>
      <c r="O19" s="23"/>
      <c r="P19" s="23"/>
      <c r="Q19" s="23"/>
      <c r="R19" s="23"/>
      <c r="S19" s="23"/>
      <c r="T19" s="32"/>
    </row>
    <row r="20" spans="1:20" ht="12">
      <c r="A20" s="33" t="s">
        <v>49</v>
      </c>
      <c r="B20" s="55">
        <v>530.69</v>
      </c>
      <c r="C20" s="55">
        <v>10777.27</v>
      </c>
      <c r="D20" s="55">
        <v>3886.77</v>
      </c>
      <c r="E20" s="55">
        <v>15803.5</v>
      </c>
      <c r="F20" s="55">
        <v>1595.76</v>
      </c>
      <c r="G20" s="55">
        <v>0</v>
      </c>
      <c r="H20" s="56">
        <f t="shared" si="0"/>
        <v>73.49454856915284</v>
      </c>
      <c r="I20" s="57">
        <f t="shared" si="1"/>
        <v>26.50545143084716</v>
      </c>
      <c r="J20" s="23"/>
      <c r="K20" s="57"/>
      <c r="L20" s="23"/>
      <c r="M20" s="23"/>
      <c r="N20" s="23"/>
      <c r="O20" s="23"/>
      <c r="P20" s="23"/>
      <c r="Q20" s="23"/>
      <c r="R20" s="23"/>
      <c r="S20" s="23"/>
      <c r="T20" s="33"/>
    </row>
    <row r="21" spans="1:20" ht="12">
      <c r="A21" s="32" t="s">
        <v>47</v>
      </c>
      <c r="B21" s="54">
        <v>30.1</v>
      </c>
      <c r="C21" s="55">
        <v>112.11999999999999</v>
      </c>
      <c r="D21" s="55">
        <v>70.76</v>
      </c>
      <c r="E21" s="55">
        <v>177.92</v>
      </c>
      <c r="F21" s="55">
        <v>0</v>
      </c>
      <c r="G21" s="55">
        <v>0</v>
      </c>
      <c r="H21" s="56">
        <f t="shared" si="0"/>
        <v>61.30796150481189</v>
      </c>
      <c r="I21" s="57">
        <f t="shared" si="1"/>
        <v>38.69203849518811</v>
      </c>
      <c r="J21" s="32"/>
      <c r="K21" s="57"/>
      <c r="L21" s="23"/>
      <c r="M21" s="23"/>
      <c r="N21" s="23"/>
      <c r="O21" s="23"/>
      <c r="P21" s="23"/>
      <c r="Q21" s="23"/>
      <c r="R21" s="23"/>
      <c r="S21" s="23"/>
      <c r="T21" s="32"/>
    </row>
    <row r="22" spans="1:20" ht="12">
      <c r="A22" s="32" t="s">
        <v>46</v>
      </c>
      <c r="B22" s="54">
        <v>36.92</v>
      </c>
      <c r="C22" s="55">
        <v>133.74</v>
      </c>
      <c r="D22" s="55">
        <v>73.42</v>
      </c>
      <c r="E22" s="55">
        <v>253.03</v>
      </c>
      <c r="F22" s="55">
        <v>0</v>
      </c>
      <c r="G22" s="55">
        <v>0</v>
      </c>
      <c r="H22" s="56">
        <f t="shared" si="0"/>
        <v>64.55879513419578</v>
      </c>
      <c r="I22" s="57">
        <f t="shared" si="1"/>
        <v>35.4412048658042</v>
      </c>
      <c r="J22" s="23"/>
      <c r="K22" s="57"/>
      <c r="L22" s="23"/>
      <c r="M22" s="23"/>
      <c r="N22" s="23"/>
      <c r="O22" s="23"/>
      <c r="P22" s="23"/>
      <c r="Q22" s="23"/>
      <c r="R22" s="23"/>
      <c r="S22" s="23"/>
      <c r="T22" s="32"/>
    </row>
    <row r="23" spans="1:20" ht="12">
      <c r="A23" s="23" t="s">
        <v>45</v>
      </c>
      <c r="B23" s="55">
        <v>5.21</v>
      </c>
      <c r="C23" s="55">
        <v>142.63</v>
      </c>
      <c r="D23" s="55">
        <v>0</v>
      </c>
      <c r="E23" s="55">
        <v>323.6</v>
      </c>
      <c r="F23" s="55">
        <v>339.59</v>
      </c>
      <c r="G23" s="55">
        <v>0</v>
      </c>
      <c r="H23" s="56">
        <f t="shared" si="0"/>
        <v>100</v>
      </c>
      <c r="I23" s="57">
        <f t="shared" si="1"/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2">
      <c r="A24" s="23" t="s">
        <v>44</v>
      </c>
      <c r="B24" s="55">
        <v>107.42</v>
      </c>
      <c r="C24" s="55">
        <v>490.2799999999999</v>
      </c>
      <c r="D24" s="55">
        <v>281.22</v>
      </c>
      <c r="E24" s="55">
        <v>1070.54</v>
      </c>
      <c r="F24" s="55">
        <v>0</v>
      </c>
      <c r="G24" s="55">
        <v>0</v>
      </c>
      <c r="H24" s="56">
        <f t="shared" si="0"/>
        <v>63.54893065456901</v>
      </c>
      <c r="I24" s="57">
        <f t="shared" si="1"/>
        <v>36.45106934543098</v>
      </c>
      <c r="Q24" s="23"/>
      <c r="R24" s="23"/>
      <c r="S24" s="23"/>
      <c r="T24" s="23"/>
    </row>
    <row r="25" spans="1:30" ht="12">
      <c r="A25" s="23" t="s">
        <v>43</v>
      </c>
      <c r="B25" s="55">
        <v>1.5483752276613754</v>
      </c>
      <c r="C25" s="55">
        <v>38.26785597813134</v>
      </c>
      <c r="D25" s="55">
        <v>10.859943578451562</v>
      </c>
      <c r="E25" s="55">
        <v>17.39</v>
      </c>
      <c r="F25" s="55">
        <v>38.69</v>
      </c>
      <c r="G25" s="55">
        <v>0.58</v>
      </c>
      <c r="H25" s="56">
        <f t="shared" si="0"/>
        <v>77.89450438148846</v>
      </c>
      <c r="I25" s="57">
        <f t="shared" si="1"/>
        <v>22.105495618511533</v>
      </c>
      <c r="Q25" s="23"/>
      <c r="R25" s="23"/>
      <c r="S25" s="23"/>
      <c r="T25" s="23"/>
      <c r="AD25" s="23"/>
    </row>
    <row r="26" spans="1:20" ht="12">
      <c r="A26" s="23" t="s">
        <v>42</v>
      </c>
      <c r="B26" s="55">
        <v>331</v>
      </c>
      <c r="C26" s="55">
        <v>3692</v>
      </c>
      <c r="D26" s="55">
        <v>1091</v>
      </c>
      <c r="E26" s="55">
        <v>6322</v>
      </c>
      <c r="F26" s="55">
        <v>489</v>
      </c>
      <c r="G26" s="55">
        <v>89</v>
      </c>
      <c r="H26" s="56">
        <f t="shared" si="0"/>
        <v>77.1900480869747</v>
      </c>
      <c r="I26" s="57">
        <f t="shared" si="1"/>
        <v>22.809951913025298</v>
      </c>
      <c r="Q26" s="23"/>
      <c r="R26" s="23"/>
      <c r="S26" s="23"/>
      <c r="T26" s="23"/>
    </row>
    <row r="27" spans="1:20" ht="12">
      <c r="A27" s="23" t="s">
        <v>41</v>
      </c>
      <c r="B27" s="55">
        <v>294.88</v>
      </c>
      <c r="C27" s="55">
        <v>1761.57</v>
      </c>
      <c r="D27" s="55">
        <v>991.19</v>
      </c>
      <c r="E27" s="55">
        <v>1956.63</v>
      </c>
      <c r="F27" s="55">
        <v>0</v>
      </c>
      <c r="G27" s="55">
        <v>0</v>
      </c>
      <c r="H27" s="56">
        <f t="shared" si="0"/>
        <v>63.99286534241997</v>
      </c>
      <c r="I27" s="57">
        <f t="shared" si="1"/>
        <v>36.007134657580025</v>
      </c>
      <c r="Q27" s="23"/>
      <c r="R27" s="23"/>
      <c r="S27" s="23"/>
      <c r="T27" s="23"/>
    </row>
    <row r="28" spans="1:20" ht="12">
      <c r="A28" s="23" t="s">
        <v>39</v>
      </c>
      <c r="B28" s="55">
        <v>59.79</v>
      </c>
      <c r="C28" s="55">
        <v>1016.86</v>
      </c>
      <c r="D28" s="55">
        <v>560.1</v>
      </c>
      <c r="E28" s="55">
        <v>1344.71</v>
      </c>
      <c r="F28" s="55">
        <v>21.67</v>
      </c>
      <c r="G28" s="55">
        <v>16.05</v>
      </c>
      <c r="H28" s="56">
        <f t="shared" si="0"/>
        <v>64.4822950487013</v>
      </c>
      <c r="I28" s="57">
        <f t="shared" si="1"/>
        <v>35.517704951298704</v>
      </c>
      <c r="Q28" s="23"/>
      <c r="R28" s="23"/>
      <c r="S28" s="23"/>
      <c r="T28" s="23"/>
    </row>
    <row r="29" spans="1:20" ht="12">
      <c r="A29" s="23" t="s">
        <v>38</v>
      </c>
      <c r="B29" s="55">
        <v>37.59</v>
      </c>
      <c r="C29" s="55">
        <v>888.19</v>
      </c>
      <c r="D29" s="55">
        <v>457.21</v>
      </c>
      <c r="E29" s="55">
        <v>864.7</v>
      </c>
      <c r="F29" s="55">
        <v>0</v>
      </c>
      <c r="G29" s="55">
        <v>0</v>
      </c>
      <c r="H29" s="56">
        <f t="shared" si="0"/>
        <v>66.01679797829641</v>
      </c>
      <c r="I29" s="57">
        <f t="shared" si="1"/>
        <v>33.98320202170358</v>
      </c>
      <c r="Q29" s="23"/>
      <c r="R29" s="23"/>
      <c r="S29" s="23"/>
      <c r="T29" s="23"/>
    </row>
    <row r="30" spans="1:30" ht="12">
      <c r="A30" s="23" t="s">
        <v>37</v>
      </c>
      <c r="B30" s="55">
        <v>0.01</v>
      </c>
      <c r="C30" s="55">
        <v>222.05</v>
      </c>
      <c r="D30" s="55">
        <v>47.26</v>
      </c>
      <c r="E30" s="55">
        <v>675.5</v>
      </c>
      <c r="F30" s="55">
        <v>0</v>
      </c>
      <c r="G30" s="55">
        <v>73.83</v>
      </c>
      <c r="H30" s="56">
        <f t="shared" si="0"/>
        <v>82.4514500018566</v>
      </c>
      <c r="I30" s="57">
        <f t="shared" si="1"/>
        <v>17.548549998143404</v>
      </c>
      <c r="Q30" s="23"/>
      <c r="R30" s="23"/>
      <c r="S30" s="23"/>
      <c r="T30" s="23"/>
      <c r="AB30" s="31"/>
      <c r="AC30" s="31"/>
      <c r="AD30" s="31"/>
    </row>
    <row r="31" spans="1:19" ht="13.5">
      <c r="A31" s="29" t="s">
        <v>71</v>
      </c>
      <c r="B31" s="54">
        <v>0.35</v>
      </c>
      <c r="C31" s="55">
        <v>1137.97</v>
      </c>
      <c r="D31" s="55">
        <v>6.87</v>
      </c>
      <c r="E31" s="55">
        <v>0</v>
      </c>
      <c r="F31" s="55">
        <v>0</v>
      </c>
      <c r="G31" s="55">
        <v>1.19</v>
      </c>
      <c r="H31" s="56">
        <f t="shared" si="0"/>
        <v>99.39991614548758</v>
      </c>
      <c r="I31" s="57">
        <f t="shared" si="1"/>
        <v>0.600083854512421</v>
      </c>
      <c r="J31" s="23"/>
      <c r="K31" s="23"/>
      <c r="M31" s="23"/>
      <c r="N31" s="23"/>
      <c r="O31" s="23"/>
      <c r="P31" s="23"/>
      <c r="Q31" s="23"/>
      <c r="R31" s="23"/>
      <c r="S31" s="23"/>
    </row>
    <row r="32" spans="1:20" ht="12">
      <c r="A32" s="46" t="s">
        <v>35</v>
      </c>
      <c r="B32" s="29">
        <v>121.4</v>
      </c>
      <c r="C32" s="29">
        <v>1813.62</v>
      </c>
      <c r="D32" s="29">
        <v>728.11</v>
      </c>
      <c r="E32" s="29">
        <v>1214.09</v>
      </c>
      <c r="F32" s="29">
        <v>0</v>
      </c>
      <c r="G32" s="29">
        <v>0</v>
      </c>
      <c r="H32" s="56">
        <f t="shared" si="0"/>
        <v>71.35376298820096</v>
      </c>
      <c r="I32" s="57">
        <f t="shared" si="1"/>
        <v>28.64623701179905</v>
      </c>
      <c r="J32" s="23"/>
      <c r="K32" s="23"/>
      <c r="M32" s="23"/>
      <c r="N32" s="23"/>
      <c r="O32" s="23"/>
      <c r="P32" s="23"/>
      <c r="Q32" s="23"/>
      <c r="R32" s="23"/>
      <c r="S32" s="23"/>
      <c r="T32" s="46"/>
    </row>
    <row r="33" spans="1:19" ht="12">
      <c r="A33" s="23" t="s">
        <v>34</v>
      </c>
      <c r="B33" s="23">
        <v>271.55</v>
      </c>
      <c r="C33" s="23">
        <v>2926.98</v>
      </c>
      <c r="D33" s="23">
        <v>1172.56</v>
      </c>
      <c r="E33" s="23">
        <v>3473.28</v>
      </c>
      <c r="F33" s="23">
        <v>9.08</v>
      </c>
      <c r="G33" s="23">
        <v>0</v>
      </c>
      <c r="H33" s="56">
        <f t="shared" si="0"/>
        <v>71.39776657868931</v>
      </c>
      <c r="I33" s="57">
        <f t="shared" si="1"/>
        <v>28.602233421310682</v>
      </c>
      <c r="J33" s="23"/>
      <c r="K33" s="23"/>
      <c r="M33" s="23"/>
      <c r="N33" s="23"/>
      <c r="P33" s="23"/>
      <c r="Q33" s="23"/>
      <c r="R33" s="23"/>
      <c r="S33" s="23"/>
    </row>
    <row r="34" spans="1:9" ht="12">
      <c r="A34" s="29" t="s">
        <v>33</v>
      </c>
      <c r="B34" s="29">
        <v>921.09</v>
      </c>
      <c r="C34" s="29">
        <v>13559.1</v>
      </c>
      <c r="D34" s="29">
        <v>3577.88</v>
      </c>
      <c r="E34" s="29">
        <v>15316.84</v>
      </c>
      <c r="F34" s="29">
        <v>64.04</v>
      </c>
      <c r="G34" s="29">
        <v>392.91</v>
      </c>
      <c r="H34" s="56">
        <f t="shared" si="0"/>
        <v>79.12187561635714</v>
      </c>
      <c r="I34" s="57">
        <f t="shared" si="1"/>
        <v>20.87812438364286</v>
      </c>
    </row>
    <row r="35" spans="1:12" ht="12">
      <c r="A35" s="29" t="s">
        <v>31</v>
      </c>
      <c r="B35" s="29">
        <v>124.98</v>
      </c>
      <c r="C35" s="29">
        <v>1701.05</v>
      </c>
      <c r="D35" s="29">
        <v>654.14</v>
      </c>
      <c r="E35" s="29">
        <v>1877.61</v>
      </c>
      <c r="F35" s="29">
        <v>0</v>
      </c>
      <c r="G35" s="29">
        <v>97.52</v>
      </c>
      <c r="H35" s="56">
        <f t="shared" si="0"/>
        <v>72.22559538720867</v>
      </c>
      <c r="I35" s="57">
        <f t="shared" si="1"/>
        <v>27.774404612791326</v>
      </c>
      <c r="L35" s="32"/>
    </row>
    <row r="36" spans="1:9" ht="13.5">
      <c r="A36" s="29" t="s">
        <v>72</v>
      </c>
      <c r="B36" s="29">
        <v>0.07</v>
      </c>
      <c r="C36" s="29">
        <v>14377</v>
      </c>
      <c r="D36" s="29">
        <v>404.32</v>
      </c>
      <c r="E36" s="29">
        <v>0</v>
      </c>
      <c r="F36" s="29">
        <v>0</v>
      </c>
      <c r="G36" s="29">
        <v>1054.59</v>
      </c>
      <c r="H36" s="56">
        <f t="shared" si="0"/>
        <v>97.26465565998166</v>
      </c>
      <c r="I36" s="57">
        <f t="shared" si="1"/>
        <v>2.7353443400183477</v>
      </c>
    </row>
    <row r="39" ht="12">
      <c r="A39" s="32"/>
    </row>
    <row r="40" spans="1:8" ht="12">
      <c r="A40" s="29" t="s">
        <v>65</v>
      </c>
      <c r="B40" s="46">
        <v>5117.978375227662</v>
      </c>
      <c r="C40" s="46">
        <v>81140.01785597813</v>
      </c>
      <c r="D40" s="46">
        <v>25049.179943578445</v>
      </c>
      <c r="E40" s="46">
        <v>95284.99999999999</v>
      </c>
      <c r="F40" s="46">
        <v>3390.0000000000005</v>
      </c>
      <c r="G40" s="46">
        <v>1835.04</v>
      </c>
      <c r="H40" s="46"/>
    </row>
    <row r="41" spans="1:7" ht="12">
      <c r="A41" s="29" t="s">
        <v>66</v>
      </c>
      <c r="B41" s="102">
        <v>0.02416223982003655</v>
      </c>
      <c r="C41" s="102">
        <v>0.38306620831530613</v>
      </c>
      <c r="D41" s="102">
        <v>0.11825847018454218</v>
      </c>
      <c r="E41" s="102">
        <v>0.4498453984088531</v>
      </c>
      <c r="F41" s="102">
        <v>0.016004364806695835</v>
      </c>
      <c r="G41" s="102">
        <v>0.008663318464566113</v>
      </c>
    </row>
    <row r="42" ht="12.75" customHeight="1"/>
    <row r="43" spans="1:4" ht="12">
      <c r="A43" s="23" t="s">
        <v>29</v>
      </c>
      <c r="B43" s="57"/>
      <c r="C43" s="57"/>
      <c r="D43" s="57"/>
    </row>
    <row r="46" ht="12">
      <c r="A46" s="32" t="s">
        <v>83</v>
      </c>
    </row>
  </sheetData>
  <mergeCells count="1">
    <mergeCell ref="B9:G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7"/>
  <sheetViews>
    <sheetView showGridLines="0" workbookViewId="0" topLeftCell="A7">
      <selection activeCell="G44" sqref="G44"/>
    </sheetView>
  </sheetViews>
  <sheetFormatPr defaultColWidth="9.140625" defaultRowHeight="12"/>
  <cols>
    <col min="1" max="2" width="9.28125" style="23" customWidth="1"/>
    <col min="3" max="3" width="15.421875" style="23" customWidth="1"/>
    <col min="4" max="9" width="12.7109375" style="23" customWidth="1"/>
    <col min="10" max="21" width="9.7109375" style="23" customWidth="1"/>
    <col min="22" max="22" width="17.00390625" style="23" customWidth="1"/>
    <col min="23" max="23" width="11.7109375" style="23" customWidth="1"/>
    <col min="24" max="16384" width="9.140625" style="23" customWidth="1"/>
  </cols>
  <sheetData>
    <row r="1" spans="1:24" ht="12">
      <c r="A1" s="7"/>
      <c r="V1" s="2"/>
      <c r="W1" s="2"/>
      <c r="X1" s="2"/>
    </row>
    <row r="2" spans="1:24" ht="12">
      <c r="A2" s="3"/>
      <c r="V2" s="2"/>
      <c r="W2" s="2"/>
      <c r="X2" s="2"/>
    </row>
    <row r="3" spans="1:24" ht="12">
      <c r="A3" s="32"/>
      <c r="B3" s="51"/>
      <c r="C3" s="4"/>
      <c r="V3" s="2"/>
      <c r="W3" s="2"/>
      <c r="X3" s="2"/>
    </row>
    <row r="4" spans="1:24" ht="12">
      <c r="A4" s="32"/>
      <c r="B4" s="51"/>
      <c r="C4" s="4"/>
      <c r="V4" s="2"/>
      <c r="W4" s="2"/>
      <c r="X4" s="2"/>
    </row>
    <row r="5" spans="1:3" ht="12">
      <c r="A5" s="32"/>
      <c r="B5" s="32"/>
      <c r="C5" s="29"/>
    </row>
    <row r="6" spans="1:42" s="14" customFormat="1" ht="13.5">
      <c r="A6" s="8"/>
      <c r="B6" s="8"/>
      <c r="C6" s="52" t="s">
        <v>74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</row>
    <row r="7" spans="1:45" ht="12">
      <c r="A7" s="32"/>
      <c r="B7" s="10"/>
      <c r="C7" s="21" t="s">
        <v>23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21"/>
      <c r="W7" s="16"/>
      <c r="X7" s="21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24" ht="12">
      <c r="A8" s="32"/>
      <c r="B8" s="32"/>
      <c r="C8" s="9"/>
      <c r="V8" s="9"/>
      <c r="W8" s="15"/>
      <c r="X8" s="29"/>
    </row>
    <row r="9" spans="1:17" ht="12">
      <c r="A9" s="32"/>
      <c r="B9" s="32"/>
      <c r="I9" s="36"/>
      <c r="J9" s="36"/>
      <c r="K9" s="36"/>
      <c r="L9" s="32"/>
      <c r="M9" s="41"/>
      <c r="N9" s="36"/>
      <c r="O9" s="36"/>
      <c r="P9" s="36"/>
      <c r="Q9" s="32"/>
    </row>
    <row r="10" spans="2:22" ht="108.75" customHeight="1">
      <c r="B10" s="58"/>
      <c r="C10" s="32"/>
      <c r="D10" s="30" t="s">
        <v>16</v>
      </c>
      <c r="E10" s="30" t="s">
        <v>26</v>
      </c>
      <c r="F10" s="30" t="s">
        <v>27</v>
      </c>
      <c r="G10" s="30" t="s">
        <v>9</v>
      </c>
      <c r="H10" s="30" t="s">
        <v>68</v>
      </c>
      <c r="I10" s="30" t="s">
        <v>17</v>
      </c>
      <c r="V10" s="32"/>
    </row>
    <row r="11" spans="1:22" ht="12">
      <c r="A11" s="57"/>
      <c r="B11" s="59"/>
      <c r="C11" s="32" t="s">
        <v>60</v>
      </c>
      <c r="D11" s="36">
        <v>10.16</v>
      </c>
      <c r="E11" s="23">
        <v>827.42</v>
      </c>
      <c r="F11" s="36">
        <v>109.58</v>
      </c>
      <c r="G11" s="36">
        <v>1864.07</v>
      </c>
      <c r="H11" s="36">
        <v>70.38</v>
      </c>
      <c r="I11" s="55">
        <v>0</v>
      </c>
      <c r="J11" s="57"/>
      <c r="K11" s="57"/>
      <c r="V11" s="32"/>
    </row>
    <row r="12" spans="1:22" ht="12">
      <c r="A12" s="57"/>
      <c r="B12" s="59"/>
      <c r="C12" s="32" t="s">
        <v>59</v>
      </c>
      <c r="D12" s="36">
        <v>1.68</v>
      </c>
      <c r="E12" s="23">
        <v>37.95</v>
      </c>
      <c r="F12" s="36">
        <v>5.63</v>
      </c>
      <c r="G12" s="36">
        <v>31.44</v>
      </c>
      <c r="H12" s="36">
        <v>13.16</v>
      </c>
      <c r="I12" s="55">
        <v>0</v>
      </c>
      <c r="J12" s="57"/>
      <c r="K12" s="57"/>
      <c r="V12" s="32"/>
    </row>
    <row r="13" spans="1:22" ht="12">
      <c r="A13" s="57"/>
      <c r="B13" s="59"/>
      <c r="C13" s="33" t="s">
        <v>58</v>
      </c>
      <c r="D13" s="36">
        <v>12.57</v>
      </c>
      <c r="E13" s="23">
        <v>120.83</v>
      </c>
      <c r="F13" s="36">
        <v>80.36</v>
      </c>
      <c r="G13" s="36">
        <v>0.49</v>
      </c>
      <c r="H13" s="36">
        <v>0</v>
      </c>
      <c r="I13" s="55">
        <v>0.44</v>
      </c>
      <c r="J13" s="57"/>
      <c r="K13" s="57"/>
      <c r="V13" s="33"/>
    </row>
    <row r="14" spans="1:22" ht="12">
      <c r="A14" s="57"/>
      <c r="B14" s="59"/>
      <c r="C14" s="32" t="s">
        <v>57</v>
      </c>
      <c r="D14" s="36">
        <v>19.35</v>
      </c>
      <c r="E14" s="68">
        <v>288.94</v>
      </c>
      <c r="F14" s="36">
        <v>102.48</v>
      </c>
      <c r="G14" s="36">
        <v>2121.33</v>
      </c>
      <c r="H14" s="36">
        <v>0</v>
      </c>
      <c r="I14" s="36">
        <v>940.06</v>
      </c>
      <c r="J14" s="57"/>
      <c r="K14" s="57"/>
      <c r="V14" s="32"/>
    </row>
    <row r="15" spans="1:22" ht="12">
      <c r="A15" s="57"/>
      <c r="B15" s="59"/>
      <c r="C15" s="32" t="s">
        <v>56</v>
      </c>
      <c r="D15" s="36">
        <v>19.74</v>
      </c>
      <c r="E15" s="68">
        <v>2164.57</v>
      </c>
      <c r="F15" s="36">
        <v>248.19</v>
      </c>
      <c r="G15" s="36">
        <v>6948.75</v>
      </c>
      <c r="H15" s="36">
        <v>0</v>
      </c>
      <c r="I15" s="55">
        <v>0</v>
      </c>
      <c r="J15" s="57"/>
      <c r="K15" s="57"/>
      <c r="V15" s="32"/>
    </row>
    <row r="16" spans="1:22" ht="12">
      <c r="A16" s="57"/>
      <c r="B16" s="59"/>
      <c r="C16" s="32" t="s">
        <v>54</v>
      </c>
      <c r="D16" s="36">
        <v>2.02</v>
      </c>
      <c r="E16" s="68">
        <v>398.56</v>
      </c>
      <c r="F16" s="36">
        <v>54.77</v>
      </c>
      <c r="G16" s="36">
        <v>857.34</v>
      </c>
      <c r="H16" s="36">
        <v>133.96</v>
      </c>
      <c r="I16" s="55">
        <v>0</v>
      </c>
      <c r="J16" s="57"/>
      <c r="K16" s="57"/>
      <c r="V16" s="32"/>
    </row>
    <row r="17" spans="1:22" ht="12">
      <c r="A17" s="57"/>
      <c r="B17" s="59"/>
      <c r="C17" s="32" t="s">
        <v>53</v>
      </c>
      <c r="D17" s="36">
        <v>13.72</v>
      </c>
      <c r="E17" s="68">
        <v>472.50000000000006</v>
      </c>
      <c r="F17" s="36">
        <v>53.38</v>
      </c>
      <c r="G17" s="36">
        <v>839.39</v>
      </c>
      <c r="H17" s="55">
        <v>0</v>
      </c>
      <c r="I17" s="55">
        <v>0</v>
      </c>
      <c r="J17" s="57"/>
      <c r="K17" s="57"/>
      <c r="V17" s="32"/>
    </row>
    <row r="18" spans="1:22" ht="12">
      <c r="A18" s="57"/>
      <c r="B18" s="59"/>
      <c r="C18" s="32" t="s">
        <v>52</v>
      </c>
      <c r="D18" s="41">
        <v>2.7</v>
      </c>
      <c r="E18" s="23">
        <v>87</v>
      </c>
      <c r="F18" s="41">
        <v>362.3</v>
      </c>
      <c r="G18" s="103">
        <v>2352</v>
      </c>
      <c r="H18" s="55">
        <v>0</v>
      </c>
      <c r="I18" s="55">
        <v>17</v>
      </c>
      <c r="J18" s="57"/>
      <c r="K18" s="57"/>
      <c r="V18" s="32"/>
    </row>
    <row r="19" spans="1:22" ht="12">
      <c r="A19" s="57"/>
      <c r="B19" s="59"/>
      <c r="C19" s="33" t="s">
        <v>49</v>
      </c>
      <c r="D19" s="41">
        <v>189.1</v>
      </c>
      <c r="E19" s="23">
        <v>2697.25</v>
      </c>
      <c r="F19" s="36">
        <v>228.86</v>
      </c>
      <c r="G19" s="36">
        <v>6366.79</v>
      </c>
      <c r="H19" s="55">
        <v>0</v>
      </c>
      <c r="I19" s="55">
        <v>0</v>
      </c>
      <c r="J19" s="57"/>
      <c r="K19" s="57"/>
      <c r="V19" s="33"/>
    </row>
    <row r="20" spans="1:22" ht="12">
      <c r="A20" s="57"/>
      <c r="B20" s="59"/>
      <c r="C20" s="33" t="s">
        <v>47</v>
      </c>
      <c r="D20" s="36">
        <v>3.76</v>
      </c>
      <c r="E20" s="23">
        <v>20.74</v>
      </c>
      <c r="F20" s="36">
        <v>20.57</v>
      </c>
      <c r="G20" s="36">
        <v>45.98</v>
      </c>
      <c r="H20" s="55">
        <v>0</v>
      </c>
      <c r="I20" s="55">
        <v>0</v>
      </c>
      <c r="J20" s="57"/>
      <c r="K20" s="57"/>
      <c r="V20" s="33"/>
    </row>
    <row r="21" spans="1:22" ht="13.5">
      <c r="A21" s="57"/>
      <c r="B21" s="59"/>
      <c r="C21" s="32" t="s">
        <v>80</v>
      </c>
      <c r="D21" s="36">
        <v>0.46</v>
      </c>
      <c r="E21" s="23">
        <v>4.95</v>
      </c>
      <c r="F21" s="36">
        <v>8.85</v>
      </c>
      <c r="G21" s="103">
        <v>0</v>
      </c>
      <c r="H21" s="55">
        <v>0</v>
      </c>
      <c r="I21" s="55">
        <v>0</v>
      </c>
      <c r="J21" s="57"/>
      <c r="K21" s="57"/>
      <c r="V21" s="32"/>
    </row>
    <row r="22" spans="1:22" ht="12">
      <c r="A22" s="57"/>
      <c r="B22" s="59"/>
      <c r="C22" s="33" t="s">
        <v>45</v>
      </c>
      <c r="D22" s="36">
        <v>0.06</v>
      </c>
      <c r="E22" s="68">
        <v>12.56</v>
      </c>
      <c r="F22" s="55">
        <v>0</v>
      </c>
      <c r="G22" s="36">
        <v>37.57</v>
      </c>
      <c r="H22" s="55">
        <v>0</v>
      </c>
      <c r="I22" s="55">
        <v>0</v>
      </c>
      <c r="J22" s="57"/>
      <c r="K22" s="57"/>
      <c r="V22" s="33"/>
    </row>
    <row r="23" spans="1:22" ht="12">
      <c r="A23" s="57"/>
      <c r="B23" s="59"/>
      <c r="C23" s="32" t="s">
        <v>44</v>
      </c>
      <c r="D23" s="36">
        <v>11.69</v>
      </c>
      <c r="E23" s="68">
        <v>67.71</v>
      </c>
      <c r="F23" s="36">
        <v>79.62</v>
      </c>
      <c r="G23" s="36">
        <v>312.86</v>
      </c>
      <c r="H23" s="55">
        <v>0</v>
      </c>
      <c r="I23" s="55">
        <v>0</v>
      </c>
      <c r="J23" s="57"/>
      <c r="V23" s="32"/>
    </row>
    <row r="24" spans="1:22" ht="12">
      <c r="A24" s="57"/>
      <c r="B24" s="59"/>
      <c r="C24" s="32" t="s">
        <v>43</v>
      </c>
      <c r="D24" s="41">
        <v>6.2</v>
      </c>
      <c r="E24" s="36">
        <v>33.650000000000006</v>
      </c>
      <c r="F24" s="36">
        <v>15.87</v>
      </c>
      <c r="G24" s="36">
        <v>37.19</v>
      </c>
      <c r="H24" s="55">
        <v>0</v>
      </c>
      <c r="I24" s="55">
        <v>0</v>
      </c>
      <c r="J24" s="57"/>
      <c r="K24" s="29"/>
      <c r="V24" s="32"/>
    </row>
    <row r="25" spans="1:11" ht="12">
      <c r="A25" s="57"/>
      <c r="B25" s="59"/>
      <c r="C25" s="23" t="s">
        <v>42</v>
      </c>
      <c r="D25" s="36">
        <v>10.78</v>
      </c>
      <c r="E25" s="36">
        <v>2127.44</v>
      </c>
      <c r="F25" s="36">
        <v>228.78</v>
      </c>
      <c r="G25" s="103">
        <v>4766</v>
      </c>
      <c r="H25" s="103">
        <v>20</v>
      </c>
      <c r="I25" s="55">
        <v>0</v>
      </c>
      <c r="J25" s="57"/>
      <c r="K25" s="29"/>
    </row>
    <row r="26" spans="1:11" ht="12">
      <c r="A26" s="57"/>
      <c r="B26" s="59"/>
      <c r="C26" s="23" t="s">
        <v>41</v>
      </c>
      <c r="D26" s="36">
        <v>9.56</v>
      </c>
      <c r="E26" s="103">
        <v>461.86</v>
      </c>
      <c r="F26" s="36">
        <v>42.22</v>
      </c>
      <c r="G26" s="36">
        <v>1927.34</v>
      </c>
      <c r="H26" s="55">
        <v>0</v>
      </c>
      <c r="I26" s="55">
        <v>0</v>
      </c>
      <c r="J26" s="57"/>
      <c r="K26" s="29"/>
    </row>
    <row r="27" spans="1:10" ht="12">
      <c r="A27" s="57"/>
      <c r="B27" s="59"/>
      <c r="C27" s="23" t="s">
        <v>39</v>
      </c>
      <c r="D27" s="55">
        <v>6.93</v>
      </c>
      <c r="E27" s="23">
        <v>239.35000000000002</v>
      </c>
      <c r="F27" s="23">
        <v>104.9</v>
      </c>
      <c r="G27" s="55">
        <v>657.13</v>
      </c>
      <c r="H27" s="55">
        <v>0</v>
      </c>
      <c r="I27" s="55">
        <v>0</v>
      </c>
      <c r="J27" s="57"/>
    </row>
    <row r="28" spans="1:10" ht="12">
      <c r="A28" s="57"/>
      <c r="B28" s="59"/>
      <c r="C28" s="23" t="s">
        <v>38</v>
      </c>
      <c r="D28" s="36">
        <v>0.04</v>
      </c>
      <c r="E28" s="36">
        <v>3.82</v>
      </c>
      <c r="F28" s="36">
        <v>104.65</v>
      </c>
      <c r="G28" s="36">
        <v>119.46</v>
      </c>
      <c r="H28" s="55">
        <v>0</v>
      </c>
      <c r="I28" s="55">
        <v>0</v>
      </c>
      <c r="J28" s="57"/>
    </row>
    <row r="29" spans="1:10" ht="12">
      <c r="A29" s="57"/>
      <c r="B29" s="59"/>
      <c r="C29" s="23" t="s">
        <v>37</v>
      </c>
      <c r="D29" s="36">
        <v>0.19</v>
      </c>
      <c r="E29" s="103">
        <v>41.49</v>
      </c>
      <c r="F29" s="23">
        <v>8.32</v>
      </c>
      <c r="G29" s="36">
        <v>93.98</v>
      </c>
      <c r="H29" s="55">
        <v>0</v>
      </c>
      <c r="I29" s="55">
        <v>0</v>
      </c>
      <c r="J29" s="57"/>
    </row>
    <row r="30" spans="1:10" ht="13.5">
      <c r="A30" s="57"/>
      <c r="B30" s="59"/>
      <c r="C30" s="23" t="s">
        <v>71</v>
      </c>
      <c r="D30" s="36">
        <v>9.89</v>
      </c>
      <c r="E30" s="32">
        <v>77.27000000000001</v>
      </c>
      <c r="F30" s="23">
        <v>48.3</v>
      </c>
      <c r="G30" s="36">
        <v>0</v>
      </c>
      <c r="H30" s="55">
        <v>0</v>
      </c>
      <c r="I30" s="55">
        <v>0.78</v>
      </c>
      <c r="J30" s="57"/>
    </row>
    <row r="31" spans="1:11" ht="12">
      <c r="A31" s="57"/>
      <c r="B31" s="59"/>
      <c r="C31" s="23" t="s">
        <v>35</v>
      </c>
      <c r="D31" s="36">
        <v>19.66</v>
      </c>
      <c r="E31" s="103">
        <v>672.3199999999999</v>
      </c>
      <c r="F31" s="23">
        <v>118.93</v>
      </c>
      <c r="G31" s="23">
        <v>1016.1</v>
      </c>
      <c r="H31" s="55">
        <v>0</v>
      </c>
      <c r="I31" s="55">
        <v>0</v>
      </c>
      <c r="J31" s="57"/>
      <c r="K31" s="29"/>
    </row>
    <row r="32" spans="1:11" ht="12">
      <c r="A32" s="57"/>
      <c r="B32" s="59"/>
      <c r="C32" s="23" t="s">
        <v>34</v>
      </c>
      <c r="D32" s="36">
        <v>73.09</v>
      </c>
      <c r="E32" s="103">
        <v>565.68</v>
      </c>
      <c r="F32" s="36">
        <v>31.89</v>
      </c>
      <c r="G32" s="23">
        <v>931.25</v>
      </c>
      <c r="H32" s="55">
        <v>0</v>
      </c>
      <c r="I32" s="36">
        <v>139.43</v>
      </c>
      <c r="J32" s="57"/>
      <c r="K32" s="29"/>
    </row>
    <row r="33" spans="1:11" ht="12">
      <c r="A33" s="57"/>
      <c r="B33" s="59"/>
      <c r="C33" s="23" t="s">
        <v>33</v>
      </c>
      <c r="D33" s="36">
        <v>88.78</v>
      </c>
      <c r="E33" s="103">
        <v>1505.6599999999999</v>
      </c>
      <c r="F33" s="23">
        <v>1522.92</v>
      </c>
      <c r="G33" s="23">
        <v>7703.08</v>
      </c>
      <c r="H33" s="36">
        <v>31.28</v>
      </c>
      <c r="I33" s="36">
        <v>18.44</v>
      </c>
      <c r="J33" s="57"/>
      <c r="K33" s="29"/>
    </row>
    <row r="34" spans="1:10" ht="12">
      <c r="A34" s="57"/>
      <c r="B34" s="59"/>
      <c r="C34" s="23" t="s">
        <v>31</v>
      </c>
      <c r="D34" s="36">
        <v>29.13</v>
      </c>
      <c r="E34" s="103">
        <v>1337.79</v>
      </c>
      <c r="F34" s="23">
        <v>186.18</v>
      </c>
      <c r="G34" s="23">
        <v>2551.26</v>
      </c>
      <c r="H34" s="55">
        <v>0</v>
      </c>
      <c r="I34" s="55">
        <v>0</v>
      </c>
      <c r="J34" s="57"/>
    </row>
    <row r="35" spans="3:24" ht="13.5">
      <c r="C35" s="58" t="s">
        <v>72</v>
      </c>
      <c r="D35" s="41">
        <v>7.8</v>
      </c>
      <c r="E35" s="103">
        <v>314.11</v>
      </c>
      <c r="F35" s="23">
        <v>149.01</v>
      </c>
      <c r="G35" s="36">
        <v>0</v>
      </c>
      <c r="H35" s="55">
        <v>0</v>
      </c>
      <c r="I35" s="36">
        <v>6875.16</v>
      </c>
      <c r="J35" s="57"/>
      <c r="V35" s="58"/>
      <c r="X35" s="29"/>
    </row>
    <row r="36" spans="3:24" ht="12">
      <c r="C36" s="58"/>
      <c r="D36" s="41"/>
      <c r="E36" s="103"/>
      <c r="G36" s="36"/>
      <c r="H36" s="55"/>
      <c r="I36" s="36"/>
      <c r="J36" s="57"/>
      <c r="V36" s="58"/>
      <c r="X36" s="29"/>
    </row>
    <row r="37" spans="3:24" ht="12">
      <c r="C37" s="58" t="s">
        <v>65</v>
      </c>
      <c r="D37" s="41">
        <v>549.0599999999998</v>
      </c>
      <c r="E37" s="41">
        <v>14581.420000000002</v>
      </c>
      <c r="F37" s="41">
        <v>3916.5600000000004</v>
      </c>
      <c r="G37" s="41">
        <v>41580.799999999996</v>
      </c>
      <c r="H37" s="41">
        <v>268.78</v>
      </c>
      <c r="I37" s="41">
        <v>7991.3099999999995</v>
      </c>
      <c r="J37" s="57"/>
      <c r="V37" s="58"/>
      <c r="X37" s="29"/>
    </row>
    <row r="38" spans="3:24" ht="12">
      <c r="C38" s="58" t="s">
        <v>66</v>
      </c>
      <c r="D38" s="105">
        <v>0.007970336748396997</v>
      </c>
      <c r="E38" s="105">
        <v>0.21166872048557714</v>
      </c>
      <c r="F38" s="105">
        <v>0.0568540816947178</v>
      </c>
      <c r="G38" s="105">
        <v>0.6036006597962806</v>
      </c>
      <c r="H38" s="105">
        <v>0.0039016994704297253</v>
      </c>
      <c r="I38" s="105">
        <v>0.11600450180459772</v>
      </c>
      <c r="J38" s="57"/>
      <c r="V38" s="58"/>
      <c r="X38" s="29"/>
    </row>
    <row r="39" spans="1:24" ht="12">
      <c r="A39" s="17" t="s">
        <v>22</v>
      </c>
      <c r="D39" s="57"/>
      <c r="E39" s="57"/>
      <c r="F39" s="57"/>
      <c r="G39" s="57"/>
      <c r="H39" s="57"/>
      <c r="I39" s="57"/>
      <c r="V39" s="29"/>
      <c r="W39" s="29"/>
      <c r="X39" s="29"/>
    </row>
    <row r="40" spans="1:24" ht="12">
      <c r="A40" s="32"/>
      <c r="C40" s="29"/>
      <c r="P40" s="29"/>
      <c r="V40" s="29"/>
      <c r="W40" s="29"/>
      <c r="X40" s="29"/>
    </row>
    <row r="41" spans="1:24" ht="12">
      <c r="A41" s="32"/>
      <c r="B41" s="32"/>
      <c r="C41" s="23" t="s">
        <v>29</v>
      </c>
      <c r="P41" s="29"/>
      <c r="V41" s="29"/>
      <c r="W41" s="29"/>
      <c r="X41" s="29"/>
    </row>
    <row r="42" spans="1:24" ht="12">
      <c r="A42" s="32"/>
      <c r="B42" s="32"/>
      <c r="P42" s="29"/>
      <c r="V42" s="31"/>
      <c r="W42" s="31"/>
      <c r="X42" s="31"/>
    </row>
    <row r="43" spans="1:25" ht="12">
      <c r="A43" s="32"/>
      <c r="B43" s="32"/>
      <c r="C43" s="32" t="s">
        <v>83</v>
      </c>
      <c r="D43" s="29"/>
      <c r="E43" s="29"/>
      <c r="F43" s="29"/>
      <c r="G43" s="29"/>
      <c r="H43" s="29"/>
      <c r="I43" s="29"/>
      <c r="J43" s="29"/>
      <c r="K43" s="29"/>
      <c r="L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Y43" s="29"/>
    </row>
    <row r="44" spans="3:9" ht="12">
      <c r="C44" s="29"/>
      <c r="D44" s="60"/>
      <c r="E44" s="60"/>
      <c r="F44" s="60"/>
      <c r="G44" s="60"/>
      <c r="H44" s="60"/>
      <c r="I44" s="60"/>
    </row>
    <row r="45" spans="3:9" ht="12">
      <c r="C45" s="29"/>
      <c r="D45" s="60"/>
      <c r="E45" s="60"/>
      <c r="F45" s="60"/>
      <c r="G45" s="60"/>
      <c r="H45" s="60"/>
      <c r="I45" s="60"/>
    </row>
    <row r="46" spans="3:9" ht="12">
      <c r="C46" s="29"/>
      <c r="D46" s="60"/>
      <c r="E46" s="60"/>
      <c r="F46" s="60"/>
      <c r="G46" s="60"/>
      <c r="H46" s="60"/>
      <c r="I46" s="60"/>
    </row>
    <row r="49" spans="3:9" ht="12">
      <c r="C49" s="29"/>
      <c r="D49" s="60"/>
      <c r="E49" s="60"/>
      <c r="F49" s="60"/>
      <c r="G49" s="60"/>
      <c r="H49" s="60"/>
      <c r="I49" s="60"/>
    </row>
    <row r="50" spans="3:9" ht="12">
      <c r="C50" s="29"/>
      <c r="D50" s="60"/>
      <c r="E50" s="60"/>
      <c r="F50" s="60"/>
      <c r="G50" s="60"/>
      <c r="H50" s="60"/>
      <c r="I50" s="60"/>
    </row>
    <row r="51" spans="3:9" ht="12">
      <c r="C51" s="29"/>
      <c r="D51" s="60"/>
      <c r="E51" s="60"/>
      <c r="F51" s="60"/>
      <c r="G51" s="60"/>
      <c r="H51" s="60"/>
      <c r="I51" s="60"/>
    </row>
    <row r="52" spans="3:9" ht="12">
      <c r="C52" s="29"/>
      <c r="D52" s="60"/>
      <c r="E52" s="60"/>
      <c r="F52" s="60"/>
      <c r="G52" s="60"/>
      <c r="H52" s="60"/>
      <c r="I52" s="60"/>
    </row>
    <row r="53" spans="3:9" ht="12">
      <c r="C53" s="29"/>
      <c r="D53" s="60"/>
      <c r="E53" s="60"/>
      <c r="F53" s="60"/>
      <c r="G53" s="60"/>
      <c r="H53" s="60"/>
      <c r="I53" s="60"/>
    </row>
    <row r="54" spans="3:9" ht="12">
      <c r="C54" s="29"/>
      <c r="D54" s="60"/>
      <c r="E54" s="60"/>
      <c r="F54" s="60"/>
      <c r="G54" s="60"/>
      <c r="H54" s="60"/>
      <c r="I54" s="60"/>
    </row>
    <row r="55" spans="3:9" ht="12">
      <c r="C55" s="29"/>
      <c r="D55" s="60"/>
      <c r="E55" s="60"/>
      <c r="F55" s="60"/>
      <c r="G55" s="60"/>
      <c r="H55" s="60"/>
      <c r="I55" s="60"/>
    </row>
    <row r="56" spans="3:9" ht="12">
      <c r="C56" s="29"/>
      <c r="D56" s="60"/>
      <c r="E56" s="60"/>
      <c r="F56" s="60"/>
      <c r="G56" s="60"/>
      <c r="H56" s="60"/>
      <c r="I56" s="60"/>
    </row>
    <row r="57" spans="3:9" ht="12">
      <c r="C57" s="29"/>
      <c r="D57" s="60"/>
      <c r="E57" s="60"/>
      <c r="F57" s="60"/>
      <c r="G57" s="60"/>
      <c r="H57" s="60"/>
      <c r="I57" s="60"/>
    </row>
    <row r="58" spans="3:9" ht="12">
      <c r="C58" s="29"/>
      <c r="D58" s="60"/>
      <c r="E58" s="60"/>
      <c r="F58" s="60"/>
      <c r="G58" s="60"/>
      <c r="H58" s="60"/>
      <c r="I58" s="60"/>
    </row>
    <row r="59" spans="3:9" ht="12">
      <c r="C59" s="29"/>
      <c r="D59" s="60"/>
      <c r="E59" s="60"/>
      <c r="F59" s="60"/>
      <c r="G59" s="60"/>
      <c r="H59" s="60"/>
      <c r="I59" s="60"/>
    </row>
    <row r="60" spans="3:9" ht="12">
      <c r="C60" s="29"/>
      <c r="D60" s="60"/>
      <c r="E60" s="60"/>
      <c r="F60" s="60"/>
      <c r="G60" s="60"/>
      <c r="H60" s="60"/>
      <c r="I60" s="60"/>
    </row>
    <row r="61" spans="3:9" ht="12">
      <c r="C61" s="29"/>
      <c r="D61" s="60"/>
      <c r="E61" s="60"/>
      <c r="F61" s="60"/>
      <c r="G61" s="60"/>
      <c r="H61" s="60"/>
      <c r="I61" s="60"/>
    </row>
    <row r="62" spans="3:11" ht="12">
      <c r="C62" s="29"/>
      <c r="D62" s="60"/>
      <c r="E62" s="60"/>
      <c r="F62" s="60"/>
      <c r="G62" s="60"/>
      <c r="H62" s="60"/>
      <c r="I62" s="60"/>
      <c r="K62" s="57"/>
    </row>
    <row r="63" spans="3:11" ht="12">
      <c r="C63" s="29"/>
      <c r="D63" s="60"/>
      <c r="E63" s="60"/>
      <c r="F63" s="60"/>
      <c r="G63" s="60"/>
      <c r="H63" s="60"/>
      <c r="I63" s="60"/>
      <c r="K63" s="57"/>
    </row>
    <row r="64" spans="3:9" ht="12">
      <c r="C64" s="29"/>
      <c r="D64" s="60"/>
      <c r="E64" s="60"/>
      <c r="F64" s="60"/>
      <c r="G64" s="60"/>
      <c r="H64" s="60"/>
      <c r="I64" s="60"/>
    </row>
    <row r="65" spans="3:11" ht="12">
      <c r="C65" s="29"/>
      <c r="D65" s="60"/>
      <c r="E65" s="60"/>
      <c r="F65" s="60"/>
      <c r="G65" s="60"/>
      <c r="H65" s="60"/>
      <c r="I65" s="60"/>
      <c r="J65" s="61"/>
      <c r="K65" s="61"/>
    </row>
    <row r="66" spans="4:9" ht="12">
      <c r="D66" s="60"/>
      <c r="E66" s="60"/>
      <c r="F66" s="60"/>
      <c r="G66" s="60"/>
      <c r="H66" s="60"/>
      <c r="I66" s="60"/>
    </row>
    <row r="67" spans="4:11" ht="12">
      <c r="D67" s="60"/>
      <c r="E67" s="60"/>
      <c r="F67" s="60"/>
      <c r="G67" s="60"/>
      <c r="H67" s="60"/>
      <c r="I67" s="60"/>
      <c r="K67" s="62"/>
    </row>
    <row r="68" spans="6:11" ht="12">
      <c r="F68" s="32"/>
      <c r="K68" s="62"/>
    </row>
    <row r="69" spans="5:6" ht="12">
      <c r="E69" s="32"/>
      <c r="F69" s="63"/>
    </row>
    <row r="70" spans="5:6" ht="12">
      <c r="E70" s="32"/>
      <c r="F70" s="63"/>
    </row>
    <row r="71" spans="6:11" ht="12">
      <c r="F71" s="61"/>
      <c r="G71" s="61"/>
      <c r="H71" s="61"/>
      <c r="J71" s="61"/>
      <c r="K71" s="61"/>
    </row>
    <row r="72" spans="5:6" ht="12">
      <c r="E72" s="32"/>
      <c r="F72" s="64"/>
    </row>
    <row r="73" spans="6:11" ht="12">
      <c r="F73" s="61"/>
      <c r="G73" s="61"/>
      <c r="H73" s="61"/>
      <c r="J73" s="61"/>
      <c r="K73" s="61"/>
    </row>
    <row r="74" spans="6:11" ht="12">
      <c r="F74" s="57"/>
      <c r="G74" s="61"/>
      <c r="H74" s="61"/>
      <c r="J74" s="61"/>
      <c r="K74" s="61"/>
    </row>
    <row r="75" spans="5:6" ht="12">
      <c r="E75" s="32"/>
      <c r="F75" s="65"/>
    </row>
    <row r="76" spans="5:6" ht="12">
      <c r="E76" s="32"/>
      <c r="F76" s="63"/>
    </row>
    <row r="77" spans="5:6" ht="12">
      <c r="E77" s="32"/>
      <c r="F77" s="63"/>
    </row>
    <row r="78" spans="5:6" ht="12">
      <c r="E78" s="32"/>
      <c r="F78" s="63"/>
    </row>
    <row r="80" spans="6:11" ht="12">
      <c r="F80" s="61"/>
      <c r="G80" s="61"/>
      <c r="H80" s="61"/>
      <c r="J80" s="61"/>
      <c r="K80" s="61"/>
    </row>
    <row r="81" spans="6:11" ht="12">
      <c r="F81" s="61"/>
      <c r="G81" s="61"/>
      <c r="H81" s="61"/>
      <c r="J81" s="61"/>
      <c r="K81" s="61"/>
    </row>
    <row r="82" spans="6:11" ht="12">
      <c r="F82" s="61"/>
      <c r="G82" s="61"/>
      <c r="H82" s="61"/>
      <c r="J82" s="61"/>
      <c r="K82" s="61"/>
    </row>
    <row r="83" spans="6:11" ht="12">
      <c r="F83" s="61"/>
      <c r="G83" s="61"/>
      <c r="H83" s="61"/>
      <c r="J83" s="61"/>
      <c r="K83" s="61"/>
    </row>
    <row r="84" spans="6:11" ht="12">
      <c r="F84" s="61"/>
      <c r="G84" s="61"/>
      <c r="H84" s="61"/>
      <c r="J84" s="61"/>
      <c r="K84" s="61"/>
    </row>
    <row r="85" spans="6:11" ht="12">
      <c r="F85" s="61"/>
      <c r="G85" s="61"/>
      <c r="H85" s="61"/>
      <c r="J85" s="61"/>
      <c r="K85" s="61"/>
    </row>
    <row r="86" spans="6:11" ht="12">
      <c r="F86" s="61"/>
      <c r="G86" s="61"/>
      <c r="H86" s="61"/>
      <c r="J86" s="61"/>
      <c r="K86" s="61"/>
    </row>
    <row r="87" spans="6:11" ht="12">
      <c r="F87" s="61"/>
      <c r="G87" s="61"/>
      <c r="H87" s="61"/>
      <c r="J87" s="61"/>
      <c r="K87" s="61"/>
    </row>
    <row r="88" spans="6:11" ht="12">
      <c r="F88" s="61"/>
      <c r="G88" s="61"/>
      <c r="H88" s="61"/>
      <c r="J88" s="61"/>
      <c r="K88" s="61"/>
    </row>
    <row r="89" spans="6:11" ht="12">
      <c r="F89" s="61"/>
      <c r="G89" s="61"/>
      <c r="H89" s="61"/>
      <c r="J89" s="61"/>
      <c r="K89" s="61"/>
    </row>
    <row r="90" spans="6:11" ht="12">
      <c r="F90" s="61"/>
      <c r="G90" s="61"/>
      <c r="H90" s="61"/>
      <c r="J90" s="61"/>
      <c r="K90" s="61"/>
    </row>
    <row r="91" spans="6:11" ht="12">
      <c r="F91" s="61"/>
      <c r="G91" s="61"/>
      <c r="H91" s="61"/>
      <c r="J91" s="61"/>
      <c r="K91" s="61"/>
    </row>
    <row r="92" spans="6:11" ht="12">
      <c r="F92" s="61"/>
      <c r="G92" s="61"/>
      <c r="H92" s="61"/>
      <c r="J92" s="61"/>
      <c r="K92" s="61"/>
    </row>
    <row r="93" spans="6:11" ht="12">
      <c r="F93" s="61"/>
      <c r="G93" s="61"/>
      <c r="H93" s="61"/>
      <c r="J93" s="61"/>
      <c r="K93" s="61"/>
    </row>
    <row r="94" spans="6:11" ht="12">
      <c r="F94" s="61"/>
      <c r="G94" s="61"/>
      <c r="H94" s="61"/>
      <c r="J94" s="61"/>
      <c r="K94" s="61"/>
    </row>
    <row r="95" spans="6:11" ht="12">
      <c r="F95" s="61"/>
      <c r="G95" s="61"/>
      <c r="H95" s="61"/>
      <c r="J95" s="61"/>
      <c r="K95" s="61"/>
    </row>
    <row r="96" spans="6:11" ht="12">
      <c r="F96" s="61"/>
      <c r="G96" s="61"/>
      <c r="H96" s="61"/>
      <c r="J96" s="61"/>
      <c r="K96" s="61"/>
    </row>
    <row r="97" spans="6:11" ht="12">
      <c r="F97" s="61"/>
      <c r="G97" s="61"/>
      <c r="H97" s="61"/>
      <c r="J97" s="61"/>
      <c r="K97" s="6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showGridLines="0" workbookViewId="0" topLeftCell="A1">
      <selection activeCell="H56" sqref="H56"/>
    </sheetView>
  </sheetViews>
  <sheetFormatPr defaultColWidth="14.00390625" defaultRowHeight="12"/>
  <cols>
    <col min="1" max="2" width="9.28125" style="22" customWidth="1"/>
    <col min="3" max="3" width="11.8515625" style="22" customWidth="1"/>
    <col min="4" max="14" width="6.00390625" style="22" customWidth="1"/>
    <col min="15" max="15" width="14.00390625" style="22" customWidth="1"/>
    <col min="16" max="16" width="61.28125" style="22" customWidth="1"/>
    <col min="17" max="17" width="2.57421875" style="22" customWidth="1"/>
    <col min="18" max="16384" width="14.00390625" style="22" customWidth="1"/>
  </cols>
  <sheetData>
    <row r="1" spans="1:18" ht="12">
      <c r="A1" s="1"/>
      <c r="B1" s="23"/>
      <c r="P1" s="2"/>
      <c r="Q1" s="2"/>
      <c r="R1" s="2"/>
    </row>
    <row r="2" spans="1:18" ht="12">
      <c r="A2" s="3"/>
      <c r="B2" s="23"/>
      <c r="C2" s="4"/>
      <c r="P2" s="2"/>
      <c r="Q2" s="2"/>
      <c r="R2" s="2"/>
    </row>
    <row r="3" spans="3:18" ht="12">
      <c r="C3" s="4"/>
      <c r="P3" s="2"/>
      <c r="Q3" s="2"/>
      <c r="R3" s="2"/>
    </row>
    <row r="4" spans="3:18" ht="12">
      <c r="C4" s="4"/>
      <c r="P4" s="2"/>
      <c r="Q4" s="2"/>
      <c r="R4" s="2"/>
    </row>
    <row r="5" ht="12"/>
    <row r="6" spans="3:38" ht="12">
      <c r="C6" s="34" t="s">
        <v>69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04"/>
      <c r="Q6" s="104"/>
      <c r="R6" s="104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3:41" ht="12">
      <c r="C7" s="21" t="s">
        <v>24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4"/>
      <c r="Q7" s="24"/>
      <c r="R7" s="24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4:14" ht="12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4:14" ht="12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4:14" ht="12">
      <c r="D10" s="38" t="s">
        <v>25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3:13" ht="12">
      <c r="C11" s="26">
        <v>2002</v>
      </c>
      <c r="D11" s="38">
        <v>168.49</v>
      </c>
      <c r="E11" s="38"/>
      <c r="F11" s="38"/>
      <c r="G11" s="38"/>
      <c r="H11" s="38"/>
      <c r="I11" s="38"/>
      <c r="J11" s="38"/>
      <c r="L11" s="38"/>
      <c r="M11" s="38"/>
    </row>
    <row r="12" spans="3:14" ht="12">
      <c r="C12" s="26">
        <v>2003</v>
      </c>
      <c r="D12" s="38">
        <v>169.5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3:4" ht="12">
      <c r="C13" s="26">
        <v>2004</v>
      </c>
      <c r="D13" s="38">
        <v>167.6</v>
      </c>
    </row>
    <row r="14" spans="3:4" ht="12">
      <c r="C14" s="26">
        <v>2005</v>
      </c>
      <c r="D14" s="38">
        <v>164.4</v>
      </c>
    </row>
    <row r="15" spans="3:4" ht="12">
      <c r="C15" s="26">
        <v>2006</v>
      </c>
      <c r="D15" s="22">
        <v>163.83</v>
      </c>
    </row>
    <row r="16" spans="3:4" ht="12">
      <c r="C16" s="26">
        <v>2007</v>
      </c>
      <c r="D16" s="22">
        <v>164.25</v>
      </c>
    </row>
    <row r="17" spans="3:4" ht="12">
      <c r="C17" s="26">
        <v>2008</v>
      </c>
      <c r="D17" s="38">
        <v>159.94</v>
      </c>
    </row>
    <row r="18" spans="3:4" ht="12">
      <c r="C18" s="26">
        <v>2009</v>
      </c>
      <c r="D18" s="22">
        <v>172.44</v>
      </c>
    </row>
    <row r="19" spans="3:4" ht="12">
      <c r="C19" s="26">
        <v>2010</v>
      </c>
      <c r="D19" s="22">
        <v>165.61</v>
      </c>
    </row>
    <row r="20" spans="3:6" ht="12">
      <c r="C20" s="26">
        <v>2011</v>
      </c>
      <c r="D20" s="22">
        <v>173.99</v>
      </c>
      <c r="F20" s="72"/>
    </row>
    <row r="21" spans="3:6" ht="12">
      <c r="C21" s="26">
        <v>2012</v>
      </c>
      <c r="D21" s="22">
        <v>172.78</v>
      </c>
      <c r="F21" s="73"/>
    </row>
    <row r="22" ht="12"/>
    <row r="23" spans="16:18" ht="12">
      <c r="P23" s="25"/>
      <c r="Q23" s="25"/>
      <c r="R23" s="25"/>
    </row>
    <row r="24" spans="3:18" ht="12">
      <c r="C24" s="22" t="s">
        <v>84</v>
      </c>
      <c r="P24" s="23"/>
      <c r="Q24" s="23"/>
      <c r="R24" s="23"/>
    </row>
    <row r="25" ht="12"/>
    <row r="26" ht="12"/>
    <row r="27" ht="12"/>
    <row r="28" ht="12"/>
    <row r="29" ht="12"/>
    <row r="30" ht="12"/>
    <row r="31" ht="12"/>
    <row r="32" spans="1:14" ht="12">
      <c r="A32" s="17" t="s">
        <v>22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4:14" ht="12">
      <c r="D33" s="17" t="s">
        <v>21</v>
      </c>
      <c r="E33" s="36"/>
      <c r="F33" s="36"/>
      <c r="G33" s="41"/>
      <c r="H33" s="36"/>
      <c r="I33" s="36"/>
      <c r="J33" s="36"/>
      <c r="K33" s="36"/>
      <c r="L33" s="36"/>
      <c r="M33" s="36"/>
      <c r="N33" s="36"/>
    </row>
    <row r="34" spans="4:14" ht="12"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4:14" ht="12"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4:14" ht="12"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4:14" ht="12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>
      <c r="A48" s="4"/>
    </row>
    <row r="49" ht="12"/>
    <row r="50" ht="12"/>
    <row r="51" ht="12"/>
    <row r="52" ht="12"/>
    <row r="53" ht="12"/>
    <row r="54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MARTIN</dc:creator>
  <cp:keywords/>
  <dc:description/>
  <cp:lastModifiedBy>GEORGESCU Marina Anda</cp:lastModifiedBy>
  <dcterms:created xsi:type="dcterms:W3CDTF">2009-11-25T09:02:52Z</dcterms:created>
  <dcterms:modified xsi:type="dcterms:W3CDTF">2014-04-11T16:11:24Z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