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4250" activeTab="0"/>
  </bookViews>
  <sheets>
    <sheet name="Cover" sheetId="10" r:id="rId1"/>
    <sheet name="Contents" sheetId="1" state="hidden" r:id="rId2"/>
    <sheet name="Table 1" sheetId="9" r:id="rId3"/>
    <sheet name="Figure 1" sheetId="13" r:id="rId4"/>
    <sheet name="Table 2" sheetId="17" r:id="rId5"/>
    <sheet name="Table 3" sheetId="18" r:id="rId6"/>
    <sheet name="dataTab1_ranked" sheetId="7" state="hidden" r:id="rId7"/>
    <sheet name="dataTab1" sheetId="5" state="hidden" r:id="rId8"/>
    <sheet name="dataFig1_ranked" sheetId="12" state="hidden" r:id="rId9"/>
    <sheet name="dataFig1" sheetId="11" state="hidden" r:id="rId10"/>
    <sheet name="dataTab2_ranked" sheetId="16" state="hidden" r:id="rId11"/>
    <sheet name="dataTab2" sheetId="15" state="hidden" r:id="rId12"/>
    <sheet name="env_ac_pefa04" sheetId="2" state="hidden" r:id="rId13"/>
    <sheet name="naio_10_cp1610" sheetId="3" state="hidden" r:id="rId14"/>
    <sheet name="naio_10_cp1610_Data" sheetId="20" state="hidden" r:id="rId15"/>
    <sheet name="naio_10_cp1610_Label" sheetId="21" state="hidden" r:id="rId16"/>
    <sheet name="env_ac_pefafp" sheetId="14" state="hidden" r:id="rId17"/>
    <sheet name="nrg_bal_c" sheetId="19" state="hidden" r:id="rId18"/>
    <sheet name="empty" sheetId="4" state="hidden" r:id="rId19"/>
  </sheets>
  <definedNames>
    <definedName name="new" localSheetId="17">#REF!</definedName>
    <definedName name="new" localSheetId="4">#REF!</definedName>
    <definedName name="new">#REF!</definedName>
    <definedName name="Year2Col" localSheetId="9">#REF!</definedName>
    <definedName name="Year2Col" localSheetId="8">#REF!</definedName>
    <definedName name="Year2Col" localSheetId="11">#REF!</definedName>
    <definedName name="Year2Col" localSheetId="10">#REF!</definedName>
    <definedName name="Year2Col" localSheetId="16">#REF!</definedName>
    <definedName name="Year2Col" localSheetId="17">#REF!</definedName>
    <definedName name="Year2Col" localSheetId="4">#REF!</definedName>
    <definedName name="Year2Col">#REF!</definedName>
    <definedName name="YeartoCol" localSheetId="9">#REF!</definedName>
    <definedName name="YeartoCol" localSheetId="8">#REF!</definedName>
    <definedName name="YeartoCol" localSheetId="11">#REF!</definedName>
    <definedName name="YeartoCol" localSheetId="10">#REF!</definedName>
    <definedName name="YeartoCol" localSheetId="16">#REF!</definedName>
    <definedName name="YeartoCol" localSheetId="17">#REF!</definedName>
    <definedName name="YeartoCol" localSheetId="4">#REF!</definedName>
    <definedName name="YeartoCol">#REF!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2.xml><?xml version="1.0" encoding="utf-8"?>
<comments xmlns="http://schemas.openxmlformats.org/spreadsheetml/2006/main">
  <authors>
    <author>MOLL Stephan (ESTAT)</author>
  </authors>
  <commentList>
    <comment ref="C2" authorId="0">
      <text>
        <r>
          <rPr>
            <sz val="9"/>
            <rFont val="Tahoma"/>
            <family val="2"/>
          </rPr>
          <t>Reference year is automatically read from env_ac_pefafp</t>
        </r>
      </text>
    </comment>
  </commentList>
</comments>
</file>

<file path=xl/sharedStrings.xml><?xml version="1.0" encoding="utf-8"?>
<sst xmlns="http://schemas.openxmlformats.org/spreadsheetml/2006/main" count="5687" uniqueCount="589">
  <si>
    <t>env_ac_pefa04</t>
  </si>
  <si>
    <t>data set:</t>
  </si>
  <si>
    <t>sheet name:</t>
  </si>
  <si>
    <t>Detailed Table 1</t>
  </si>
  <si>
    <t>not ranked</t>
  </si>
  <si>
    <t>SE layout</t>
  </si>
  <si>
    <t>ranked by energy</t>
  </si>
  <si>
    <t>ranked top 10</t>
  </si>
  <si>
    <t>Table 1</t>
  </si>
  <si>
    <t>label</t>
  </si>
  <si>
    <t>object:</t>
  </si>
  <si>
    <t>object label:</t>
  </si>
  <si>
    <t>comment:</t>
  </si>
  <si>
    <t>Table 2</t>
  </si>
  <si>
    <t>percentage column</t>
  </si>
  <si>
    <t>Table 3</t>
  </si>
  <si>
    <t>Figure 1</t>
  </si>
  <si>
    <t>cumulated percentages</t>
  </si>
  <si>
    <t>table for Figure 1</t>
  </si>
  <si>
    <t>ranked &amp; cumulated</t>
  </si>
  <si>
    <t>only percentage</t>
  </si>
  <si>
    <t>Key indicators of physical energy flow accounts by NACE Rev. 2 activity [env_ac_pefa04]</t>
  </si>
  <si>
    <t>Last update</t>
  </si>
  <si>
    <t>Extracted on</t>
  </si>
  <si>
    <t>Source of data</t>
  </si>
  <si>
    <t>Eurostat</t>
  </si>
  <si>
    <t>GEO</t>
  </si>
  <si>
    <t>INDIC_PEFA</t>
  </si>
  <si>
    <t>NETDOM_EUSE - Net domestic energy use</t>
  </si>
  <si>
    <t>UNIT</t>
  </si>
  <si>
    <t>TJ - Terajoule</t>
  </si>
  <si>
    <t>NACE_R2</t>
  </si>
  <si>
    <t>NACE_R2(L)/TIME</t>
  </si>
  <si>
    <t>2014</t>
  </si>
  <si>
    <t>2015</t>
  </si>
  <si>
    <t>2016</t>
  </si>
  <si>
    <t>2017</t>
  </si>
  <si>
    <t>TOTAL</t>
  </si>
  <si>
    <t>Total - all NACE activities</t>
  </si>
  <si>
    <t>:</t>
  </si>
  <si>
    <t>A01</t>
  </si>
  <si>
    <t>Crop and animal production, hunting and related service activities</t>
  </si>
  <si>
    <t>A02</t>
  </si>
  <si>
    <t>Forestry and logging</t>
  </si>
  <si>
    <t>A03</t>
  </si>
  <si>
    <t>Fishing and aquaculture</t>
  </si>
  <si>
    <t>B</t>
  </si>
  <si>
    <t>Mining and quarrying</t>
  </si>
  <si>
    <t>C10-C12</t>
  </si>
  <si>
    <t>Manufacture of food products; beverages and tobacco products</t>
  </si>
  <si>
    <t>C13-C15</t>
  </si>
  <si>
    <t>Manufacture of textiles, wearing apparel, leather and related products</t>
  </si>
  <si>
    <t>C16</t>
  </si>
  <si>
    <t>Manufacture of wood and of products of wood and cork, except furniture; manufacture of articles of straw and plaiting materials</t>
  </si>
  <si>
    <t>C17</t>
  </si>
  <si>
    <t>Manufacture of paper and paper products</t>
  </si>
  <si>
    <t>C18</t>
  </si>
  <si>
    <t>Printing and reproduction of recorded media</t>
  </si>
  <si>
    <t>C19</t>
  </si>
  <si>
    <t>Manufacture of coke and refined petroleum products</t>
  </si>
  <si>
    <t>C20</t>
  </si>
  <si>
    <t>Manufacture of chemicals and chemical products</t>
  </si>
  <si>
    <t>C21</t>
  </si>
  <si>
    <t>Manufacture of basic pharmaceutical products and pharmaceutical preparations</t>
  </si>
  <si>
    <t>C22</t>
  </si>
  <si>
    <t>Manufacture of rubber and plastic products</t>
  </si>
  <si>
    <t>C23</t>
  </si>
  <si>
    <t>Manufacture of other non-metallic mineral products</t>
  </si>
  <si>
    <t>C24</t>
  </si>
  <si>
    <t>Manufacture of basic metals</t>
  </si>
  <si>
    <t>C25</t>
  </si>
  <si>
    <t>Manufacture of fabricated metal products, except machinery and equipment</t>
  </si>
  <si>
    <t>C26</t>
  </si>
  <si>
    <t>Manufacture of computer, electronic and optical products</t>
  </si>
  <si>
    <t>C27</t>
  </si>
  <si>
    <t>Manufacture of electrical equipment</t>
  </si>
  <si>
    <t>C28</t>
  </si>
  <si>
    <t>Manufacture of machinery and equipment n.e.c.</t>
  </si>
  <si>
    <t>C29</t>
  </si>
  <si>
    <t>Manufacture of motor vehicles, trailers and semi-trailers</t>
  </si>
  <si>
    <t>C30</t>
  </si>
  <si>
    <t>Manufacture of other transport equipment</t>
  </si>
  <si>
    <t>C31_C32</t>
  </si>
  <si>
    <t>Manufacture of furniture; other manufacturing</t>
  </si>
  <si>
    <t>C33</t>
  </si>
  <si>
    <t>Repair and installation of machinery and equipment</t>
  </si>
  <si>
    <t>D</t>
  </si>
  <si>
    <t>Electricity, gas, steam and air conditioning supply</t>
  </si>
  <si>
    <t>E36</t>
  </si>
  <si>
    <t>Water collection, treatment and supply</t>
  </si>
  <si>
    <t>E37-E39</t>
  </si>
  <si>
    <t>Sewerage, waste management, remediation activities</t>
  </si>
  <si>
    <t>F</t>
  </si>
  <si>
    <t>Construction</t>
  </si>
  <si>
    <t>G45</t>
  </si>
  <si>
    <t>Wholesale and retail trade and repair of motor vehicles and motorcycles</t>
  </si>
  <si>
    <t>G46</t>
  </si>
  <si>
    <t>Wholesale trade, except of motor vehicles and motorcycles</t>
  </si>
  <si>
    <t>G47</t>
  </si>
  <si>
    <t>Retail trade, except of motor vehicles and motorcycles</t>
  </si>
  <si>
    <t>H49</t>
  </si>
  <si>
    <t>Land transport and transport via pipelines</t>
  </si>
  <si>
    <t>H50</t>
  </si>
  <si>
    <t>Water transport</t>
  </si>
  <si>
    <t>H51</t>
  </si>
  <si>
    <t>Air transport</t>
  </si>
  <si>
    <t>H52</t>
  </si>
  <si>
    <t>Warehousing and support activities for transportation</t>
  </si>
  <si>
    <t>H53</t>
  </si>
  <si>
    <t>Postal and courier activities</t>
  </si>
  <si>
    <t>I</t>
  </si>
  <si>
    <t>Accommodation and food service activities</t>
  </si>
  <si>
    <t>J58</t>
  </si>
  <si>
    <t>Publishing activities</t>
  </si>
  <si>
    <t>J59_J60</t>
  </si>
  <si>
    <t>Motion picture, video, television programme production; programming and broadcasting activities</t>
  </si>
  <si>
    <t>J61</t>
  </si>
  <si>
    <t>Telecommunications</t>
  </si>
  <si>
    <t>J62_J63</t>
  </si>
  <si>
    <t>Computer programming, consultancy, and information service activities</t>
  </si>
  <si>
    <t>K64</t>
  </si>
  <si>
    <t>Financial service activities, except insurance and pension funding</t>
  </si>
  <si>
    <t>K65</t>
  </si>
  <si>
    <t>Insurance, reinsurance and pension funding, except compulsory social security</t>
  </si>
  <si>
    <t>K66</t>
  </si>
  <si>
    <t>Activities auxiliary to financial services and insurance activities</t>
  </si>
  <si>
    <t>L</t>
  </si>
  <si>
    <t>Real estate activities</t>
  </si>
  <si>
    <t>M69_M70</t>
  </si>
  <si>
    <t>Legal and accounting activities; activities of head offices; management consultancy activities</t>
  </si>
  <si>
    <t>M71</t>
  </si>
  <si>
    <t>Architectural and engineering activities; technical testing and analysis</t>
  </si>
  <si>
    <t>M72</t>
  </si>
  <si>
    <t>Scientific research and development</t>
  </si>
  <si>
    <t>M73</t>
  </si>
  <si>
    <t>Advertising and market research</t>
  </si>
  <si>
    <t>M74_M75</t>
  </si>
  <si>
    <t>Other professional, scientific and technical activities; veterinary activities</t>
  </si>
  <si>
    <t>N77</t>
  </si>
  <si>
    <t>Rental and leasing activities</t>
  </si>
  <si>
    <t>N78</t>
  </si>
  <si>
    <t>Employment activities</t>
  </si>
  <si>
    <t>N79</t>
  </si>
  <si>
    <t>Travel agency, tour operator and other reservation service and related activities</t>
  </si>
  <si>
    <t>N80-N82</t>
  </si>
  <si>
    <t>Security and investigation, service and landscape, office administrative and support activities</t>
  </si>
  <si>
    <t>O</t>
  </si>
  <si>
    <t>Public administration and defence; compulsory social security</t>
  </si>
  <si>
    <t>P</t>
  </si>
  <si>
    <t>Education</t>
  </si>
  <si>
    <t>Q86</t>
  </si>
  <si>
    <t>Human health activities</t>
  </si>
  <si>
    <t>Q87_Q88</t>
  </si>
  <si>
    <t>Residential care activities and social work activities without accommodation</t>
  </si>
  <si>
    <t>R90-R92</t>
  </si>
  <si>
    <t>Creative, arts and entertainment activities; libraries, archives, museums and other cultural activities; gambling and betting activities</t>
  </si>
  <si>
    <t>R93</t>
  </si>
  <si>
    <t>Sports activities and amusement and recreation activities</t>
  </si>
  <si>
    <t>S94</t>
  </si>
  <si>
    <t>Activities of membership organisations</t>
  </si>
  <si>
    <t>S95</t>
  </si>
  <si>
    <t>Repair of computers and personal and household goods</t>
  </si>
  <si>
    <t>S96</t>
  </si>
  <si>
    <t>Other personal service activities</t>
  </si>
  <si>
    <t>T</t>
  </si>
  <si>
    <t>Activities of households as employers; undifferentiated goods- and services-producing activities of households for own use</t>
  </si>
  <si>
    <t>U</t>
  </si>
  <si>
    <t>Activities of extraterritorial organisations and bodies</t>
  </si>
  <si>
    <t>HH</t>
  </si>
  <si>
    <t>Total activities by households</t>
  </si>
  <si>
    <t>HH_HEAT</t>
  </si>
  <si>
    <t>Heating/cooling activities by households</t>
  </si>
  <si>
    <t>HH_TRA</t>
  </si>
  <si>
    <t>Transport activities by households</t>
  </si>
  <si>
    <t>HH_OTH</t>
  </si>
  <si>
    <t>Other activities by households</t>
  </si>
  <si>
    <t>NRG_FLOW</t>
  </si>
  <si>
    <t>Energy flows over all activities</t>
  </si>
  <si>
    <t>Special value:</t>
  </si>
  <si>
    <t>not available</t>
  </si>
  <si>
    <t>env_ac_pefafp</t>
  </si>
  <si>
    <t>nrg_bal_c</t>
  </si>
  <si>
    <t>Data extractions from Eurostat online database</t>
  </si>
  <si>
    <t>back to contents sheet</t>
  </si>
  <si>
    <t>Title</t>
  </si>
  <si>
    <t>start</t>
  </si>
  <si>
    <t>NA_ITEM</t>
  </si>
  <si>
    <t>B1G - Value added, gross</t>
  </si>
  <si>
    <t>2018</t>
  </si>
  <si>
    <t>Gross value added by industry (NACE A*64)</t>
  </si>
  <si>
    <t>Net domestic energy use by industry (NACE A*64) and private households</t>
  </si>
  <si>
    <t>Data for Table 1 (not ranked)</t>
  </si>
  <si>
    <t>select year:</t>
  </si>
  <si>
    <t>Economic activities</t>
  </si>
  <si>
    <t>code (NACE)</t>
  </si>
  <si>
    <t>Terajoules</t>
  </si>
  <si>
    <t>%</t>
  </si>
  <si>
    <t>control</t>
  </si>
  <si>
    <t>sum of detailed NACE activities   minus   TOTAL</t>
  </si>
  <si>
    <t>sum of detailed households activities   minus   HH</t>
  </si>
  <si>
    <t>sum of detailed activities   minus   TOTAL+HH</t>
  </si>
  <si>
    <t>Data for Table 1 (ranked)</t>
  </si>
  <si>
    <t>Calculated! Not read from sheet 'env_ac_pefa04'.</t>
  </si>
  <si>
    <r>
      <t>Source:</t>
    </r>
    <r>
      <rPr>
        <sz val="9"/>
        <color theme="1"/>
        <rFont val="Arial"/>
        <family val="2"/>
      </rPr>
      <t xml:space="preserve"> Physical Energy Flow Accounts (PEFA) - Key indicators by NACE Rev. 2 activity (online data code: env_ac_pefa04)</t>
    </r>
  </si>
  <si>
    <t>Title:</t>
  </si>
  <si>
    <t>Sub-title:</t>
  </si>
  <si>
    <r>
      <t>Extracted data</t>
    </r>
    <r>
      <rPr>
        <sz val="11"/>
        <color theme="0" tint="-0.4999699890613556"/>
        <rFont val="Calibri"/>
        <family val="2"/>
        <scheme val="minor"/>
      </rPr>
      <t xml:space="preserve"> ('Rolling time bookmark')</t>
    </r>
  </si>
  <si>
    <t>EU-27</t>
  </si>
  <si>
    <t>EU:</t>
  </si>
  <si>
    <t xml:space="preserve">Directorate E: Sectoral and regional statistics </t>
  </si>
  <si>
    <t>Unit E.2: Environmental statistics and accounts; sustainable development</t>
  </si>
  <si>
    <t>European Commission</t>
  </si>
  <si>
    <t>2920 Luxembourg</t>
  </si>
  <si>
    <t xml:space="preserve">Description: </t>
  </si>
  <si>
    <t>Version:</t>
  </si>
  <si>
    <t>Related documents:</t>
  </si>
  <si>
    <t>Copyright information:</t>
  </si>
  <si>
    <t>Eurostat has a policy of encouraging free re-use of its data, both for non-commercial and commercial purposes. All statistical data, metadata, content of web pages or other dissemination tools, official publications and other documents published on its website, with the exceptions listed in the online copyright notice, can be reused without any payment or written licence provided that:</t>
  </si>
  <si>
    <t xml:space="preserve">   &gt; the source is indicated as Eurostat</t>
  </si>
  <si>
    <t xml:space="preserve">   &gt; when re-use involves modifications to the data or text, this must be stated clearly to the end user of the information</t>
  </si>
  <si>
    <t>The complete copyright notice can be found on Eurostat website:</t>
  </si>
  <si>
    <t>https://ec.europa.eu/eurostat/about/policies/copyright</t>
  </si>
  <si>
    <t xml:space="preserve">More information on the reuse of European Statistical System statistics: </t>
  </si>
  <si>
    <t>https://ec.europa.eu/eurostat/web/european-statistical-system/reuse-ess-statistics</t>
  </si>
  <si>
    <t>Disclaimer:</t>
  </si>
  <si>
    <t>Whilst every care has been taken to ensure that the information contained in this file is correct and complete, the European Commission does not guarantee that the information contained in the file will meet your requirements or that the use of the file will be uninterrupted or error-free. In no event, to the maximum extent permitted by applicable law, shall the European Commission be liable for any loss, expense or damage, of any type or nature arising out to the use of, or inability to access this information.</t>
  </si>
  <si>
    <t>Auxilliary tables</t>
  </si>
  <si>
    <t>ranked top 10 NACE + HH</t>
  </si>
  <si>
    <t>dataTab1</t>
  </si>
  <si>
    <t>dataTab1_ranked</t>
  </si>
  <si>
    <t>label:</t>
  </si>
  <si>
    <t>=&gt;</t>
  </si>
  <si>
    <t>17-64</t>
  </si>
  <si>
    <t>rank</t>
  </si>
  <si>
    <t>Detailed Table 2</t>
  </si>
  <si>
    <t>ranked by energy footprint</t>
  </si>
  <si>
    <t>data  for Figure 1</t>
  </si>
  <si>
    <t>Data for Figure 1 (not ranked)</t>
  </si>
  <si>
    <t>Net domestic energy use and gross value added by industries (NACE production activities)</t>
  </si>
  <si>
    <t>Net domestic energy use</t>
  </si>
  <si>
    <t>Gross value added</t>
  </si>
  <si>
    <t>MEUR (cur. prices)</t>
  </si>
  <si>
    <t>Data for Figure 1 (ranked)</t>
  </si>
  <si>
    <t>cumulated %</t>
  </si>
  <si>
    <t>dataFig1</t>
  </si>
  <si>
    <t>dataFig1_ranked</t>
  </si>
  <si>
    <t>Net domestic energy use and gross value added by 64 production activities (NACE)</t>
  </si>
  <si>
    <t>enc_ac_pefafp</t>
  </si>
  <si>
    <t>Tables &amp; figures as presented in SE article</t>
  </si>
  <si>
    <t>Contents</t>
  </si>
  <si>
    <t>EU27_2020 - European Union - 27 countries (from 2020)</t>
  </si>
  <si>
    <t>TIME</t>
  </si>
  <si>
    <t>ORIGIN</t>
  </si>
  <si>
    <t>DOM - Domestic economy</t>
  </si>
  <si>
    <t/>
  </si>
  <si>
    <t>INDUSE</t>
  </si>
  <si>
    <t>P3</t>
  </si>
  <si>
    <t>P6</t>
  </si>
  <si>
    <t>TFU</t>
  </si>
  <si>
    <t>CPA08</t>
  </si>
  <si>
    <t>CPA08(L)/INDUSE(L)</t>
  </si>
  <si>
    <t>Final consumption expediture</t>
  </si>
  <si>
    <t>Exports of goods and services</t>
  </si>
  <si>
    <t>Total final use</t>
  </si>
  <si>
    <t>Total CPA products</t>
  </si>
  <si>
    <t>CPA_A01</t>
  </si>
  <si>
    <t>Products of agriculture, hunting and related services</t>
  </si>
  <si>
    <t>CPA_A02</t>
  </si>
  <si>
    <t>Products of forestry, logging and related services</t>
  </si>
  <si>
    <t>CPA_A03</t>
  </si>
  <si>
    <t>Fish and other fishing products; aquaculture products; support services to fishing</t>
  </si>
  <si>
    <t>CPA_B</t>
  </si>
  <si>
    <t>CPA_C10-12</t>
  </si>
  <si>
    <t>Food, beverages and tobacco products</t>
  </si>
  <si>
    <t>CPA_C13-15</t>
  </si>
  <si>
    <t>Textiles, wearing apparel, leather and related products</t>
  </si>
  <si>
    <t>CPA_C16</t>
  </si>
  <si>
    <t>Wood and products of wood and cork, except furniture; articles of straw and plaiting materials</t>
  </si>
  <si>
    <t>CPA_C17</t>
  </si>
  <si>
    <t>Paper and paper products</t>
  </si>
  <si>
    <t>CPA_C18</t>
  </si>
  <si>
    <t>Printing and recording services</t>
  </si>
  <si>
    <t>CPA_C19</t>
  </si>
  <si>
    <t>Coke and refined petroleum products</t>
  </si>
  <si>
    <t>CPA_C20</t>
  </si>
  <si>
    <t>Chemicals and chemical products</t>
  </si>
  <si>
    <t>CPA_C21</t>
  </si>
  <si>
    <t>Basic pharmaceutical products and pharmaceutical preparations</t>
  </si>
  <si>
    <t>CPA_C22</t>
  </si>
  <si>
    <t>Rubber and plastic products</t>
  </si>
  <si>
    <t>CPA_C23</t>
  </si>
  <si>
    <t>Other non-metallic mineral products</t>
  </si>
  <si>
    <t>CPA_C24</t>
  </si>
  <si>
    <t>Basic metals</t>
  </si>
  <si>
    <t>CPA_C25</t>
  </si>
  <si>
    <t>Fabricated metal products, except machinery and equipment</t>
  </si>
  <si>
    <t>CPA_C26</t>
  </si>
  <si>
    <t>Computer, electronic and optical products</t>
  </si>
  <si>
    <t>CPA_C27</t>
  </si>
  <si>
    <t>Electrical equipment</t>
  </si>
  <si>
    <t>CPA_C28</t>
  </si>
  <si>
    <t>Machinery and equipment n.e.c.</t>
  </si>
  <si>
    <t>CPA_C29</t>
  </si>
  <si>
    <t>Motor vehicles, trailers and semi-trailers</t>
  </si>
  <si>
    <t>CPA_C30</t>
  </si>
  <si>
    <t>Other transport equipment</t>
  </si>
  <si>
    <t>CPA_C31_32</t>
  </si>
  <si>
    <t>Furniture and other manufactured goods</t>
  </si>
  <si>
    <t>CPA_C33</t>
  </si>
  <si>
    <t>Repair and installation services of machinery and equipment</t>
  </si>
  <si>
    <t>CPA_D35</t>
  </si>
  <si>
    <t>Electricity, gas, steam and air conditioning</t>
  </si>
  <si>
    <t>CPA_E36</t>
  </si>
  <si>
    <t>Natural water; water treatment and supply services</t>
  </si>
  <si>
    <t>CPA_E37-39</t>
  </si>
  <si>
    <t>Sewerage services; sewage sludge; waste collection, treatment and disposal services; materials recovery services; remediation services and other waste management services</t>
  </si>
  <si>
    <t>CPA_F</t>
  </si>
  <si>
    <t>Constructions and construction works</t>
  </si>
  <si>
    <t>CPA_G45</t>
  </si>
  <si>
    <t>Wholesale and retail trade and repair services of motor vehicles and motorcycles</t>
  </si>
  <si>
    <t>CPA_G46</t>
  </si>
  <si>
    <t>Wholesale trade services, except of motor vehicles and motorcycles</t>
  </si>
  <si>
    <t>CPA_G47</t>
  </si>
  <si>
    <t>Retail trade services, except of motor vehicles and motorcycles</t>
  </si>
  <si>
    <t>CPA_H49</t>
  </si>
  <si>
    <t>Land transport services and transport services via pipelines</t>
  </si>
  <si>
    <t>CPA_H50</t>
  </si>
  <si>
    <t>Water transport services</t>
  </si>
  <si>
    <t>CPA_H51</t>
  </si>
  <si>
    <t>Air transport services</t>
  </si>
  <si>
    <t>CPA_H52</t>
  </si>
  <si>
    <t>Warehousing and support services for transportation</t>
  </si>
  <si>
    <t>CPA_H53</t>
  </si>
  <si>
    <t>Postal and courier services</t>
  </si>
  <si>
    <t>CPA_I</t>
  </si>
  <si>
    <t>Accommodation and food services</t>
  </si>
  <si>
    <t>CPA_J58</t>
  </si>
  <si>
    <t>Publishing services</t>
  </si>
  <si>
    <t>CPA_J59_60</t>
  </si>
  <si>
    <t>Motion picture, video and television programme production services, sound recording and music publishing; programming and broadcasting services</t>
  </si>
  <si>
    <t>CPA_J61</t>
  </si>
  <si>
    <t>Telecommunications services</t>
  </si>
  <si>
    <t>CPA_J62_63</t>
  </si>
  <si>
    <t>Computer programming, consultancy and related services; Information services</t>
  </si>
  <si>
    <t>CPA_K64</t>
  </si>
  <si>
    <t>Financial services, except insurance and pension funding</t>
  </si>
  <si>
    <t>CPA_K65</t>
  </si>
  <si>
    <t>Insurance, reinsurance and pension funding services, except compulsory social security</t>
  </si>
  <si>
    <t>CPA_K66</t>
  </si>
  <si>
    <t>Services auxiliary to financial services and insurance services</t>
  </si>
  <si>
    <t>CPA_L68</t>
  </si>
  <si>
    <t>Real estate services</t>
  </si>
  <si>
    <t>CPA_M69_70</t>
  </si>
  <si>
    <t>Legal and accounting services; services of head offices; management consultancy services</t>
  </si>
  <si>
    <t>CPA_M71</t>
  </si>
  <si>
    <t>Architectural and engineering services; technical testing and analysis services</t>
  </si>
  <si>
    <t>CPA_M72</t>
  </si>
  <si>
    <t>Scientific research and development services</t>
  </si>
  <si>
    <t>CPA_M73</t>
  </si>
  <si>
    <t>Advertising and market research services</t>
  </si>
  <si>
    <t>CPA_M74_75</t>
  </si>
  <si>
    <t>Other professional, scientific and technical services and veterinary services</t>
  </si>
  <si>
    <t>CPA_N77</t>
  </si>
  <si>
    <t>Rental and leasing services</t>
  </si>
  <si>
    <t>CPA_N78</t>
  </si>
  <si>
    <t>Employment services</t>
  </si>
  <si>
    <t>CPA_N79</t>
  </si>
  <si>
    <t>Travel agency, tour operator and other reservation services and related services</t>
  </si>
  <si>
    <t>CPA_N80-82</t>
  </si>
  <si>
    <t>Security and investigation services; services to buildings and landscape; office administrative, office support and other business support services</t>
  </si>
  <si>
    <t>CPA_O84</t>
  </si>
  <si>
    <t>Public administration and defence services; compulsory social security services</t>
  </si>
  <si>
    <t>CPA_P85</t>
  </si>
  <si>
    <t>Education services</t>
  </si>
  <si>
    <t>CPA_Q86</t>
  </si>
  <si>
    <t>Human health services</t>
  </si>
  <si>
    <t>CPA_Q87_88</t>
  </si>
  <si>
    <t>Residential care services; social work services without accommodation</t>
  </si>
  <si>
    <t>CPA_R90-92</t>
  </si>
  <si>
    <t>Creative, arts, entertainment, library, archive, museum, other cultural services; gambling and betting services</t>
  </si>
  <si>
    <t>CPA_R93</t>
  </si>
  <si>
    <t>Sporting services and amusement and recreation services</t>
  </si>
  <si>
    <t>CPA_S94</t>
  </si>
  <si>
    <t>Services furnished by membership organisations</t>
  </si>
  <si>
    <t>CPA_S95</t>
  </si>
  <si>
    <t>Repair services of computers and personal and household goods</t>
  </si>
  <si>
    <t>CPA_S96</t>
  </si>
  <si>
    <t>Other personal services</t>
  </si>
  <si>
    <t>CPA_T</t>
  </si>
  <si>
    <t>Services of households as employers; undifferentiated goods and services produced by households for own use</t>
  </si>
  <si>
    <t>CPA_U</t>
  </si>
  <si>
    <t>Services provided by extraterritorial organisations and bodies</t>
  </si>
  <si>
    <t>TOT_HH</t>
  </si>
  <si>
    <t>Total CPA products plus direct emissions by private households</t>
  </si>
  <si>
    <t>Direct emissions by private households</t>
  </si>
  <si>
    <t>dataTab2</t>
  </si>
  <si>
    <t>dataTab2_ranked</t>
  </si>
  <si>
    <t>Data for Table 2 (not ranked)</t>
  </si>
  <si>
    <t>Categories of final uses of goods and services</t>
  </si>
  <si>
    <t>year:</t>
  </si>
  <si>
    <t>sum of detailed CPA products   minus   TOTAL</t>
  </si>
  <si>
    <t>Data for Table 2 (ranked)</t>
  </si>
  <si>
    <t>Other CPA products</t>
  </si>
  <si>
    <t>(Terajoules)</t>
  </si>
  <si>
    <t>Net domestic energy use (derived from PEFA)</t>
  </si>
  <si>
    <r>
      <t xml:space="preserve">Gross inland consumption </t>
    </r>
    <r>
      <rPr>
        <b/>
        <vertAlign val="superscript"/>
        <sz val="9"/>
        <rFont val="Arial"/>
        <family val="2"/>
      </rPr>
      <t>(1)</t>
    </r>
    <r>
      <rPr>
        <b/>
        <sz val="9"/>
        <rFont val="Arial"/>
        <family val="2"/>
      </rPr>
      <t xml:space="preserve"> (derived from energy balances)</t>
    </r>
  </si>
  <si>
    <r>
      <t>Gross available energy</t>
    </r>
    <r>
      <rPr>
        <b/>
        <vertAlign val="superscript"/>
        <sz val="9"/>
        <rFont val="Arial"/>
        <family val="2"/>
      </rPr>
      <t>(2)</t>
    </r>
    <r>
      <rPr>
        <b/>
        <sz val="9"/>
        <rFont val="Arial"/>
        <family val="2"/>
      </rPr>
      <t xml:space="preserve"> (derived from energy balances)</t>
    </r>
  </si>
  <si>
    <t>(¹) excluding 'international marine bunkers' as defined in energy statistics/balances</t>
  </si>
  <si>
    <t>(²) including 'international aviation' and 'international marine bunkers' as defined in energy statistics/balances</t>
  </si>
  <si>
    <t>Complete energy balances [nrg_bal_c]</t>
  </si>
  <si>
    <t>SIEC</t>
  </si>
  <si>
    <t>TOTAL - Total</t>
  </si>
  <si>
    <t>NRG_BAL</t>
  </si>
  <si>
    <t>NRG_BAL(L)/TIME</t>
  </si>
  <si>
    <t>GAE</t>
  </si>
  <si>
    <t>Gross available energy</t>
  </si>
  <si>
    <t>INTMARB</t>
  </si>
  <si>
    <t>International maritime bunkers</t>
  </si>
  <si>
    <t>GIC</t>
  </si>
  <si>
    <t>Gross inland consumption</t>
  </si>
  <si>
    <t>INTAVI</t>
  </si>
  <si>
    <t>International aviation</t>
  </si>
  <si>
    <t>NRGSUP</t>
  </si>
  <si>
    <t>Total energy supply</t>
  </si>
  <si>
    <t>Comparison of net domestic energy use (derived from PEFA) with main indicators derived from energy balances</t>
  </si>
  <si>
    <r>
      <t>Source:</t>
    </r>
    <r>
      <rPr>
        <sz val="9"/>
        <rFont val="Arial"/>
        <family val="2"/>
      </rPr>
      <t xml:space="preserve"> Physical energy flow accounts (enc_ac_pefa04) and complete energy balances (nrg_bal_c)</t>
    </r>
  </si>
  <si>
    <t>Table 3: Comparison of main indicators; EU-27 2014-2018</t>
  </si>
  <si>
    <t>https://appsso.eurostat.ec.europa.eu/nui/show.do?query=BOOKMARK_DS-1015839_QID_-2325FBFA_UID_-3F171EB0&amp;layout=TIME,C,X,0;NRG_BAL,B,Y,0;GEO,B,Z,0;SIEC,B,Z,1;UNIT,B,Z,2;INDICATORS,C,Z,3;&amp;zSelection=DS-1015839NRG_BAL,GAE;DS-1015839SIEC,TOTAL;DS-1015839GEO,EU</t>
  </si>
  <si>
    <t>Energy used for the provision of goods and services (domestic energy footprint) - input-output analysis [env_ac_pefafp]</t>
  </si>
  <si>
    <t>2019</t>
  </si>
  <si>
    <t>'Domestic energy footprints' of goods and services deliverd to main categories of final uses</t>
  </si>
  <si>
    <t>code</t>
  </si>
  <si>
    <t>Goods and services (CPA classification)</t>
  </si>
  <si>
    <t>P3_P5</t>
  </si>
  <si>
    <t>P5</t>
  </si>
  <si>
    <t>Final consumption expediture and Gross Capital formation</t>
  </si>
  <si>
    <t>Gross Capital formation</t>
  </si>
  <si>
    <r>
      <t>Source:</t>
    </r>
    <r>
      <rPr>
        <sz val="9"/>
        <color theme="1"/>
        <rFont val="Arial"/>
        <family val="2"/>
      </rPr>
      <t xml:space="preserve"> Energy used for the provision of goods and services (domestic energy footprint) - input-output analysis (online data code: env_ac_pefafp)</t>
    </r>
  </si>
  <si>
    <t>Note: Domestic final use includes: final consumption expenditures by households, government and non-profit organisations serving households, gross fixed capital formation (investments), changes in inventories and acquisition less disposals of valuables.</t>
  </si>
  <si>
    <t>All activities</t>
  </si>
  <si>
    <t>Net domestic energy use by economic activities</t>
  </si>
  <si>
    <t>Production activities (NACE)</t>
  </si>
  <si>
    <t>Households' consumption activities</t>
  </si>
  <si>
    <t>Energy use for businesses and households activities</t>
  </si>
  <si>
    <t xml:space="preserve">remark 23 Apr 2020: </t>
  </si>
  <si>
    <t>here we may add the breakdown into 'non-energy use' and 'energy use'?</t>
  </si>
  <si>
    <r>
      <t xml:space="preserve">here we may add </t>
    </r>
    <r>
      <rPr>
        <i/>
        <sz val="11"/>
        <rFont val="Arial"/>
        <family val="2"/>
      </rPr>
      <t>primary energy supply</t>
    </r>
    <r>
      <rPr>
        <sz val="11"/>
        <rFont val="Arial"/>
        <family val="2"/>
      </rPr>
      <t xml:space="preserve"> which excludes the 'non-energy use' component of GIS</t>
    </r>
  </si>
  <si>
    <t>Table 1: Net domestic energy use by economic activities</t>
  </si>
  <si>
    <t>Table 2: Domestic energy footprints' of goods and services deliverd to main categories of final uses</t>
  </si>
  <si>
    <t>(refers to the date of data extraction)</t>
  </si>
  <si>
    <t>March 2021</t>
  </si>
  <si>
    <t>https://appsso.eurostat.ec.europa.eu/nui/show.do?query=BOOKMARK_DS-665069_QID_7F31D585_UID_-3F171EB0&amp;layout=TIME,C,X,0;NACE_R2,B,Y,0;GEO,B,Z,0;INDIC_PEFA,B,Z,1;UNIT,B,Z,2;INDICATORS,C,Z,3;&amp;zSelection=DS-665069GEO,EU27_2020;DS-665069UNIT,TJ;DS-665069NACE_R</t>
  </si>
  <si>
    <r>
      <t>Extracted data</t>
    </r>
    <r>
      <rPr>
        <sz val="11"/>
        <color theme="0" tint="-0.4999699890613556"/>
        <rFont val="Calibri"/>
        <family val="2"/>
        <scheme val="minor"/>
      </rPr>
      <t xml:space="preserve"> ('Static time bookmark')</t>
    </r>
  </si>
  <si>
    <t>INDUSE_LABEL</t>
  </si>
  <si>
    <t>UNIT_LABEL</t>
  </si>
  <si>
    <t>GEO_LABEL</t>
  </si>
  <si>
    <t>STK_FLOW</t>
  </si>
  <si>
    <t>STK_FLOW_LABEL</t>
  </si>
  <si>
    <t>PROD_NA</t>
  </si>
  <si>
    <t>PROD_NA_LABEL</t>
  </si>
  <si>
    <t>Value</t>
  </si>
  <si>
    <t>Flag and Footnotes</t>
  </si>
  <si>
    <t>MIO_EUR</t>
  </si>
  <si>
    <t>Million euro</t>
  </si>
  <si>
    <t>EU27_2020</t>
  </si>
  <si>
    <t>European Union - 27 countries (from 2020)</t>
  </si>
  <si>
    <t>Total</t>
  </si>
  <si>
    <t>B1G</t>
  </si>
  <si>
    <t>Value added, gross</t>
  </si>
  <si>
    <t>C10-12</t>
  </si>
  <si>
    <t>C13-15</t>
  </si>
  <si>
    <t>C31_32</t>
  </si>
  <si>
    <t>E37-39</t>
  </si>
  <si>
    <t>J59_60</t>
  </si>
  <si>
    <t>J62_63</t>
  </si>
  <si>
    <t>L68B</t>
  </si>
  <si>
    <t>Real estate activities excluding imputed rents</t>
  </si>
  <si>
    <t>L68A</t>
  </si>
  <si>
    <t>Imputed rents of owner-occupied dwellings</t>
  </si>
  <si>
    <t>M69_70</t>
  </si>
  <si>
    <t>M74_75</t>
  </si>
  <si>
    <t>Travel agency, tour operator reservation service and related activities</t>
  </si>
  <si>
    <t>N80-82</t>
  </si>
  <si>
    <t>Q87_88</t>
  </si>
  <si>
    <t>R90-92</t>
  </si>
  <si>
    <t>DATASET: Use table at basic prices [naio_10_cp1610]</t>
  </si>
  <si>
    <t>LAST UPDATE: 25.02.21 16:06:27</t>
  </si>
  <si>
    <t>EXTRACTION DATE: 26.02.21 16:30:59</t>
  </si>
  <si>
    <t>SOURCE OF DATA: Eurostat</t>
  </si>
  <si>
    <t>A01 - Crop and animal production, hunting and related service activities</t>
  </si>
  <si>
    <t>A02 - Forestry and logging</t>
  </si>
  <si>
    <t>A03 - Fishing and aquaculture</t>
  </si>
  <si>
    <t>B - Mining and quarrying</t>
  </si>
  <si>
    <t>C10-12 - Manufacture of food products; beverages and tobacco products</t>
  </si>
  <si>
    <t>C13-15 - Manufacture of textiles, wearing apparel, leather and related products</t>
  </si>
  <si>
    <t>C16 - Manufacture of wood and of products of wood and cork, except furniture; manufacture of articles of straw and plaiting materials</t>
  </si>
  <si>
    <t>C17 - Manufacture of paper and paper products</t>
  </si>
  <si>
    <t>C18 - Printing and reproduction of recorded media</t>
  </si>
  <si>
    <t>C19 - Manufacture of coke and refined petroleum products</t>
  </si>
  <si>
    <t>C20 - Manufacture of chemicals and chemical products</t>
  </si>
  <si>
    <t>C21 - Manufacture of basic pharmaceutical products and pharmaceutical preparations</t>
  </si>
  <si>
    <t>C22 - Manufacture of rubber and plastic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</si>
  <si>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</si>
  <si>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</si>
  <si>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</si>
  <si>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</si>
  <si>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</si>
  <si>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</si>
  <si>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</si>
  <si>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</si>
  <si>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C31_32 - Manufacture of furniture; other manufacturing</t>
  </si>
  <si>
    <t>C33 - Repair and installation of machinery and equipment</t>
  </si>
  <si>
    <t>D - Electricity, gas, steam and air conditioning supply</t>
  </si>
  <si>
    <t>E36 - Water collection, treatment and supply</t>
  </si>
  <si>
    <t>E37-39 - Sewerage, waste management, remediation activities</t>
  </si>
  <si>
    <t>F - Construction</t>
  </si>
  <si>
    <t>G45 - Wholesale and retail trade and repair of motor vehicles and motorcycles</t>
  </si>
  <si>
    <t>G46 - Wholesale trade, except of motor vehicles and motorcycles</t>
  </si>
  <si>
    <t>G47 - Retail trade, except of motor vehicles and motorcycles</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</si>
  <si>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</si>
  <si>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</si>
  <si>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</si>
  <si>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</si>
  <si>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</si>
  <si>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</si>
  <si>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J58 - Publishing activities</t>
  </si>
  <si>
    <t>J59_60 - Motion picture, video, television programme production; programming and broadcasting activities</t>
  </si>
  <si>
    <t>J61 - Telecommunications</t>
  </si>
  <si>
    <t>J62_63 - Computer programming, consultancy, and information service activities</t>
  </si>
  <si>
    <t>K64 - Financial service activities, except insurance and pension funding</t>
  </si>
  <si>
    <t>K65 - Insurance, reinsurance and pension funding, except compulsory social security</t>
  </si>
  <si>
    <t>K66 - Activities auxiliary to financial services and insurance activities</t>
  </si>
  <si>
    <t>L68B - Real estate activities excluding imputed rents</t>
  </si>
  <si>
    <t>L68A - Imputed rents of owner-occupied dwellings</t>
  </si>
  <si>
    <t>M69_70 - Legal and accounting activities; activities of head offices; management consultancy activities</t>
  </si>
  <si>
    <t>M71 - Architectural and engineering activities; technical testing and analysis</t>
  </si>
  <si>
    <t>M72 - Scientific research and development</t>
  </si>
  <si>
    <t>M73 - Advertising and market research</t>
  </si>
  <si>
    <t>M74_75 - Other professional, scientific and technical activities; veterinary activities</t>
  </si>
  <si>
    <t>N77 - Rental and leasing activities</t>
  </si>
  <si>
    <t>N78 - Employment activities</t>
  </si>
  <si>
    <t>N79 - Travel agency, tour operator reservation service and related activities</t>
  </si>
  <si>
    <t>N80-82 - Security and investigation, service and landscape, office administrative and support activities</t>
  </si>
  <si>
    <t>O - Public administration and defence; compulsory social security</t>
  </si>
  <si>
    <t>P - Education</t>
  </si>
  <si>
    <t>Q86 - Human health activities</t>
  </si>
  <si>
    <t>Q87_88 - Residential care activities and social work activities without accommodation</t>
  </si>
  <si>
    <t>R90-92 - Creative, arts and entertainment activities; libraries, archives, museums and other cultural activities; gambling and betting activities</t>
  </si>
  <si>
    <t>R93 - Sports activities and amusement and recreation activities</t>
  </si>
  <si>
    <t>S94 - Activities of membership organisations</t>
  </si>
  <si>
    <t>S95 - Repair of computers and personal and household goods</t>
  </si>
  <si>
    <t>S96 - Other personal service activities</t>
  </si>
  <si>
    <t>T - Activities of households as employers; undifferentiated goods- and services-producing activities of households for own use</t>
  </si>
  <si>
    <t>U - Activities of extraterritorial organisations and bodies</t>
  </si>
  <si>
    <t>MIO_EUR - Million euro</t>
  </si>
  <si>
    <t>No footnotes available</t>
  </si>
  <si>
    <t>Available flags:</t>
  </si>
  <si>
    <t>b</t>
  </si>
  <si>
    <t>break in time series</t>
  </si>
  <si>
    <t>c</t>
  </si>
  <si>
    <t>confidential</t>
  </si>
  <si>
    <t>d</t>
  </si>
  <si>
    <t>definition differs, see metadata</t>
  </si>
  <si>
    <t>e</t>
  </si>
  <si>
    <t>estimated</t>
  </si>
  <si>
    <t>f</t>
  </si>
  <si>
    <t>forecast</t>
  </si>
  <si>
    <t>n</t>
  </si>
  <si>
    <t>not significant</t>
  </si>
  <si>
    <t>p</t>
  </si>
  <si>
    <t>provisional</t>
  </si>
  <si>
    <t>r</t>
  </si>
  <si>
    <t>revised</t>
  </si>
  <si>
    <t>s</t>
  </si>
  <si>
    <t>Eurostat estimate</t>
  </si>
  <si>
    <t>u</t>
  </si>
  <si>
    <t>low reliability</t>
  </si>
  <si>
    <t>z</t>
  </si>
  <si>
    <t>not applicable</t>
  </si>
  <si>
    <t>Use table at basic prices [naio_10_cp1610]</t>
  </si>
  <si>
    <t>naio_10_cp1610</t>
  </si>
  <si>
    <t>naio_10_cp1610_Data</t>
  </si>
  <si>
    <t>26 Feb 2021: change of the source data, nama_10_a64 has been replaced by naio_10_cp1610</t>
  </si>
  <si>
    <t>NOTE: Data in this sheet is sourced from another sheet: naio_10_cp_1610_data</t>
  </si>
  <si>
    <r>
      <t>Source:</t>
    </r>
    <r>
      <rPr>
        <sz val="9"/>
        <color theme="1"/>
        <rFont val="Arial"/>
        <family val="2"/>
      </rPr>
      <t xml:space="preserve"> Physical Energy Flow Accounts (PEFA) - Key indicators by NACE Rev. 2 activity (online data code: env_ac_pefa04) and national accounts aggregates by industry (online data code: naio_10_cp1610)</t>
    </r>
  </si>
  <si>
    <t>This data source was changed on 26 February 2021. [nama_10_a64] has been replaced by [naio_10_cp1610]</t>
  </si>
  <si>
    <t>Extracted data</t>
  </si>
  <si>
    <t>https://appsso.eurostat.ec.europa.eu/nui/show.do?query=BOOKMARK_DS-1115526_QID_-7FC065CD_UID_-3F171EB0&amp;layout=INDUSE,B,X,0;CPA08,B,Y,0;INDIC_PEFA,B,Z,0;GEO,B,Z,1;TIME,C,Z,2;ORIGIN,B,Z,3;UNIT,B,Z,4;INDICATORS,C,Z,5;&amp;zSelection=DS-1115526INDICATORS,OBS_FLAG;DS-1115526INDIC_PEFA,NETDOM_EUSE;DS-1115526TIME,2018;DS-1115526UNIT,TJ;DS-1115526ORIGIN,DOM;DS-1115526GEO,EU27_2020;DS-1115526INDUSE,P3_P5;&amp;rankName1=INDIC-PEFA_1_2_-1_2&amp;rankName2=GEO_1_2_-1_2&amp;rankName3=ORIGIN_1_2_-1_2&amp;rankName4=UNIT_1_2_-1_2&amp;rankName5=INDICATORS_1_2_-1_2&amp;rankName6=TIME_1_0_0_0&amp;rankName7=INDUSE_1_2_0_0&amp;rankName8=CPA08_1_2_0_1&amp;rStp=&amp;cStp=&amp;rDCh=&amp;cDCh=&amp;rDM=true&amp;cDM=true&amp;footnes=false&amp;empty=false&amp;wai=false&amp;time_mode=NONE&amp;time_most_recent=false&amp;lang=EN&amp;cfo=%23%23%23%2C%23%23%23.%23%23%23</t>
  </si>
  <si>
    <t>Other NACE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</si>
</sst>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yy"/>
    <numFmt numFmtId="166" formatCode="#,##0.0_i"/>
    <numFmt numFmtId="167" formatCode="#,##0_i"/>
    <numFmt numFmtId="168" formatCode="#,##0.00000"/>
    <numFmt numFmtId="169" formatCode="#,##0.000"/>
  </numFmts>
  <fonts count="39">
    <font>
      <sz val="11"/>
      <color theme="1"/>
      <name val="Calibri"/>
      <family val="2"/>
      <scheme val="minor"/>
    </font>
    <font>
      <sz val="10"/>
      <name val="Arial"/>
      <family val="2"/>
    </font>
    <font>
      <sz val="11"/>
      <color theme="1"/>
      <name val="Arial"/>
      <family val="2"/>
    </font>
    <font>
      <b/>
      <sz val="11"/>
      <color theme="1"/>
      <name val="Calibri"/>
      <family val="2"/>
      <scheme val="minor"/>
    </font>
    <font>
      <sz val="9"/>
      <color theme="1"/>
      <name val="Arial"/>
      <family val="2"/>
    </font>
    <font>
      <sz val="9"/>
      <color theme="0" tint="-0.4999699890613556"/>
      <name val="Arial"/>
      <family val="2"/>
    </font>
    <font>
      <sz val="11"/>
      <color theme="0" tint="-0.4999699890613556"/>
      <name val="Calibri"/>
      <family val="2"/>
      <scheme val="minor"/>
    </font>
    <font>
      <u val="single"/>
      <sz val="11"/>
      <color theme="10"/>
      <name val="Calibri"/>
      <family val="2"/>
      <scheme val="minor"/>
    </font>
    <font>
      <sz val="11"/>
      <color rgb="FF0631BA"/>
      <name val="Calibri"/>
      <family val="2"/>
      <scheme val="minor"/>
    </font>
    <font>
      <b/>
      <sz val="9"/>
      <color theme="1"/>
      <name val="Arial"/>
      <family val="2"/>
    </font>
    <font>
      <b/>
      <sz val="12"/>
      <color theme="1"/>
      <name val="Arial"/>
      <family val="2"/>
    </font>
    <font>
      <sz val="11"/>
      <color theme="4"/>
      <name val="Calibri"/>
      <family val="2"/>
      <scheme val="minor"/>
    </font>
    <font>
      <i/>
      <sz val="9"/>
      <color theme="1"/>
      <name val="Arial"/>
      <family val="2"/>
    </font>
    <font>
      <sz val="10"/>
      <color theme="1"/>
      <name val="Arial"/>
      <family val="2"/>
    </font>
    <font>
      <sz val="11"/>
      <color theme="0" tint="-0.24997000396251678"/>
      <name val="Calibri"/>
      <family val="2"/>
      <scheme val="minor"/>
    </font>
    <font>
      <b/>
      <sz val="9"/>
      <color rgb="FF005953"/>
      <name val="Arial"/>
      <family val="2"/>
    </font>
    <font>
      <sz val="9"/>
      <color rgb="FF005953"/>
      <name val="Arial"/>
      <family val="2"/>
    </font>
    <font>
      <u val="single"/>
      <sz val="9"/>
      <color theme="10"/>
      <name val="Arial"/>
      <family val="2"/>
    </font>
    <font>
      <sz val="9"/>
      <color theme="10"/>
      <name val="Arial"/>
      <family val="2"/>
    </font>
    <font>
      <sz val="11"/>
      <name val="Arial"/>
      <family val="2"/>
    </font>
    <font>
      <b/>
      <sz val="12"/>
      <name val="Arial"/>
      <family val="2"/>
    </font>
    <font>
      <b/>
      <sz val="9"/>
      <name val="Arial"/>
      <family val="2"/>
    </font>
    <font>
      <sz val="9"/>
      <name val="Arial"/>
      <family val="2"/>
    </font>
    <font>
      <b/>
      <vertAlign val="superscript"/>
      <sz val="9"/>
      <name val="Arial"/>
      <family val="2"/>
    </font>
    <font>
      <i/>
      <sz val="9"/>
      <name val="Arial"/>
      <family val="2"/>
    </font>
    <font>
      <sz val="9"/>
      <name val="Tahoma"/>
      <family val="2"/>
    </font>
    <font>
      <i/>
      <sz val="11"/>
      <name val="Arial"/>
      <family val="2"/>
    </font>
    <font>
      <sz val="9"/>
      <color theme="0" tint="-0.3499799966812134"/>
      <name val="Arial"/>
      <family val="2"/>
    </font>
    <font>
      <sz val="11"/>
      <color theme="0"/>
      <name val="Calibri"/>
      <family val="2"/>
    </font>
    <font>
      <sz val="11"/>
      <color theme="0"/>
      <name val="+mn-cs"/>
      <family val="2"/>
    </font>
    <font>
      <sz val="11"/>
      <color rgb="FFFF0000"/>
      <name val="+mn-cs"/>
      <family val="2"/>
    </font>
    <font>
      <sz val="12"/>
      <color rgb="FF000000"/>
      <name val="Arial"/>
      <family val="2"/>
    </font>
    <font>
      <b/>
      <sz val="18"/>
      <color rgb="FF000000"/>
      <name val="Arial"/>
      <family val="2"/>
    </font>
    <font>
      <sz val="10"/>
      <color rgb="FF000000"/>
      <name val="Arial"/>
      <family val="2"/>
    </font>
    <font>
      <b/>
      <sz val="12"/>
      <color rgb="FF000000"/>
      <name val="Arial"/>
      <family val="2"/>
    </font>
    <font>
      <i/>
      <sz val="12"/>
      <name val="Arial"/>
      <family val="2"/>
    </font>
    <font>
      <sz val="11"/>
      <color rgb="FFFF0000"/>
      <name val="Calibri"/>
      <family val="2"/>
    </font>
    <font>
      <sz val="11"/>
      <color theme="0"/>
      <name val="Calibri"/>
      <family val="2"/>
      <scheme val="minor"/>
    </font>
    <font>
      <b/>
      <sz val="8"/>
      <name val="Calibri"/>
      <family val="2"/>
    </font>
  </fonts>
  <fills count="11">
    <fill>
      <patternFill/>
    </fill>
    <fill>
      <patternFill patternType="gray125"/>
    </fill>
    <fill>
      <patternFill patternType="solid">
        <fgColor indexed="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00978B"/>
        <bgColor indexed="64"/>
      </patternFill>
    </fill>
    <fill>
      <patternFill patternType="solid">
        <fgColor rgb="FFF0FFFF"/>
        <bgColor indexed="64"/>
      </patternFill>
    </fill>
    <fill>
      <patternFill patternType="solid">
        <fgColor rgb="FF00978B"/>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0"/>
        <bgColor indexed="64"/>
      </patternFill>
    </fill>
  </fills>
  <borders count="31">
    <border>
      <left/>
      <right/>
      <top/>
      <bottom/>
      <diagonal/>
    </border>
    <border>
      <left style="thin">
        <color indexed="8"/>
      </left>
      <right style="thin">
        <color indexed="8"/>
      </right>
      <top style="thin">
        <color indexed="8"/>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right/>
      <top style="thin">
        <color rgb="FF000000"/>
      </top>
      <bottom style="hair">
        <color rgb="FFC0C0C0"/>
      </bottom>
    </border>
    <border>
      <left/>
      <right/>
      <top style="thin">
        <color rgb="FF000000"/>
      </top>
      <bottom/>
    </border>
    <border>
      <left/>
      <right/>
      <top style="hair">
        <color rgb="FFC0C0C0"/>
      </top>
      <bottom/>
    </border>
    <border>
      <left/>
      <right/>
      <top style="hair">
        <color rgb="FFC0C0C0"/>
      </top>
      <bottom style="hair">
        <color rgb="FFC0C0C0"/>
      </bottom>
    </border>
    <border>
      <left/>
      <right/>
      <top style="thin">
        <color rgb="FF000000"/>
      </top>
      <bottom style="thin">
        <color rgb="FF000000"/>
      </bottom>
    </border>
    <border>
      <left/>
      <right/>
      <top/>
      <bottom style="hair">
        <color rgb="FFC0C0C0"/>
      </bottom>
    </border>
    <border>
      <left/>
      <right style="thin">
        <color theme="4"/>
      </right>
      <top/>
      <bottom/>
    </border>
    <border>
      <left style="thin">
        <color theme="4"/>
      </left>
      <right/>
      <top/>
      <bottom/>
    </border>
    <border>
      <left/>
      <right/>
      <top style="hair">
        <color rgb="FFC0C0C0"/>
      </top>
      <bottom style="thin">
        <color rgb="FF000000"/>
      </bottom>
    </border>
    <border>
      <left/>
      <right/>
      <top/>
      <bottom style="thin">
        <color rgb="FF000000"/>
      </bottom>
    </border>
    <border>
      <left style="hair">
        <color rgb="FFA6A6A6"/>
      </left>
      <right/>
      <top style="hair">
        <color rgb="FFC0C0C0"/>
      </top>
      <bottom style="thin">
        <color rgb="FF000000"/>
      </bottom>
    </border>
    <border>
      <left/>
      <right style="hair">
        <color rgb="FFA6A6A6"/>
      </right>
      <top style="hair">
        <color rgb="FFC0C0C0"/>
      </top>
      <bottom style="thin">
        <color rgb="FF000000"/>
      </bottom>
    </border>
    <border>
      <left style="thin">
        <color theme="4"/>
      </left>
      <right/>
      <top style="thin">
        <color theme="4"/>
      </top>
      <bottom/>
    </border>
    <border>
      <left style="hair">
        <color rgb="FFA6A6A6"/>
      </left>
      <right/>
      <top style="thin">
        <color rgb="FF000000"/>
      </top>
      <bottom style="hair">
        <color rgb="FFC0C0C0"/>
      </bottom>
    </border>
    <border>
      <left/>
      <right style="hair">
        <color rgb="FFA6A6A6"/>
      </right>
      <top style="thin">
        <color rgb="FF000000"/>
      </top>
      <bottom style="hair">
        <color rgb="FFC0C0C0"/>
      </bottom>
    </border>
    <border>
      <left style="hair">
        <color rgb="FFA6A6A6"/>
      </left>
      <right/>
      <top style="hair">
        <color rgb="FFC0C0C0"/>
      </top>
      <bottom/>
    </border>
    <border>
      <left style="hair">
        <color rgb="FFA6A6A6"/>
      </left>
      <right/>
      <top style="thin">
        <color rgb="FF000000"/>
      </top>
      <bottom style="thin">
        <color rgb="FF000000"/>
      </bottom>
    </border>
    <border>
      <left style="hair">
        <color rgb="FFA6A6A6"/>
      </left>
      <right/>
      <top/>
      <bottom style="hair">
        <color rgb="FFC0C0C0"/>
      </bottom>
    </border>
    <border>
      <left style="hair">
        <color rgb="FFA6A6A6"/>
      </left>
      <right/>
      <top style="hair">
        <color rgb="FFC0C0C0"/>
      </top>
      <bottom style="hair">
        <color rgb="FFC0C0C0"/>
      </bottom>
    </border>
    <border>
      <left/>
      <right/>
      <top style="thin">
        <color rgb="FF32AFAF"/>
      </top>
      <bottom style="thin">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166" fontId="4" fillId="0" borderId="0" applyFill="0" applyBorder="0" applyProtection="0">
      <alignment horizontal="right"/>
    </xf>
    <xf numFmtId="0" fontId="19" fillId="0" borderId="0">
      <alignment/>
      <protection/>
    </xf>
    <xf numFmtId="0" fontId="2" fillId="0" borderId="0">
      <alignment/>
      <protection/>
    </xf>
  </cellStyleXfs>
  <cellXfs count="187">
    <xf numFmtId="0" fontId="0" fillId="0" borderId="0" xfId="0"/>
    <xf numFmtId="0" fontId="4" fillId="0" borderId="0" xfId="0" applyFont="1"/>
    <xf numFmtId="0" fontId="1" fillId="0" borderId="0" xfId="0" applyNumberFormat="1" applyFont="1" applyFill="1" applyBorder="1" applyAlignment="1">
      <alignment/>
    </xf>
    <xf numFmtId="165" fontId="1" fillId="0" borderId="0" xfId="0" applyNumberFormat="1" applyFont="1" applyFill="1" applyBorder="1" applyAlignment="1">
      <alignment/>
    </xf>
    <xf numFmtId="0" fontId="1" fillId="2" borderId="1" xfId="0" applyNumberFormat="1" applyFont="1" applyFill="1" applyBorder="1" applyAlignment="1">
      <alignment/>
    </xf>
    <xf numFmtId="3" fontId="1" fillId="0" borderId="1" xfId="0" applyNumberFormat="1" applyFont="1" applyFill="1" applyBorder="1" applyAlignment="1">
      <alignment/>
    </xf>
    <xf numFmtId="0" fontId="3" fillId="0" borderId="0" xfId="0" applyFont="1"/>
    <xf numFmtId="0" fontId="3" fillId="0" borderId="2" xfId="0" applyFont="1"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6" fillId="0" borderId="3" xfId="0" applyFont="1" applyBorder="1"/>
    <xf numFmtId="0" fontId="7" fillId="0" borderId="0" xfId="20"/>
    <xf numFmtId="3" fontId="1" fillId="0" borderId="0" xfId="0" applyNumberFormat="1" applyFont="1" applyFill="1" applyBorder="1" applyAlignment="1">
      <alignment/>
    </xf>
    <xf numFmtId="0" fontId="0" fillId="0" borderId="0" xfId="0" applyFill="1" applyBorder="1"/>
    <xf numFmtId="0" fontId="1" fillId="0" borderId="0" xfId="0" applyNumberFormat="1" applyFont="1" applyFill="1" applyBorder="1" applyAlignment="1">
      <alignment/>
    </xf>
    <xf numFmtId="0" fontId="1" fillId="2" borderId="1" xfId="0" applyNumberFormat="1" applyFont="1" applyFill="1" applyBorder="1" applyAlignment="1">
      <alignment/>
    </xf>
    <xf numFmtId="3" fontId="1" fillId="0" borderId="1" xfId="0" applyNumberFormat="1" applyFont="1" applyFill="1" applyBorder="1" applyAlignment="1">
      <alignment/>
    </xf>
    <xf numFmtId="0" fontId="0" fillId="0" borderId="0" xfId="0" applyAlignment="1">
      <alignment horizontal="right"/>
    </xf>
    <xf numFmtId="0" fontId="0" fillId="0" borderId="0" xfId="0" applyAlignment="1">
      <alignment horizontal="center"/>
    </xf>
    <xf numFmtId="0" fontId="8" fillId="0" borderId="0" xfId="0" applyFont="1" applyAlignment="1">
      <alignment horizontal="right"/>
    </xf>
    <xf numFmtId="0" fontId="8" fillId="0" borderId="10" xfId="0" applyFont="1" applyBorder="1" applyAlignment="1">
      <alignment horizontal="center"/>
    </xf>
    <xf numFmtId="0" fontId="9" fillId="3" borderId="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left" vertical="center"/>
    </xf>
    <xf numFmtId="0" fontId="9" fillId="3" borderId="13" xfId="0" applyFont="1" applyFill="1" applyBorder="1" applyAlignment="1">
      <alignment horizontal="center" vertical="center"/>
    </xf>
    <xf numFmtId="0" fontId="9" fillId="0" borderId="14" xfId="0" applyFont="1" applyBorder="1" applyAlignment="1">
      <alignment horizontal="left"/>
    </xf>
    <xf numFmtId="166" fontId="4" fillId="0" borderId="14" xfId="21" applyBorder="1" applyAlignment="1">
      <alignment horizontal="right"/>
    </xf>
    <xf numFmtId="0" fontId="9" fillId="0" borderId="13" xfId="0" applyFont="1" applyBorder="1" applyAlignment="1">
      <alignment horizontal="left"/>
    </xf>
    <xf numFmtId="166" fontId="4" fillId="0" borderId="13" xfId="21" applyBorder="1" applyAlignment="1">
      <alignment horizontal="right"/>
    </xf>
    <xf numFmtId="0" fontId="9" fillId="4" borderId="15" xfId="0" applyFont="1" applyFill="1" applyBorder="1" applyAlignment="1">
      <alignment horizontal="left"/>
    </xf>
    <xf numFmtId="166" fontId="4" fillId="4" borderId="15" xfId="21" applyFill="1" applyBorder="1" applyAlignment="1">
      <alignment horizontal="right"/>
    </xf>
    <xf numFmtId="0" fontId="9" fillId="0" borderId="16" xfId="0" applyFont="1" applyBorder="1" applyAlignment="1">
      <alignment horizontal="left"/>
    </xf>
    <xf numFmtId="166" fontId="4" fillId="0" borderId="16" xfId="21" applyBorder="1" applyAlignment="1">
      <alignment horizontal="right"/>
    </xf>
    <xf numFmtId="167" fontId="4" fillId="4" borderId="15" xfId="21" applyNumberFormat="1" applyFill="1" applyBorder="1" applyAlignment="1">
      <alignment horizontal="right"/>
    </xf>
    <xf numFmtId="167" fontId="4" fillId="0" borderId="14" xfId="21" applyNumberFormat="1" applyBorder="1" applyAlignment="1">
      <alignment horizontal="right"/>
    </xf>
    <xf numFmtId="167" fontId="4" fillId="0" borderId="16" xfId="21" applyNumberFormat="1" applyBorder="1" applyAlignment="1">
      <alignment horizontal="right"/>
    </xf>
    <xf numFmtId="167" fontId="4" fillId="0" borderId="13" xfId="21" applyNumberFormat="1" applyBorder="1" applyAlignment="1">
      <alignment horizontal="right"/>
    </xf>
    <xf numFmtId="0" fontId="6" fillId="0" borderId="0" xfId="0" applyFont="1"/>
    <xf numFmtId="168" fontId="6" fillId="0" borderId="0" xfId="0" applyNumberFormat="1" applyFont="1"/>
    <xf numFmtId="169" fontId="6" fillId="0" borderId="0" xfId="0" applyNumberFormat="1" applyFont="1"/>
    <xf numFmtId="0" fontId="0" fillId="0" borderId="17" xfId="0" applyBorder="1"/>
    <xf numFmtId="0" fontId="10" fillId="0" borderId="0" xfId="0" applyFont="1" applyAlignment="1">
      <alignment horizontal="left"/>
    </xf>
    <xf numFmtId="0" fontId="8" fillId="0" borderId="0" xfId="0" applyFont="1" applyBorder="1" applyAlignment="1">
      <alignment horizontal="right"/>
    </xf>
    <xf numFmtId="0" fontId="8" fillId="0" borderId="0" xfId="0" applyFont="1" applyBorder="1" applyAlignment="1">
      <alignment horizontal="center"/>
    </xf>
    <xf numFmtId="0" fontId="0" fillId="0" borderId="0" xfId="0" applyBorder="1" applyAlignment="1">
      <alignment horizontal="right"/>
    </xf>
    <xf numFmtId="0" fontId="0" fillId="0" borderId="0" xfId="0" applyBorder="1" applyAlignment="1">
      <alignment horizontal="center"/>
    </xf>
    <xf numFmtId="0" fontId="3" fillId="0" borderId="0" xfId="0" applyFont="1" applyBorder="1"/>
    <xf numFmtId="0" fontId="0" fillId="0" borderId="18" xfId="0" applyBorder="1"/>
    <xf numFmtId="0" fontId="0" fillId="0" borderId="0" xfId="0" applyFill="1"/>
    <xf numFmtId="0" fontId="9" fillId="0" borderId="0" xfId="0" applyFont="1" applyFill="1" applyBorder="1" applyAlignment="1">
      <alignment horizontal="center" vertical="center"/>
    </xf>
    <xf numFmtId="166" fontId="4" fillId="0" borderId="0" xfId="21" applyFill="1" applyBorder="1" applyAlignment="1">
      <alignment horizontal="right"/>
    </xf>
    <xf numFmtId="167" fontId="4" fillId="0" borderId="0" xfId="21" applyNumberFormat="1" applyFill="1" applyBorder="1" applyAlignment="1">
      <alignment horizontal="right"/>
    </xf>
    <xf numFmtId="169" fontId="6" fillId="0" borderId="0" xfId="0" applyNumberFormat="1" applyFont="1" applyFill="1"/>
    <xf numFmtId="0" fontId="11" fillId="0" borderId="0" xfId="0" applyFont="1"/>
    <xf numFmtId="0" fontId="12" fillId="0" borderId="0" xfId="0" applyFont="1" applyAlignment="1">
      <alignment/>
    </xf>
    <xf numFmtId="0" fontId="13" fillId="0" borderId="0" xfId="0" applyFont="1" applyAlignment="1">
      <alignment horizontal="left"/>
    </xf>
    <xf numFmtId="0" fontId="14" fillId="0" borderId="5" xfId="0" applyFont="1" applyBorder="1"/>
    <xf numFmtId="0" fontId="14" fillId="0" borderId="0" xfId="0" applyFont="1"/>
    <xf numFmtId="0" fontId="4" fillId="5" borderId="0" xfId="0" applyFont="1" applyFill="1"/>
    <xf numFmtId="0" fontId="9" fillId="6" borderId="0" xfId="0" applyFont="1" applyFill="1"/>
    <xf numFmtId="0" fontId="4" fillId="6" borderId="0" xfId="0" applyFont="1" applyFill="1"/>
    <xf numFmtId="0" fontId="15" fillId="6" borderId="0" xfId="0" applyFont="1" applyFill="1" applyAlignment="1">
      <alignment vertical="center"/>
    </xf>
    <xf numFmtId="0" fontId="16" fillId="6" borderId="0" xfId="0" applyFont="1" applyFill="1"/>
    <xf numFmtId="0" fontId="15" fillId="6" borderId="0" xfId="0" applyFont="1" applyFill="1"/>
    <xf numFmtId="0" fontId="4" fillId="7" borderId="0" xfId="0" applyFont="1" applyFill="1"/>
    <xf numFmtId="0" fontId="17" fillId="6" borderId="0" xfId="20" applyFont="1" applyFill="1"/>
    <xf numFmtId="0" fontId="4" fillId="0" borderId="0" xfId="0" applyFont="1" applyFill="1"/>
    <xf numFmtId="0" fontId="15" fillId="0" borderId="0" xfId="0" applyFont="1"/>
    <xf numFmtId="0" fontId="9" fillId="0" borderId="0" xfId="0" applyFont="1"/>
    <xf numFmtId="17" fontId="4" fillId="0" borderId="0" xfId="0" applyNumberFormat="1" applyFont="1" quotePrefix="1"/>
    <xf numFmtId="0" fontId="12" fillId="0" borderId="0" xfId="0" applyFont="1"/>
    <xf numFmtId="0" fontId="17" fillId="0" borderId="0" xfId="20" applyFont="1"/>
    <xf numFmtId="0" fontId="4" fillId="0" borderId="0" xfId="0" applyFont="1" applyAlignment="1">
      <alignment vertical="top" wrapText="1"/>
    </xf>
    <xf numFmtId="0" fontId="16" fillId="5" borderId="0" xfId="0" applyFont="1" applyFill="1" applyAlignment="1">
      <alignment vertical="top"/>
    </xf>
    <xf numFmtId="0" fontId="4" fillId="5" borderId="0" xfId="0" applyFont="1" applyFill="1" applyAlignment="1">
      <alignment horizontal="left"/>
    </xf>
    <xf numFmtId="0" fontId="4" fillId="5" borderId="0" xfId="0" applyFont="1" applyFill="1" applyAlignment="1">
      <alignment horizontal="left" vertical="top" wrapText="1"/>
    </xf>
    <xf numFmtId="0" fontId="16" fillId="0" borderId="0" xfId="0" applyFont="1" applyFill="1" applyAlignment="1">
      <alignment vertical="top"/>
    </xf>
    <xf numFmtId="0" fontId="4" fillId="0" borderId="0" xfId="0" applyFont="1" applyFill="1" applyAlignment="1">
      <alignment horizontal="left"/>
    </xf>
    <xf numFmtId="0" fontId="4" fillId="0" borderId="0" xfId="0" applyFont="1" applyFill="1" applyAlignment="1">
      <alignment horizontal="left" vertical="top" wrapText="1"/>
    </xf>
    <xf numFmtId="0" fontId="15" fillId="0" borderId="0" xfId="0" applyFont="1" applyAlignment="1">
      <alignment vertical="top"/>
    </xf>
    <xf numFmtId="0" fontId="18" fillId="0" borderId="0" xfId="20" applyFont="1"/>
    <xf numFmtId="0" fontId="16" fillId="0" borderId="0" xfId="0" applyFont="1"/>
    <xf numFmtId="49" fontId="4" fillId="0" borderId="0" xfId="0" applyNumberFormat="1" applyFont="1"/>
    <xf numFmtId="0" fontId="4" fillId="8" borderId="6" xfId="0" applyFont="1" applyFill="1" applyBorder="1" applyAlignment="1">
      <alignment vertical="top" wrapText="1"/>
    </xf>
    <xf numFmtId="0" fontId="4" fillId="3" borderId="6" xfId="0" applyFont="1" applyFill="1" applyBorder="1" applyAlignment="1">
      <alignment vertical="top" wrapText="1"/>
    </xf>
    <xf numFmtId="0" fontId="4" fillId="0" borderId="0" xfId="0" applyFont="1" applyAlignment="1">
      <alignment vertical="top"/>
    </xf>
    <xf numFmtId="0" fontId="5" fillId="3" borderId="2" xfId="0" applyFont="1" applyFill="1" applyBorder="1" applyAlignment="1">
      <alignment horizontal="right" vertical="top"/>
    </xf>
    <xf numFmtId="0" fontId="7" fillId="3" borderId="4" xfId="20" applyFill="1" applyBorder="1" applyAlignment="1">
      <alignment vertical="top"/>
    </xf>
    <xf numFmtId="0" fontId="5" fillId="3" borderId="5" xfId="0" applyFont="1" applyFill="1" applyBorder="1" applyAlignment="1">
      <alignment horizontal="right" vertical="top"/>
    </xf>
    <xf numFmtId="0" fontId="4" fillId="3" borderId="6" xfId="0" applyFont="1" applyFill="1" applyBorder="1" applyAlignment="1">
      <alignment vertical="top"/>
    </xf>
    <xf numFmtId="0" fontId="4" fillId="3" borderId="7" xfId="0" applyFont="1" applyFill="1" applyBorder="1" applyAlignment="1">
      <alignment vertical="top"/>
    </xf>
    <xf numFmtId="0" fontId="4" fillId="3" borderId="9" xfId="0" applyFont="1" applyFill="1" applyBorder="1" applyAlignment="1">
      <alignment vertical="top"/>
    </xf>
    <xf numFmtId="0" fontId="5" fillId="8" borderId="2" xfId="0" applyFont="1" applyFill="1" applyBorder="1" applyAlignment="1">
      <alignment horizontal="right" vertical="top"/>
    </xf>
    <xf numFmtId="0" fontId="4" fillId="8" borderId="4" xfId="0" applyFont="1" applyFill="1" applyBorder="1" applyAlignment="1">
      <alignment vertical="top"/>
    </xf>
    <xf numFmtId="0" fontId="5" fillId="8" borderId="5" xfId="0" applyFont="1" applyFill="1" applyBorder="1" applyAlignment="1">
      <alignment horizontal="right" vertical="top"/>
    </xf>
    <xf numFmtId="0" fontId="4" fillId="8" borderId="6" xfId="0" applyFont="1" applyFill="1" applyBorder="1" applyAlignment="1">
      <alignment vertical="top"/>
    </xf>
    <xf numFmtId="0" fontId="5" fillId="8" borderId="7" xfId="0" applyFont="1" applyFill="1" applyBorder="1" applyAlignment="1">
      <alignment horizontal="right" vertical="top"/>
    </xf>
    <xf numFmtId="0" fontId="7" fillId="8" borderId="9" xfId="20" applyFill="1" applyBorder="1" applyAlignment="1">
      <alignment vertical="top"/>
    </xf>
    <xf numFmtId="0" fontId="5" fillId="9" borderId="2" xfId="0" applyFont="1" applyFill="1" applyBorder="1" applyAlignment="1">
      <alignment horizontal="right" vertical="top"/>
    </xf>
    <xf numFmtId="0" fontId="7" fillId="9" borderId="4" xfId="20" applyFill="1" applyBorder="1" applyAlignment="1">
      <alignment vertical="top"/>
    </xf>
    <xf numFmtId="0" fontId="5" fillId="9" borderId="5" xfId="0" applyFont="1" applyFill="1" applyBorder="1" applyAlignment="1">
      <alignment horizontal="right" vertical="top"/>
    </xf>
    <xf numFmtId="0" fontId="4" fillId="9" borderId="6" xfId="0" applyFont="1" applyFill="1" applyBorder="1" applyAlignment="1">
      <alignment vertical="top"/>
    </xf>
    <xf numFmtId="0" fontId="4" fillId="9" borderId="6" xfId="0" applyFont="1" applyFill="1" applyBorder="1" applyAlignment="1">
      <alignment vertical="top" wrapText="1"/>
    </xf>
    <xf numFmtId="0" fontId="4" fillId="9" borderId="7" xfId="0" applyFont="1" applyFill="1" applyBorder="1" applyAlignment="1">
      <alignment vertical="top"/>
    </xf>
    <xf numFmtId="0" fontId="4" fillId="9" borderId="9" xfId="0" applyFont="1" applyFill="1" applyBorder="1" applyAlignment="1">
      <alignment vertical="top"/>
    </xf>
    <xf numFmtId="2" fontId="6" fillId="0" borderId="0" xfId="0" applyNumberFormat="1" applyFont="1"/>
    <xf numFmtId="0" fontId="11" fillId="0" borderId="0" xfId="0" applyFont="1" quotePrefix="1"/>
    <xf numFmtId="166" fontId="4" fillId="0" borderId="0" xfId="21" applyBorder="1" applyAlignment="1">
      <alignment horizontal="right"/>
    </xf>
    <xf numFmtId="0" fontId="9" fillId="3" borderId="19" xfId="0" applyFont="1" applyFill="1" applyBorder="1" applyAlignment="1">
      <alignment horizontal="center" vertical="center"/>
    </xf>
    <xf numFmtId="167" fontId="4" fillId="4" borderId="20" xfId="21" applyNumberFormat="1" applyFill="1" applyBorder="1" applyAlignment="1">
      <alignment horizontal="right"/>
    </xf>
    <xf numFmtId="166" fontId="4" fillId="4" borderId="20" xfId="21" applyFill="1" applyBorder="1" applyAlignment="1">
      <alignment horizontal="right"/>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1" fillId="0" borderId="23" xfId="0" applyNumberFormat="1" applyFont="1" applyFill="1" applyBorder="1" applyAlignment="1">
      <alignment/>
    </xf>
    <xf numFmtId="0" fontId="9" fillId="0" borderId="19" xfId="0" applyFont="1" applyBorder="1" applyAlignment="1">
      <alignment horizontal="left"/>
    </xf>
    <xf numFmtId="167" fontId="4" fillId="0" borderId="19" xfId="21" applyNumberFormat="1" applyBorder="1" applyAlignment="1">
      <alignment horizontal="right"/>
    </xf>
    <xf numFmtId="166" fontId="4" fillId="0" borderId="19" xfId="21" applyBorder="1" applyAlignment="1">
      <alignment horizontal="right"/>
    </xf>
    <xf numFmtId="166" fontId="4" fillId="0" borderId="20" xfId="21" applyBorder="1" applyAlignment="1">
      <alignment horizontal="right"/>
    </xf>
    <xf numFmtId="0" fontId="9" fillId="3" borderId="24" xfId="0" applyFont="1" applyFill="1" applyBorder="1" applyAlignment="1">
      <alignment vertical="center"/>
    </xf>
    <xf numFmtId="0" fontId="9" fillId="3" borderId="25" xfId="0" applyFont="1" applyFill="1" applyBorder="1" applyAlignment="1">
      <alignment vertical="center"/>
    </xf>
    <xf numFmtId="0" fontId="9" fillId="3" borderId="11" xfId="0" applyFont="1" applyFill="1" applyBorder="1" applyAlignment="1">
      <alignment vertical="center"/>
    </xf>
    <xf numFmtId="166" fontId="4" fillId="4" borderId="15" xfId="21" applyFill="1" applyBorder="1" applyAlignment="1">
      <alignment horizontal="center"/>
    </xf>
    <xf numFmtId="166" fontId="4" fillId="0" borderId="0" xfId="21" applyBorder="1" applyAlignment="1">
      <alignment horizontal="center"/>
    </xf>
    <xf numFmtId="166" fontId="4" fillId="0" borderId="20" xfId="21" applyBorder="1" applyAlignment="1">
      <alignment horizontal="center"/>
    </xf>
    <xf numFmtId="0" fontId="3" fillId="10" borderId="0" xfId="0" applyFont="1" applyFill="1"/>
    <xf numFmtId="0" fontId="0" fillId="10" borderId="0" xfId="0" applyFill="1"/>
    <xf numFmtId="0" fontId="3" fillId="10" borderId="0" xfId="0" applyFont="1" applyFill="1" applyBorder="1"/>
    <xf numFmtId="0" fontId="10" fillId="10" borderId="0" xfId="0" applyFont="1" applyFill="1" applyAlignment="1">
      <alignment horizontal="left"/>
    </xf>
    <xf numFmtId="0" fontId="13" fillId="10" borderId="0" xfId="0" applyFont="1" applyFill="1" applyAlignment="1">
      <alignment horizontal="left"/>
    </xf>
    <xf numFmtId="0" fontId="7" fillId="0" borderId="3" xfId="20" applyBorder="1"/>
    <xf numFmtId="0" fontId="9" fillId="3" borderId="26" xfId="0" applyFont="1" applyFill="1" applyBorder="1" applyAlignment="1">
      <alignment horizontal="center" vertical="center"/>
    </xf>
    <xf numFmtId="167" fontId="4" fillId="4" borderId="27" xfId="21" applyNumberFormat="1" applyFill="1" applyBorder="1" applyAlignment="1">
      <alignment horizontal="right"/>
    </xf>
    <xf numFmtId="167" fontId="4" fillId="0" borderId="28" xfId="21" applyNumberFormat="1" applyBorder="1" applyAlignment="1">
      <alignment horizontal="right"/>
    </xf>
    <xf numFmtId="167" fontId="4" fillId="0" borderId="29" xfId="21" applyNumberFormat="1" applyBorder="1" applyAlignment="1">
      <alignment horizontal="right"/>
    </xf>
    <xf numFmtId="167" fontId="4" fillId="0" borderId="26" xfId="21" applyNumberFormat="1" applyBorder="1" applyAlignment="1">
      <alignment horizontal="right"/>
    </xf>
    <xf numFmtId="0" fontId="9" fillId="3" borderId="24" xfId="0" applyFont="1" applyFill="1" applyBorder="1" applyAlignment="1">
      <alignment horizontal="left" vertical="center"/>
    </xf>
    <xf numFmtId="9" fontId="6" fillId="0" borderId="0" xfId="15" applyFont="1"/>
    <xf numFmtId="0" fontId="9" fillId="3" borderId="26"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21" fillId="3" borderId="12" xfId="22" applyFont="1" applyFill="1" applyBorder="1" applyAlignment="1">
      <alignment horizontal="center" vertical="center"/>
      <protection/>
    </xf>
    <xf numFmtId="3" fontId="0" fillId="0" borderId="6" xfId="0" applyNumberFormat="1" applyBorder="1"/>
    <xf numFmtId="0" fontId="19" fillId="10" borderId="0" xfId="22" applyFill="1">
      <alignment/>
      <protection/>
    </xf>
    <xf numFmtId="0" fontId="1" fillId="10" borderId="0" xfId="22" applyFont="1" applyFill="1" applyAlignment="1">
      <alignment horizontal="left"/>
      <protection/>
    </xf>
    <xf numFmtId="3" fontId="22" fillId="10" borderId="14" xfId="22" applyNumberFormat="1" applyFont="1" applyFill="1" applyBorder="1" applyAlignment="1">
      <alignment horizontal="right" vertical="center"/>
      <protection/>
    </xf>
    <xf numFmtId="3" fontId="22" fillId="10" borderId="19" xfId="22" applyNumberFormat="1" applyFont="1" applyFill="1" applyBorder="1" applyAlignment="1">
      <alignment horizontal="right" vertical="center"/>
      <protection/>
    </xf>
    <xf numFmtId="0" fontId="22" fillId="10" borderId="0" xfId="22" applyFont="1" applyFill="1" applyAlignment="1">
      <alignment horizontal="left"/>
      <protection/>
    </xf>
    <xf numFmtId="0" fontId="24" fillId="10" borderId="0" xfId="22" applyFont="1" applyFill="1" applyAlignment="1">
      <alignment/>
      <protection/>
    </xf>
    <xf numFmtId="0" fontId="21" fillId="3" borderId="12" xfId="22" applyFont="1" applyFill="1" applyBorder="1" applyAlignment="1">
      <alignment horizontal="left" vertical="center"/>
      <protection/>
    </xf>
    <xf numFmtId="0" fontId="21" fillId="10" borderId="11" xfId="22" applyFont="1" applyFill="1" applyBorder="1" applyAlignment="1">
      <alignment horizontal="left" vertical="center"/>
      <protection/>
    </xf>
    <xf numFmtId="3" fontId="22" fillId="10" borderId="11" xfId="22" applyNumberFormat="1" applyFont="1" applyFill="1" applyBorder="1" applyAlignment="1">
      <alignment horizontal="right" vertical="center"/>
      <protection/>
    </xf>
    <xf numFmtId="0" fontId="21" fillId="10" borderId="14" xfId="22" applyFont="1" applyFill="1" applyBorder="1" applyAlignment="1">
      <alignment horizontal="left" vertical="center"/>
      <protection/>
    </xf>
    <xf numFmtId="0" fontId="21" fillId="10" borderId="19" xfId="22" applyFont="1" applyFill="1" applyBorder="1" applyAlignment="1">
      <alignment horizontal="left" vertical="center"/>
      <protection/>
    </xf>
    <xf numFmtId="0" fontId="20" fillId="10" borderId="0" xfId="22" applyFont="1" applyFill="1" applyAlignment="1">
      <alignment vertical="center" wrapText="1"/>
      <protection/>
    </xf>
    <xf numFmtId="0" fontId="20" fillId="10" borderId="0" xfId="22" applyFont="1" applyFill="1" applyAlignment="1">
      <alignment horizontal="left" vertical="center"/>
      <protection/>
    </xf>
    <xf numFmtId="0" fontId="1" fillId="0" borderId="23" xfId="0" applyNumberFormat="1" applyFont="1" applyFill="1" applyBorder="1" applyAlignment="1">
      <alignment/>
    </xf>
    <xf numFmtId="0" fontId="3" fillId="0" borderId="0" xfId="0" applyFont="1" quotePrefix="1"/>
    <xf numFmtId="0" fontId="4" fillId="4" borderId="15" xfId="0" applyFont="1" applyFill="1" applyBorder="1" applyAlignment="1">
      <alignment horizontal="left"/>
    </xf>
    <xf numFmtId="0" fontId="4" fillId="0" borderId="16" xfId="0" applyFont="1" applyBorder="1" applyAlignment="1">
      <alignment horizontal="left"/>
    </xf>
    <xf numFmtId="0" fontId="4" fillId="0" borderId="14" xfId="0" applyFont="1" applyBorder="1" applyAlignment="1">
      <alignment horizontal="left"/>
    </xf>
    <xf numFmtId="0" fontId="4" fillId="0" borderId="13" xfId="0" applyFont="1" applyBorder="1" applyAlignment="1">
      <alignment horizontal="left"/>
    </xf>
    <xf numFmtId="0" fontId="0" fillId="0" borderId="0" xfId="0" applyFont="1"/>
    <xf numFmtId="0" fontId="9" fillId="3" borderId="11" xfId="0" applyFont="1" applyFill="1" applyBorder="1" applyAlignment="1">
      <alignment horizontal="left" vertical="center"/>
    </xf>
    <xf numFmtId="0" fontId="4" fillId="0" borderId="19" xfId="0" applyFont="1" applyBorder="1" applyAlignment="1">
      <alignment horizontal="left"/>
    </xf>
    <xf numFmtId="167" fontId="4" fillId="0" borderId="21" xfId="21" applyNumberFormat="1" applyBorder="1" applyAlignment="1">
      <alignment horizontal="right"/>
    </xf>
    <xf numFmtId="164" fontId="0" fillId="0" borderId="0" xfId="18" applyNumberFormat="1" applyFont="1"/>
    <xf numFmtId="4" fontId="6" fillId="0" borderId="0" xfId="0" applyNumberFormat="1" applyFont="1"/>
    <xf numFmtId="0" fontId="0" fillId="0" borderId="30" xfId="0" applyBorder="1"/>
    <xf numFmtId="0" fontId="9" fillId="3" borderId="24" xfId="0" applyFont="1" applyFill="1" applyBorder="1" applyAlignment="1">
      <alignment horizontal="center" vertical="center"/>
    </xf>
    <xf numFmtId="0" fontId="9" fillId="3" borderId="13" xfId="0" applyFont="1" applyFill="1" applyBorder="1" applyAlignment="1">
      <alignment horizontal="left" vertical="center"/>
    </xf>
    <xf numFmtId="0" fontId="10" fillId="0" borderId="0" xfId="0" applyFont="1" applyAlignment="1" quotePrefix="1">
      <alignment horizontal="left"/>
    </xf>
    <xf numFmtId="0" fontId="27" fillId="0" borderId="0" xfId="0" applyFont="1"/>
    <xf numFmtId="0" fontId="2" fillId="0" borderId="0" xfId="23">
      <alignment/>
      <protection/>
    </xf>
    <xf numFmtId="4" fontId="2" fillId="0" borderId="0" xfId="23" applyNumberFormat="1">
      <alignment/>
      <protection/>
    </xf>
    <xf numFmtId="3" fontId="2" fillId="0" borderId="0" xfId="23" applyNumberFormat="1">
      <alignment/>
      <protection/>
    </xf>
    <xf numFmtId="0" fontId="4" fillId="0" borderId="0" xfId="0" applyFont="1" applyAlignment="1">
      <alignment horizontal="left" vertical="top" wrapText="1"/>
    </xf>
    <xf numFmtId="49" fontId="4" fillId="0" borderId="0" xfId="0" applyNumberFormat="1" applyFont="1" applyAlignment="1">
      <alignment horizontal="left"/>
    </xf>
    <xf numFmtId="0" fontId="4" fillId="0" borderId="0" xfId="0" applyFont="1" applyAlignment="1">
      <alignment horizontal="center" vertical="top" wrapText="1"/>
    </xf>
    <xf numFmtId="0" fontId="4" fillId="3" borderId="0" xfId="0" applyFont="1" applyFill="1" applyAlignment="1">
      <alignment horizontal="left" vertical="top" wrapText="1"/>
    </xf>
    <xf numFmtId="0" fontId="4" fillId="9" borderId="0" xfId="0" applyFont="1" applyFill="1" applyAlignment="1">
      <alignment horizontal="left" vertical="top" wrapText="1"/>
    </xf>
    <xf numFmtId="0" fontId="4" fillId="8" borderId="0" xfId="0" applyFont="1" applyFill="1" applyAlignment="1">
      <alignment horizontal="center" vertical="top" wrapText="1"/>
    </xf>
    <xf numFmtId="0" fontId="4" fillId="0" borderId="0" xfId="0" applyFont="1" applyAlignment="1">
      <alignment horizontal="left" wrapText="1"/>
    </xf>
  </cellXfs>
  <cellStyles count="10">
    <cellStyle name="Normal" xfId="0"/>
    <cellStyle name="Percent" xfId="15"/>
    <cellStyle name="Currency" xfId="16"/>
    <cellStyle name="Currency [0]" xfId="17"/>
    <cellStyle name="Comma" xfId="18"/>
    <cellStyle name="Comma [0]" xfId="19"/>
    <cellStyle name="Hyperlink" xfId="20"/>
    <cellStyle name="NumberCellStyle" xfId="21"/>
    <cellStyle name="Normal 2" xfId="22"/>
    <cellStyle name="Normal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Net domestic energy use and gross value added by 64 production activities</a:t>
            </a:r>
          </a:p>
        </c:rich>
      </c:tx>
      <c:layout>
        <c:manualLayout>
          <c:xMode val="edge"/>
          <c:yMode val="edge"/>
          <c:x val="0.00525"/>
          <c:y val="0.00875"/>
        </c:manualLayout>
      </c:layout>
      <c:overlay val="0"/>
      <c:spPr>
        <a:noFill/>
        <a:ln>
          <a:noFill/>
        </a:ln>
      </c:spPr>
    </c:title>
    <c:plotArea>
      <c:layout>
        <c:manualLayout>
          <c:xMode val="edge"/>
          <c:yMode val="edge"/>
          <c:x val="0"/>
          <c:y val="0.072"/>
          <c:w val="1"/>
          <c:h val="0.797"/>
        </c:manualLayout>
      </c:layout>
      <c:barChart>
        <c:barDir val="col"/>
        <c:grouping val="clustered"/>
        <c:varyColors val="0"/>
        <c:ser>
          <c:idx val="0"/>
          <c:order val="0"/>
          <c:tx>
            <c:strRef>
              <c:f>dataFig1_ranked!$J$8:$J$10</c:f>
              <c:strCache>
                <c:ptCount val="1"/>
                <c:pt idx="0">
                  <c:v>cumulated %</c:v>
                </c:pt>
              </c:strCache>
            </c:strRef>
          </c:tx>
          <c:spPr>
            <a:solidFill>
              <a:srgbClr val="32AFAF">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3"/>
              <c:dLblPos val="outEnd"/>
              <c:showLegendKey val="0"/>
              <c:showVal val="1"/>
              <c:showBubbleSize val="0"/>
              <c:showCatName val="0"/>
              <c:showSerName val="0"/>
              <c:showPercent val="0"/>
            </c:dLbl>
            <c:dLbl>
              <c:idx val="9"/>
              <c:dLblPos val="outEnd"/>
              <c:showLegendKey val="0"/>
              <c:showVal val="1"/>
              <c:showBubbleSize val="0"/>
              <c:showCatName val="0"/>
              <c:showSerName val="0"/>
              <c:showPercent val="0"/>
            </c:dLbl>
            <c:numFmt formatCode="General" sourceLinked="1"/>
            <c:spPr>
              <a:solidFill>
                <a:schemeClr val="bg1"/>
              </a:solidFill>
              <a:ln>
                <a:solidFill>
                  <a:schemeClr val="accent1"/>
                </a:solidFill>
              </a:ln>
            </c:spPr>
            <c:dLblPos val="outEnd"/>
            <c:showLegendKey val="0"/>
            <c:showVal val="0"/>
            <c:showBubbleSize val="0"/>
            <c:showCatName val="0"/>
            <c:showSerName val="0"/>
            <c:showPercent val="0"/>
          </c:dLbls>
          <c:cat>
            <c:strRef>
              <c:f>dataFig1_ranked!$C$11:$C$74</c:f>
              <c:strCache/>
            </c:strRef>
          </c:cat>
          <c:val>
            <c:numRef>
              <c:f>dataFig1_ranked!$J$11:$J$74</c:f>
              <c:numCache/>
            </c:numRef>
          </c:val>
        </c:ser>
        <c:ser>
          <c:idx val="1"/>
          <c:order val="1"/>
          <c:tx>
            <c:strRef>
              <c:f>dataFig1_ranked!$K$8:$K$10</c:f>
              <c:strCache>
                <c:ptCount val="1"/>
                <c:pt idx="0">
                  <c:v>cumulated %</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3"/>
              <c:dLblPos val="outEnd"/>
              <c:showLegendKey val="0"/>
              <c:showVal val="1"/>
              <c:showBubbleSize val="0"/>
              <c:showCatName val="0"/>
              <c:showSerName val="0"/>
              <c:showPercent val="0"/>
            </c:dLbl>
            <c:dLbl>
              <c:idx val="9"/>
              <c:dLblPos val="outEnd"/>
              <c:showLegendKey val="0"/>
              <c:showVal val="1"/>
              <c:showBubbleSize val="0"/>
              <c:showCatName val="0"/>
              <c:showSerName val="0"/>
              <c:showPercent val="0"/>
            </c:dLbl>
            <c:numFmt formatCode="General" sourceLinked="1"/>
            <c:spPr>
              <a:solidFill>
                <a:schemeClr val="bg1"/>
              </a:solidFill>
              <a:ln>
                <a:solidFill>
                  <a:schemeClr val="accent1"/>
                </a:solidFill>
              </a:ln>
            </c:spPr>
            <c:dLblPos val="outEnd"/>
            <c:showLegendKey val="0"/>
            <c:showVal val="0"/>
            <c:showBubbleSize val="0"/>
            <c:showCatName val="0"/>
            <c:showSerName val="0"/>
            <c:showPercent val="0"/>
          </c:dLbls>
          <c:cat>
            <c:strRef>
              <c:f>dataFig1_ranked!$C$11:$C$74</c:f>
              <c:strCache/>
            </c:strRef>
          </c:cat>
          <c:val>
            <c:numRef>
              <c:f>dataFig1_ranked!$K$11:$K$74</c:f>
              <c:numCache/>
            </c:numRef>
          </c:val>
        </c:ser>
        <c:gapWidth val="75"/>
        <c:axId val="18057629"/>
        <c:axId val="28300934"/>
      </c:barChart>
      <c:catAx>
        <c:axId val="18057629"/>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NACE code (production activities)</a:t>
                </a:r>
              </a:p>
            </c:rich>
          </c:tx>
          <c:layout>
            <c:manualLayout>
              <c:xMode val="edge"/>
              <c:yMode val="edge"/>
              <c:x val="0.44"/>
              <c:y val="0.871"/>
            </c:manualLayout>
          </c:layout>
          <c:overlay val="0"/>
          <c:spPr>
            <a:noFill/>
            <a:ln>
              <a:noFill/>
            </a:ln>
          </c:spPr>
        </c:title>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28300934"/>
        <c:crosses val="autoZero"/>
        <c:auto val="1"/>
        <c:lblOffset val="100"/>
        <c:noMultiLvlLbl val="0"/>
      </c:catAx>
      <c:valAx>
        <c:axId val="28300934"/>
        <c:scaling>
          <c:orientation val="minMax"/>
          <c:max val="100"/>
        </c:scaling>
        <c:axPos val="l"/>
        <c:majorGridlines>
          <c:spPr>
            <a:ln w="3175" cap="flat" cmpd="sng">
              <a:solidFill>
                <a:srgbClr val="C0C0C0"/>
              </a:solidFill>
              <a:prstDash val="sysDash"/>
              <a:round/>
            </a:ln>
          </c:spPr>
        </c:majorGridlines>
        <c:delete val="0"/>
        <c:numFmt formatCode="#,##0.0_i" sourceLinked="1"/>
        <c:majorTickMark val="none"/>
        <c:minorTickMark val="none"/>
        <c:tickLblPos val="nextTo"/>
        <c:spPr>
          <a:noFill/>
          <a:ln>
            <a:noFill/>
          </a:ln>
        </c:spPr>
        <c:crossAx val="18057629"/>
        <c:crosses val="autoZero"/>
        <c:crossBetween val="between"/>
        <c:dispUnits/>
      </c:valAx>
      <c:spPr>
        <a:noFill/>
        <a:ln>
          <a:noFill/>
        </a:ln>
      </c:spPr>
    </c:plotArea>
    <c:legend>
      <c:legendPos val="b"/>
      <c:layout>
        <c:manualLayout>
          <c:xMode val="edge"/>
          <c:yMode val="edge"/>
          <c:x val="0.05225"/>
          <c:y val="0.08125"/>
          <c:w val="0.19075"/>
          <c:h val="0.148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1</xdr:col>
      <xdr:colOff>47625</xdr:colOff>
      <xdr:row>4</xdr:row>
      <xdr:rowOff>9525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0025" y="200025"/>
          <a:ext cx="0" cy="390525"/>
        </a:xfrm>
        <a:prstGeom prst="rect">
          <a:avLst/>
        </a:prstGeom>
        <a:ln>
          <a:noFill/>
        </a:ln>
      </xdr:spPr>
    </xdr:pic>
    <xdr:clientData/>
  </xdr:twoCellAnchor>
  <xdr:twoCellAnchor editAs="oneCell">
    <xdr:from>
      <xdr:col>18</xdr:col>
      <xdr:colOff>381000</xdr:colOff>
      <xdr:row>3</xdr:row>
      <xdr:rowOff>47625</xdr:rowOff>
    </xdr:from>
    <xdr:to>
      <xdr:col>18</xdr:col>
      <xdr:colOff>381000</xdr:colOff>
      <xdr:row>8</xdr:row>
      <xdr:rowOff>9525</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515350" y="476250"/>
          <a:ext cx="0" cy="723900"/>
        </a:xfrm>
        <a:prstGeom prst="rect">
          <a:avLst/>
        </a:prstGeom>
        <a:noFill/>
        <a:ln>
          <a:noFill/>
        </a:ln>
      </xdr:spPr>
    </xdr:pic>
    <xdr:clientData/>
  </xdr:twoCellAnchor>
  <xdr:twoCellAnchor editAs="oneCell">
    <xdr:from>
      <xdr:col>1</xdr:col>
      <xdr:colOff>47625</xdr:colOff>
      <xdr:row>1</xdr:row>
      <xdr:rowOff>57150</xdr:rowOff>
    </xdr:from>
    <xdr:to>
      <xdr:col>6</xdr:col>
      <xdr:colOff>323850</xdr:colOff>
      <xdr:row>4</xdr:row>
      <xdr:rowOff>19050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0025" y="209550"/>
          <a:ext cx="2638425" cy="390525"/>
        </a:xfrm>
        <a:prstGeom prst="rect">
          <a:avLst/>
        </a:prstGeom>
        <a:ln>
          <a:noFill/>
        </a:ln>
      </xdr:spPr>
    </xdr:pic>
    <xdr:clientData/>
  </xdr:twoCellAnchor>
  <xdr:twoCellAnchor editAs="oneCell">
    <xdr:from>
      <xdr:col>18</xdr:col>
      <xdr:colOff>400050</xdr:colOff>
      <xdr:row>3</xdr:row>
      <xdr:rowOff>9525</xdr:rowOff>
    </xdr:from>
    <xdr:to>
      <xdr:col>24</xdr:col>
      <xdr:colOff>190500</xdr:colOff>
      <xdr:row>7</xdr:row>
      <xdr:rowOff>123825</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534400" y="438150"/>
          <a:ext cx="2305050" cy="7239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0</xdr:row>
      <xdr:rowOff>9525</xdr:rowOff>
    </xdr:from>
    <xdr:to>
      <xdr:col>18</xdr:col>
      <xdr:colOff>523875</xdr:colOff>
      <xdr:row>6</xdr:row>
      <xdr:rowOff>123825</xdr:rowOff>
    </xdr:to>
    <xdr:sp macro="" textlink="">
      <xdr:nvSpPr>
        <xdr:cNvPr id="2" name="Rectangular Callout 1"/>
        <xdr:cNvSpPr/>
      </xdr:nvSpPr>
      <xdr:spPr>
        <a:xfrm>
          <a:off x="12372975" y="9525"/>
          <a:ext cx="5334000" cy="1276350"/>
        </a:xfrm>
        <a:prstGeom prst="wedgeRectCallout">
          <a:avLst>
            <a:gd name="adj1" fmla="val -51457"/>
            <a:gd name="adj2" fmla="val 143553"/>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Data in range C10:E74 and G10:G74 are automatically read from </a:t>
          </a:r>
          <a:r>
            <a:rPr lang="en-GB" sz="1100" baseline="0"/>
            <a:t>'env_ac_pefa04'. Percentages (F10:F74 and H10:H74) are calculated by formula.</a:t>
          </a:r>
        </a:p>
        <a:p>
          <a:pPr algn="l"/>
          <a:r>
            <a:rPr lang="en-GB" sz="1100" b="0" u="none" baseline="0">
              <a:solidFill>
                <a:schemeClr val="lt1"/>
              </a:solidFill>
              <a:effectLst/>
              <a:latin typeface="+mn-lt"/>
              <a:ea typeface="+mn-ea"/>
              <a:cs typeface="+mn-cs"/>
            </a:rPr>
            <a:t>1. Copy cell range C8:H74</a:t>
          </a:r>
        </a:p>
        <a:p>
          <a:pPr algn="l"/>
          <a:r>
            <a:rPr lang="en-GB" sz="1100" b="0" u="none" baseline="0">
              <a:solidFill>
                <a:schemeClr val="lt1"/>
              </a:solidFill>
              <a:effectLst/>
              <a:latin typeface="+mn-lt"/>
              <a:ea typeface="+mn-ea"/>
              <a:cs typeface="+mn-cs"/>
            </a:rPr>
            <a:t>2. Paste values to range C88:H154 below.</a:t>
          </a:r>
        </a:p>
        <a:p>
          <a:pPr algn="l"/>
          <a:r>
            <a:rPr lang="en-GB" sz="1100" b="0" u="none" baseline="0">
              <a:solidFill>
                <a:schemeClr val="lt1"/>
              </a:solidFill>
              <a:effectLst/>
              <a:latin typeface="+mn-lt"/>
              <a:ea typeface="+mn-ea"/>
              <a:cs typeface="+mn-cs"/>
            </a:rPr>
            <a:t>3. Custom sort rows 91 to 154 by column E from </a:t>
          </a:r>
          <a:r>
            <a:rPr lang="en-GB" sz="1100" b="0" baseline="0">
              <a:solidFill>
                <a:schemeClr val="lt1"/>
              </a:solidFill>
              <a:effectLst/>
              <a:latin typeface="+mn-lt"/>
              <a:ea typeface="+mn-ea"/>
              <a:cs typeface="+mn-cs"/>
            </a:rPr>
            <a:t>largest to smallest </a:t>
          </a:r>
          <a:endParaRPr lang="en-GB" sz="1100" b="0" u="none" baseline="0">
            <a:solidFill>
              <a:schemeClr val="lt1"/>
            </a:solidFill>
            <a:effectLst/>
            <a:latin typeface="+mn-lt"/>
            <a:ea typeface="+mn-ea"/>
            <a:cs typeface="+mn-cs"/>
          </a:endParaRPr>
        </a:p>
        <a:p>
          <a:pPr algn="l"/>
          <a:r>
            <a:rPr lang="en-GB" sz="1100" b="0" u="none" baseline="0">
              <a:solidFill>
                <a:schemeClr val="lt1"/>
              </a:solidFill>
              <a:effectLst/>
              <a:latin typeface="+mn-lt"/>
              <a:ea typeface="+mn-ea"/>
              <a:cs typeface="+mn-cs"/>
            </a:rPr>
            <a:t>4. Copy range C88:H154 and paste value to sheet 'dataFig1_ranked'  cell C8.</a:t>
          </a:r>
        </a:p>
        <a:p>
          <a:pPr algn="l"/>
          <a:endParaRPr lang="en-GB" sz="1100" b="0" u="none" baseline="0">
            <a:solidFill>
              <a:schemeClr val="lt1"/>
            </a:solidFill>
            <a:effectLst/>
            <a:latin typeface="+mn-lt"/>
            <a:ea typeface="+mn-ea"/>
            <a:cs typeface="+mn-cs"/>
          </a:endParaRPr>
        </a:p>
        <a:p>
          <a:pPr algn="l"/>
          <a:endParaRPr lang="en-GB" sz="1100"/>
        </a:p>
      </xdr:txBody>
    </xdr:sp>
    <xdr:clientData/>
  </xdr:twoCellAnchor>
  <xdr:twoCellAnchor>
    <xdr:from>
      <xdr:col>3</xdr:col>
      <xdr:colOff>942975</xdr:colOff>
      <xdr:row>0</xdr:row>
      <xdr:rowOff>38100</xdr:rowOff>
    </xdr:from>
    <xdr:to>
      <xdr:col>3</xdr:col>
      <xdr:colOff>4467225</xdr:colOff>
      <xdr:row>2</xdr:row>
      <xdr:rowOff>123825</xdr:rowOff>
    </xdr:to>
    <xdr:sp macro="" textlink="">
      <xdr:nvSpPr>
        <xdr:cNvPr id="3" name="Rectangular Callout 2"/>
        <xdr:cNvSpPr/>
      </xdr:nvSpPr>
      <xdr:spPr>
        <a:xfrm>
          <a:off x="2543175" y="38100"/>
          <a:ext cx="3524250" cy="485775"/>
        </a:xfrm>
        <a:prstGeom prst="wedgeRectCallout">
          <a:avLst>
            <a:gd name="adj1" fmla="val -69659"/>
            <a:gd name="adj2" fmla="val -11445"/>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Select from dropdown menu </a:t>
          </a:r>
          <a:r>
            <a:rPr lang="en-GB" sz="1100" baseline="0"/>
            <a:t> most recent reference year avaialble for net domestic energy use (env_ac_pefa04).</a:t>
          </a:r>
          <a:endParaRPr lang="en-GB"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0</xdr:row>
      <xdr:rowOff>9525</xdr:rowOff>
    </xdr:from>
    <xdr:to>
      <xdr:col>14</xdr:col>
      <xdr:colOff>428625</xdr:colOff>
      <xdr:row>5</xdr:row>
      <xdr:rowOff>28575</xdr:rowOff>
    </xdr:to>
    <xdr:sp macro="" textlink="">
      <xdr:nvSpPr>
        <xdr:cNvPr id="3" name="Rectangular Callout 2"/>
        <xdr:cNvSpPr/>
      </xdr:nvSpPr>
      <xdr:spPr>
        <a:xfrm>
          <a:off x="14982825" y="9525"/>
          <a:ext cx="2571750" cy="971550"/>
        </a:xfrm>
        <a:prstGeom prst="wedgeRectCallout">
          <a:avLst>
            <a:gd name="adj1" fmla="val -37424"/>
            <a:gd name="adj2" fmla="val 144551"/>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1. Copy</a:t>
          </a:r>
          <a:r>
            <a:rPr lang="en-GB" sz="1100" baseline="0"/>
            <a:t> and paste format and values from sheet 'dataTab2'.</a:t>
          </a:r>
        </a:p>
        <a:p>
          <a:pPr algn="l"/>
          <a:r>
            <a:rPr lang="en-GB" sz="1100" baseline="0"/>
            <a:t>2. For  CPA products (rows 11 to 74): Custom-sort by column I from largest to smallest.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0</xdr:row>
      <xdr:rowOff>0</xdr:rowOff>
    </xdr:from>
    <xdr:to>
      <xdr:col>14</xdr:col>
      <xdr:colOff>371475</xdr:colOff>
      <xdr:row>6</xdr:row>
      <xdr:rowOff>85725</xdr:rowOff>
    </xdr:to>
    <xdr:sp macro="" textlink="">
      <xdr:nvSpPr>
        <xdr:cNvPr id="2" name="Rectangular Callout 1"/>
        <xdr:cNvSpPr/>
      </xdr:nvSpPr>
      <xdr:spPr>
        <a:xfrm>
          <a:off x="16925925" y="0"/>
          <a:ext cx="2314575" cy="1228725"/>
        </a:xfrm>
        <a:prstGeom prst="wedgeRectCallout">
          <a:avLst>
            <a:gd name="adj1" fmla="val -45226"/>
            <a:gd name="adj2" fmla="val 179009"/>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Data in columns E to H are automatically read from </a:t>
          </a:r>
          <a:r>
            <a:rPr lang="en-GB" sz="1100" baseline="0"/>
            <a:t>'env_ac_pefafp'.</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3</xdr:row>
      <xdr:rowOff>114300</xdr:rowOff>
    </xdr:from>
    <xdr:to>
      <xdr:col>9</xdr:col>
      <xdr:colOff>485775</xdr:colOff>
      <xdr:row>7</xdr:row>
      <xdr:rowOff>180975</xdr:rowOff>
    </xdr:to>
    <xdr:sp macro="" textlink="">
      <xdr:nvSpPr>
        <xdr:cNvPr id="2" name="Rectangular Callout 1"/>
        <xdr:cNvSpPr/>
      </xdr:nvSpPr>
      <xdr:spPr>
        <a:xfrm>
          <a:off x="10896600" y="695325"/>
          <a:ext cx="2581275" cy="828675"/>
        </a:xfrm>
        <a:prstGeom prst="wedgeRectCallout">
          <a:avLst>
            <a:gd name="adj1" fmla="val -89581"/>
            <a:gd name="adj2" fmla="val -56910"/>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Use link to Eurobase for downloading data.</a:t>
          </a:r>
          <a:r>
            <a:rPr lang="en-GB" sz="1100" baseline="0"/>
            <a:t> Cut and paste to area starting with cell C5 in the upper left corner.</a:t>
          </a:r>
          <a:endParaRPr lang="en-GB" sz="1100"/>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4</xdr:row>
      <xdr:rowOff>0</xdr:rowOff>
    </xdr:from>
    <xdr:to>
      <xdr:col>8</xdr:col>
      <xdr:colOff>285750</xdr:colOff>
      <xdr:row>8</xdr:row>
      <xdr:rowOff>142875</xdr:rowOff>
    </xdr:to>
    <xdr:pic>
      <xdr:nvPicPr>
        <xdr:cNvPr id="3" name="Picture 2"/>
        <xdr:cNvPicPr preferRelativeResize="1">
          <a:picLocks noChangeAspect="1"/>
        </xdr:cNvPicPr>
      </xdr:nvPicPr>
      <xdr:blipFill>
        <a:blip r:embed="rId1"/>
        <a:stretch>
          <a:fillRect/>
        </a:stretch>
      </xdr:blipFill>
      <xdr:spPr>
        <a:xfrm>
          <a:off x="9334500" y="771525"/>
          <a:ext cx="3638550" cy="9048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4</xdr:row>
      <xdr:rowOff>9525</xdr:rowOff>
    </xdr:from>
    <xdr:to>
      <xdr:col>8</xdr:col>
      <xdr:colOff>352425</xdr:colOff>
      <xdr:row>8</xdr:row>
      <xdr:rowOff>161925</xdr:rowOff>
    </xdr:to>
    <xdr:pic>
      <xdr:nvPicPr>
        <xdr:cNvPr id="3" name="Picture 2"/>
        <xdr:cNvPicPr preferRelativeResize="1">
          <a:picLocks noChangeAspect="1"/>
        </xdr:cNvPicPr>
      </xdr:nvPicPr>
      <xdr:blipFill>
        <a:blip r:embed="rId1"/>
        <a:stretch>
          <a:fillRect/>
        </a:stretch>
      </xdr:blipFill>
      <xdr:spPr>
        <a:xfrm>
          <a:off x="5162550" y="781050"/>
          <a:ext cx="3638550" cy="914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22</xdr:row>
      <xdr:rowOff>161925</xdr:rowOff>
    </xdr:from>
    <xdr:to>
      <xdr:col>4</xdr:col>
      <xdr:colOff>114300</xdr:colOff>
      <xdr:row>24</xdr:row>
      <xdr:rowOff>161925</xdr:rowOff>
    </xdr:to>
    <xdr:cxnSp macro="">
      <xdr:nvCxnSpPr>
        <xdr:cNvPr id="5" name="Straight Arrow Connector 4"/>
        <xdr:cNvCxnSpPr/>
      </xdr:nvCxnSpPr>
      <xdr:spPr>
        <a:xfrm flipV="1">
          <a:off x="2466975" y="4438650"/>
          <a:ext cx="0" cy="3524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114300</xdr:colOff>
      <xdr:row>14</xdr:row>
      <xdr:rowOff>161925</xdr:rowOff>
    </xdr:from>
    <xdr:to>
      <xdr:col>4</xdr:col>
      <xdr:colOff>114300</xdr:colOff>
      <xdr:row>17</xdr:row>
      <xdr:rowOff>0</xdr:rowOff>
    </xdr:to>
    <xdr:cxnSp macro="">
      <xdr:nvCxnSpPr>
        <xdr:cNvPr id="6" name="Straight Arrow Connector 5"/>
        <xdr:cNvCxnSpPr/>
      </xdr:nvCxnSpPr>
      <xdr:spPr>
        <a:xfrm flipH="1" flipV="1">
          <a:off x="2466975" y="2895600"/>
          <a:ext cx="0" cy="3524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114300</xdr:colOff>
      <xdr:row>7</xdr:row>
      <xdr:rowOff>0</xdr:rowOff>
    </xdr:from>
    <xdr:to>
      <xdr:col>4</xdr:col>
      <xdr:colOff>114300</xdr:colOff>
      <xdr:row>9</xdr:row>
      <xdr:rowOff>0</xdr:rowOff>
    </xdr:to>
    <xdr:cxnSp macro="">
      <xdr:nvCxnSpPr>
        <xdr:cNvPr id="7" name="Straight Arrow Connector 6"/>
        <xdr:cNvCxnSpPr/>
      </xdr:nvCxnSpPr>
      <xdr:spPr>
        <a:xfrm flipV="1">
          <a:off x="2466975" y="1352550"/>
          <a:ext cx="0" cy="3143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22</xdr:row>
      <xdr:rowOff>152400</xdr:rowOff>
    </xdr:from>
    <xdr:to>
      <xdr:col>10</xdr:col>
      <xdr:colOff>190500</xdr:colOff>
      <xdr:row>24</xdr:row>
      <xdr:rowOff>152400</xdr:rowOff>
    </xdr:to>
    <xdr:cxnSp macro="">
      <xdr:nvCxnSpPr>
        <xdr:cNvPr id="9" name="Straight Arrow Connector 8"/>
        <xdr:cNvCxnSpPr/>
      </xdr:nvCxnSpPr>
      <xdr:spPr>
        <a:xfrm flipV="1">
          <a:off x="9686925" y="4391025"/>
          <a:ext cx="0" cy="3524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14</xdr:row>
      <xdr:rowOff>161925</xdr:rowOff>
    </xdr:from>
    <xdr:to>
      <xdr:col>10</xdr:col>
      <xdr:colOff>200025</xdr:colOff>
      <xdr:row>17</xdr:row>
      <xdr:rowOff>0</xdr:rowOff>
    </xdr:to>
    <xdr:cxnSp macro="">
      <xdr:nvCxnSpPr>
        <xdr:cNvPr id="10" name="Straight Arrow Connector 9"/>
        <xdr:cNvCxnSpPr/>
      </xdr:nvCxnSpPr>
      <xdr:spPr>
        <a:xfrm flipH="1" flipV="1">
          <a:off x="9686925" y="2857500"/>
          <a:ext cx="9525" cy="3524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xdr:row>
      <xdr:rowOff>161925</xdr:rowOff>
    </xdr:from>
    <xdr:to>
      <xdr:col>10</xdr:col>
      <xdr:colOff>190500</xdr:colOff>
      <xdr:row>8</xdr:row>
      <xdr:rowOff>161925</xdr:rowOff>
    </xdr:to>
    <xdr:cxnSp macro="">
      <xdr:nvCxnSpPr>
        <xdr:cNvPr id="11" name="Straight Arrow Connector 10"/>
        <xdr:cNvCxnSpPr/>
      </xdr:nvCxnSpPr>
      <xdr:spPr>
        <a:xfrm flipV="1">
          <a:off x="9686925" y="1352550"/>
          <a:ext cx="0" cy="3143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6</xdr:row>
      <xdr:rowOff>161925</xdr:rowOff>
    </xdr:from>
    <xdr:to>
      <xdr:col>13</xdr:col>
      <xdr:colOff>190500</xdr:colOff>
      <xdr:row>24</xdr:row>
      <xdr:rowOff>161925</xdr:rowOff>
    </xdr:to>
    <xdr:cxnSp macro="">
      <xdr:nvCxnSpPr>
        <xdr:cNvPr id="14" name="Straight Arrow Connector 13"/>
        <xdr:cNvCxnSpPr/>
      </xdr:nvCxnSpPr>
      <xdr:spPr>
        <a:xfrm flipV="1">
          <a:off x="13258800" y="1352550"/>
          <a:ext cx="0" cy="34004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733425</xdr:colOff>
      <xdr:row>7</xdr:row>
      <xdr:rowOff>0</xdr:rowOff>
    </xdr:from>
    <xdr:to>
      <xdr:col>13</xdr:col>
      <xdr:colOff>85725</xdr:colOff>
      <xdr:row>24</xdr:row>
      <xdr:rowOff>57150</xdr:rowOff>
    </xdr:to>
    <xdr:cxnSp macro="">
      <xdr:nvCxnSpPr>
        <xdr:cNvPr id="17" name="Elbow Connector 16"/>
        <xdr:cNvCxnSpPr/>
      </xdr:nvCxnSpPr>
      <xdr:spPr>
        <a:xfrm flipV="1">
          <a:off x="3086100" y="1352550"/>
          <a:ext cx="10067925" cy="3295650"/>
        </a:xfrm>
        <a:prstGeom prst="bentConnector3">
          <a:avLst>
            <a:gd name="adj1" fmla="val 100017"/>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22</xdr:row>
      <xdr:rowOff>152400</xdr:rowOff>
    </xdr:from>
    <xdr:to>
      <xdr:col>7</xdr:col>
      <xdr:colOff>190500</xdr:colOff>
      <xdr:row>24</xdr:row>
      <xdr:rowOff>152400</xdr:rowOff>
    </xdr:to>
    <xdr:cxnSp macro="">
      <xdr:nvCxnSpPr>
        <xdr:cNvPr id="23" name="Straight Arrow Connector 22"/>
        <xdr:cNvCxnSpPr/>
      </xdr:nvCxnSpPr>
      <xdr:spPr>
        <a:xfrm flipV="1">
          <a:off x="6115050" y="4391025"/>
          <a:ext cx="0" cy="3524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14</xdr:row>
      <xdr:rowOff>161925</xdr:rowOff>
    </xdr:from>
    <xdr:to>
      <xdr:col>7</xdr:col>
      <xdr:colOff>200025</xdr:colOff>
      <xdr:row>17</xdr:row>
      <xdr:rowOff>0</xdr:rowOff>
    </xdr:to>
    <xdr:cxnSp macro="">
      <xdr:nvCxnSpPr>
        <xdr:cNvPr id="24" name="Straight Arrow Connector 23"/>
        <xdr:cNvCxnSpPr/>
      </xdr:nvCxnSpPr>
      <xdr:spPr>
        <a:xfrm flipH="1" flipV="1">
          <a:off x="6115050" y="2857500"/>
          <a:ext cx="9525" cy="3524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6</xdr:row>
      <xdr:rowOff>161925</xdr:rowOff>
    </xdr:from>
    <xdr:to>
      <xdr:col>7</xdr:col>
      <xdr:colOff>190500</xdr:colOff>
      <xdr:row>8</xdr:row>
      <xdr:rowOff>161925</xdr:rowOff>
    </xdr:to>
    <xdr:cxnSp macro="">
      <xdr:nvCxnSpPr>
        <xdr:cNvPr id="25" name="Straight Arrow Connector 24"/>
        <xdr:cNvCxnSpPr/>
      </xdr:nvCxnSpPr>
      <xdr:spPr>
        <a:xfrm flipV="1">
          <a:off x="6115050" y="1352550"/>
          <a:ext cx="0" cy="314325"/>
        </a:xfrm>
        <a:prstGeom prst="straightConnector1">
          <a:avLst/>
        </a:prstGeom>
        <a:ln>
          <a:solidFill>
            <a:schemeClr val="accent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742950</xdr:colOff>
      <xdr:row>24</xdr:row>
      <xdr:rowOff>57150</xdr:rowOff>
    </xdr:from>
    <xdr:to>
      <xdr:col>4</xdr:col>
      <xdr:colOff>742950</xdr:colOff>
      <xdr:row>25</xdr:row>
      <xdr:rowOff>9525</xdr:rowOff>
    </xdr:to>
    <xdr:cxnSp macro="">
      <xdr:nvCxnSpPr>
        <xdr:cNvPr id="15" name="Straight Connector 14"/>
        <xdr:cNvCxnSpPr/>
      </xdr:nvCxnSpPr>
      <xdr:spPr>
        <a:xfrm flipH="1">
          <a:off x="3095625" y="4648200"/>
          <a:ext cx="0" cy="11430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1885950</xdr:colOff>
      <xdr:row>22</xdr:row>
      <xdr:rowOff>142875</xdr:rowOff>
    </xdr:from>
    <xdr:to>
      <xdr:col>6</xdr:col>
      <xdr:colOff>561975</xdr:colOff>
      <xdr:row>23</xdr:row>
      <xdr:rowOff>123825</xdr:rowOff>
    </xdr:to>
    <xdr:cxnSp macro="">
      <xdr:nvCxnSpPr>
        <xdr:cNvPr id="35" name="Elbow Connector 34"/>
        <xdr:cNvCxnSpPr/>
      </xdr:nvCxnSpPr>
      <xdr:spPr>
        <a:xfrm flipV="1">
          <a:off x="4238625" y="4381500"/>
          <a:ext cx="1524000" cy="114300"/>
        </a:xfrm>
        <a:prstGeom prst="bentConnector3">
          <a:avLst>
            <a:gd name="adj1" fmla="val 100847"/>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1895475</xdr:colOff>
      <xdr:row>23</xdr:row>
      <xdr:rowOff>76200</xdr:rowOff>
    </xdr:from>
    <xdr:to>
      <xdr:col>4</xdr:col>
      <xdr:colOff>1905000</xdr:colOff>
      <xdr:row>24</xdr:row>
      <xdr:rowOff>133350</xdr:rowOff>
    </xdr:to>
    <xdr:cxnSp macro="">
      <xdr:nvCxnSpPr>
        <xdr:cNvPr id="40" name="Straight Arrow Connector 39"/>
        <xdr:cNvCxnSpPr/>
      </xdr:nvCxnSpPr>
      <xdr:spPr>
        <a:xfrm flipV="1">
          <a:off x="4248150" y="4476750"/>
          <a:ext cx="9525" cy="209550"/>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180975</xdr:colOff>
      <xdr:row>27</xdr:row>
      <xdr:rowOff>190500</xdr:rowOff>
    </xdr:from>
    <xdr:to>
      <xdr:col>7</xdr:col>
      <xdr:colOff>180975</xdr:colOff>
      <xdr:row>29</xdr:row>
      <xdr:rowOff>152400</xdr:rowOff>
    </xdr:to>
    <xdr:cxnSp macro="">
      <xdr:nvCxnSpPr>
        <xdr:cNvPr id="16" name="Straight Arrow Connector 15"/>
        <xdr:cNvCxnSpPr/>
      </xdr:nvCxnSpPr>
      <xdr:spPr>
        <a:xfrm flipV="1">
          <a:off x="6105525" y="5514975"/>
          <a:ext cx="0" cy="3143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10</xdr:row>
      <xdr:rowOff>161925</xdr:rowOff>
    </xdr:from>
    <xdr:to>
      <xdr:col>14</xdr:col>
      <xdr:colOff>600075</xdr:colOff>
      <xdr:row>23</xdr:row>
      <xdr:rowOff>95250</xdr:rowOff>
    </xdr:to>
    <xdr:sp macro="" textlink="">
      <xdr:nvSpPr>
        <xdr:cNvPr id="3" name="Rectangular Callout 2"/>
        <xdr:cNvSpPr/>
      </xdr:nvSpPr>
      <xdr:spPr>
        <a:xfrm>
          <a:off x="8791575" y="2076450"/>
          <a:ext cx="3133725" cy="2409825"/>
        </a:xfrm>
        <a:prstGeom prst="wedgeRectCallout">
          <a:avLst>
            <a:gd name="adj1" fmla="val -89073"/>
            <a:gd name="adj2" fmla="val -35074"/>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solidFill>
                <a:srgbClr val="FF0000"/>
              </a:solidFill>
            </a:rPr>
            <a:t>1. Unhide</a:t>
          </a:r>
          <a:r>
            <a:rPr lang="en-GB" sz="1100" baseline="0">
              <a:solidFill>
                <a:srgbClr val="FF0000"/>
              </a:solidFill>
            </a:rPr>
            <a:t> all rows.</a:t>
          </a:r>
          <a:endParaRPr lang="en-GB" sz="1100">
            <a:solidFill>
              <a:srgbClr val="FF0000"/>
            </a:solidFill>
          </a:endParaRPr>
        </a:p>
        <a:p>
          <a:pPr algn="l"/>
          <a:endParaRPr lang="en-GB" sz="1100"/>
        </a:p>
        <a:p>
          <a:pPr algn="l"/>
          <a:r>
            <a:rPr lang="en-GB" sz="1100"/>
            <a:t>2 Copy</a:t>
          </a:r>
          <a:r>
            <a:rPr lang="en-GB" sz="1100" baseline="0"/>
            <a:t> and paste format and values from sheet 'dataTab1_ranked'.</a:t>
          </a:r>
        </a:p>
        <a:p>
          <a:pPr algn="l"/>
          <a:endParaRPr lang="en-GB" sz="1100" baseline="0"/>
        </a:p>
        <a:p>
          <a:pPr algn="l"/>
          <a:r>
            <a:rPr lang="en-GB" sz="1100" baseline="0"/>
            <a:t>3. Empty all NACE activity rows smaller than 1%.</a:t>
          </a:r>
        </a:p>
        <a:p>
          <a:pPr algn="l"/>
          <a:endParaRPr lang="en-GB" sz="1100" baseline="0"/>
        </a:p>
        <a:p>
          <a:pPr algn="l"/>
          <a:r>
            <a:rPr lang="en-GB" sz="1100" baseline="0"/>
            <a:t>4. Instead introduce one aggregated row entitled 'Other NACE production activities' using a formula (=SUM()) sourcing in sheet 'dataTab1_ranked'.</a:t>
          </a:r>
        </a:p>
        <a:p>
          <a:pPr algn="l"/>
          <a:endParaRPr lang="en-GB" sz="1100" baseline="0"/>
        </a:p>
        <a:p>
          <a:pPr algn="l"/>
          <a:r>
            <a:rPr lang="en-GB" sz="1100" baseline="0"/>
            <a:t>5. Hide empty NACE rows.</a:t>
          </a:r>
          <a:endParaRPr lang="en-GB" sz="1100"/>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0.922</cdr:y>
    </cdr:from>
    <cdr:to>
      <cdr:x>0</cdr:x>
      <cdr:y>0</cdr:y>
    </cdr:to>
    <cdr:sp macro="" textlink="">
      <cdr:nvSpPr>
        <cdr:cNvPr id="2" name="FootonotesShape"/>
        <cdr:cNvSpPr txBox="1"/>
      </cdr:nvSpPr>
      <cdr:spPr>
        <a:xfrm>
          <a:off x="47625" y="57721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Physical Energy Flow Accounts (PEFA) - Key indicators by NACE Rev. 2 activity (online data code: env_ac_pefa04) and national accounts aggregates by industry (online data code: naio_10_cp1610)</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xdr:row>
      <xdr:rowOff>28575</xdr:rowOff>
    </xdr:from>
    <xdr:ext cx="10515600" cy="6267450"/>
    <xdr:graphicFrame macro="">
      <xdr:nvGraphicFramePr>
        <xdr:cNvPr id="3" name="Chart 2"/>
        <xdr:cNvGraphicFramePr/>
      </xdr:nvGraphicFramePr>
      <xdr:xfrm>
        <a:off x="628650" y="990600"/>
        <a:ext cx="10515600" cy="6267450"/>
      </xdr:xfrm>
      <a:graphic>
        <a:graphicData uri="http://schemas.openxmlformats.org/drawingml/2006/chart">
          <c:chart xmlns:c="http://schemas.openxmlformats.org/drawingml/2006/chart" r:id="rId1"/>
        </a:graphicData>
      </a:graphic>
    </xdr:graphicFrame>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304800</xdr:colOff>
      <xdr:row>0</xdr:row>
      <xdr:rowOff>95250</xdr:rowOff>
    </xdr:from>
    <xdr:to>
      <xdr:col>16</xdr:col>
      <xdr:colOff>85725</xdr:colOff>
      <xdr:row>8</xdr:row>
      <xdr:rowOff>171450</xdr:rowOff>
    </xdr:to>
    <xdr:sp macro="" textlink="">
      <xdr:nvSpPr>
        <xdr:cNvPr id="2" name="Rectangular Callout 1"/>
        <xdr:cNvSpPr/>
      </xdr:nvSpPr>
      <xdr:spPr>
        <a:xfrm>
          <a:off x="9505950" y="95250"/>
          <a:ext cx="2828925" cy="1609725"/>
        </a:xfrm>
        <a:prstGeom prst="wedgeRectCallout">
          <a:avLst>
            <a:gd name="adj1" fmla="val -61629"/>
            <a:gd name="adj2" fmla="val 157296"/>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r>
            <a:rPr lang="en-GB" sz="1100">
              <a:solidFill>
                <a:srgbClr val="FF0000"/>
              </a:solidFill>
              <a:effectLst/>
              <a:latin typeface="+mn-lt"/>
              <a:ea typeface="+mn-ea"/>
              <a:cs typeface="+mn-cs"/>
            </a:rPr>
            <a:t>Unhide</a:t>
          </a:r>
          <a:r>
            <a:rPr lang="en-GB" sz="1100" baseline="0">
              <a:solidFill>
                <a:srgbClr val="FF0000"/>
              </a:solidFill>
              <a:effectLst/>
              <a:latin typeface="+mn-lt"/>
              <a:ea typeface="+mn-ea"/>
              <a:cs typeface="+mn-cs"/>
            </a:rPr>
            <a:t> all rows.</a:t>
          </a:r>
          <a:endParaRPr lang="en-GB">
            <a:solidFill>
              <a:srgbClr val="FF0000"/>
            </a:solidFill>
            <a:effectLst/>
          </a:endParaRPr>
        </a:p>
        <a:p>
          <a:r>
            <a:rPr lang="en-GB" sz="1100">
              <a:solidFill>
                <a:schemeClr val="lt1"/>
              </a:solidFill>
              <a:effectLst/>
              <a:latin typeface="+mn-lt"/>
              <a:ea typeface="+mn-ea"/>
              <a:cs typeface="+mn-cs"/>
            </a:rPr>
            <a:t>Copy</a:t>
          </a:r>
          <a:r>
            <a:rPr lang="en-GB" sz="1100" baseline="0">
              <a:solidFill>
                <a:schemeClr val="lt1"/>
              </a:solidFill>
              <a:effectLst/>
              <a:latin typeface="+mn-lt"/>
              <a:ea typeface="+mn-ea"/>
              <a:cs typeface="+mn-cs"/>
            </a:rPr>
            <a:t> and paste format and values from sheet 'dataTab2_ranked'.</a:t>
          </a:r>
          <a:endParaRPr lang="en-GB">
            <a:effectLst/>
          </a:endParaRPr>
        </a:p>
        <a:p>
          <a:r>
            <a:rPr lang="en-GB" sz="1100" baseline="0">
              <a:solidFill>
                <a:schemeClr val="lt1"/>
              </a:solidFill>
              <a:effectLst/>
              <a:latin typeface="+mn-lt"/>
              <a:ea typeface="+mn-ea"/>
              <a:cs typeface="+mn-cs"/>
            </a:rPr>
            <a:t>Empty all CPA product rows smaller than ca. 1000000 TJ.</a:t>
          </a:r>
          <a:endParaRPr lang="en-GB">
            <a:effectLst/>
          </a:endParaRPr>
        </a:p>
        <a:p>
          <a:r>
            <a:rPr lang="en-GB" sz="1100" baseline="0">
              <a:solidFill>
                <a:schemeClr val="lt1"/>
              </a:solidFill>
              <a:effectLst/>
              <a:latin typeface="+mn-lt"/>
              <a:ea typeface="+mn-ea"/>
              <a:cs typeface="+mn-cs"/>
            </a:rPr>
            <a:t>Instead introduce one aggregated row entitled 'Other CPA products' using a formula (=SUM()) sourcing in sheet 'dataTab2_ranked'.</a:t>
          </a:r>
          <a:endParaRPr lang="en-GB">
            <a:effectLst/>
          </a:endParaRPr>
        </a:p>
        <a:p>
          <a:r>
            <a:rPr lang="en-GB" sz="1100" baseline="0">
              <a:solidFill>
                <a:schemeClr val="lt1"/>
              </a:solidFill>
              <a:effectLst/>
              <a:latin typeface="+mn-lt"/>
              <a:ea typeface="+mn-ea"/>
              <a:cs typeface="+mn-cs"/>
            </a:rPr>
            <a:t>Hide empty CPA product rows.</a:t>
          </a:r>
          <a:endParaRPr lang="en-GB">
            <a:effectLst/>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6</xdr:row>
      <xdr:rowOff>152400</xdr:rowOff>
    </xdr:from>
    <xdr:to>
      <xdr:col>13</xdr:col>
      <xdr:colOff>571500</xdr:colOff>
      <xdr:row>12</xdr:row>
      <xdr:rowOff>123825</xdr:rowOff>
    </xdr:to>
    <xdr:sp macro="" textlink="">
      <xdr:nvSpPr>
        <xdr:cNvPr id="2" name="Rectangular Callout 1"/>
        <xdr:cNvSpPr/>
      </xdr:nvSpPr>
      <xdr:spPr>
        <a:xfrm>
          <a:off x="10610850" y="1295400"/>
          <a:ext cx="2695575" cy="1114425"/>
        </a:xfrm>
        <a:prstGeom prst="wedgeRectCallout">
          <a:avLst>
            <a:gd name="adj1" fmla="val -86352"/>
            <a:gd name="adj2" fmla="val 43665"/>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1. Copy</a:t>
          </a:r>
          <a:r>
            <a:rPr lang="en-GB" sz="1100" baseline="0"/>
            <a:t> and paste format and values from sheet 'dataTab1'.</a:t>
          </a:r>
          <a:r>
            <a:rPr lang="en-GB" sz="1100" b="0" i="0" u="none" strike="noStrike">
              <a:solidFill>
                <a:schemeClr val="lt1"/>
              </a:solidFill>
              <a:effectLst/>
              <a:latin typeface="+mn-lt"/>
              <a:ea typeface="+mn-ea"/>
              <a:cs typeface="+mn-cs"/>
            </a:rPr>
            <a:t>-0.50000</a:t>
          </a:r>
          <a:r>
            <a:rPr lang="en-GB"/>
            <a:t> </a:t>
          </a:r>
        </a:p>
        <a:p>
          <a:pPr algn="l"/>
          <a:endParaRPr lang="en-GB" sz="1100" baseline="0"/>
        </a:p>
        <a:p>
          <a:pPr algn="l"/>
          <a:r>
            <a:rPr lang="en-GB" sz="1100" baseline="0"/>
            <a:t>2. For the  NACE activities (rows): Custom-sort by column F from largest to smallest.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14</xdr:row>
      <xdr:rowOff>57150</xdr:rowOff>
    </xdr:from>
    <xdr:to>
      <xdr:col>13</xdr:col>
      <xdr:colOff>495300</xdr:colOff>
      <xdr:row>18</xdr:row>
      <xdr:rowOff>123825</xdr:rowOff>
    </xdr:to>
    <xdr:sp macro="" textlink="">
      <xdr:nvSpPr>
        <xdr:cNvPr id="2" name="Rectangular Callout 1"/>
        <xdr:cNvSpPr/>
      </xdr:nvSpPr>
      <xdr:spPr>
        <a:xfrm>
          <a:off x="10067925" y="2743200"/>
          <a:ext cx="2581275" cy="828675"/>
        </a:xfrm>
        <a:prstGeom prst="wedgeRectCallout">
          <a:avLst>
            <a:gd name="adj1" fmla="val -86352"/>
            <a:gd name="adj2" fmla="val 43665"/>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Data in column E are automatically read from </a:t>
          </a:r>
          <a:r>
            <a:rPr lang="en-GB" sz="1100" baseline="0"/>
            <a:t>'env_ac_pefa04'.</a:t>
          </a:r>
        </a:p>
        <a:p>
          <a:pPr algn="l"/>
          <a:r>
            <a:rPr lang="en-GB" sz="1100" baseline="0"/>
            <a:t>Percentage (column F) is calculated by formula.</a:t>
          </a:r>
          <a:endParaRPr lang="en-GB" sz="1100"/>
        </a:p>
      </xdr:txBody>
    </xdr:sp>
    <xdr:clientData/>
  </xdr:twoCellAnchor>
  <xdr:twoCellAnchor>
    <xdr:from>
      <xdr:col>4</xdr:col>
      <xdr:colOff>228600</xdr:colOff>
      <xdr:row>0</xdr:row>
      <xdr:rowOff>66675</xdr:rowOff>
    </xdr:from>
    <xdr:to>
      <xdr:col>10</xdr:col>
      <xdr:colOff>57150</xdr:colOff>
      <xdr:row>3</xdr:row>
      <xdr:rowOff>95250</xdr:rowOff>
    </xdr:to>
    <xdr:sp macro="" textlink="">
      <xdr:nvSpPr>
        <xdr:cNvPr id="3" name="Rectangular Callout 2"/>
        <xdr:cNvSpPr/>
      </xdr:nvSpPr>
      <xdr:spPr>
        <a:xfrm>
          <a:off x="7934325" y="66675"/>
          <a:ext cx="2447925" cy="619125"/>
        </a:xfrm>
        <a:prstGeom prst="wedgeRectCallout">
          <a:avLst>
            <a:gd name="adj1" fmla="val -85880"/>
            <a:gd name="adj2" fmla="val -9276"/>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Select</a:t>
          </a:r>
          <a:r>
            <a:rPr lang="en-GB" sz="1100" baseline="0"/>
            <a:t> from dropdow nmenu most recent reference year available for net domestic energy use .</a:t>
          </a:r>
          <a:endParaRPr lang="en-GB" sz="1100"/>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5267325</xdr:colOff>
      <xdr:row>0</xdr:row>
      <xdr:rowOff>28575</xdr:rowOff>
    </xdr:from>
    <xdr:to>
      <xdr:col>6</xdr:col>
      <xdr:colOff>219075</xdr:colOff>
      <xdr:row>4</xdr:row>
      <xdr:rowOff>57150</xdr:rowOff>
    </xdr:to>
    <xdr:sp macro="" textlink="">
      <xdr:nvSpPr>
        <xdr:cNvPr id="2" name="Rectangular Callout 1"/>
        <xdr:cNvSpPr/>
      </xdr:nvSpPr>
      <xdr:spPr>
        <a:xfrm>
          <a:off x="6867525" y="28575"/>
          <a:ext cx="3581400" cy="790575"/>
        </a:xfrm>
        <a:prstGeom prst="wedgeRectCallout">
          <a:avLst>
            <a:gd name="adj1" fmla="val -87684"/>
            <a:gd name="adj2" fmla="val 89009"/>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Copy</a:t>
          </a:r>
          <a:r>
            <a:rPr lang="en-GB" sz="1100" baseline="0"/>
            <a:t> and paste values from sheet 'dataFig1' cell range C88:H154 to cell range C8:H74 here.</a:t>
          </a:r>
        </a:p>
        <a:p>
          <a:pPr algn="l"/>
          <a:r>
            <a:rPr lang="en-GB" sz="1100" baseline="0"/>
            <a:t>Cumulated percentages (cell range J11:K74) are formulaes calculting from F11:F74 and G11:G74, respectively.</a:t>
          </a:r>
        </a:p>
      </xdr:txBody>
    </xdr:sp>
    <xdr:clientData/>
  </xdr:twoCellAnchor>
</xdr:wsDr>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about/policies/copyright" TargetMode="External" /><Relationship Id="rId2" Type="http://schemas.openxmlformats.org/officeDocument/2006/relationships/hyperlink" Target="https://ec.europa.eu/eurostat/web/european-statistical-system/reuse-ess-statistic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appsso.eurostat.ec.europa.eu/nui/show.do?query=BOOKMARK_DS-665069_QID_7F31D585_UID_-3F171EB0&amp;layout=TIME,C,X,0;NACE_R2,B,Y,0;GEO,B,Z,0;INDIC_PEFA,B,Z,1;UNIT,B,Z,2;INDICATORS,C,Z,3;&amp;zSelection=DS-665069GEO,EU27_2020;DS-665069UNIT,TJ;DS-665069NACE_R"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hyperlink" Target="https://appsso.eurostat.ec.europa.eu/nui/show.do?query=BOOKMARK_DS-1015839_QID_-2325FBFA_UID_-3F171EB0&amp;layout=TIME,C,X,0;NRG_BAL,B,Y,0;GEO,B,Z,0;SIEC,B,Z,1;UNIT,B,Z,2;INDICATORS,C,Z,3;&amp;zSelection=DS-1015839NRG_BAL,GAE;DS-1015839SIEC,TOTAL;DS-1015839GEO,EU" TargetMode="External" /><Relationship Id="rId2"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tabSelected="1" workbookViewId="0" topLeftCell="A1"/>
  </sheetViews>
  <sheetFormatPr defaultColWidth="0" defaultRowHeight="0" customHeight="1" zeroHeight="1"/>
  <cols>
    <col min="1" max="1" width="2.28125" style="1" customWidth="1"/>
    <col min="2" max="2" width="6.28125" style="1" customWidth="1"/>
    <col min="3" max="9" width="7.28125" style="1" customWidth="1"/>
    <col min="10" max="12" width="6.28125" style="1" customWidth="1"/>
    <col min="13" max="13" width="1.421875" style="1" customWidth="1"/>
    <col min="14" max="14" width="7.28125" style="1" customWidth="1"/>
    <col min="15" max="18" width="8.7109375" style="1" customWidth="1"/>
    <col min="19" max="25" width="6.28125" style="1" customWidth="1"/>
    <col min="26" max="26" width="2.28125" style="72" customWidth="1"/>
    <col min="27" max="16384" width="9.140625" style="1" hidden="1" customWidth="1"/>
  </cols>
  <sheetData>
    <row r="1" spans="1:26" ht="12" customHeight="1">
      <c r="A1" s="64"/>
      <c r="B1" s="64"/>
      <c r="C1" s="64"/>
      <c r="D1" s="64"/>
      <c r="E1" s="64"/>
      <c r="F1" s="64"/>
      <c r="G1" s="64"/>
      <c r="H1" s="64"/>
      <c r="I1" s="64"/>
      <c r="J1" s="64"/>
      <c r="K1" s="64"/>
      <c r="L1" s="64"/>
      <c r="M1" s="64"/>
      <c r="N1" s="64"/>
      <c r="O1" s="64"/>
      <c r="P1" s="64"/>
      <c r="Q1" s="64"/>
      <c r="R1" s="64"/>
      <c r="S1" s="64"/>
      <c r="T1" s="64"/>
      <c r="U1" s="64"/>
      <c r="V1" s="64"/>
      <c r="W1" s="64"/>
      <c r="X1" s="64"/>
      <c r="Y1" s="64"/>
      <c r="Z1" s="64"/>
    </row>
    <row r="2" spans="1:26" ht="9.95" customHeight="1">
      <c r="A2" s="64"/>
      <c r="B2" s="65"/>
      <c r="C2" s="66"/>
      <c r="D2" s="66"/>
      <c r="E2" s="66"/>
      <c r="F2" s="66"/>
      <c r="G2" s="66"/>
      <c r="H2" s="66"/>
      <c r="I2" s="66"/>
      <c r="J2" s="66"/>
      <c r="K2" s="66"/>
      <c r="L2" s="66"/>
      <c r="M2" s="66"/>
      <c r="N2" s="66"/>
      <c r="O2" s="66"/>
      <c r="P2" s="66"/>
      <c r="Q2" s="66"/>
      <c r="R2" s="66"/>
      <c r="S2" s="66"/>
      <c r="T2" s="66"/>
      <c r="U2" s="66"/>
      <c r="V2" s="66"/>
      <c r="W2" s="66"/>
      <c r="X2" s="66"/>
      <c r="Y2" s="66"/>
      <c r="Z2" s="64"/>
    </row>
    <row r="3" spans="1:26" ht="12">
      <c r="A3" s="64"/>
      <c r="B3" s="66"/>
      <c r="C3" s="66"/>
      <c r="D3" s="66"/>
      <c r="E3" s="66"/>
      <c r="F3" s="66"/>
      <c r="G3" s="66"/>
      <c r="H3" s="66"/>
      <c r="I3" s="66"/>
      <c r="J3" s="66"/>
      <c r="K3" s="66"/>
      <c r="L3" s="66"/>
      <c r="M3" s="66"/>
      <c r="N3" s="66"/>
      <c r="O3" s="66"/>
      <c r="P3" s="66"/>
      <c r="Q3" s="66"/>
      <c r="R3" s="66"/>
      <c r="S3" s="66"/>
      <c r="T3" s="66"/>
      <c r="U3" s="66"/>
      <c r="V3" s="66"/>
      <c r="W3" s="66"/>
      <c r="X3" s="66"/>
      <c r="Y3" s="66"/>
      <c r="Z3" s="64"/>
    </row>
    <row r="4" spans="1:26" ht="12">
      <c r="A4" s="64"/>
      <c r="B4" s="66"/>
      <c r="C4" s="66"/>
      <c r="D4" s="66"/>
      <c r="E4" s="66"/>
      <c r="F4" s="66"/>
      <c r="G4" s="66"/>
      <c r="H4" s="66"/>
      <c r="I4" s="66"/>
      <c r="J4" s="66"/>
      <c r="K4" s="66"/>
      <c r="L4" s="66"/>
      <c r="M4" s="66"/>
      <c r="N4" s="66"/>
      <c r="O4" s="66"/>
      <c r="P4" s="66"/>
      <c r="Q4" s="66"/>
      <c r="R4" s="66"/>
      <c r="S4" s="66"/>
      <c r="T4" s="66"/>
      <c r="U4" s="66"/>
      <c r="V4" s="66"/>
      <c r="W4" s="66"/>
      <c r="X4" s="66"/>
      <c r="Y4" s="66"/>
      <c r="Z4" s="64"/>
    </row>
    <row r="5" spans="1:26" ht="12">
      <c r="A5" s="64"/>
      <c r="B5" s="67" t="s">
        <v>209</v>
      </c>
      <c r="C5" s="68"/>
      <c r="D5" s="66"/>
      <c r="E5" s="66"/>
      <c r="F5" s="66"/>
      <c r="G5" s="66"/>
      <c r="H5" s="66"/>
      <c r="I5" s="66"/>
      <c r="J5" s="66"/>
      <c r="K5" s="66"/>
      <c r="L5" s="66"/>
      <c r="M5" s="66"/>
      <c r="N5" s="66"/>
      <c r="O5" s="66"/>
      <c r="P5" s="66"/>
      <c r="Q5" s="66"/>
      <c r="R5" s="66"/>
      <c r="S5" s="66"/>
      <c r="T5" s="66"/>
      <c r="U5" s="66"/>
      <c r="V5" s="66"/>
      <c r="W5" s="66"/>
      <c r="X5" s="66"/>
      <c r="Y5" s="66"/>
      <c r="Z5" s="64"/>
    </row>
    <row r="6" spans="1:26" ht="12">
      <c r="A6" s="64"/>
      <c r="B6" s="69" t="s">
        <v>210</v>
      </c>
      <c r="C6" s="66"/>
      <c r="D6" s="66"/>
      <c r="E6" s="66"/>
      <c r="F6" s="66"/>
      <c r="G6" s="66"/>
      <c r="H6" s="66"/>
      <c r="I6" s="66"/>
      <c r="J6" s="66"/>
      <c r="K6" s="66"/>
      <c r="L6" s="66"/>
      <c r="M6" s="66"/>
      <c r="N6" s="66"/>
      <c r="O6" s="66"/>
      <c r="P6" s="66"/>
      <c r="Q6" s="66"/>
      <c r="R6" s="66"/>
      <c r="S6" s="66"/>
      <c r="T6" s="66"/>
      <c r="U6" s="66"/>
      <c r="V6" s="66"/>
      <c r="W6" s="66"/>
      <c r="X6" s="66"/>
      <c r="Y6" s="66"/>
      <c r="Z6" s="64"/>
    </row>
    <row r="7" spans="1:26" ht="12">
      <c r="A7" s="64"/>
      <c r="B7" s="69" t="s">
        <v>211</v>
      </c>
      <c r="C7" s="66"/>
      <c r="D7" s="66"/>
      <c r="E7" s="66"/>
      <c r="F7" s="66"/>
      <c r="G7" s="66"/>
      <c r="H7" s="66"/>
      <c r="I7" s="66"/>
      <c r="J7" s="66"/>
      <c r="K7" s="66"/>
      <c r="L7" s="66"/>
      <c r="M7" s="66"/>
      <c r="N7" s="66"/>
      <c r="O7" s="66"/>
      <c r="P7" s="66"/>
      <c r="Q7" s="66"/>
      <c r="R7" s="66"/>
      <c r="S7" s="66"/>
      <c r="T7" s="66"/>
      <c r="U7" s="66"/>
      <c r="V7" s="66"/>
      <c r="W7" s="66"/>
      <c r="X7" s="66"/>
      <c r="Y7" s="66"/>
      <c r="Z7" s="64"/>
    </row>
    <row r="8" spans="1:26" ht="12">
      <c r="A8" s="64"/>
      <c r="B8" s="69" t="s">
        <v>212</v>
      </c>
      <c r="C8" s="66"/>
      <c r="D8" s="66"/>
      <c r="E8" s="66"/>
      <c r="F8" s="66"/>
      <c r="G8" s="66"/>
      <c r="H8" s="66"/>
      <c r="I8" s="66"/>
      <c r="J8" s="66"/>
      <c r="K8" s="66"/>
      <c r="L8" s="66"/>
      <c r="M8" s="66"/>
      <c r="N8" s="66"/>
      <c r="O8" s="66"/>
      <c r="P8" s="66"/>
      <c r="Q8" s="66"/>
      <c r="R8" s="66"/>
      <c r="S8" s="66"/>
      <c r="T8" s="66"/>
      <c r="U8" s="66"/>
      <c r="V8" s="66"/>
      <c r="W8" s="66"/>
      <c r="X8" s="66"/>
      <c r="Y8" s="66"/>
      <c r="Z8" s="70"/>
    </row>
    <row r="9" spans="1:26" ht="9.95" customHeight="1">
      <c r="A9" s="64"/>
      <c r="B9" s="69"/>
      <c r="C9" s="66"/>
      <c r="D9" s="66"/>
      <c r="E9" s="71"/>
      <c r="F9" s="66"/>
      <c r="G9" s="66"/>
      <c r="H9" s="66"/>
      <c r="I9" s="66"/>
      <c r="J9" s="66"/>
      <c r="K9" s="66"/>
      <c r="L9" s="66"/>
      <c r="M9" s="66"/>
      <c r="N9" s="66"/>
      <c r="O9" s="66"/>
      <c r="P9" s="66"/>
      <c r="Q9" s="66"/>
      <c r="R9" s="66"/>
      <c r="S9" s="66"/>
      <c r="T9" s="66"/>
      <c r="U9" s="66"/>
      <c r="V9" s="66"/>
      <c r="W9" s="66"/>
      <c r="X9" s="66"/>
      <c r="Y9" s="66"/>
      <c r="Z9" s="70"/>
    </row>
    <row r="10" spans="1:26" ht="6" customHeight="1">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row>
    <row r="11" spans="1:26" ht="9.95" customHeight="1">
      <c r="A11" s="64"/>
      <c r="B11" s="72"/>
      <c r="C11" s="72"/>
      <c r="D11" s="72"/>
      <c r="E11" s="72"/>
      <c r="F11" s="72"/>
      <c r="G11" s="72"/>
      <c r="H11" s="72"/>
      <c r="I11" s="72"/>
      <c r="J11" s="72"/>
      <c r="K11" s="72"/>
      <c r="L11" s="72"/>
      <c r="M11" s="72"/>
      <c r="N11" s="72"/>
      <c r="O11" s="72"/>
      <c r="P11" s="72"/>
      <c r="Q11" s="72"/>
      <c r="R11" s="72"/>
      <c r="S11" s="72"/>
      <c r="T11" s="72"/>
      <c r="U11" s="72"/>
      <c r="V11" s="72"/>
      <c r="W11" s="72"/>
      <c r="X11" s="72"/>
      <c r="Y11" s="72"/>
      <c r="Z11" s="64"/>
    </row>
    <row r="12" spans="1:26" ht="12">
      <c r="A12" s="64"/>
      <c r="B12" s="73" t="s">
        <v>204</v>
      </c>
      <c r="E12" s="74" t="s">
        <v>443</v>
      </c>
      <c r="Z12" s="64"/>
    </row>
    <row r="13" spans="1:26" ht="12">
      <c r="A13" s="64"/>
      <c r="Z13" s="64"/>
    </row>
    <row r="14" spans="1:26" ht="15" customHeight="1">
      <c r="A14" s="64"/>
      <c r="B14" s="73" t="s">
        <v>213</v>
      </c>
      <c r="E14" s="180" t="str">
        <f>"This file accompanies the Statistics Explained article: '"&amp;E12&amp;"' and contains the figures and underlying data used in the article."</f>
        <v>This file accompanies the Statistics Explained article: 'Energy use for businesses and households activities' and contains the figures and underlying data used in the article.</v>
      </c>
      <c r="F14" s="180"/>
      <c r="G14" s="180"/>
      <c r="H14" s="180"/>
      <c r="I14" s="180"/>
      <c r="J14" s="180"/>
      <c r="K14" s="180"/>
      <c r="L14" s="180"/>
      <c r="M14" s="180"/>
      <c r="N14" s="180"/>
      <c r="O14" s="180"/>
      <c r="P14" s="180"/>
      <c r="Q14" s="180"/>
      <c r="R14" s="180"/>
      <c r="S14" s="180"/>
      <c r="T14" s="180"/>
      <c r="U14" s="180"/>
      <c r="V14" s="180"/>
      <c r="W14" s="180"/>
      <c r="X14" s="180"/>
      <c r="Y14" s="180"/>
      <c r="Z14" s="64"/>
    </row>
    <row r="15" spans="1:26" ht="12">
      <c r="A15" s="64"/>
      <c r="Z15" s="64"/>
    </row>
    <row r="16" spans="1:26" ht="12">
      <c r="A16" s="64"/>
      <c r="B16" s="73" t="s">
        <v>214</v>
      </c>
      <c r="E16" s="75" t="s">
        <v>450</v>
      </c>
      <c r="G16" s="176" t="s">
        <v>449</v>
      </c>
      <c r="Z16" s="64"/>
    </row>
    <row r="17" spans="1:26" ht="12">
      <c r="A17" s="64"/>
      <c r="D17" s="76"/>
      <c r="Z17" s="64"/>
    </row>
    <row r="18" spans="1:26" ht="12">
      <c r="A18" s="64"/>
      <c r="B18" s="73" t="s">
        <v>215</v>
      </c>
      <c r="E18" s="77" t="str">
        <f>E12</f>
        <v>Energy use for businesses and households activities</v>
      </c>
      <c r="G18" s="78"/>
      <c r="Z18" s="64"/>
    </row>
    <row r="19" spans="1:26" ht="9.95" customHeight="1">
      <c r="A19" s="64"/>
      <c r="Z19" s="64"/>
    </row>
    <row r="20" spans="1:26" ht="6" customHeight="1">
      <c r="A20" s="64"/>
      <c r="B20" s="79"/>
      <c r="C20" s="80"/>
      <c r="D20" s="64"/>
      <c r="E20" s="81"/>
      <c r="F20" s="81"/>
      <c r="G20" s="81"/>
      <c r="H20" s="81"/>
      <c r="I20" s="81"/>
      <c r="J20" s="81"/>
      <c r="K20" s="81"/>
      <c r="L20" s="81"/>
      <c r="M20" s="81"/>
      <c r="N20" s="81"/>
      <c r="O20" s="81"/>
      <c r="P20" s="81"/>
      <c r="Q20" s="81"/>
      <c r="R20" s="81"/>
      <c r="S20" s="81"/>
      <c r="T20" s="81"/>
      <c r="U20" s="81"/>
      <c r="V20" s="81"/>
      <c r="W20" s="81"/>
      <c r="X20" s="81"/>
      <c r="Y20" s="81"/>
      <c r="Z20" s="64"/>
    </row>
    <row r="21" spans="1:26" ht="9.95" customHeight="1">
      <c r="A21" s="64"/>
      <c r="B21" s="82"/>
      <c r="C21" s="83"/>
      <c r="D21" s="72"/>
      <c r="E21" s="84"/>
      <c r="F21" s="84"/>
      <c r="G21" s="84"/>
      <c r="H21" s="84"/>
      <c r="I21" s="84"/>
      <c r="J21" s="84"/>
      <c r="K21" s="84"/>
      <c r="L21" s="84"/>
      <c r="M21" s="84"/>
      <c r="N21" s="84"/>
      <c r="O21" s="84"/>
      <c r="P21" s="84"/>
      <c r="Q21" s="84"/>
      <c r="R21" s="84"/>
      <c r="S21" s="84"/>
      <c r="T21" s="84"/>
      <c r="U21" s="84"/>
      <c r="V21" s="84"/>
      <c r="W21" s="84"/>
      <c r="X21" s="84"/>
      <c r="Y21" s="84"/>
      <c r="Z21" s="64"/>
    </row>
    <row r="22" spans="1:26" ht="36" customHeight="1">
      <c r="A22" s="64"/>
      <c r="B22" s="85" t="s">
        <v>216</v>
      </c>
      <c r="E22" s="180" t="s">
        <v>217</v>
      </c>
      <c r="F22" s="180"/>
      <c r="G22" s="180"/>
      <c r="H22" s="180"/>
      <c r="I22" s="180"/>
      <c r="J22" s="180"/>
      <c r="K22" s="180"/>
      <c r="L22" s="180"/>
      <c r="M22" s="180"/>
      <c r="N22" s="180"/>
      <c r="O22" s="180"/>
      <c r="P22" s="180"/>
      <c r="Q22" s="180"/>
      <c r="R22" s="180"/>
      <c r="S22" s="180"/>
      <c r="T22" s="180"/>
      <c r="U22" s="180"/>
      <c r="V22" s="180"/>
      <c r="W22" s="180"/>
      <c r="X22" s="180"/>
      <c r="Y22" s="180"/>
      <c r="Z22" s="64"/>
    </row>
    <row r="23" spans="1:26" ht="12" customHeight="1">
      <c r="A23" s="64"/>
      <c r="E23" s="181" t="s">
        <v>218</v>
      </c>
      <c r="F23" s="181"/>
      <c r="G23" s="181"/>
      <c r="H23" s="181"/>
      <c r="I23" s="181"/>
      <c r="J23" s="181"/>
      <c r="K23" s="181"/>
      <c r="L23" s="181"/>
      <c r="M23" s="181"/>
      <c r="N23" s="181"/>
      <c r="O23" s="181"/>
      <c r="P23" s="181"/>
      <c r="Q23" s="181"/>
      <c r="R23" s="181"/>
      <c r="S23" s="181"/>
      <c r="T23" s="181"/>
      <c r="U23" s="181"/>
      <c r="V23" s="181"/>
      <c r="W23" s="181"/>
      <c r="X23" s="181"/>
      <c r="Y23" s="181"/>
      <c r="Z23" s="64"/>
    </row>
    <row r="24" spans="1:26" ht="12" customHeight="1">
      <c r="A24" s="64"/>
      <c r="E24" s="1" t="s">
        <v>219</v>
      </c>
      <c r="Z24" s="64"/>
    </row>
    <row r="25" spans="1:26" ht="12" customHeight="1">
      <c r="A25" s="64"/>
      <c r="E25" s="1" t="s">
        <v>220</v>
      </c>
      <c r="K25" s="86"/>
      <c r="N25" s="77" t="s">
        <v>221</v>
      </c>
      <c r="Z25" s="64"/>
    </row>
    <row r="26" spans="1:26" ht="12" customHeight="1">
      <c r="A26" s="64"/>
      <c r="E26" s="1" t="s">
        <v>222</v>
      </c>
      <c r="N26" s="77"/>
      <c r="O26" s="77" t="s">
        <v>223</v>
      </c>
      <c r="Z26" s="64"/>
    </row>
    <row r="27" spans="1:26" ht="48" customHeight="1">
      <c r="A27" s="64"/>
      <c r="B27" s="85" t="s">
        <v>224</v>
      </c>
      <c r="E27" s="180" t="s">
        <v>225</v>
      </c>
      <c r="F27" s="180"/>
      <c r="G27" s="180"/>
      <c r="H27" s="180"/>
      <c r="I27" s="180"/>
      <c r="J27" s="180"/>
      <c r="K27" s="180"/>
      <c r="L27" s="180"/>
      <c r="M27" s="180"/>
      <c r="N27" s="180"/>
      <c r="O27" s="180"/>
      <c r="P27" s="180"/>
      <c r="Q27" s="180"/>
      <c r="R27" s="180"/>
      <c r="S27" s="180"/>
      <c r="T27" s="180"/>
      <c r="U27" s="180"/>
      <c r="V27" s="180"/>
      <c r="W27" s="180"/>
      <c r="X27" s="180"/>
      <c r="Y27" s="180"/>
      <c r="Z27" s="64"/>
    </row>
    <row r="28" spans="1:26" ht="9.95" customHeight="1">
      <c r="A28" s="64"/>
      <c r="B28" s="87"/>
      <c r="E28" s="88"/>
      <c r="Z28" s="64"/>
    </row>
    <row r="29" spans="1:26" ht="12" customHeight="1">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row>
    <row r="30" ht="12" hidden="1"/>
    <row r="31" ht="12" hidden="1">
      <c r="Z31" s="1"/>
    </row>
    <row r="32" ht="12" hidden="1">
      <c r="Z32" s="1"/>
    </row>
    <row r="33" ht="12" hidden="1">
      <c r="Z33" s="1"/>
    </row>
    <row r="34" ht="12" hidden="1">
      <c r="Z34" s="1"/>
    </row>
    <row r="35" ht="15" customHeight="1" hidden="1">
      <c r="Z35" s="1"/>
    </row>
    <row r="36" ht="15" customHeight="1" hidden="1">
      <c r="Z36" s="1"/>
    </row>
    <row r="37" ht="15" customHeight="1" hidden="1">
      <c r="Z37" s="1"/>
    </row>
    <row r="38" ht="15" customHeight="1" hidden="1">
      <c r="Z38" s="1"/>
    </row>
    <row r="39" ht="15" customHeight="1" hidden="1">
      <c r="Z39" s="1"/>
    </row>
    <row r="40" ht="15" customHeight="1" hidden="1">
      <c r="Z40" s="1"/>
    </row>
    <row r="41" ht="12" hidden="1"/>
    <row r="42" ht="12" hidden="1"/>
  </sheetData>
  <mergeCells count="4">
    <mergeCell ref="E14:Y14"/>
    <mergeCell ref="E22:Y22"/>
    <mergeCell ref="E23:Y23"/>
    <mergeCell ref="E27:Y27"/>
  </mergeCells>
  <hyperlinks>
    <hyperlink ref="N25" r:id="rId1" display="https://ec.europa.eu/eurostat/about/policies/copyright"/>
    <hyperlink ref="O26" r:id="rId2" display="https://ec.europa.eu/eurostat/web/european-statistical-system/reuse-ess-statistics"/>
  </hyperlinks>
  <printOptions/>
  <pageMargins left="0.7" right="0.7" top="0.75" bottom="0.75" header="0.3" footer="0.3"/>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sheetPr>
  <dimension ref="A1:J154"/>
  <sheetViews>
    <sheetView showGridLines="0" zoomScale="90" zoomScaleNormal="90" workbookViewId="0" topLeftCell="A1">
      <pane ySplit="7" topLeftCell="A8" activePane="bottomLeft" state="frozen"/>
      <selection pane="bottomLeft" activeCell="A1" sqref="A1"/>
    </sheetView>
  </sheetViews>
  <sheetFormatPr defaultColWidth="9.140625" defaultRowHeight="15"/>
  <cols>
    <col min="1" max="1" width="2.8515625" style="0" customWidth="1"/>
    <col min="3" max="3" width="12.00390625" style="0" customWidth="1"/>
    <col min="4" max="4" width="110.57421875" style="0" bestFit="1" customWidth="1"/>
    <col min="5" max="5" width="16.140625" style="0" customWidth="1"/>
    <col min="6" max="6" width="6.00390625" style="0" customWidth="1"/>
    <col min="7" max="7" width="16.140625" style="0" customWidth="1"/>
    <col min="8" max="8" width="6.00390625" style="0" customWidth="1"/>
    <col min="9" max="10" width="2.8515625" style="0" customWidth="1"/>
  </cols>
  <sheetData>
    <row r="1" ht="15.75" thickBot="1">
      <c r="A1" s="6" t="s">
        <v>237</v>
      </c>
    </row>
    <row r="2" spans="2:3" ht="15.75" thickBot="1">
      <c r="B2" s="25" t="s">
        <v>192</v>
      </c>
      <c r="C2" s="26" t="s">
        <v>188</v>
      </c>
    </row>
    <row r="3" spans="2:3" ht="15">
      <c r="B3" s="23" t="s">
        <v>208</v>
      </c>
      <c r="C3" s="24" t="s">
        <v>207</v>
      </c>
    </row>
    <row r="4" spans="2:3" ht="15">
      <c r="B4" s="23" t="s">
        <v>204</v>
      </c>
      <c r="C4" s="6" t="s">
        <v>238</v>
      </c>
    </row>
    <row r="5" spans="2:3" ht="15">
      <c r="B5" s="23" t="s">
        <v>205</v>
      </c>
      <c r="C5" s="6" t="str">
        <f>"European Union ("&amp;C3&amp;"), "&amp;C2</f>
        <v>European Union (EU-27), 2018</v>
      </c>
    </row>
    <row r="8" spans="3:8" ht="15">
      <c r="C8" s="29" t="s">
        <v>193</v>
      </c>
      <c r="D8" s="28"/>
      <c r="E8" s="124" t="s">
        <v>239</v>
      </c>
      <c r="F8" s="125"/>
      <c r="G8" s="126" t="s">
        <v>240</v>
      </c>
      <c r="H8" s="126"/>
    </row>
    <row r="9" spans="1:8" ht="15">
      <c r="A9" s="63">
        <v>1</v>
      </c>
      <c r="C9" s="27" t="s">
        <v>194</v>
      </c>
      <c r="D9" s="30" t="s">
        <v>9</v>
      </c>
      <c r="E9" s="117" t="s">
        <v>195</v>
      </c>
      <c r="F9" s="118" t="s">
        <v>196</v>
      </c>
      <c r="G9" s="114" t="s">
        <v>241</v>
      </c>
      <c r="H9" s="114" t="s">
        <v>196</v>
      </c>
    </row>
    <row r="10" spans="1:10" ht="15">
      <c r="A10" s="63">
        <v>2</v>
      </c>
      <c r="C10" s="35" t="str">
        <f>env_ac_pefa04!C16</f>
        <v>TOTAL</v>
      </c>
      <c r="D10" s="35" t="str">
        <f>env_ac_pefa04!D16</f>
        <v>Total - all NACE activities</v>
      </c>
      <c r="E10" s="115">
        <f>HLOOKUP($C$2,env_ac_pefa04!$E$15:$L$85,A10)</f>
        <v>46916370.6</v>
      </c>
      <c r="F10" s="116">
        <f aca="true" t="shared" si="0" ref="F10:H15">E10/E$10*100</f>
        <v>100</v>
      </c>
      <c r="G10" s="115">
        <f>HLOOKUP($C$2,naio_10_cp1610!$E$15:$L$80,A10)</f>
        <v>12047200.04</v>
      </c>
      <c r="H10" s="116">
        <f t="shared" si="0"/>
        <v>100</v>
      </c>
      <c r="J10" s="46"/>
    </row>
    <row r="11" spans="1:10" ht="15">
      <c r="A11" s="63">
        <v>3</v>
      </c>
      <c r="C11" s="37" t="str">
        <f>env_ac_pefa04!C17</f>
        <v>A01</v>
      </c>
      <c r="D11" s="37" t="str">
        <f>env_ac_pefa04!D17</f>
        <v>Crop and animal production, hunting and related service activities</v>
      </c>
      <c r="E11" s="41">
        <f>HLOOKUP($C$2,env_ac_pefa04!$E$15:$L$85,A11)</f>
        <v>1260717</v>
      </c>
      <c r="F11" s="38">
        <f t="shared" si="0"/>
        <v>2.687157987450973</v>
      </c>
      <c r="G11" s="41">
        <f>HLOOKUP($C$2,naio_10_cp1610!$E$15:$L$80,A11)</f>
        <v>187449.3</v>
      </c>
      <c r="H11" s="38">
        <f t="shared" si="0"/>
        <v>1.555957395723629</v>
      </c>
      <c r="J11" s="46"/>
    </row>
    <row r="12" spans="1:10" ht="15">
      <c r="A12" s="63">
        <v>4</v>
      </c>
      <c r="C12" s="31" t="str">
        <f>env_ac_pefa04!C18</f>
        <v>A02</v>
      </c>
      <c r="D12" s="31" t="str">
        <f>env_ac_pefa04!D18</f>
        <v>Forestry and logging</v>
      </c>
      <c r="E12" s="40">
        <f>HLOOKUP($C$2,env_ac_pefa04!$E$15:$L$85,A12)</f>
        <v>74574.7</v>
      </c>
      <c r="F12" s="32">
        <f t="shared" si="0"/>
        <v>0.15895240626307097</v>
      </c>
      <c r="G12" s="40">
        <f>HLOOKUP($C$2,naio_10_cp1610!$E$15:$L$80,A12)</f>
        <v>25157.13</v>
      </c>
      <c r="H12" s="32">
        <f t="shared" si="0"/>
        <v>0.20882138518885257</v>
      </c>
      <c r="J12" s="46"/>
    </row>
    <row r="13" spans="1:10" ht="15">
      <c r="A13" s="63">
        <v>5</v>
      </c>
      <c r="C13" s="31" t="str">
        <f>env_ac_pefa04!C19</f>
        <v>A03</v>
      </c>
      <c r="D13" s="31" t="str">
        <f>env_ac_pefa04!D19</f>
        <v>Fishing and aquaculture</v>
      </c>
      <c r="E13" s="40">
        <f>HLOOKUP($C$2,env_ac_pefa04!$E$15:$L$85,A13)</f>
        <v>95364.9</v>
      </c>
      <c r="F13" s="32">
        <f t="shared" si="0"/>
        <v>0.20326572320153</v>
      </c>
      <c r="G13" s="40">
        <f>HLOOKUP($C$2,naio_10_cp1610!$E$15:$L$80,A13)</f>
        <v>6659.69</v>
      </c>
      <c r="H13" s="32">
        <f t="shared" si="0"/>
        <v>0.05527998188697795</v>
      </c>
      <c r="J13" s="46"/>
    </row>
    <row r="14" spans="1:10" ht="15">
      <c r="A14" s="63">
        <v>6</v>
      </c>
      <c r="C14" s="31" t="str">
        <f>env_ac_pefa04!C20</f>
        <v>B</v>
      </c>
      <c r="D14" s="31" t="str">
        <f>env_ac_pefa04!D20</f>
        <v>Mining and quarrying</v>
      </c>
      <c r="E14" s="40">
        <f>HLOOKUP($C$2,env_ac_pefa04!$E$15:$L$85,A14)</f>
        <v>509016.9</v>
      </c>
      <c r="F14" s="32">
        <f t="shared" si="0"/>
        <v>1.0849451768973792</v>
      </c>
      <c r="G14" s="40">
        <f>HLOOKUP($C$2,naio_10_cp1610!$E$15:$L$80,A14)</f>
        <v>43564.19</v>
      </c>
      <c r="H14" s="32">
        <f t="shared" si="0"/>
        <v>0.3616125726754348</v>
      </c>
      <c r="J14" s="46"/>
    </row>
    <row r="15" spans="1:10" ht="15">
      <c r="A15" s="63">
        <v>7</v>
      </c>
      <c r="C15" s="31" t="str">
        <f>env_ac_pefa04!C21</f>
        <v>C10-C12</v>
      </c>
      <c r="D15" s="31" t="str">
        <f>env_ac_pefa04!D21</f>
        <v>Manufacture of food products; beverages and tobacco products</v>
      </c>
      <c r="E15" s="40">
        <f>HLOOKUP($C$2,env_ac_pefa04!$E$15:$L$85,A15)</f>
        <v>1278943.8</v>
      </c>
      <c r="F15" s="32">
        <f t="shared" si="0"/>
        <v>2.726007539892696</v>
      </c>
      <c r="G15" s="40">
        <f>HLOOKUP($C$2,naio_10_cp1610!$E$15:$L$80,A15)</f>
        <v>246964.36</v>
      </c>
      <c r="H15" s="32">
        <f t="shared" si="0"/>
        <v>2.049973098977445</v>
      </c>
      <c r="J15" s="46"/>
    </row>
    <row r="16" spans="1:10" ht="15">
      <c r="A16" s="63">
        <v>8</v>
      </c>
      <c r="C16" s="31" t="str">
        <f>env_ac_pefa04!C22</f>
        <v>C13-C15</v>
      </c>
      <c r="D16" s="31" t="str">
        <f>env_ac_pefa04!D22</f>
        <v>Manufacture of textiles, wearing apparel, leather and related products</v>
      </c>
      <c r="E16" s="40">
        <f>HLOOKUP($C$2,env_ac_pefa04!$E$15:$L$85,A16)</f>
        <v>178090.9</v>
      </c>
      <c r="F16" s="32">
        <f>E16/E$10*100</f>
        <v>0.3795922355511447</v>
      </c>
      <c r="G16" s="40">
        <f>HLOOKUP($C$2,naio_10_cp1610!$E$15:$L$80,A16)</f>
        <v>68961.28</v>
      </c>
      <c r="H16" s="32">
        <f>G16/G$10*100</f>
        <v>0.5724257899846412</v>
      </c>
      <c r="J16" s="46"/>
    </row>
    <row r="17" spans="1:10" ht="15">
      <c r="A17" s="63">
        <v>9</v>
      </c>
      <c r="C17" s="31" t="str">
        <f>env_ac_pefa04!C23</f>
        <v>C16</v>
      </c>
      <c r="D17" s="31" t="str">
        <f>env_ac_pefa04!D23</f>
        <v>Manufacture of wood and of products of wood and cork, except furniture; manufacture of articles of straw and plaiting materials</v>
      </c>
      <c r="E17" s="40">
        <f>HLOOKUP($C$2,env_ac_pefa04!$E$15:$L$85,A17)</f>
        <v>396923.4</v>
      </c>
      <c r="F17" s="32">
        <f aca="true" t="shared" si="1" ref="F17:H74">E17/E$10*100</f>
        <v>0.8460232428976507</v>
      </c>
      <c r="G17" s="40">
        <f>HLOOKUP($C$2,naio_10_cp1610!$E$15:$L$80,A17)</f>
        <v>36435.1</v>
      </c>
      <c r="H17" s="32">
        <f t="shared" si="1"/>
        <v>0.30243624974289046</v>
      </c>
      <c r="J17" s="46"/>
    </row>
    <row r="18" spans="1:10" ht="15">
      <c r="A18" s="63">
        <v>10</v>
      </c>
      <c r="C18" s="31" t="str">
        <f>env_ac_pefa04!C24</f>
        <v>C17</v>
      </c>
      <c r="D18" s="31" t="str">
        <f>env_ac_pefa04!D24</f>
        <v>Manufacture of paper and paper products</v>
      </c>
      <c r="E18" s="40">
        <f>HLOOKUP($C$2,env_ac_pefa04!$E$15:$L$85,A18)</f>
        <v>1319585.2</v>
      </c>
      <c r="F18" s="32">
        <f t="shared" si="1"/>
        <v>2.8126327401804603</v>
      </c>
      <c r="G18" s="40">
        <f>HLOOKUP($C$2,naio_10_cp1610!$E$15:$L$80,A18)</f>
        <v>45076.68</v>
      </c>
      <c r="H18" s="32">
        <f t="shared" si="1"/>
        <v>0.3741672741411539</v>
      </c>
      <c r="J18" s="46"/>
    </row>
    <row r="19" spans="1:10" ht="15">
      <c r="A19" s="63">
        <v>11</v>
      </c>
      <c r="C19" s="31" t="str">
        <f>env_ac_pefa04!C25</f>
        <v>C18</v>
      </c>
      <c r="D19" s="31" t="str">
        <f>env_ac_pefa04!D25</f>
        <v>Printing and reproduction of recorded media</v>
      </c>
      <c r="E19" s="40">
        <f>HLOOKUP($C$2,env_ac_pefa04!$E$15:$L$85,A19)</f>
        <v>88285.8</v>
      </c>
      <c r="F19" s="32">
        <f t="shared" si="1"/>
        <v>0.18817696013339957</v>
      </c>
      <c r="G19" s="40">
        <f>HLOOKUP($C$2,naio_10_cp1610!$E$15:$L$80,A19)</f>
        <v>28399.43</v>
      </c>
      <c r="H19" s="32">
        <f t="shared" si="1"/>
        <v>0.23573469275604392</v>
      </c>
      <c r="J19" s="46"/>
    </row>
    <row r="20" spans="1:10" ht="15">
      <c r="A20" s="63">
        <v>12</v>
      </c>
      <c r="C20" s="31" t="str">
        <f>env_ac_pefa04!C26</f>
        <v>C19</v>
      </c>
      <c r="D20" s="31" t="str">
        <f>env_ac_pefa04!D26</f>
        <v>Manufacture of coke and refined petroleum products</v>
      </c>
      <c r="E20" s="40">
        <f>HLOOKUP($C$2,env_ac_pefa04!$E$15:$L$85,A20)</f>
        <v>2299122.7</v>
      </c>
      <c r="F20" s="32">
        <f t="shared" si="1"/>
        <v>4.900470071740801</v>
      </c>
      <c r="G20" s="40">
        <f>HLOOKUP($C$2,naio_10_cp1610!$E$15:$L$80,A20)</f>
        <v>32491.68</v>
      </c>
      <c r="H20" s="32">
        <f t="shared" si="1"/>
        <v>0.2697031666455171</v>
      </c>
      <c r="J20" s="46"/>
    </row>
    <row r="21" spans="1:10" ht="15">
      <c r="A21" s="63">
        <v>13</v>
      </c>
      <c r="C21" s="31" t="str">
        <f>env_ac_pefa04!C27</f>
        <v>C20</v>
      </c>
      <c r="D21" s="31" t="str">
        <f>env_ac_pefa04!D27</f>
        <v>Manufacture of chemicals and chemical products</v>
      </c>
      <c r="E21" s="40">
        <f>HLOOKUP($C$2,env_ac_pefa04!$E$15:$L$85,A21)</f>
        <v>4976190.3</v>
      </c>
      <c r="F21" s="32">
        <f t="shared" si="1"/>
        <v>10.60651162134012</v>
      </c>
      <c r="G21" s="40">
        <f>HLOOKUP($C$2,naio_10_cp1610!$E$15:$L$80,A21)</f>
        <v>147848.57</v>
      </c>
      <c r="H21" s="32">
        <f t="shared" si="1"/>
        <v>1.227244251851902</v>
      </c>
      <c r="J21" s="46"/>
    </row>
    <row r="22" spans="1:10" ht="15">
      <c r="A22" s="63">
        <v>14</v>
      </c>
      <c r="C22" s="31" t="str">
        <f>env_ac_pefa04!C28</f>
        <v>C21</v>
      </c>
      <c r="D22" s="31" t="str">
        <f>env_ac_pefa04!D28</f>
        <v>Manufacture of basic pharmaceutical products and pharmaceutical preparations</v>
      </c>
      <c r="E22" s="40">
        <f>HLOOKUP($C$2,env_ac_pefa04!$E$15:$L$85,A22)</f>
        <v>174167.6</v>
      </c>
      <c r="F22" s="32">
        <f t="shared" si="1"/>
        <v>0.37122990924621946</v>
      </c>
      <c r="G22" s="40">
        <f>HLOOKUP($C$2,naio_10_cp1610!$E$15:$L$80,A22)</f>
        <v>109870.36</v>
      </c>
      <c r="H22" s="32">
        <f t="shared" si="1"/>
        <v>0.9119991337007799</v>
      </c>
      <c r="J22" s="46"/>
    </row>
    <row r="23" spans="1:10" ht="15">
      <c r="A23" s="63">
        <v>15</v>
      </c>
      <c r="C23" s="31" t="str">
        <f>env_ac_pefa04!C29</f>
        <v>C22</v>
      </c>
      <c r="D23" s="31" t="str">
        <f>env_ac_pefa04!D29</f>
        <v>Manufacture of rubber and plastic products</v>
      </c>
      <c r="E23" s="40">
        <f>HLOOKUP($C$2,env_ac_pefa04!$E$15:$L$85,A23)</f>
        <v>336118.7</v>
      </c>
      <c r="F23" s="32">
        <f t="shared" si="1"/>
        <v>0.7164209330378168</v>
      </c>
      <c r="G23" s="40">
        <f>HLOOKUP($C$2,naio_10_cp1610!$E$15:$L$80,A23)</f>
        <v>93476.29</v>
      </c>
      <c r="H23" s="32">
        <f t="shared" si="1"/>
        <v>0.7759171399962908</v>
      </c>
      <c r="J23" s="46"/>
    </row>
    <row r="24" spans="1:10" ht="15">
      <c r="A24" s="63">
        <v>16</v>
      </c>
      <c r="C24" s="31" t="str">
        <f>env_ac_pefa04!C30</f>
        <v>C23</v>
      </c>
      <c r="D24" s="31" t="str">
        <f>env_ac_pefa04!D30</f>
        <v>Manufacture of other non-metallic mineral products</v>
      </c>
      <c r="E24" s="40">
        <f>HLOOKUP($C$2,env_ac_pefa04!$E$15:$L$85,A24)</f>
        <v>1512128.6</v>
      </c>
      <c r="F24" s="32">
        <f t="shared" si="1"/>
        <v>3.2230297882419747</v>
      </c>
      <c r="G24" s="40">
        <f>HLOOKUP($C$2,naio_10_cp1610!$E$15:$L$80,A24)</f>
        <v>69315.11</v>
      </c>
      <c r="H24" s="32">
        <f t="shared" si="1"/>
        <v>0.5753628209862447</v>
      </c>
      <c r="J24" s="46"/>
    </row>
    <row r="25" spans="1:10" ht="15">
      <c r="A25" s="63">
        <v>17</v>
      </c>
      <c r="C25" s="31" t="str">
        <f>env_ac_pefa04!C31</f>
        <v>C24</v>
      </c>
      <c r="D25" s="31" t="str">
        <f>env_ac_pefa04!D31</f>
        <v>Manufacture of basic metals</v>
      </c>
      <c r="E25" s="40">
        <f>HLOOKUP($C$2,env_ac_pefa04!$E$15:$L$85,A25)</f>
        <v>2654699.5</v>
      </c>
      <c r="F25" s="32">
        <f t="shared" si="1"/>
        <v>5.6583650142792585</v>
      </c>
      <c r="G25" s="40">
        <f>HLOOKUP($C$2,naio_10_cp1610!$E$15:$L$80,A25)</f>
        <v>70625.96</v>
      </c>
      <c r="H25" s="32">
        <f t="shared" si="1"/>
        <v>0.5862437725405281</v>
      </c>
      <c r="J25" s="46"/>
    </row>
    <row r="26" spans="1:10" ht="15">
      <c r="A26" s="63">
        <v>18</v>
      </c>
      <c r="C26" s="31" t="str">
        <f>env_ac_pefa04!C32</f>
        <v>C25</v>
      </c>
      <c r="D26" s="31" t="str">
        <f>env_ac_pefa04!D32</f>
        <v>Manufacture of fabricated metal products, except machinery and equipment</v>
      </c>
      <c r="E26" s="40">
        <f>HLOOKUP($C$2,env_ac_pefa04!$E$15:$L$85,A26)</f>
        <v>357699.8</v>
      </c>
      <c r="F26" s="32">
        <f t="shared" si="1"/>
        <v>0.7624200154988118</v>
      </c>
      <c r="G26" s="40">
        <f>HLOOKUP($C$2,naio_10_cp1610!$E$15:$L$80,A26)</f>
        <v>181767.79</v>
      </c>
      <c r="H26" s="32">
        <f t="shared" si="1"/>
        <v>1.5087969768616876</v>
      </c>
      <c r="J26" s="46"/>
    </row>
    <row r="27" spans="1:10" ht="15">
      <c r="A27" s="63">
        <v>19</v>
      </c>
      <c r="C27" s="31" t="str">
        <f>env_ac_pefa04!C33</f>
        <v>C26</v>
      </c>
      <c r="D27" s="31" t="str">
        <f>env_ac_pefa04!D33</f>
        <v>Manufacture of computer, electronic and optical products</v>
      </c>
      <c r="E27" s="40">
        <f>HLOOKUP($C$2,env_ac_pefa04!$E$15:$L$85,A27)</f>
        <v>82400.7</v>
      </c>
      <c r="F27" s="32">
        <f t="shared" si="1"/>
        <v>0.17563315095818602</v>
      </c>
      <c r="G27" s="40">
        <f>HLOOKUP($C$2,naio_10_cp1610!$E$15:$L$80,A27)</f>
        <v>139926.38</v>
      </c>
      <c r="H27" s="32">
        <f t="shared" si="1"/>
        <v>1.161484656479565</v>
      </c>
      <c r="J27" s="46"/>
    </row>
    <row r="28" spans="1:10" ht="15">
      <c r="A28" s="63">
        <v>20</v>
      </c>
      <c r="C28" s="31" t="str">
        <f>env_ac_pefa04!C34</f>
        <v>C27</v>
      </c>
      <c r="D28" s="31" t="str">
        <f>env_ac_pefa04!D34</f>
        <v>Manufacture of electrical equipment</v>
      </c>
      <c r="E28" s="40">
        <f>HLOOKUP($C$2,env_ac_pefa04!$E$15:$L$85,A28)</f>
        <v>118815.7</v>
      </c>
      <c r="F28" s="32">
        <f t="shared" si="1"/>
        <v>0.25324998178780694</v>
      </c>
      <c r="G28" s="40">
        <f>HLOOKUP($C$2,naio_10_cp1610!$E$15:$L$80,A28)</f>
        <v>98673.5</v>
      </c>
      <c r="H28" s="32">
        <f t="shared" si="1"/>
        <v>0.8190575376218291</v>
      </c>
      <c r="J28" s="46"/>
    </row>
    <row r="29" spans="1:10" ht="15">
      <c r="A29" s="63">
        <v>21</v>
      </c>
      <c r="C29" s="31" t="str">
        <f>env_ac_pefa04!C35</f>
        <v>C28</v>
      </c>
      <c r="D29" s="31" t="str">
        <f>env_ac_pefa04!D35</f>
        <v>Manufacture of machinery and equipment n.e.c.</v>
      </c>
      <c r="E29" s="40">
        <f>HLOOKUP($C$2,env_ac_pefa04!$E$15:$L$85,A29)</f>
        <v>261315.3</v>
      </c>
      <c r="F29" s="32">
        <f t="shared" si="1"/>
        <v>0.5569810636630959</v>
      </c>
      <c r="G29" s="40">
        <f>HLOOKUP($C$2,naio_10_cp1610!$E$15:$L$80,A29)</f>
        <v>226199.83</v>
      </c>
      <c r="H29" s="32">
        <f t="shared" si="1"/>
        <v>1.8776132981020877</v>
      </c>
      <c r="J29" s="46"/>
    </row>
    <row r="30" spans="1:10" ht="15">
      <c r="A30" s="63">
        <v>22</v>
      </c>
      <c r="C30" s="31" t="str">
        <f>env_ac_pefa04!C36</f>
        <v>C29</v>
      </c>
      <c r="D30" s="31" t="str">
        <f>env_ac_pefa04!D36</f>
        <v>Manufacture of motor vehicles, trailers and semi-trailers</v>
      </c>
      <c r="E30" s="40">
        <f>HLOOKUP($C$2,env_ac_pefa04!$E$15:$L$85,A30)</f>
        <v>295149.2</v>
      </c>
      <c r="F30" s="32">
        <f t="shared" si="1"/>
        <v>0.6290964032925428</v>
      </c>
      <c r="G30" s="40">
        <f>HLOOKUP($C$2,naio_10_cp1610!$E$15:$L$80,A30)</f>
        <v>238949.92</v>
      </c>
      <c r="H30" s="32">
        <f t="shared" si="1"/>
        <v>1.9834477655108318</v>
      </c>
      <c r="J30" s="46"/>
    </row>
    <row r="31" spans="1:10" ht="15">
      <c r="A31" s="63">
        <v>23</v>
      </c>
      <c r="C31" s="31" t="str">
        <f>env_ac_pefa04!C37</f>
        <v>C30</v>
      </c>
      <c r="D31" s="31" t="str">
        <f>env_ac_pefa04!D37</f>
        <v>Manufacture of other transport equipment</v>
      </c>
      <c r="E31" s="40">
        <f>HLOOKUP($C$2,env_ac_pefa04!$E$15:$L$85,A31)</f>
        <v>56380</v>
      </c>
      <c r="F31" s="32">
        <f t="shared" si="1"/>
        <v>0.1201712734360573</v>
      </c>
      <c r="G31" s="40">
        <f>HLOOKUP($C$2,naio_10_cp1610!$E$15:$L$80,A31)</f>
        <v>58045.86</v>
      </c>
      <c r="H31" s="32">
        <f t="shared" si="1"/>
        <v>0.4818203383962404</v>
      </c>
      <c r="J31" s="46"/>
    </row>
    <row r="32" spans="1:10" ht="15">
      <c r="A32" s="63">
        <v>24</v>
      </c>
      <c r="C32" s="31" t="str">
        <f>env_ac_pefa04!C38</f>
        <v>C31_C32</v>
      </c>
      <c r="D32" s="31" t="str">
        <f>env_ac_pefa04!D38</f>
        <v>Manufacture of furniture; other manufacturing</v>
      </c>
      <c r="E32" s="40">
        <f>HLOOKUP($C$2,env_ac_pefa04!$E$15:$L$85,A32)</f>
        <v>116342.2</v>
      </c>
      <c r="F32" s="32">
        <f t="shared" si="1"/>
        <v>0.24797783484129948</v>
      </c>
      <c r="G32" s="40">
        <f>HLOOKUP($C$2,naio_10_cp1610!$E$15:$L$80,A32)</f>
        <v>86788.99</v>
      </c>
      <c r="H32" s="32">
        <f t="shared" si="1"/>
        <v>0.7204079762254867</v>
      </c>
      <c r="J32" s="46"/>
    </row>
    <row r="33" spans="1:10" ht="15">
      <c r="A33" s="63">
        <v>25</v>
      </c>
      <c r="C33" s="31" t="str">
        <f>env_ac_pefa04!C39</f>
        <v>C33</v>
      </c>
      <c r="D33" s="31" t="str">
        <f>env_ac_pefa04!D39</f>
        <v>Repair and installation of machinery and equipment</v>
      </c>
      <c r="E33" s="40">
        <f>HLOOKUP($C$2,env_ac_pefa04!$E$15:$L$85,A33)</f>
        <v>80644.3</v>
      </c>
      <c r="F33" s="32">
        <f t="shared" si="1"/>
        <v>0.17188946836394883</v>
      </c>
      <c r="G33" s="40">
        <f>HLOOKUP($C$2,naio_10_cp1610!$E$15:$L$80,A33)</f>
        <v>78315.81</v>
      </c>
      <c r="H33" s="32">
        <f t="shared" si="1"/>
        <v>0.650074787004201</v>
      </c>
      <c r="J33" s="46"/>
    </row>
    <row r="34" spans="1:10" ht="15">
      <c r="A34" s="63">
        <v>26</v>
      </c>
      <c r="C34" s="31" t="str">
        <f>env_ac_pefa04!C40</f>
        <v>D</v>
      </c>
      <c r="D34" s="31" t="str">
        <f>env_ac_pefa04!D40</f>
        <v>Electricity, gas, steam and air conditioning supply</v>
      </c>
      <c r="E34" s="40">
        <f>HLOOKUP($C$2,env_ac_pefa04!$E$15:$L$85,A34)</f>
        <v>13499485.4</v>
      </c>
      <c r="F34" s="32">
        <f t="shared" si="1"/>
        <v>28.773507471611627</v>
      </c>
      <c r="G34" s="40">
        <f>HLOOKUP($C$2,naio_10_cp1610!$E$15:$L$80,A34)</f>
        <v>212836.43</v>
      </c>
      <c r="H34" s="32">
        <f t="shared" si="1"/>
        <v>1.7666879382207055</v>
      </c>
      <c r="J34" s="46"/>
    </row>
    <row r="35" spans="1:10" ht="15">
      <c r="A35" s="63">
        <v>27</v>
      </c>
      <c r="C35" s="31" t="str">
        <f>env_ac_pefa04!C41</f>
        <v>E36</v>
      </c>
      <c r="D35" s="31" t="str">
        <f>env_ac_pefa04!D41</f>
        <v>Water collection, treatment and supply</v>
      </c>
      <c r="E35" s="40">
        <f>HLOOKUP($C$2,env_ac_pefa04!$E$15:$L$85,A35)</f>
        <v>156335.5</v>
      </c>
      <c r="F35" s="32">
        <f t="shared" si="1"/>
        <v>0.333221640976636</v>
      </c>
      <c r="G35" s="40">
        <f>HLOOKUP($C$2,naio_10_cp1610!$E$15:$L$80,A35)</f>
        <v>29789.5</v>
      </c>
      <c r="H35" s="32">
        <f t="shared" si="1"/>
        <v>0.2472732244927511</v>
      </c>
      <c r="J35" s="46"/>
    </row>
    <row r="36" spans="1:10" ht="15">
      <c r="A36" s="63">
        <v>28</v>
      </c>
      <c r="C36" s="31" t="str">
        <f>env_ac_pefa04!C42</f>
        <v>E37-E39</v>
      </c>
      <c r="D36" s="31" t="str">
        <f>env_ac_pefa04!D42</f>
        <v>Sewerage, waste management, remediation activities</v>
      </c>
      <c r="E36" s="40">
        <f>HLOOKUP($C$2,env_ac_pefa04!$E$15:$L$85,A36)</f>
        <v>424216</v>
      </c>
      <c r="F36" s="32">
        <f t="shared" si="1"/>
        <v>0.9041961144368658</v>
      </c>
      <c r="G36" s="40">
        <f>HLOOKUP($C$2,naio_10_cp1610!$E$15:$L$80,A36)</f>
        <v>80542.97</v>
      </c>
      <c r="H36" s="32">
        <f t="shared" si="1"/>
        <v>0.6685617382676083</v>
      </c>
      <c r="J36" s="46"/>
    </row>
    <row r="37" spans="1:10" ht="15">
      <c r="A37" s="63">
        <v>29</v>
      </c>
      <c r="C37" s="31" t="str">
        <f>env_ac_pefa04!C43</f>
        <v>F</v>
      </c>
      <c r="D37" s="31" t="str">
        <f>env_ac_pefa04!D43</f>
        <v>Construction</v>
      </c>
      <c r="E37" s="40">
        <f>HLOOKUP($C$2,env_ac_pefa04!$E$15:$L$85,A37)</f>
        <v>1251147.2</v>
      </c>
      <c r="F37" s="32">
        <f t="shared" si="1"/>
        <v>2.6667604164589833</v>
      </c>
      <c r="G37" s="40">
        <f>HLOOKUP($C$2,naio_10_cp1610!$E$15:$L$80,A37)</f>
        <v>647621.51</v>
      </c>
      <c r="H37" s="32">
        <f t="shared" si="1"/>
        <v>5.375701472954042</v>
      </c>
      <c r="J37" s="46"/>
    </row>
    <row r="38" spans="1:10" ht="15">
      <c r="A38" s="63">
        <v>30</v>
      </c>
      <c r="C38" s="31" t="str">
        <f>env_ac_pefa04!C44</f>
        <v>G45</v>
      </c>
      <c r="D38" s="31" t="str">
        <f>env_ac_pefa04!D44</f>
        <v>Wholesale and retail trade and repair of motor vehicles and motorcycles</v>
      </c>
      <c r="E38" s="40">
        <f>HLOOKUP($C$2,env_ac_pefa04!$E$15:$L$85,A38)</f>
        <v>250175</v>
      </c>
      <c r="F38" s="32">
        <f t="shared" si="1"/>
        <v>0.5332360470355736</v>
      </c>
      <c r="G38" s="40">
        <f>HLOOKUP($C$2,naio_10_cp1610!$E$15:$L$80,A38)</f>
        <v>184726.44</v>
      </c>
      <c r="H38" s="32">
        <f t="shared" si="1"/>
        <v>1.533355795426802</v>
      </c>
      <c r="J38" s="46"/>
    </row>
    <row r="39" spans="1:10" ht="15">
      <c r="A39" s="63">
        <v>31</v>
      </c>
      <c r="C39" s="31" t="str">
        <f>env_ac_pefa04!C45</f>
        <v>G46</v>
      </c>
      <c r="D39" s="31" t="str">
        <f>env_ac_pefa04!D45</f>
        <v>Wholesale trade, except of motor vehicles and motorcycles</v>
      </c>
      <c r="E39" s="40">
        <f>HLOOKUP($C$2,env_ac_pefa04!$E$15:$L$85,A39)</f>
        <v>686704.4</v>
      </c>
      <c r="F39" s="32">
        <f t="shared" si="1"/>
        <v>1.4636775846424916</v>
      </c>
      <c r="G39" s="40">
        <f>HLOOKUP($C$2,naio_10_cp1610!$E$15:$L$80,A39)</f>
        <v>663183.17</v>
      </c>
      <c r="H39" s="32">
        <f t="shared" si="1"/>
        <v>5.504873894332713</v>
      </c>
      <c r="J39" s="46"/>
    </row>
    <row r="40" spans="1:10" ht="15">
      <c r="A40" s="63">
        <v>32</v>
      </c>
      <c r="C40" s="31" t="str">
        <f>env_ac_pefa04!C46</f>
        <v>G47</v>
      </c>
      <c r="D40" s="31" t="str">
        <f>env_ac_pefa04!D46</f>
        <v>Retail trade, except of motor vehicles and motorcycles</v>
      </c>
      <c r="E40" s="40">
        <f>HLOOKUP($C$2,env_ac_pefa04!$E$15:$L$85,A40)</f>
        <v>746041.7</v>
      </c>
      <c r="F40" s="32">
        <f t="shared" si="1"/>
        <v>1.5901522015856868</v>
      </c>
      <c r="G40" s="40">
        <f>HLOOKUP($C$2,naio_10_cp1610!$E$15:$L$80,A40)</f>
        <v>522603.16</v>
      </c>
      <c r="H40" s="32">
        <f t="shared" si="1"/>
        <v>4.337963661803693</v>
      </c>
      <c r="J40" s="46"/>
    </row>
    <row r="41" spans="1:10" ht="15">
      <c r="A41" s="63">
        <v>33</v>
      </c>
      <c r="C41" s="31" t="str">
        <f>env_ac_pefa04!C47</f>
        <v>H49</v>
      </c>
      <c r="D41" s="31" t="str">
        <f>env_ac_pefa04!D47</f>
        <v>Land transport and transport via pipelines</v>
      </c>
      <c r="E41" s="40">
        <f>HLOOKUP($C$2,env_ac_pefa04!$E$15:$L$85,A41)</f>
        <v>2771906</v>
      </c>
      <c r="F41" s="32">
        <f t="shared" si="1"/>
        <v>5.908185063232492</v>
      </c>
      <c r="G41" s="40">
        <f>HLOOKUP($C$2,naio_10_cp1610!$E$15:$L$80,A41)</f>
        <v>278444.44</v>
      </c>
      <c r="H41" s="32">
        <f t="shared" si="1"/>
        <v>2.3112792937403572</v>
      </c>
      <c r="J41" s="46"/>
    </row>
    <row r="42" spans="1:10" ht="15">
      <c r="A42" s="63">
        <v>34</v>
      </c>
      <c r="C42" s="31" t="str">
        <f>env_ac_pefa04!C48</f>
        <v>H50</v>
      </c>
      <c r="D42" s="31" t="str">
        <f>env_ac_pefa04!D48</f>
        <v>Water transport</v>
      </c>
      <c r="E42" s="40">
        <f>HLOOKUP($C$2,env_ac_pefa04!$E$15:$L$85,A42)</f>
        <v>1473349.9</v>
      </c>
      <c r="F42" s="32">
        <f t="shared" si="1"/>
        <v>3.14037484391429</v>
      </c>
      <c r="G42" s="40">
        <f>HLOOKUP($C$2,naio_10_cp1610!$E$15:$L$80,A42)</f>
        <v>29528.99</v>
      </c>
      <c r="H42" s="32">
        <f t="shared" si="1"/>
        <v>0.2451108133172495</v>
      </c>
      <c r="J42" s="46"/>
    </row>
    <row r="43" spans="1:10" ht="15">
      <c r="A43" s="63">
        <v>35</v>
      </c>
      <c r="C43" s="31" t="str">
        <f>env_ac_pefa04!C49</f>
        <v>H51</v>
      </c>
      <c r="D43" s="31" t="str">
        <f>env_ac_pefa04!D49</f>
        <v>Air transport</v>
      </c>
      <c r="E43" s="40">
        <f>HLOOKUP($C$2,env_ac_pefa04!$E$15:$L$85,A43)</f>
        <v>2057008.3</v>
      </c>
      <c r="F43" s="32">
        <f t="shared" si="1"/>
        <v>4.384414808079804</v>
      </c>
      <c r="G43" s="40">
        <f>HLOOKUP($C$2,naio_10_cp1610!$E$15:$L$80,A43)</f>
        <v>34525.4</v>
      </c>
      <c r="H43" s="32">
        <f t="shared" si="1"/>
        <v>0.2865844336058688</v>
      </c>
      <c r="J43" s="46"/>
    </row>
    <row r="44" spans="1:10" ht="15">
      <c r="A44" s="63">
        <v>36</v>
      </c>
      <c r="C44" s="31" t="str">
        <f>env_ac_pefa04!C50</f>
        <v>H52</v>
      </c>
      <c r="D44" s="31" t="str">
        <f>env_ac_pefa04!D50</f>
        <v>Warehousing and support activities for transportation</v>
      </c>
      <c r="E44" s="40">
        <f>HLOOKUP($C$2,env_ac_pefa04!$E$15:$L$85,A44)</f>
        <v>426121</v>
      </c>
      <c r="F44" s="32">
        <f t="shared" si="1"/>
        <v>0.9082565308238059</v>
      </c>
      <c r="G44" s="40">
        <f>HLOOKUP($C$2,naio_10_cp1610!$E$15:$L$80,A44)</f>
        <v>211584.17</v>
      </c>
      <c r="H44" s="32">
        <f t="shared" si="1"/>
        <v>1.7562933237389826</v>
      </c>
      <c r="J44" s="46"/>
    </row>
    <row r="45" spans="1:10" ht="15">
      <c r="A45" s="63">
        <v>37</v>
      </c>
      <c r="C45" s="31" t="str">
        <f>env_ac_pefa04!C51</f>
        <v>H53</v>
      </c>
      <c r="D45" s="31" t="str">
        <f>env_ac_pefa04!D51</f>
        <v>Postal and courier activities</v>
      </c>
      <c r="E45" s="40">
        <f>HLOOKUP($C$2,env_ac_pefa04!$E$15:$L$85,A45)</f>
        <v>124136.8</v>
      </c>
      <c r="F45" s="32">
        <f t="shared" si="1"/>
        <v>0.2645916519382256</v>
      </c>
      <c r="G45" s="40">
        <f>HLOOKUP($C$2,naio_10_cp1610!$E$15:$L$80,A45)</f>
        <v>46910.21</v>
      </c>
      <c r="H45" s="32">
        <f t="shared" si="1"/>
        <v>0.3893868271817955</v>
      </c>
      <c r="J45" s="46"/>
    </row>
    <row r="46" spans="1:10" ht="15">
      <c r="A46" s="63">
        <v>38</v>
      </c>
      <c r="C46" s="31" t="str">
        <f>env_ac_pefa04!C52</f>
        <v>I</v>
      </c>
      <c r="D46" s="31" t="str">
        <f>env_ac_pefa04!D52</f>
        <v>Accommodation and food service activities</v>
      </c>
      <c r="E46" s="40">
        <f>HLOOKUP($C$2,env_ac_pefa04!$E$15:$L$85,A46)</f>
        <v>567629.4</v>
      </c>
      <c r="F46" s="32">
        <f t="shared" si="1"/>
        <v>1.209874917306583</v>
      </c>
      <c r="G46" s="40">
        <f>HLOOKUP($C$2,naio_10_cp1610!$E$15:$L$80,A46)</f>
        <v>350495.54</v>
      </c>
      <c r="H46" s="32">
        <f t="shared" si="1"/>
        <v>2.9093527030036768</v>
      </c>
      <c r="J46" s="46"/>
    </row>
    <row r="47" spans="1:10" ht="15">
      <c r="A47" s="63">
        <v>39</v>
      </c>
      <c r="C47" s="31" t="str">
        <f>env_ac_pefa04!C53</f>
        <v>J58</v>
      </c>
      <c r="D47" s="31" t="str">
        <f>env_ac_pefa04!D53</f>
        <v>Publishing activities</v>
      </c>
      <c r="E47" s="40">
        <f>HLOOKUP($C$2,env_ac_pefa04!$E$15:$L$85,A47)</f>
        <v>34745.6</v>
      </c>
      <c r="F47" s="32">
        <f t="shared" si="1"/>
        <v>0.07405858457431487</v>
      </c>
      <c r="G47" s="40">
        <f>HLOOKUP($C$2,naio_10_cp1610!$E$15:$L$80,A47)</f>
        <v>74096.95</v>
      </c>
      <c r="H47" s="32">
        <f t="shared" si="1"/>
        <v>0.6150553635199703</v>
      </c>
      <c r="J47" s="46"/>
    </row>
    <row r="48" spans="1:10" ht="15">
      <c r="A48" s="63">
        <v>40</v>
      </c>
      <c r="C48" s="31" t="str">
        <f>env_ac_pefa04!C54</f>
        <v>J59_J60</v>
      </c>
      <c r="D48" s="31" t="str">
        <f>env_ac_pefa04!D54</f>
        <v>Motion picture, video, television programme production; programming and broadcasting activities</v>
      </c>
      <c r="E48" s="40">
        <f>HLOOKUP($C$2,env_ac_pefa04!$E$15:$L$85,A48)</f>
        <v>40183</v>
      </c>
      <c r="F48" s="32">
        <f t="shared" si="1"/>
        <v>0.0856481426122932</v>
      </c>
      <c r="G48" s="40">
        <f>HLOOKUP($C$2,naio_10_cp1610!$E$15:$L$80,A48)</f>
        <v>57101.15</v>
      </c>
      <c r="H48" s="32">
        <f t="shared" si="1"/>
        <v>0.47397859926297037</v>
      </c>
      <c r="J48" s="46"/>
    </row>
    <row r="49" spans="1:10" ht="15">
      <c r="A49" s="63">
        <v>41</v>
      </c>
      <c r="C49" s="31" t="str">
        <f>env_ac_pefa04!C55</f>
        <v>J61</v>
      </c>
      <c r="D49" s="31" t="str">
        <f>env_ac_pefa04!D55</f>
        <v>Telecommunications</v>
      </c>
      <c r="E49" s="40">
        <f>HLOOKUP($C$2,env_ac_pefa04!$E$15:$L$85,A49)</f>
        <v>128772.1</v>
      </c>
      <c r="F49" s="32">
        <f t="shared" si="1"/>
        <v>0.27447157218934576</v>
      </c>
      <c r="G49" s="40">
        <f>HLOOKUP($C$2,naio_10_cp1610!$E$15:$L$80,A49)</f>
        <v>143325.22</v>
      </c>
      <c r="H49" s="32">
        <f t="shared" si="1"/>
        <v>1.1896973531121013</v>
      </c>
      <c r="J49" s="46"/>
    </row>
    <row r="50" spans="1:10" ht="15">
      <c r="A50" s="63">
        <v>42</v>
      </c>
      <c r="C50" s="31" t="str">
        <f>env_ac_pefa04!C56</f>
        <v>J62_J63</v>
      </c>
      <c r="D50" s="31" t="str">
        <f>env_ac_pefa04!D56</f>
        <v>Computer programming, consultancy, and information service activities</v>
      </c>
      <c r="E50" s="40">
        <f>HLOOKUP($C$2,env_ac_pefa04!$E$15:$L$85,A50)</f>
        <v>111429.8</v>
      </c>
      <c r="F50" s="32">
        <f t="shared" si="1"/>
        <v>0.23750728919342282</v>
      </c>
      <c r="G50" s="40">
        <f>HLOOKUP($C$2,naio_10_cp1610!$E$15:$L$80,A50)</f>
        <v>307710.28</v>
      </c>
      <c r="H50" s="32">
        <f t="shared" si="1"/>
        <v>2.5542057820764805</v>
      </c>
      <c r="J50" s="46"/>
    </row>
    <row r="51" spans="1:10" ht="15">
      <c r="A51" s="63">
        <v>43</v>
      </c>
      <c r="C51" s="31" t="str">
        <f>env_ac_pefa04!C57</f>
        <v>K64</v>
      </c>
      <c r="D51" s="31" t="str">
        <f>env_ac_pefa04!D57</f>
        <v>Financial service activities, except insurance and pension funding</v>
      </c>
      <c r="E51" s="40">
        <f>HLOOKUP($C$2,env_ac_pefa04!$E$15:$L$85,A51)</f>
        <v>116474.9</v>
      </c>
      <c r="F51" s="32">
        <f t="shared" si="1"/>
        <v>0.24826067854447376</v>
      </c>
      <c r="G51" s="40">
        <f>HLOOKUP($C$2,naio_10_cp1610!$E$15:$L$80,A51)</f>
        <v>364802.8</v>
      </c>
      <c r="H51" s="32">
        <f t="shared" si="1"/>
        <v>3.028112746436972</v>
      </c>
      <c r="J51" s="46"/>
    </row>
    <row r="52" spans="1:10" ht="15">
      <c r="A52" s="63">
        <v>44</v>
      </c>
      <c r="C52" s="31" t="str">
        <f>env_ac_pefa04!C58</f>
        <v>K65</v>
      </c>
      <c r="D52" s="31" t="str">
        <f>env_ac_pefa04!D58</f>
        <v>Insurance, reinsurance and pension funding, except compulsory social security</v>
      </c>
      <c r="E52" s="40">
        <f>HLOOKUP($C$2,env_ac_pefa04!$E$15:$L$85,A52)</f>
        <v>33302.8</v>
      </c>
      <c r="F52" s="32">
        <f t="shared" si="1"/>
        <v>0.07098332538109843</v>
      </c>
      <c r="G52" s="40">
        <f>HLOOKUP($C$2,naio_10_cp1610!$E$15:$L$80,A52)</f>
        <v>91654.46</v>
      </c>
      <c r="H52" s="32">
        <f t="shared" si="1"/>
        <v>0.7607947049578502</v>
      </c>
      <c r="J52" s="46"/>
    </row>
    <row r="53" spans="1:10" ht="15">
      <c r="A53" s="63">
        <v>45</v>
      </c>
      <c r="C53" s="31" t="str">
        <f>env_ac_pefa04!C59</f>
        <v>K66</v>
      </c>
      <c r="D53" s="31" t="str">
        <f>env_ac_pefa04!D59</f>
        <v>Activities auxiliary to financial services and insurance activities</v>
      </c>
      <c r="E53" s="40">
        <f>HLOOKUP($C$2,env_ac_pefa04!$E$15:$L$85,A53)</f>
        <v>32769.7</v>
      </c>
      <c r="F53" s="32">
        <f t="shared" si="1"/>
        <v>0.06984704822840665</v>
      </c>
      <c r="G53" s="40">
        <f>HLOOKUP($C$2,naio_10_cp1610!$E$15:$L$80,A53)</f>
        <v>86707.78</v>
      </c>
      <c r="H53" s="32">
        <f t="shared" si="1"/>
        <v>0.7197338776820046</v>
      </c>
      <c r="J53" s="46"/>
    </row>
    <row r="54" spans="1:10" ht="15">
      <c r="A54" s="63">
        <v>46</v>
      </c>
      <c r="C54" s="31" t="str">
        <f>env_ac_pefa04!C60</f>
        <v>L</v>
      </c>
      <c r="D54" s="31" t="str">
        <f>env_ac_pefa04!D60</f>
        <v>Real estate activities</v>
      </c>
      <c r="E54" s="40">
        <f>HLOOKUP($C$2,env_ac_pefa04!$E$15:$L$85,A54)</f>
        <v>284554.4</v>
      </c>
      <c r="F54" s="32">
        <f t="shared" si="1"/>
        <v>0.6065140938246404</v>
      </c>
      <c r="G54" s="40">
        <f>HLOOKUP($C$2,naio_10_cp1610!$E$15:$L$80,A54)</f>
        <v>1299258.57</v>
      </c>
      <c r="H54" s="32">
        <f t="shared" si="1"/>
        <v>10.784734757338686</v>
      </c>
      <c r="J54" s="46"/>
    </row>
    <row r="55" spans="1:10" ht="15">
      <c r="A55" s="63">
        <v>47</v>
      </c>
      <c r="C55" s="31" t="str">
        <f>env_ac_pefa04!C61</f>
        <v>M69_M70</v>
      </c>
      <c r="D55" s="31" t="str">
        <f>env_ac_pefa04!D61</f>
        <v>Legal and accounting activities; activities of head offices; management consultancy activities</v>
      </c>
      <c r="E55" s="40">
        <f>HLOOKUP($C$2,env_ac_pefa04!$E$15:$L$85,A55)</f>
        <v>181710</v>
      </c>
      <c r="F55" s="32">
        <f t="shared" si="1"/>
        <v>0.3873061741054624</v>
      </c>
      <c r="G55" s="40">
        <f>HLOOKUP($C$2,naio_10_cp1610!$E$15:$L$80,A55)</f>
        <v>406418.78</v>
      </c>
      <c r="H55" s="32">
        <f t="shared" si="1"/>
        <v>3.3735538436365173</v>
      </c>
      <c r="J55" s="46"/>
    </row>
    <row r="56" spans="1:10" ht="15">
      <c r="A56" s="63">
        <v>48</v>
      </c>
      <c r="C56" s="31" t="str">
        <f>env_ac_pefa04!C62</f>
        <v>M71</v>
      </c>
      <c r="D56" s="31" t="str">
        <f>env_ac_pefa04!D62</f>
        <v>Architectural and engineering activities; technical testing and analysis</v>
      </c>
      <c r="E56" s="40">
        <f>HLOOKUP($C$2,env_ac_pefa04!$E$15:$L$85,A56)</f>
        <v>95247.1</v>
      </c>
      <c r="F56" s="32">
        <f t="shared" si="1"/>
        <v>0.2030146381357129</v>
      </c>
      <c r="G56" s="40">
        <f>HLOOKUP($C$2,naio_10_cp1610!$E$15:$L$80,A56)</f>
        <v>163032.86</v>
      </c>
      <c r="H56" s="32">
        <f t="shared" si="1"/>
        <v>1.3532842441288127</v>
      </c>
      <c r="J56" s="46"/>
    </row>
    <row r="57" spans="1:10" ht="15">
      <c r="A57" s="63">
        <v>49</v>
      </c>
      <c r="C57" s="31" t="str">
        <f>env_ac_pefa04!C63</f>
        <v>M72</v>
      </c>
      <c r="D57" s="31" t="str">
        <f>env_ac_pefa04!D63</f>
        <v>Scientific research and development</v>
      </c>
      <c r="E57" s="40">
        <f>HLOOKUP($C$2,env_ac_pefa04!$E$15:$L$85,A57)</f>
        <v>123694.5</v>
      </c>
      <c r="F57" s="32">
        <f t="shared" si="1"/>
        <v>0.2636489106427171</v>
      </c>
      <c r="G57" s="40">
        <f>HLOOKUP($C$2,naio_10_cp1610!$E$15:$L$80,A57)</f>
        <v>112047.62</v>
      </c>
      <c r="H57" s="32">
        <f t="shared" si="1"/>
        <v>0.9300718808351421</v>
      </c>
      <c r="J57" s="46"/>
    </row>
    <row r="58" spans="1:10" ht="15">
      <c r="A58" s="63">
        <v>50</v>
      </c>
      <c r="C58" s="31" t="str">
        <f>env_ac_pefa04!C64</f>
        <v>M73</v>
      </c>
      <c r="D58" s="31" t="str">
        <f>env_ac_pefa04!D64</f>
        <v>Advertising and market research</v>
      </c>
      <c r="E58" s="40">
        <f>HLOOKUP($C$2,env_ac_pefa04!$E$15:$L$85,A58)</f>
        <v>34949.2</v>
      </c>
      <c r="F58" s="32">
        <f t="shared" si="1"/>
        <v>0.07449254823645714</v>
      </c>
      <c r="G58" s="40">
        <f>HLOOKUP($C$2,naio_10_cp1610!$E$15:$L$80,A58)</f>
        <v>54839.72</v>
      </c>
      <c r="H58" s="32">
        <f t="shared" si="1"/>
        <v>0.4552071835606376</v>
      </c>
      <c r="J58" s="46"/>
    </row>
    <row r="59" spans="1:10" ht="15">
      <c r="A59" s="63">
        <v>51</v>
      </c>
      <c r="C59" s="31" t="str">
        <f>env_ac_pefa04!C65</f>
        <v>M74_M75</v>
      </c>
      <c r="D59" s="31" t="str">
        <f>env_ac_pefa04!D65</f>
        <v>Other professional, scientific and technical activities; veterinary activities</v>
      </c>
      <c r="E59" s="40">
        <f>HLOOKUP($C$2,env_ac_pefa04!$E$15:$L$85,A59)</f>
        <v>40485.7</v>
      </c>
      <c r="F59" s="32">
        <f t="shared" si="1"/>
        <v>0.08629333318464323</v>
      </c>
      <c r="G59" s="40">
        <f>HLOOKUP($C$2,naio_10_cp1610!$E$15:$L$80,A59)</f>
        <v>62152.49</v>
      </c>
      <c r="H59" s="32">
        <f t="shared" si="1"/>
        <v>0.5159081761208972</v>
      </c>
      <c r="J59" s="46"/>
    </row>
    <row r="60" spans="1:10" ht="15">
      <c r="A60" s="63">
        <v>52</v>
      </c>
      <c r="C60" s="31" t="str">
        <f>env_ac_pefa04!C66</f>
        <v>N77</v>
      </c>
      <c r="D60" s="31" t="str">
        <f>env_ac_pefa04!D66</f>
        <v>Rental and leasing activities</v>
      </c>
      <c r="E60" s="40">
        <f>HLOOKUP($C$2,env_ac_pefa04!$E$15:$L$85,A60)</f>
        <v>131372.6</v>
      </c>
      <c r="F60" s="32">
        <f t="shared" si="1"/>
        <v>0.2800144135616492</v>
      </c>
      <c r="G60" s="40">
        <f>HLOOKUP($C$2,naio_10_cp1610!$E$15:$L$80,A60)</f>
        <v>146498.85</v>
      </c>
      <c r="H60" s="32">
        <f t="shared" si="1"/>
        <v>1.2160406527125287</v>
      </c>
      <c r="J60" s="46"/>
    </row>
    <row r="61" spans="1:10" ht="15">
      <c r="A61" s="63">
        <v>53</v>
      </c>
      <c r="C61" s="31" t="str">
        <f>env_ac_pefa04!C67</f>
        <v>N78</v>
      </c>
      <c r="D61" s="31" t="str">
        <f>env_ac_pefa04!D67</f>
        <v>Employment activities</v>
      </c>
      <c r="E61" s="40">
        <f>HLOOKUP($C$2,env_ac_pefa04!$E$15:$L$85,A61)</f>
        <v>69169.6</v>
      </c>
      <c r="F61" s="32">
        <f t="shared" si="1"/>
        <v>0.14743169413023607</v>
      </c>
      <c r="G61" s="40">
        <f>HLOOKUP($C$2,naio_10_cp1610!$E$15:$L$80,A61)</f>
        <v>141073.11</v>
      </c>
      <c r="H61" s="32">
        <f t="shared" si="1"/>
        <v>1.1710032997841713</v>
      </c>
      <c r="J61" s="46"/>
    </row>
    <row r="62" spans="1:10" ht="15">
      <c r="A62" s="63">
        <v>54</v>
      </c>
      <c r="C62" s="31" t="str">
        <f>env_ac_pefa04!C68</f>
        <v>N79</v>
      </c>
      <c r="D62" s="31" t="str">
        <f>env_ac_pefa04!D68</f>
        <v>Travel agency, tour operator and other reservation service and related activities</v>
      </c>
      <c r="E62" s="40">
        <f>HLOOKUP($C$2,env_ac_pefa04!$E$15:$L$85,A62)</f>
        <v>26958.3</v>
      </c>
      <c r="F62" s="32">
        <f t="shared" si="1"/>
        <v>0.05746032707824164</v>
      </c>
      <c r="G62" s="40">
        <f>HLOOKUP($C$2,naio_10_cp1610!$E$15:$L$80,A62)</f>
        <v>26748.67</v>
      </c>
      <c r="H62" s="32">
        <f t="shared" si="1"/>
        <v>0.2220322557207243</v>
      </c>
      <c r="J62" s="46"/>
    </row>
    <row r="63" spans="1:10" ht="15">
      <c r="A63" s="63">
        <v>55</v>
      </c>
      <c r="C63" s="31" t="str">
        <f>env_ac_pefa04!C69</f>
        <v>N80-N82</v>
      </c>
      <c r="D63" s="31" t="str">
        <f>env_ac_pefa04!D69</f>
        <v>Security and investigation, service and landscape, office administrative and support activities</v>
      </c>
      <c r="E63" s="40">
        <f>HLOOKUP($C$2,env_ac_pefa04!$E$15:$L$85,A63)</f>
        <v>178877.4</v>
      </c>
      <c r="F63" s="32">
        <f t="shared" si="1"/>
        <v>0.3812686226841255</v>
      </c>
      <c r="G63" s="40">
        <f>HLOOKUP($C$2,naio_10_cp1610!$E$15:$L$80,A63)</f>
        <v>241413.7</v>
      </c>
      <c r="H63" s="32">
        <f t="shared" si="1"/>
        <v>2.003898824610204</v>
      </c>
      <c r="J63" s="46"/>
    </row>
    <row r="64" spans="1:10" ht="15">
      <c r="A64" s="63">
        <v>56</v>
      </c>
      <c r="C64" s="31" t="str">
        <f>env_ac_pefa04!C70</f>
        <v>O</v>
      </c>
      <c r="D64" s="31" t="str">
        <f>env_ac_pefa04!D70</f>
        <v>Public administration and defence; compulsory social security</v>
      </c>
      <c r="E64" s="40">
        <f>HLOOKUP($C$2,env_ac_pefa04!$E$15:$L$85,A64)</f>
        <v>657571</v>
      </c>
      <c r="F64" s="32">
        <f t="shared" si="1"/>
        <v>1.4015811359457544</v>
      </c>
      <c r="G64" s="40">
        <f>HLOOKUP($C$2,naio_10_cp1610!$E$15:$L$80,A64)</f>
        <v>777504.15</v>
      </c>
      <c r="H64" s="32">
        <f t="shared" si="1"/>
        <v>6.453816218029697</v>
      </c>
      <c r="J64" s="46"/>
    </row>
    <row r="65" spans="1:10" ht="15">
      <c r="A65" s="63">
        <v>57</v>
      </c>
      <c r="C65" s="31" t="str">
        <f>env_ac_pefa04!C71</f>
        <v>P</v>
      </c>
      <c r="D65" s="31" t="str">
        <f>env_ac_pefa04!D71</f>
        <v>Education</v>
      </c>
      <c r="E65" s="40">
        <f>HLOOKUP($C$2,env_ac_pefa04!$E$15:$L$85,A65)</f>
        <v>379189.3</v>
      </c>
      <c r="F65" s="32">
        <f t="shared" si="1"/>
        <v>0.8082238569408863</v>
      </c>
      <c r="G65" s="40">
        <f>HLOOKUP($C$2,naio_10_cp1610!$E$15:$L$80,A65)</f>
        <v>588348.09</v>
      </c>
      <c r="H65" s="32">
        <f t="shared" si="1"/>
        <v>4.883691546969614</v>
      </c>
      <c r="J65" s="46"/>
    </row>
    <row r="66" spans="1:10" ht="15">
      <c r="A66" s="63">
        <v>58</v>
      </c>
      <c r="C66" s="31" t="str">
        <f>env_ac_pefa04!C72</f>
        <v>Q86</v>
      </c>
      <c r="D66" s="31" t="str">
        <f>env_ac_pefa04!D72</f>
        <v>Human health activities</v>
      </c>
      <c r="E66" s="40">
        <f>HLOOKUP($C$2,env_ac_pefa04!$E$15:$L$85,A66)</f>
        <v>464196.2</v>
      </c>
      <c r="F66" s="32">
        <f t="shared" si="1"/>
        <v>0.9894119985487538</v>
      </c>
      <c r="G66" s="40">
        <f>HLOOKUP($C$2,naio_10_cp1610!$E$15:$L$80,A66)</f>
        <v>609123.48</v>
      </c>
      <c r="H66" s="32">
        <f t="shared" si="1"/>
        <v>5.056141493272656</v>
      </c>
      <c r="J66" s="46"/>
    </row>
    <row r="67" spans="1:10" ht="15">
      <c r="A67" s="63">
        <v>59</v>
      </c>
      <c r="C67" s="31" t="str">
        <f>env_ac_pefa04!C73</f>
        <v>Q87_Q88</v>
      </c>
      <c r="D67" s="31" t="str">
        <f>env_ac_pefa04!D73</f>
        <v>Residential care activities and social work activities without accommodation</v>
      </c>
      <c r="E67" s="40">
        <f>HLOOKUP($C$2,env_ac_pefa04!$E$15:$L$85,A67)</f>
        <v>282093.4</v>
      </c>
      <c r="F67" s="32">
        <f t="shared" si="1"/>
        <v>0.6012685900302783</v>
      </c>
      <c r="G67" s="40">
        <f>HLOOKUP($C$2,naio_10_cp1610!$E$15:$L$80,A67)</f>
        <v>276710.43</v>
      </c>
      <c r="H67" s="32">
        <f t="shared" si="1"/>
        <v>2.2968858247662998</v>
      </c>
      <c r="J67" s="46"/>
    </row>
    <row r="68" spans="1:10" ht="15">
      <c r="A68" s="63">
        <v>60</v>
      </c>
      <c r="C68" s="31" t="str">
        <f>env_ac_pefa04!C74</f>
        <v>R90-R92</v>
      </c>
      <c r="D68" s="31" t="str">
        <f>env_ac_pefa04!D74</f>
        <v>Creative, arts and entertainment activities; libraries, archives, museums and other cultural activities; gambling and betting activities</v>
      </c>
      <c r="E68" s="40">
        <f>HLOOKUP($C$2,env_ac_pefa04!$E$15:$L$85,A68)</f>
        <v>96928</v>
      </c>
      <c r="F68" s="32">
        <f t="shared" si="1"/>
        <v>0.2065973960909926</v>
      </c>
      <c r="G68" s="40">
        <f>HLOOKUP($C$2,naio_10_cp1610!$E$15:$L$80,A68)</f>
        <v>93551.63</v>
      </c>
      <c r="H68" s="32">
        <f t="shared" si="1"/>
        <v>0.7765425135249934</v>
      </c>
      <c r="J68" s="46"/>
    </row>
    <row r="69" spans="1:10" ht="15">
      <c r="A69" s="63">
        <v>61</v>
      </c>
      <c r="C69" s="31" t="str">
        <f>env_ac_pefa04!C75</f>
        <v>R93</v>
      </c>
      <c r="D69" s="31" t="str">
        <f>env_ac_pefa04!D75</f>
        <v>Sports activities and amusement and recreation activities</v>
      </c>
      <c r="E69" s="40">
        <f>HLOOKUP($C$2,env_ac_pefa04!$E$15:$L$85,A69)</f>
        <v>139734.9</v>
      </c>
      <c r="F69" s="32">
        <f t="shared" si="1"/>
        <v>0.2978382560564052</v>
      </c>
      <c r="G69" s="40">
        <f>HLOOKUP($C$2,naio_10_cp1610!$E$15:$L$80,A69)</f>
        <v>67222.41</v>
      </c>
      <c r="H69" s="32">
        <f t="shared" si="1"/>
        <v>0.5579919796865929</v>
      </c>
      <c r="J69" s="46"/>
    </row>
    <row r="70" spans="1:10" ht="15">
      <c r="A70" s="63">
        <v>62</v>
      </c>
      <c r="C70" s="31" t="str">
        <f>env_ac_pefa04!C76</f>
        <v>S94</v>
      </c>
      <c r="D70" s="31" t="str">
        <f>env_ac_pefa04!D76</f>
        <v>Activities of membership organisations</v>
      </c>
      <c r="E70" s="40">
        <f>HLOOKUP($C$2,env_ac_pefa04!$E$15:$L$85,A70)</f>
        <v>84475.8</v>
      </c>
      <c r="F70" s="32">
        <f t="shared" si="1"/>
        <v>0.18005612735951915</v>
      </c>
      <c r="G70" s="40">
        <f>HLOOKUP($C$2,naio_10_cp1610!$E$15:$L$80,A70)</f>
        <v>80674.62</v>
      </c>
      <c r="H70" s="32">
        <f t="shared" si="1"/>
        <v>0.6696545233094677</v>
      </c>
      <c r="J70" s="46"/>
    </row>
    <row r="71" spans="1:10" ht="15">
      <c r="A71" s="63">
        <v>63</v>
      </c>
      <c r="C71" s="31" t="str">
        <f>env_ac_pefa04!C77</f>
        <v>S95</v>
      </c>
      <c r="D71" s="31" t="str">
        <f>env_ac_pefa04!D77</f>
        <v>Repair of computers and personal and household goods</v>
      </c>
      <c r="E71" s="40">
        <f>HLOOKUP($C$2,env_ac_pefa04!$E$15:$L$85,A71)</f>
        <v>19473.5</v>
      </c>
      <c r="F71" s="32">
        <f t="shared" si="1"/>
        <v>0.0415068338640841</v>
      </c>
      <c r="G71" s="40">
        <f>HLOOKUP($C$2,naio_10_cp1610!$E$15:$L$80,A71)</f>
        <v>15386.07</v>
      </c>
      <c r="H71" s="32">
        <f t="shared" si="1"/>
        <v>0.12771490428409954</v>
      </c>
      <c r="J71" s="46"/>
    </row>
    <row r="72" spans="1:10" ht="15">
      <c r="A72" s="63">
        <v>64</v>
      </c>
      <c r="C72" s="31" t="str">
        <f>env_ac_pefa04!C78</f>
        <v>S96</v>
      </c>
      <c r="D72" s="31" t="str">
        <f>env_ac_pefa04!D78</f>
        <v>Other personal service activities</v>
      </c>
      <c r="E72" s="40">
        <f>HLOOKUP($C$2,env_ac_pefa04!$E$15:$L$85,A72)</f>
        <v>164382</v>
      </c>
      <c r="F72" s="32">
        <f t="shared" si="1"/>
        <v>0.35037237087559364</v>
      </c>
      <c r="G72" s="40">
        <f>HLOOKUP($C$2,naio_10_cp1610!$E$15:$L$80,A72)</f>
        <v>102089.18</v>
      </c>
      <c r="H72" s="32">
        <f t="shared" si="1"/>
        <v>0.8474100177720632</v>
      </c>
      <c r="J72" s="46"/>
    </row>
    <row r="73" spans="1:10" ht="15">
      <c r="A73" s="63">
        <v>65</v>
      </c>
      <c r="C73" s="33" t="str">
        <f>env_ac_pefa04!C79</f>
        <v>T</v>
      </c>
      <c r="D73" s="33" t="str">
        <f>env_ac_pefa04!D79</f>
        <v>Activities of households as employers; undifferentiated goods- and services-producing activities of households for own use</v>
      </c>
      <c r="E73" s="42">
        <f>HLOOKUP($C$2,env_ac_pefa04!$E$15:$L$85,A73)</f>
        <v>5959.1</v>
      </c>
      <c r="F73" s="34">
        <f t="shared" si="1"/>
        <v>0.012701536635913606</v>
      </c>
      <c r="G73" s="42">
        <f>HLOOKUP($C$2,naio_10_cp1610!$E$15:$L$80,A73)</f>
        <v>43951.81</v>
      </c>
      <c r="H73" s="34">
        <f t="shared" si="1"/>
        <v>0.36483008378766824</v>
      </c>
      <c r="J73" s="46"/>
    </row>
    <row r="74" spans="1:10" ht="15">
      <c r="A74" s="63">
        <v>66</v>
      </c>
      <c r="C74" s="120" t="str">
        <f>env_ac_pefa04!C80</f>
        <v>U</v>
      </c>
      <c r="D74" s="120" t="str">
        <f>env_ac_pefa04!D80</f>
        <v>Activities of extraterritorial organisations and bodies</v>
      </c>
      <c r="E74" s="121">
        <f>HLOOKUP($C$2,env_ac_pefa04!$E$15:$L$85,A74)</f>
        <v>737.1</v>
      </c>
      <c r="F74" s="122">
        <f t="shared" si="1"/>
        <v>0.001571093395702693</v>
      </c>
      <c r="G74" s="121">
        <f>HLOOKUP($C$2,naio_10_cp1610!$E$15:$L$80,A74)</f>
        <v>0</v>
      </c>
      <c r="H74" s="122">
        <f t="shared" si="1"/>
        <v>0</v>
      </c>
      <c r="J74" s="46"/>
    </row>
    <row r="77" spans="3:8" ht="15">
      <c r="C77" s="43" t="s">
        <v>197</v>
      </c>
      <c r="D77" s="43" t="s">
        <v>198</v>
      </c>
      <c r="E77" s="111">
        <f>SUM(E11:E74)-E10</f>
        <v>0.19999999552965164</v>
      </c>
      <c r="G77" s="111">
        <f>SUM(G11:G74)-G10</f>
        <v>-0.019999997690320015</v>
      </c>
      <c r="H77" s="170">
        <f>G77/G10*100</f>
        <v>-1.6601365980405863E-07</v>
      </c>
    </row>
    <row r="88" spans="3:8" ht="15">
      <c r="C88" s="29" t="s">
        <v>193</v>
      </c>
      <c r="D88" s="28"/>
      <c r="E88" s="124" t="s">
        <v>239</v>
      </c>
      <c r="F88" s="125"/>
      <c r="G88" s="126" t="s">
        <v>240</v>
      </c>
      <c r="H88" s="126"/>
    </row>
    <row r="89" spans="3:8" ht="15">
      <c r="C89" s="27" t="s">
        <v>194</v>
      </c>
      <c r="D89" s="30" t="s">
        <v>9</v>
      </c>
      <c r="E89" s="117" t="s">
        <v>195</v>
      </c>
      <c r="F89" s="118" t="s">
        <v>196</v>
      </c>
      <c r="G89" s="114" t="s">
        <v>241</v>
      </c>
      <c r="H89" s="114" t="s">
        <v>196</v>
      </c>
    </row>
    <row r="90" spans="3:8" ht="15">
      <c r="C90" s="35" t="s">
        <v>37</v>
      </c>
      <c r="D90" s="35" t="s">
        <v>38</v>
      </c>
      <c r="E90" s="115">
        <v>46916370.6</v>
      </c>
      <c r="F90" s="116">
        <v>100</v>
      </c>
      <c r="G90" s="115">
        <v>12047200.04</v>
      </c>
      <c r="H90" s="116">
        <v>100</v>
      </c>
    </row>
    <row r="91" spans="3:8" ht="15">
      <c r="C91" s="37" t="s">
        <v>86</v>
      </c>
      <c r="D91" s="37" t="s">
        <v>87</v>
      </c>
      <c r="E91" s="41">
        <v>13499485.4</v>
      </c>
      <c r="F91" s="38">
        <v>28.773507471611627</v>
      </c>
      <c r="G91" s="41">
        <v>212836.43</v>
      </c>
      <c r="H91" s="38">
        <v>1.7666879382207055</v>
      </c>
    </row>
    <row r="92" spans="3:8" ht="15">
      <c r="C92" s="31" t="s">
        <v>60</v>
      </c>
      <c r="D92" s="31" t="s">
        <v>61</v>
      </c>
      <c r="E92" s="40">
        <v>4976190.3</v>
      </c>
      <c r="F92" s="32">
        <v>10.60651162134012</v>
      </c>
      <c r="G92" s="40">
        <v>147848.57</v>
      </c>
      <c r="H92" s="32">
        <v>1.227244251851902</v>
      </c>
    </row>
    <row r="93" spans="3:8" ht="15">
      <c r="C93" s="31" t="s">
        <v>100</v>
      </c>
      <c r="D93" s="31" t="s">
        <v>101</v>
      </c>
      <c r="E93" s="40">
        <v>2771906</v>
      </c>
      <c r="F93" s="32">
        <v>5.908185063232492</v>
      </c>
      <c r="G93" s="40">
        <v>278444.44</v>
      </c>
      <c r="H93" s="32">
        <v>2.3112792937403572</v>
      </c>
    </row>
    <row r="94" spans="3:8" ht="15">
      <c r="C94" s="31" t="s">
        <v>68</v>
      </c>
      <c r="D94" s="31" t="s">
        <v>69</v>
      </c>
      <c r="E94" s="40">
        <v>2654699.5</v>
      </c>
      <c r="F94" s="32">
        <v>5.6583650142792585</v>
      </c>
      <c r="G94" s="40">
        <v>70625.96</v>
      </c>
      <c r="H94" s="32">
        <v>0.5862437725405281</v>
      </c>
    </row>
    <row r="95" spans="3:8" ht="15">
      <c r="C95" s="31" t="s">
        <v>58</v>
      </c>
      <c r="D95" s="31" t="s">
        <v>59</v>
      </c>
      <c r="E95" s="40">
        <v>2299122.7</v>
      </c>
      <c r="F95" s="32">
        <v>4.900470071740801</v>
      </c>
      <c r="G95" s="40">
        <v>32491.68</v>
      </c>
      <c r="H95" s="32">
        <v>0.2697031666455171</v>
      </c>
    </row>
    <row r="96" spans="3:8" ht="15">
      <c r="C96" s="31" t="s">
        <v>104</v>
      </c>
      <c r="D96" s="31" t="s">
        <v>105</v>
      </c>
      <c r="E96" s="40">
        <v>2057008.3</v>
      </c>
      <c r="F96" s="32">
        <v>4.384414808079804</v>
      </c>
      <c r="G96" s="40">
        <v>34525.4</v>
      </c>
      <c r="H96" s="32">
        <v>0.2865844336058688</v>
      </c>
    </row>
    <row r="97" spans="3:8" ht="15">
      <c r="C97" s="31" t="s">
        <v>66</v>
      </c>
      <c r="D97" s="31" t="s">
        <v>67</v>
      </c>
      <c r="E97" s="40">
        <v>1512128.6</v>
      </c>
      <c r="F97" s="32">
        <v>3.2230297882419747</v>
      </c>
      <c r="G97" s="40">
        <v>69315.11</v>
      </c>
      <c r="H97" s="32">
        <v>0.5753628209862447</v>
      </c>
    </row>
    <row r="98" spans="3:8" ht="15">
      <c r="C98" s="31" t="s">
        <v>102</v>
      </c>
      <c r="D98" s="31" t="s">
        <v>103</v>
      </c>
      <c r="E98" s="40">
        <v>1473349.9</v>
      </c>
      <c r="F98" s="32">
        <v>3.14037484391429</v>
      </c>
      <c r="G98" s="40">
        <v>29528.99</v>
      </c>
      <c r="H98" s="32">
        <v>0.2451108133172495</v>
      </c>
    </row>
    <row r="99" spans="3:8" ht="15">
      <c r="C99" s="31" t="s">
        <v>54</v>
      </c>
      <c r="D99" s="31" t="s">
        <v>55</v>
      </c>
      <c r="E99" s="40">
        <v>1319585.2</v>
      </c>
      <c r="F99" s="32">
        <v>2.8126327401804603</v>
      </c>
      <c r="G99" s="40">
        <v>45076.68</v>
      </c>
      <c r="H99" s="32">
        <v>0.3741672741411539</v>
      </c>
    </row>
    <row r="100" spans="3:8" ht="15">
      <c r="C100" s="31" t="s">
        <v>48</v>
      </c>
      <c r="D100" s="31" t="s">
        <v>49</v>
      </c>
      <c r="E100" s="40">
        <v>1278943.8</v>
      </c>
      <c r="F100" s="32">
        <v>2.726007539892696</v>
      </c>
      <c r="G100" s="40">
        <v>246964.36</v>
      </c>
      <c r="H100" s="32">
        <v>2.049973098977445</v>
      </c>
    </row>
    <row r="101" spans="3:8" ht="15">
      <c r="C101" s="31" t="s">
        <v>40</v>
      </c>
      <c r="D101" s="31" t="s">
        <v>41</v>
      </c>
      <c r="E101" s="40">
        <v>1260717</v>
      </c>
      <c r="F101" s="32">
        <v>2.687157987450973</v>
      </c>
      <c r="G101" s="40">
        <v>187449.3</v>
      </c>
      <c r="H101" s="32">
        <v>1.555957395723629</v>
      </c>
    </row>
    <row r="102" spans="3:8" ht="15">
      <c r="C102" s="31" t="s">
        <v>92</v>
      </c>
      <c r="D102" s="31" t="s">
        <v>93</v>
      </c>
      <c r="E102" s="40">
        <v>1251147.2</v>
      </c>
      <c r="F102" s="32">
        <v>2.6667604164589833</v>
      </c>
      <c r="G102" s="40">
        <v>647621.51</v>
      </c>
      <c r="H102" s="32">
        <v>5.375701472954042</v>
      </c>
    </row>
    <row r="103" spans="3:8" ht="15">
      <c r="C103" s="31" t="s">
        <v>98</v>
      </c>
      <c r="D103" s="31" t="s">
        <v>99</v>
      </c>
      <c r="E103" s="40">
        <v>746041.7</v>
      </c>
      <c r="F103" s="32">
        <v>1.5901522015856868</v>
      </c>
      <c r="G103" s="40">
        <v>522603.16</v>
      </c>
      <c r="H103" s="32">
        <v>4.337963661803693</v>
      </c>
    </row>
    <row r="104" spans="3:8" ht="15">
      <c r="C104" s="31" t="s">
        <v>96</v>
      </c>
      <c r="D104" s="31" t="s">
        <v>97</v>
      </c>
      <c r="E104" s="40">
        <v>686704.4</v>
      </c>
      <c r="F104" s="32">
        <v>1.4636775846424916</v>
      </c>
      <c r="G104" s="40">
        <v>663183.17</v>
      </c>
      <c r="H104" s="32">
        <v>5.504873894332713</v>
      </c>
    </row>
    <row r="105" spans="3:8" ht="15">
      <c r="C105" s="31" t="s">
        <v>146</v>
      </c>
      <c r="D105" s="31" t="s">
        <v>147</v>
      </c>
      <c r="E105" s="40">
        <v>657571</v>
      </c>
      <c r="F105" s="32">
        <v>1.4015811359457544</v>
      </c>
      <c r="G105" s="40">
        <v>777504.15</v>
      </c>
      <c r="H105" s="32">
        <v>6.453816218029697</v>
      </c>
    </row>
    <row r="106" spans="3:8" ht="15">
      <c r="C106" s="31" t="s">
        <v>110</v>
      </c>
      <c r="D106" s="31" t="s">
        <v>111</v>
      </c>
      <c r="E106" s="40">
        <v>567629.4</v>
      </c>
      <c r="F106" s="32">
        <v>1.209874917306583</v>
      </c>
      <c r="G106" s="40">
        <v>350495.54</v>
      </c>
      <c r="H106" s="32">
        <v>2.9093527030036768</v>
      </c>
    </row>
    <row r="107" spans="3:8" ht="15">
      <c r="C107" s="31" t="s">
        <v>46</v>
      </c>
      <c r="D107" s="31" t="s">
        <v>47</v>
      </c>
      <c r="E107" s="40">
        <v>509016.9</v>
      </c>
      <c r="F107" s="32">
        <v>1.0849451768973792</v>
      </c>
      <c r="G107" s="40">
        <v>43564.19</v>
      </c>
      <c r="H107" s="32">
        <v>0.3616125726754348</v>
      </c>
    </row>
    <row r="108" spans="3:8" ht="15">
      <c r="C108" s="31" t="s">
        <v>150</v>
      </c>
      <c r="D108" s="31" t="s">
        <v>151</v>
      </c>
      <c r="E108" s="40">
        <v>464196.2</v>
      </c>
      <c r="F108" s="32">
        <v>0.9894119985487538</v>
      </c>
      <c r="G108" s="40">
        <v>609123.48</v>
      </c>
      <c r="H108" s="32">
        <v>5.056141493272656</v>
      </c>
    </row>
    <row r="109" spans="3:8" ht="15">
      <c r="C109" s="31" t="s">
        <v>106</v>
      </c>
      <c r="D109" s="31" t="s">
        <v>107</v>
      </c>
      <c r="E109" s="40">
        <v>426121</v>
      </c>
      <c r="F109" s="32">
        <v>0.9082565308238059</v>
      </c>
      <c r="G109" s="40">
        <v>211584.17</v>
      </c>
      <c r="H109" s="32">
        <v>1.7562933237389826</v>
      </c>
    </row>
    <row r="110" spans="3:8" ht="15">
      <c r="C110" s="31" t="s">
        <v>90</v>
      </c>
      <c r="D110" s="31" t="s">
        <v>91</v>
      </c>
      <c r="E110" s="40">
        <v>424216</v>
      </c>
      <c r="F110" s="32">
        <v>0.9041961144368658</v>
      </c>
      <c r="G110" s="40">
        <v>80542.97</v>
      </c>
      <c r="H110" s="32">
        <v>0.6685617382676083</v>
      </c>
    </row>
    <row r="111" spans="3:8" ht="15">
      <c r="C111" s="31" t="s">
        <v>52</v>
      </c>
      <c r="D111" s="31" t="s">
        <v>53</v>
      </c>
      <c r="E111" s="40">
        <v>396923.4</v>
      </c>
      <c r="F111" s="32">
        <v>0.8460232428976507</v>
      </c>
      <c r="G111" s="40">
        <v>36435.1</v>
      </c>
      <c r="H111" s="32">
        <v>0.30243624974289046</v>
      </c>
    </row>
    <row r="112" spans="3:8" ht="15">
      <c r="C112" s="31" t="s">
        <v>148</v>
      </c>
      <c r="D112" s="31" t="s">
        <v>149</v>
      </c>
      <c r="E112" s="40">
        <v>379189.3</v>
      </c>
      <c r="F112" s="32">
        <v>0.8082238569408863</v>
      </c>
      <c r="G112" s="40">
        <v>588348.09</v>
      </c>
      <c r="H112" s="32">
        <v>4.883691546969614</v>
      </c>
    </row>
    <row r="113" spans="3:8" ht="15">
      <c r="C113" s="31" t="s">
        <v>70</v>
      </c>
      <c r="D113" s="31" t="s">
        <v>71</v>
      </c>
      <c r="E113" s="40">
        <v>357699.8</v>
      </c>
      <c r="F113" s="32">
        <v>0.7624200154988118</v>
      </c>
      <c r="G113" s="40">
        <v>181767.79</v>
      </c>
      <c r="H113" s="32">
        <v>1.5087969768616876</v>
      </c>
    </row>
    <row r="114" spans="3:8" ht="15">
      <c r="C114" s="31" t="s">
        <v>64</v>
      </c>
      <c r="D114" s="31" t="s">
        <v>65</v>
      </c>
      <c r="E114" s="40">
        <v>336118.7</v>
      </c>
      <c r="F114" s="32">
        <v>0.7164209330378168</v>
      </c>
      <c r="G114" s="40">
        <v>93476.29</v>
      </c>
      <c r="H114" s="32">
        <v>0.7759171399962908</v>
      </c>
    </row>
    <row r="115" spans="3:8" ht="15">
      <c r="C115" s="31" t="s">
        <v>78</v>
      </c>
      <c r="D115" s="31" t="s">
        <v>79</v>
      </c>
      <c r="E115" s="40">
        <v>295149.2</v>
      </c>
      <c r="F115" s="32">
        <v>0.6290964032925428</v>
      </c>
      <c r="G115" s="40">
        <v>238949.92</v>
      </c>
      <c r="H115" s="32">
        <v>1.9834477655108318</v>
      </c>
    </row>
    <row r="116" spans="3:8" ht="15">
      <c r="C116" s="31" t="s">
        <v>126</v>
      </c>
      <c r="D116" s="31" t="s">
        <v>127</v>
      </c>
      <c r="E116" s="40">
        <v>284554.4</v>
      </c>
      <c r="F116" s="32">
        <v>0.6065140938246404</v>
      </c>
      <c r="G116" s="40">
        <v>1299258.57</v>
      </c>
      <c r="H116" s="32">
        <v>10.784734757338686</v>
      </c>
    </row>
    <row r="117" spans="3:8" ht="15">
      <c r="C117" s="31" t="s">
        <v>152</v>
      </c>
      <c r="D117" s="31" t="s">
        <v>153</v>
      </c>
      <c r="E117" s="40">
        <v>282093.4</v>
      </c>
      <c r="F117" s="32">
        <v>0.6012685900302783</v>
      </c>
      <c r="G117" s="40">
        <v>276710.43</v>
      </c>
      <c r="H117" s="32">
        <v>2.2968858247662998</v>
      </c>
    </row>
    <row r="118" spans="3:8" ht="15">
      <c r="C118" s="31" t="s">
        <v>76</v>
      </c>
      <c r="D118" s="31" t="s">
        <v>77</v>
      </c>
      <c r="E118" s="40">
        <v>261315.3</v>
      </c>
      <c r="F118" s="32">
        <v>0.5569810636630959</v>
      </c>
      <c r="G118" s="40">
        <v>226199.83</v>
      </c>
      <c r="H118" s="32">
        <v>1.8776132981020877</v>
      </c>
    </row>
    <row r="119" spans="3:8" ht="15">
      <c r="C119" s="31" t="s">
        <v>94</v>
      </c>
      <c r="D119" s="31" t="s">
        <v>95</v>
      </c>
      <c r="E119" s="40">
        <v>250175</v>
      </c>
      <c r="F119" s="32">
        <v>0.5332360470355736</v>
      </c>
      <c r="G119" s="40">
        <v>184726.44</v>
      </c>
      <c r="H119" s="32">
        <v>1.533355795426802</v>
      </c>
    </row>
    <row r="120" spans="3:8" ht="15">
      <c r="C120" s="31" t="s">
        <v>128</v>
      </c>
      <c r="D120" s="31" t="s">
        <v>129</v>
      </c>
      <c r="E120" s="40">
        <v>181710</v>
      </c>
      <c r="F120" s="32">
        <v>0.3873061741054624</v>
      </c>
      <c r="G120" s="40">
        <v>406418.78</v>
      </c>
      <c r="H120" s="32">
        <v>3.3735538436365173</v>
      </c>
    </row>
    <row r="121" spans="3:8" ht="15">
      <c r="C121" s="31" t="s">
        <v>144</v>
      </c>
      <c r="D121" s="31" t="s">
        <v>145</v>
      </c>
      <c r="E121" s="40">
        <v>178877.4</v>
      </c>
      <c r="F121" s="32">
        <v>0.3812686226841255</v>
      </c>
      <c r="G121" s="40">
        <v>241413.7</v>
      </c>
      <c r="H121" s="32">
        <v>2.003898824610204</v>
      </c>
    </row>
    <row r="122" spans="3:8" ht="15">
      <c r="C122" s="31" t="s">
        <v>50</v>
      </c>
      <c r="D122" s="31" t="s">
        <v>51</v>
      </c>
      <c r="E122" s="40">
        <v>178090.9</v>
      </c>
      <c r="F122" s="32">
        <v>0.3795922355511447</v>
      </c>
      <c r="G122" s="40">
        <v>68961.28</v>
      </c>
      <c r="H122" s="32">
        <v>0.5724257899846412</v>
      </c>
    </row>
    <row r="123" spans="3:8" ht="15">
      <c r="C123" s="31" t="s">
        <v>62</v>
      </c>
      <c r="D123" s="31" t="s">
        <v>63</v>
      </c>
      <c r="E123" s="40">
        <v>174167.6</v>
      </c>
      <c r="F123" s="32">
        <v>0.37122990924621946</v>
      </c>
      <c r="G123" s="40">
        <v>109870.36</v>
      </c>
      <c r="H123" s="32">
        <v>0.9119991337007799</v>
      </c>
    </row>
    <row r="124" spans="3:8" ht="15">
      <c r="C124" s="31" t="s">
        <v>162</v>
      </c>
      <c r="D124" s="31" t="s">
        <v>163</v>
      </c>
      <c r="E124" s="40">
        <v>164382</v>
      </c>
      <c r="F124" s="32">
        <v>0.35037237087559364</v>
      </c>
      <c r="G124" s="40">
        <v>102089.18</v>
      </c>
      <c r="H124" s="32">
        <v>0.8474100177720632</v>
      </c>
    </row>
    <row r="125" spans="3:8" ht="15">
      <c r="C125" s="31" t="s">
        <v>88</v>
      </c>
      <c r="D125" s="31" t="s">
        <v>89</v>
      </c>
      <c r="E125" s="40">
        <v>156335.5</v>
      </c>
      <c r="F125" s="32">
        <v>0.333221640976636</v>
      </c>
      <c r="G125" s="40">
        <v>29789.5</v>
      </c>
      <c r="H125" s="32">
        <v>0.2472732244927511</v>
      </c>
    </row>
    <row r="126" spans="3:8" ht="15">
      <c r="C126" s="31" t="s">
        <v>156</v>
      </c>
      <c r="D126" s="31" t="s">
        <v>157</v>
      </c>
      <c r="E126" s="40">
        <v>139734.9</v>
      </c>
      <c r="F126" s="32">
        <v>0.2978382560564052</v>
      </c>
      <c r="G126" s="40">
        <v>67222.41</v>
      </c>
      <c r="H126" s="32">
        <v>0.5579919796865929</v>
      </c>
    </row>
    <row r="127" spans="3:8" ht="15">
      <c r="C127" s="31" t="s">
        <v>138</v>
      </c>
      <c r="D127" s="31" t="s">
        <v>139</v>
      </c>
      <c r="E127" s="40">
        <v>131372.6</v>
      </c>
      <c r="F127" s="32">
        <v>0.2800144135616492</v>
      </c>
      <c r="G127" s="40">
        <v>146498.85</v>
      </c>
      <c r="H127" s="32">
        <v>1.2160406527125287</v>
      </c>
    </row>
    <row r="128" spans="3:8" ht="15">
      <c r="C128" s="31" t="s">
        <v>116</v>
      </c>
      <c r="D128" s="31" t="s">
        <v>117</v>
      </c>
      <c r="E128" s="40">
        <v>128772.1</v>
      </c>
      <c r="F128" s="32">
        <v>0.27447157218934576</v>
      </c>
      <c r="G128" s="40">
        <v>143325.22</v>
      </c>
      <c r="H128" s="32">
        <v>1.1896973531121013</v>
      </c>
    </row>
    <row r="129" spans="3:8" ht="15">
      <c r="C129" s="31" t="s">
        <v>108</v>
      </c>
      <c r="D129" s="31" t="s">
        <v>109</v>
      </c>
      <c r="E129" s="40">
        <v>124136.8</v>
      </c>
      <c r="F129" s="32">
        <v>0.2645916519382256</v>
      </c>
      <c r="G129" s="40">
        <v>46910.21</v>
      </c>
      <c r="H129" s="32">
        <v>0.3893868271817955</v>
      </c>
    </row>
    <row r="130" spans="3:8" ht="15">
      <c r="C130" s="31" t="s">
        <v>132</v>
      </c>
      <c r="D130" s="31" t="s">
        <v>133</v>
      </c>
      <c r="E130" s="40">
        <v>123694.5</v>
      </c>
      <c r="F130" s="32">
        <v>0.2636489106427171</v>
      </c>
      <c r="G130" s="40">
        <v>112047.62</v>
      </c>
      <c r="H130" s="32">
        <v>0.9300718808351421</v>
      </c>
    </row>
    <row r="131" spans="3:8" ht="15">
      <c r="C131" s="31" t="s">
        <v>74</v>
      </c>
      <c r="D131" s="31" t="s">
        <v>75</v>
      </c>
      <c r="E131" s="40">
        <v>118815.7</v>
      </c>
      <c r="F131" s="32">
        <v>0.25324998178780694</v>
      </c>
      <c r="G131" s="40">
        <v>98673.5</v>
      </c>
      <c r="H131" s="32">
        <v>0.8190575376218291</v>
      </c>
    </row>
    <row r="132" spans="3:8" ht="15">
      <c r="C132" s="31" t="s">
        <v>120</v>
      </c>
      <c r="D132" s="31" t="s">
        <v>121</v>
      </c>
      <c r="E132" s="40">
        <v>116474.9</v>
      </c>
      <c r="F132" s="32">
        <v>0.24826067854447376</v>
      </c>
      <c r="G132" s="40">
        <v>364802.8</v>
      </c>
      <c r="H132" s="32">
        <v>3.028112746436972</v>
      </c>
    </row>
    <row r="133" spans="3:8" ht="15">
      <c r="C133" s="31" t="s">
        <v>82</v>
      </c>
      <c r="D133" s="31" t="s">
        <v>83</v>
      </c>
      <c r="E133" s="40">
        <v>116342.2</v>
      </c>
      <c r="F133" s="32">
        <v>0.24797783484129948</v>
      </c>
      <c r="G133" s="40">
        <v>86788.99</v>
      </c>
      <c r="H133" s="32">
        <v>0.7204079762254867</v>
      </c>
    </row>
    <row r="134" spans="3:8" ht="15">
      <c r="C134" s="31" t="s">
        <v>118</v>
      </c>
      <c r="D134" s="31" t="s">
        <v>119</v>
      </c>
      <c r="E134" s="40">
        <v>111429.8</v>
      </c>
      <c r="F134" s="32">
        <v>0.23750728919342282</v>
      </c>
      <c r="G134" s="40">
        <v>307710.28</v>
      </c>
      <c r="H134" s="32">
        <v>2.5542057820764805</v>
      </c>
    </row>
    <row r="135" spans="3:8" ht="15">
      <c r="C135" s="31" t="s">
        <v>154</v>
      </c>
      <c r="D135" s="31" t="s">
        <v>155</v>
      </c>
      <c r="E135" s="40">
        <v>96928</v>
      </c>
      <c r="F135" s="32">
        <v>0.2065973960909926</v>
      </c>
      <c r="G135" s="40">
        <v>93551.63</v>
      </c>
      <c r="H135" s="32">
        <v>0.7765425135249934</v>
      </c>
    </row>
    <row r="136" spans="3:8" ht="15">
      <c r="C136" s="31" t="s">
        <v>44</v>
      </c>
      <c r="D136" s="31" t="s">
        <v>45</v>
      </c>
      <c r="E136" s="40">
        <v>95364.9</v>
      </c>
      <c r="F136" s="32">
        <v>0.20326572320153</v>
      </c>
      <c r="G136" s="40">
        <v>6659.69</v>
      </c>
      <c r="H136" s="32">
        <v>0.05527998188697795</v>
      </c>
    </row>
    <row r="137" spans="3:8" ht="15">
      <c r="C137" s="31" t="s">
        <v>130</v>
      </c>
      <c r="D137" s="31" t="s">
        <v>131</v>
      </c>
      <c r="E137" s="40">
        <v>95247.1</v>
      </c>
      <c r="F137" s="32">
        <v>0.2030146381357129</v>
      </c>
      <c r="G137" s="40">
        <v>163032.86</v>
      </c>
      <c r="H137" s="32">
        <v>1.3532842441288127</v>
      </c>
    </row>
    <row r="138" spans="3:8" ht="15">
      <c r="C138" s="31" t="s">
        <v>56</v>
      </c>
      <c r="D138" s="31" t="s">
        <v>57</v>
      </c>
      <c r="E138" s="40">
        <v>88285.8</v>
      </c>
      <c r="F138" s="32">
        <v>0.18817696013339957</v>
      </c>
      <c r="G138" s="40">
        <v>28399.43</v>
      </c>
      <c r="H138" s="32">
        <v>0.23573469275604392</v>
      </c>
    </row>
    <row r="139" spans="3:8" ht="15">
      <c r="C139" s="31" t="s">
        <v>158</v>
      </c>
      <c r="D139" s="31" t="s">
        <v>159</v>
      </c>
      <c r="E139" s="40">
        <v>84475.8</v>
      </c>
      <c r="F139" s="32">
        <v>0.18005612735951915</v>
      </c>
      <c r="G139" s="40">
        <v>80674.62</v>
      </c>
      <c r="H139" s="32">
        <v>0.6696545233094677</v>
      </c>
    </row>
    <row r="140" spans="3:8" ht="15">
      <c r="C140" s="31" t="s">
        <v>72</v>
      </c>
      <c r="D140" s="31" t="s">
        <v>73</v>
      </c>
      <c r="E140" s="40">
        <v>82400.7</v>
      </c>
      <c r="F140" s="32">
        <v>0.17563315095818602</v>
      </c>
      <c r="G140" s="40">
        <v>139926.38</v>
      </c>
      <c r="H140" s="32">
        <v>1.161484656479565</v>
      </c>
    </row>
    <row r="141" spans="3:8" ht="15">
      <c r="C141" s="31" t="s">
        <v>84</v>
      </c>
      <c r="D141" s="31" t="s">
        <v>85</v>
      </c>
      <c r="E141" s="40">
        <v>80644.3</v>
      </c>
      <c r="F141" s="32">
        <v>0.17188946836394883</v>
      </c>
      <c r="G141" s="40">
        <v>78315.81</v>
      </c>
      <c r="H141" s="32">
        <v>0.650074787004201</v>
      </c>
    </row>
    <row r="142" spans="3:8" ht="15">
      <c r="C142" s="31" t="s">
        <v>42</v>
      </c>
      <c r="D142" s="31" t="s">
        <v>43</v>
      </c>
      <c r="E142" s="40">
        <v>74574.7</v>
      </c>
      <c r="F142" s="32">
        <v>0.15895240626307097</v>
      </c>
      <c r="G142" s="40">
        <v>25157.13</v>
      </c>
      <c r="H142" s="32">
        <v>0.20882138518885257</v>
      </c>
    </row>
    <row r="143" spans="3:8" ht="15">
      <c r="C143" s="31" t="s">
        <v>140</v>
      </c>
      <c r="D143" s="31" t="s">
        <v>141</v>
      </c>
      <c r="E143" s="40">
        <v>69169.6</v>
      </c>
      <c r="F143" s="32">
        <v>0.14743169413023607</v>
      </c>
      <c r="G143" s="40">
        <v>141073.11</v>
      </c>
      <c r="H143" s="32">
        <v>1.1710032997841713</v>
      </c>
    </row>
    <row r="144" spans="3:8" ht="15">
      <c r="C144" s="31" t="s">
        <v>80</v>
      </c>
      <c r="D144" s="31" t="s">
        <v>81</v>
      </c>
      <c r="E144" s="40">
        <v>56380</v>
      </c>
      <c r="F144" s="32">
        <v>0.1201712734360573</v>
      </c>
      <c r="G144" s="40">
        <v>58045.86</v>
      </c>
      <c r="H144" s="32">
        <v>0.4818203383962404</v>
      </c>
    </row>
    <row r="145" spans="3:8" ht="15">
      <c r="C145" s="31" t="s">
        <v>136</v>
      </c>
      <c r="D145" s="31" t="s">
        <v>137</v>
      </c>
      <c r="E145" s="40">
        <v>40485.7</v>
      </c>
      <c r="F145" s="32">
        <v>0.08629333318464323</v>
      </c>
      <c r="G145" s="40">
        <v>62152.49</v>
      </c>
      <c r="H145" s="32">
        <v>0.5159081761208972</v>
      </c>
    </row>
    <row r="146" spans="3:8" ht="15">
      <c r="C146" s="31" t="s">
        <v>114</v>
      </c>
      <c r="D146" s="31" t="s">
        <v>115</v>
      </c>
      <c r="E146" s="40">
        <v>40183</v>
      </c>
      <c r="F146" s="32">
        <v>0.0856481426122932</v>
      </c>
      <c r="G146" s="40">
        <v>57101.15</v>
      </c>
      <c r="H146" s="32">
        <v>0.47397859926297037</v>
      </c>
    </row>
    <row r="147" spans="3:8" ht="15">
      <c r="C147" s="31" t="s">
        <v>134</v>
      </c>
      <c r="D147" s="31" t="s">
        <v>135</v>
      </c>
      <c r="E147" s="40">
        <v>34949.2</v>
      </c>
      <c r="F147" s="32">
        <v>0.07449254823645714</v>
      </c>
      <c r="G147" s="40">
        <v>54839.72</v>
      </c>
      <c r="H147" s="32">
        <v>0.4552071835606376</v>
      </c>
    </row>
    <row r="148" spans="3:8" ht="15">
      <c r="C148" s="31" t="s">
        <v>112</v>
      </c>
      <c r="D148" s="31" t="s">
        <v>113</v>
      </c>
      <c r="E148" s="40">
        <v>34745.6</v>
      </c>
      <c r="F148" s="32">
        <v>0.07405858457431487</v>
      </c>
      <c r="G148" s="40">
        <v>74096.95</v>
      </c>
      <c r="H148" s="32">
        <v>0.6150553635199703</v>
      </c>
    </row>
    <row r="149" spans="3:8" ht="15">
      <c r="C149" s="31" t="s">
        <v>122</v>
      </c>
      <c r="D149" s="31" t="s">
        <v>123</v>
      </c>
      <c r="E149" s="40">
        <v>33302.8</v>
      </c>
      <c r="F149" s="32">
        <v>0.07098332538109843</v>
      </c>
      <c r="G149" s="40">
        <v>91654.46</v>
      </c>
      <c r="H149" s="32">
        <v>0.7607947049578502</v>
      </c>
    </row>
    <row r="150" spans="3:8" ht="15">
      <c r="C150" s="31" t="s">
        <v>124</v>
      </c>
      <c r="D150" s="31" t="s">
        <v>125</v>
      </c>
      <c r="E150" s="40">
        <v>32769.7</v>
      </c>
      <c r="F150" s="32">
        <v>0.06984704822840665</v>
      </c>
      <c r="G150" s="40">
        <v>86707.78</v>
      </c>
      <c r="H150" s="32">
        <v>0.7197338776820046</v>
      </c>
    </row>
    <row r="151" spans="3:8" ht="15">
      <c r="C151" s="31" t="s">
        <v>142</v>
      </c>
      <c r="D151" s="31" t="s">
        <v>143</v>
      </c>
      <c r="E151" s="40">
        <v>26958.3</v>
      </c>
      <c r="F151" s="32">
        <v>0.05746032707824164</v>
      </c>
      <c r="G151" s="40">
        <v>26748.67</v>
      </c>
      <c r="H151" s="32">
        <v>0.2220322557207243</v>
      </c>
    </row>
    <row r="152" spans="3:8" ht="15">
      <c r="C152" s="31" t="s">
        <v>160</v>
      </c>
      <c r="D152" s="31" t="s">
        <v>161</v>
      </c>
      <c r="E152" s="40">
        <v>19473.5</v>
      </c>
      <c r="F152" s="32">
        <v>0.0415068338640841</v>
      </c>
      <c r="G152" s="40">
        <v>15386.07</v>
      </c>
      <c r="H152" s="32">
        <v>0.12771490428409954</v>
      </c>
    </row>
    <row r="153" spans="3:8" ht="15">
      <c r="C153" s="33" t="s">
        <v>164</v>
      </c>
      <c r="D153" s="33" t="s">
        <v>165</v>
      </c>
      <c r="E153" s="42">
        <v>5959.1</v>
      </c>
      <c r="F153" s="34">
        <v>0.012701536635913606</v>
      </c>
      <c r="G153" s="42">
        <v>43951.81</v>
      </c>
      <c r="H153" s="34">
        <v>0.36483008378766824</v>
      </c>
    </row>
    <row r="154" spans="3:8" ht="15">
      <c r="C154" s="120" t="s">
        <v>166</v>
      </c>
      <c r="D154" s="120" t="s">
        <v>167</v>
      </c>
      <c r="E154" s="121">
        <v>737.1</v>
      </c>
      <c r="F154" s="122">
        <v>0.001571093395702693</v>
      </c>
      <c r="G154" s="121">
        <v>0</v>
      </c>
      <c r="H154" s="122">
        <v>0</v>
      </c>
    </row>
  </sheetData>
  <dataValidations count="1">
    <dataValidation type="list" allowBlank="1" showInputMessage="1" showErrorMessage="1" sqref="C2">
      <formula1>env_ac_pefa04!$E$15:$L$15</formula1>
    </dataValidation>
  </dataValidation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sheetPr>
  <dimension ref="A1:K77"/>
  <sheetViews>
    <sheetView showGridLines="0" zoomScale="90" zoomScaleNormal="90" workbookViewId="0" topLeftCell="A52"/>
  </sheetViews>
  <sheetFormatPr defaultColWidth="9.140625" defaultRowHeight="15"/>
  <cols>
    <col min="1" max="1" width="2.8515625" style="0" customWidth="1"/>
    <col min="3" max="3" width="76.28125" style="0" customWidth="1"/>
    <col min="4" max="4" width="11.8515625" style="0" bestFit="1" customWidth="1"/>
    <col min="5" max="9" width="24.7109375" style="0" customWidth="1"/>
    <col min="10" max="11" width="2.8515625" style="0" customWidth="1"/>
  </cols>
  <sheetData>
    <row r="1" ht="15">
      <c r="A1" s="6" t="s">
        <v>401</v>
      </c>
    </row>
    <row r="2" spans="2:3" ht="15">
      <c r="B2" s="23" t="s">
        <v>399</v>
      </c>
      <c r="C2" t="str">
        <f>dataTab2!C2</f>
        <v>2018</v>
      </c>
    </row>
    <row r="3" spans="2:3" ht="15">
      <c r="B3" s="23" t="s">
        <v>208</v>
      </c>
      <c r="C3" s="24" t="str">
        <f>dataTab2!C3</f>
        <v>EU-27</v>
      </c>
    </row>
    <row r="4" spans="2:3" ht="15">
      <c r="B4" s="23" t="s">
        <v>204</v>
      </c>
      <c r="C4" s="6" t="str">
        <f>dataTab2!C4</f>
        <v>'Domestic energy footprints' of goods and services deliverd to main categories of final uses</v>
      </c>
    </row>
    <row r="5" spans="2:3" ht="15">
      <c r="B5" s="23" t="s">
        <v>205</v>
      </c>
      <c r="C5" s="6" t="str">
        <f>dataTab2!C5</f>
        <v>European Union (EU-27), 2018, Terajoule</v>
      </c>
    </row>
    <row r="8" spans="3:9" ht="15">
      <c r="C8" s="29" t="s">
        <v>432</v>
      </c>
      <c r="D8" s="28"/>
      <c r="E8" s="141" t="s">
        <v>398</v>
      </c>
      <c r="F8" s="167"/>
      <c r="G8" s="28"/>
      <c r="H8" s="28"/>
      <c r="I8" s="28"/>
    </row>
    <row r="9" spans="1:9" ht="15">
      <c r="A9" s="63"/>
      <c r="C9" s="27" t="s">
        <v>9</v>
      </c>
      <c r="D9" s="30" t="s">
        <v>431</v>
      </c>
      <c r="E9" s="136" t="s">
        <v>261</v>
      </c>
      <c r="F9" s="136" t="s">
        <v>435</v>
      </c>
      <c r="G9" s="30" t="s">
        <v>436</v>
      </c>
      <c r="H9" s="30" t="s">
        <v>262</v>
      </c>
      <c r="I9" s="30" t="s">
        <v>263</v>
      </c>
    </row>
    <row r="10" spans="1:11" ht="15">
      <c r="A10" s="63"/>
      <c r="C10" s="35" t="s">
        <v>264</v>
      </c>
      <c r="D10" s="162" t="s">
        <v>37</v>
      </c>
      <c r="E10" s="137">
        <v>27968055.08</v>
      </c>
      <c r="F10" s="137">
        <v>35549722.44</v>
      </c>
      <c r="G10" s="39">
        <v>7581667.36</v>
      </c>
      <c r="H10" s="39">
        <v>11366648.13</v>
      </c>
      <c r="I10" s="39">
        <v>46916370.56</v>
      </c>
      <c r="K10" s="46"/>
    </row>
    <row r="11" spans="1:11" ht="15">
      <c r="A11" s="63"/>
      <c r="C11" s="37" t="s">
        <v>311</v>
      </c>
      <c r="D11" s="163" t="s">
        <v>310</v>
      </c>
      <c r="E11" s="138">
        <v>5310967.04</v>
      </c>
      <c r="F11" s="138">
        <v>5139302.97</v>
      </c>
      <c r="G11" s="41">
        <v>-171664.06</v>
      </c>
      <c r="H11" s="41">
        <v>73055.08</v>
      </c>
      <c r="I11" s="41">
        <v>5212358.06</v>
      </c>
      <c r="K11" s="46"/>
    </row>
    <row r="12" spans="1:11" ht="15">
      <c r="A12" s="63"/>
      <c r="C12" s="31" t="s">
        <v>317</v>
      </c>
      <c r="D12" s="164" t="s">
        <v>316</v>
      </c>
      <c r="E12" s="139">
        <v>198161.58</v>
      </c>
      <c r="F12" s="139">
        <v>4105374.85</v>
      </c>
      <c r="G12" s="40">
        <v>3907213.27</v>
      </c>
      <c r="H12" s="40">
        <v>29229.17</v>
      </c>
      <c r="I12" s="40">
        <v>4134604.01</v>
      </c>
      <c r="K12" s="46"/>
    </row>
    <row r="13" spans="1:11" ht="15">
      <c r="A13" s="63">
        <v>10</v>
      </c>
      <c r="C13" s="31" t="s">
        <v>273</v>
      </c>
      <c r="D13" s="164" t="s">
        <v>272</v>
      </c>
      <c r="E13" s="139">
        <v>2508451.64</v>
      </c>
      <c r="F13" s="139">
        <v>2596654.42</v>
      </c>
      <c r="G13" s="40">
        <v>88202.77</v>
      </c>
      <c r="H13" s="40">
        <v>505371.37</v>
      </c>
      <c r="I13" s="40">
        <v>3102025.79</v>
      </c>
      <c r="K13" s="46"/>
    </row>
    <row r="14" spans="1:11" ht="15">
      <c r="A14" s="63">
        <v>8</v>
      </c>
      <c r="C14" s="31" t="s">
        <v>285</v>
      </c>
      <c r="D14" s="164" t="s">
        <v>284</v>
      </c>
      <c r="E14" s="139">
        <v>567101.73</v>
      </c>
      <c r="F14" s="139">
        <v>582366.33</v>
      </c>
      <c r="G14" s="40">
        <v>15264.6</v>
      </c>
      <c r="H14" s="40">
        <v>1935621.05</v>
      </c>
      <c r="I14" s="40">
        <v>2517987.38</v>
      </c>
      <c r="K14" s="46"/>
    </row>
    <row r="15" spans="1:11" ht="15">
      <c r="A15" s="63"/>
      <c r="C15" s="31" t="s">
        <v>323</v>
      </c>
      <c r="D15" s="164" t="s">
        <v>322</v>
      </c>
      <c r="E15" s="139">
        <v>1565807.79</v>
      </c>
      <c r="F15" s="139">
        <v>1670860.71</v>
      </c>
      <c r="G15" s="40">
        <v>105052.93</v>
      </c>
      <c r="H15" s="40">
        <v>66796.89</v>
      </c>
      <c r="I15" s="40">
        <v>1737657.6</v>
      </c>
      <c r="K15" s="46"/>
    </row>
    <row r="16" spans="1:11" ht="15">
      <c r="A16" s="63">
        <v>6</v>
      </c>
      <c r="C16" s="31" t="s">
        <v>303</v>
      </c>
      <c r="D16" s="164" t="s">
        <v>302</v>
      </c>
      <c r="E16" s="139">
        <v>520296.29</v>
      </c>
      <c r="F16" s="139">
        <v>1053257.81</v>
      </c>
      <c r="G16" s="40">
        <v>532961.53</v>
      </c>
      <c r="H16" s="40">
        <v>655722.97</v>
      </c>
      <c r="I16" s="40">
        <v>1708980.78</v>
      </c>
      <c r="K16" s="46"/>
    </row>
    <row r="17" spans="1:11" ht="15">
      <c r="A17" s="63"/>
      <c r="C17" s="31" t="s">
        <v>335</v>
      </c>
      <c r="D17" s="164" t="s">
        <v>334</v>
      </c>
      <c r="E17" s="139">
        <v>1641759.15</v>
      </c>
      <c r="F17" s="139">
        <v>1639037.09</v>
      </c>
      <c r="G17" s="40">
        <v>-2722.06</v>
      </c>
      <c r="H17" s="40">
        <v>32020.31</v>
      </c>
      <c r="I17" s="40">
        <v>1671057.4</v>
      </c>
      <c r="K17" s="46"/>
    </row>
    <row r="18" spans="1:11" ht="15">
      <c r="A18" s="63">
        <v>12</v>
      </c>
      <c r="C18" s="31" t="s">
        <v>283</v>
      </c>
      <c r="D18" s="164" t="s">
        <v>282</v>
      </c>
      <c r="E18" s="139">
        <v>940905.57</v>
      </c>
      <c r="F18" s="139">
        <v>942332.22</v>
      </c>
      <c r="G18" s="40">
        <v>1426.65</v>
      </c>
      <c r="H18" s="40">
        <v>679290.15</v>
      </c>
      <c r="I18" s="40">
        <v>1621622.37</v>
      </c>
      <c r="K18" s="46"/>
    </row>
    <row r="19" spans="1:11" ht="15">
      <c r="A19" s="63"/>
      <c r="C19" s="31" t="s">
        <v>321</v>
      </c>
      <c r="D19" s="164" t="s">
        <v>320</v>
      </c>
      <c r="E19" s="139">
        <v>917491.83</v>
      </c>
      <c r="F19" s="139">
        <v>1174159.03</v>
      </c>
      <c r="G19" s="40">
        <v>256667.2</v>
      </c>
      <c r="H19" s="40">
        <v>394803.18</v>
      </c>
      <c r="I19" s="40">
        <v>1568962.21</v>
      </c>
      <c r="K19" s="46"/>
    </row>
    <row r="20" spans="1:11" ht="15">
      <c r="A20" s="63">
        <v>2</v>
      </c>
      <c r="C20" s="31" t="s">
        <v>371</v>
      </c>
      <c r="D20" s="164" t="s">
        <v>370</v>
      </c>
      <c r="E20" s="139">
        <v>1553572.96</v>
      </c>
      <c r="F20" s="139">
        <v>1559894.26</v>
      </c>
      <c r="G20" s="40">
        <v>6321.3</v>
      </c>
      <c r="H20" s="40">
        <v>3130.37</v>
      </c>
      <c r="I20" s="40">
        <v>1563024.63</v>
      </c>
      <c r="K20" s="46"/>
    </row>
    <row r="21" spans="1:11" ht="15">
      <c r="A21" s="63"/>
      <c r="C21" s="31" t="s">
        <v>325</v>
      </c>
      <c r="D21" s="164" t="s">
        <v>324</v>
      </c>
      <c r="E21" s="139">
        <v>1191817.72</v>
      </c>
      <c r="F21" s="139">
        <v>1230552.83</v>
      </c>
      <c r="G21" s="40">
        <v>38735.11</v>
      </c>
      <c r="H21" s="40">
        <v>177403.65</v>
      </c>
      <c r="I21" s="40">
        <v>1407956.48</v>
      </c>
      <c r="K21" s="46"/>
    </row>
    <row r="22" spans="1:11" ht="15">
      <c r="A22" s="63"/>
      <c r="C22" s="31" t="s">
        <v>375</v>
      </c>
      <c r="D22" s="164" t="s">
        <v>374</v>
      </c>
      <c r="E22" s="139">
        <v>1372538.27</v>
      </c>
      <c r="F22" s="139">
        <v>1372595.65</v>
      </c>
      <c r="G22" s="40">
        <v>57.38</v>
      </c>
      <c r="H22" s="40">
        <v>694.63</v>
      </c>
      <c r="I22" s="40">
        <v>1373290.28</v>
      </c>
      <c r="K22" s="46"/>
    </row>
    <row r="23" spans="1:11" ht="15">
      <c r="A23" s="63">
        <v>3</v>
      </c>
      <c r="C23" s="31" t="s">
        <v>351</v>
      </c>
      <c r="D23" s="164" t="s">
        <v>350</v>
      </c>
      <c r="E23" s="139">
        <v>1265470.96</v>
      </c>
      <c r="F23" s="139">
        <v>1297784.41</v>
      </c>
      <c r="G23" s="40">
        <v>32313.44</v>
      </c>
      <c r="H23" s="40">
        <v>1671.7</v>
      </c>
      <c r="I23" s="40">
        <v>1299456.11</v>
      </c>
      <c r="K23" s="46"/>
    </row>
    <row r="24" spans="1:11" ht="15">
      <c r="A24" s="63"/>
      <c r="C24" s="31" t="s">
        <v>329</v>
      </c>
      <c r="D24" s="164" t="s">
        <v>328</v>
      </c>
      <c r="E24" s="139">
        <v>769821.27</v>
      </c>
      <c r="F24" s="139">
        <v>770417.31</v>
      </c>
      <c r="G24" s="40">
        <v>596.04</v>
      </c>
      <c r="H24" s="40">
        <v>507189.28</v>
      </c>
      <c r="I24" s="40">
        <v>1277606.59</v>
      </c>
      <c r="K24" s="46"/>
    </row>
    <row r="25" spans="1:11" ht="15">
      <c r="A25" s="63"/>
      <c r="C25" s="31" t="s">
        <v>301</v>
      </c>
      <c r="D25" s="164" t="s">
        <v>300</v>
      </c>
      <c r="E25" s="139">
        <v>17896.17</v>
      </c>
      <c r="F25" s="139">
        <v>551836.42</v>
      </c>
      <c r="G25" s="40">
        <v>533940.24</v>
      </c>
      <c r="H25" s="40">
        <v>691453.2</v>
      </c>
      <c r="I25" s="40">
        <v>1243289.62</v>
      </c>
      <c r="K25" s="46"/>
    </row>
    <row r="26" spans="1:11" ht="15">
      <c r="A26" s="63"/>
      <c r="C26" s="31" t="s">
        <v>327</v>
      </c>
      <c r="D26" s="164" t="s">
        <v>326</v>
      </c>
      <c r="E26" s="139">
        <v>179765.42</v>
      </c>
      <c r="F26" s="139">
        <v>118546.84</v>
      </c>
      <c r="G26" s="40">
        <v>-61218.58</v>
      </c>
      <c r="H26" s="40">
        <v>999280.99</v>
      </c>
      <c r="I26" s="40">
        <v>1117827.83</v>
      </c>
      <c r="K26" s="46"/>
    </row>
    <row r="27" spans="1:11" ht="15">
      <c r="A27" s="63"/>
      <c r="C27" s="31" t="s">
        <v>357</v>
      </c>
      <c r="D27" s="164" t="s">
        <v>356</v>
      </c>
      <c r="E27" s="139">
        <v>105353.89</v>
      </c>
      <c r="F27" s="139">
        <v>765806.34</v>
      </c>
      <c r="G27" s="40">
        <v>660452.45</v>
      </c>
      <c r="H27" s="40">
        <v>76342.91</v>
      </c>
      <c r="I27" s="40">
        <v>842149.25</v>
      </c>
      <c r="K27" s="46"/>
    </row>
    <row r="28" spans="1:11" ht="15">
      <c r="A28" s="63"/>
      <c r="C28" s="31" t="s">
        <v>373</v>
      </c>
      <c r="D28" s="164" t="s">
        <v>372</v>
      </c>
      <c r="E28" s="139">
        <v>794757.57</v>
      </c>
      <c r="F28" s="139">
        <v>795551.92</v>
      </c>
      <c r="G28" s="40">
        <v>794.36</v>
      </c>
      <c r="H28" s="40">
        <v>713.13</v>
      </c>
      <c r="I28" s="40">
        <v>796265.05</v>
      </c>
      <c r="K28" s="46"/>
    </row>
    <row r="29" spans="1:11" ht="15">
      <c r="A29" s="63">
        <v>13</v>
      </c>
      <c r="C29" s="31" t="s">
        <v>293</v>
      </c>
      <c r="D29" s="164" t="s">
        <v>292</v>
      </c>
      <c r="E29" s="139">
        <v>2605.21</v>
      </c>
      <c r="F29" s="139">
        <v>9959.27</v>
      </c>
      <c r="G29" s="40">
        <v>7354.06</v>
      </c>
      <c r="H29" s="40">
        <v>765780.58</v>
      </c>
      <c r="I29" s="40">
        <v>775739.84</v>
      </c>
      <c r="K29" s="46"/>
    </row>
    <row r="30" spans="1:11" ht="15">
      <c r="A30" s="63">
        <v>11</v>
      </c>
      <c r="C30" s="31" t="s">
        <v>266</v>
      </c>
      <c r="D30" s="164" t="s">
        <v>265</v>
      </c>
      <c r="E30" s="139">
        <v>567751.69</v>
      </c>
      <c r="F30" s="139">
        <v>615834.42</v>
      </c>
      <c r="G30" s="40">
        <v>48082.73</v>
      </c>
      <c r="H30" s="40">
        <v>147650.11</v>
      </c>
      <c r="I30" s="40">
        <v>763484.53</v>
      </c>
      <c r="K30" s="46"/>
    </row>
    <row r="31" spans="1:11" ht="15">
      <c r="A31" s="63"/>
      <c r="C31" s="31" t="s">
        <v>377</v>
      </c>
      <c r="D31" s="164" t="s">
        <v>376</v>
      </c>
      <c r="E31" s="139">
        <v>633539.6</v>
      </c>
      <c r="F31" s="139">
        <v>633539.46</v>
      </c>
      <c r="G31" s="40">
        <v>-0.14</v>
      </c>
      <c r="H31" s="40">
        <v>133.02</v>
      </c>
      <c r="I31" s="40">
        <v>633672.47</v>
      </c>
      <c r="K31" s="46"/>
    </row>
    <row r="32" spans="1:11" ht="15">
      <c r="A32" s="63">
        <v>5</v>
      </c>
      <c r="C32" s="31" t="s">
        <v>279</v>
      </c>
      <c r="D32" s="164" t="s">
        <v>278</v>
      </c>
      <c r="E32" s="139">
        <v>289864.8</v>
      </c>
      <c r="F32" s="139">
        <v>256703.52</v>
      </c>
      <c r="G32" s="40">
        <v>-33161.28</v>
      </c>
      <c r="H32" s="40">
        <v>339066.9</v>
      </c>
      <c r="I32" s="40">
        <v>595770.43</v>
      </c>
      <c r="K32" s="46"/>
    </row>
    <row r="33" spans="1:11" ht="15">
      <c r="A33" s="63"/>
      <c r="C33" s="31" t="s">
        <v>287</v>
      </c>
      <c r="D33" s="164" t="s">
        <v>286</v>
      </c>
      <c r="E33" s="139">
        <v>265217.33</v>
      </c>
      <c r="F33" s="139">
        <v>176590.98</v>
      </c>
      <c r="G33" s="40">
        <v>-88626.35</v>
      </c>
      <c r="H33" s="40">
        <v>385969.33</v>
      </c>
      <c r="I33" s="40">
        <v>562560.32</v>
      </c>
      <c r="K33" s="46"/>
    </row>
    <row r="34" spans="1:11" ht="15">
      <c r="A34" s="63"/>
      <c r="C34" s="31" t="s">
        <v>307</v>
      </c>
      <c r="D34" s="164" t="s">
        <v>306</v>
      </c>
      <c r="E34" s="139">
        <v>242652.77</v>
      </c>
      <c r="F34" s="139">
        <v>363922.92</v>
      </c>
      <c r="G34" s="40">
        <v>121270.15</v>
      </c>
      <c r="H34" s="40">
        <v>190097.46</v>
      </c>
      <c r="I34" s="40">
        <v>554020.38</v>
      </c>
      <c r="K34" s="46"/>
    </row>
    <row r="35" spans="1:11" ht="15">
      <c r="A35" s="63">
        <v>16</v>
      </c>
      <c r="C35" s="31" t="s">
        <v>295</v>
      </c>
      <c r="D35" s="164" t="s">
        <v>294</v>
      </c>
      <c r="E35" s="139">
        <v>68206.92</v>
      </c>
      <c r="F35" s="139">
        <v>329166.16</v>
      </c>
      <c r="G35" s="40">
        <v>260959.24</v>
      </c>
      <c r="H35" s="40">
        <v>212906.58</v>
      </c>
      <c r="I35" s="40">
        <v>542072.74</v>
      </c>
      <c r="K35" s="46"/>
    </row>
    <row r="36" spans="1:11" ht="15">
      <c r="A36" s="63"/>
      <c r="C36" s="31" t="s">
        <v>275</v>
      </c>
      <c r="D36" s="164" t="s">
        <v>274</v>
      </c>
      <c r="E36" s="139">
        <v>287431.31</v>
      </c>
      <c r="F36" s="139">
        <v>302274.32</v>
      </c>
      <c r="G36" s="40">
        <v>14843</v>
      </c>
      <c r="H36" s="40">
        <v>170764.05</v>
      </c>
      <c r="I36" s="40">
        <v>473038.37</v>
      </c>
      <c r="K36" s="46"/>
    </row>
    <row r="37" spans="1:11" ht="15">
      <c r="A37" s="63"/>
      <c r="C37" s="31" t="s">
        <v>299</v>
      </c>
      <c r="D37" s="164" t="s">
        <v>298</v>
      </c>
      <c r="E37" s="139">
        <v>95133.63</v>
      </c>
      <c r="F37" s="139">
        <v>211619.07</v>
      </c>
      <c r="G37" s="40">
        <v>116485.44</v>
      </c>
      <c r="H37" s="40">
        <v>257012.84</v>
      </c>
      <c r="I37" s="40">
        <v>468631.91</v>
      </c>
      <c r="K37" s="46"/>
    </row>
    <row r="38" spans="1:11" ht="15">
      <c r="A38" s="63"/>
      <c r="C38" s="31" t="s">
        <v>319</v>
      </c>
      <c r="D38" s="164" t="s">
        <v>318</v>
      </c>
      <c r="E38" s="139">
        <v>364927.84</v>
      </c>
      <c r="F38" s="139">
        <v>425027.28</v>
      </c>
      <c r="G38" s="40">
        <v>60099.44</v>
      </c>
      <c r="H38" s="40">
        <v>43443.73</v>
      </c>
      <c r="I38" s="40">
        <v>468471.02</v>
      </c>
      <c r="K38" s="46"/>
    </row>
    <row r="39" spans="1:11" ht="15">
      <c r="A39" s="63"/>
      <c r="C39" s="31" t="s">
        <v>291</v>
      </c>
      <c r="D39" s="164" t="s">
        <v>290</v>
      </c>
      <c r="E39" s="139">
        <v>154115.97</v>
      </c>
      <c r="F39" s="139">
        <v>174116.93</v>
      </c>
      <c r="G39" s="40">
        <v>20000.96</v>
      </c>
      <c r="H39" s="40">
        <v>253971.9</v>
      </c>
      <c r="I39" s="40">
        <v>428088.83</v>
      </c>
      <c r="K39" s="46"/>
    </row>
    <row r="40" spans="1:11" ht="15">
      <c r="A40" s="63"/>
      <c r="C40" s="31" t="s">
        <v>297</v>
      </c>
      <c r="D40" s="164" t="s">
        <v>296</v>
      </c>
      <c r="E40" s="139">
        <v>65620.74</v>
      </c>
      <c r="F40" s="139">
        <v>157608.29</v>
      </c>
      <c r="G40" s="40">
        <v>91987.55</v>
      </c>
      <c r="H40" s="40">
        <v>239350.29</v>
      </c>
      <c r="I40" s="40">
        <v>396958.59</v>
      </c>
      <c r="K40" s="46"/>
    </row>
    <row r="41" spans="1:11" ht="15">
      <c r="A41" s="63"/>
      <c r="C41" s="31" t="s">
        <v>343</v>
      </c>
      <c r="D41" s="164" t="s">
        <v>342</v>
      </c>
      <c r="E41" s="139">
        <v>5839.43</v>
      </c>
      <c r="F41" s="139">
        <v>293641.25</v>
      </c>
      <c r="G41" s="40">
        <v>287801.82</v>
      </c>
      <c r="H41" s="40">
        <v>97840.19</v>
      </c>
      <c r="I41" s="40">
        <v>391481.43</v>
      </c>
      <c r="K41" s="46"/>
    </row>
    <row r="42" spans="1:11" ht="15">
      <c r="A42" s="63"/>
      <c r="C42" s="31" t="s">
        <v>367</v>
      </c>
      <c r="D42" s="164" t="s">
        <v>366</v>
      </c>
      <c r="E42" s="139">
        <v>351704.24</v>
      </c>
      <c r="F42" s="139">
        <v>351750.65</v>
      </c>
      <c r="G42" s="40">
        <v>46.41</v>
      </c>
      <c r="H42" s="40">
        <v>36018.91</v>
      </c>
      <c r="I42" s="40">
        <v>387769.56</v>
      </c>
      <c r="K42" s="46"/>
    </row>
    <row r="43" spans="1:11" ht="15">
      <c r="A43" s="63"/>
      <c r="C43" s="31" t="s">
        <v>387</v>
      </c>
      <c r="D43" s="164" t="s">
        <v>386</v>
      </c>
      <c r="E43" s="139">
        <v>367983.35</v>
      </c>
      <c r="F43" s="139">
        <v>368156.02</v>
      </c>
      <c r="G43" s="40">
        <v>172.66</v>
      </c>
      <c r="H43" s="40">
        <v>6120.16</v>
      </c>
      <c r="I43" s="40">
        <v>374276.17</v>
      </c>
      <c r="K43" s="46"/>
    </row>
    <row r="44" spans="1:11" ht="15">
      <c r="A44" s="63"/>
      <c r="C44" s="31" t="s">
        <v>331</v>
      </c>
      <c r="D44" s="164" t="s">
        <v>330</v>
      </c>
      <c r="E44" s="139">
        <v>263754.49</v>
      </c>
      <c r="F44" s="139">
        <v>265096.78</v>
      </c>
      <c r="G44" s="40">
        <v>1342.3</v>
      </c>
      <c r="H44" s="40">
        <v>106367.39</v>
      </c>
      <c r="I44" s="40">
        <v>371464.17</v>
      </c>
      <c r="K44" s="46"/>
    </row>
    <row r="45" spans="1:11" ht="15">
      <c r="A45" s="63">
        <v>14</v>
      </c>
      <c r="C45" s="31" t="s">
        <v>289</v>
      </c>
      <c r="D45" s="164" t="s">
        <v>288</v>
      </c>
      <c r="E45" s="139">
        <v>112372.12</v>
      </c>
      <c r="F45" s="139">
        <v>138649.73</v>
      </c>
      <c r="G45" s="40">
        <v>26277.62</v>
      </c>
      <c r="H45" s="40">
        <v>221760.13</v>
      </c>
      <c r="I45" s="40">
        <v>360409.86</v>
      </c>
      <c r="K45" s="46"/>
    </row>
    <row r="46" spans="1:11" ht="15">
      <c r="A46" s="63">
        <v>1</v>
      </c>
      <c r="C46" s="31" t="s">
        <v>305</v>
      </c>
      <c r="D46" s="164" t="s">
        <v>304</v>
      </c>
      <c r="E46" s="139">
        <v>28088.36</v>
      </c>
      <c r="F46" s="139">
        <v>140315.97</v>
      </c>
      <c r="G46" s="40">
        <v>112227.61</v>
      </c>
      <c r="H46" s="40">
        <v>199238.31</v>
      </c>
      <c r="I46" s="40">
        <v>339554.28</v>
      </c>
      <c r="K46" s="46"/>
    </row>
    <row r="47" spans="1:11" ht="15">
      <c r="A47" s="63">
        <v>7</v>
      </c>
      <c r="C47" s="31" t="s">
        <v>315</v>
      </c>
      <c r="D47" s="164" t="s">
        <v>314</v>
      </c>
      <c r="E47" s="139">
        <v>265654.04</v>
      </c>
      <c r="F47" s="139">
        <v>264418.22</v>
      </c>
      <c r="G47" s="40">
        <v>-1235.82</v>
      </c>
      <c r="H47" s="40">
        <v>40414.63</v>
      </c>
      <c r="I47" s="40">
        <v>304832.85</v>
      </c>
      <c r="K47" s="46"/>
    </row>
    <row r="48" spans="1:11" ht="15">
      <c r="A48" s="63">
        <v>4</v>
      </c>
      <c r="C48" s="31" t="s">
        <v>309</v>
      </c>
      <c r="D48" s="164" t="s">
        <v>308</v>
      </c>
      <c r="E48" s="139">
        <v>6262.68</v>
      </c>
      <c r="F48" s="139">
        <v>249254.62</v>
      </c>
      <c r="G48" s="40">
        <v>242991.94</v>
      </c>
      <c r="H48" s="40">
        <v>31468.09</v>
      </c>
      <c r="I48" s="40">
        <v>280722.72</v>
      </c>
      <c r="K48" s="46"/>
    </row>
    <row r="49" spans="1:11" ht="15">
      <c r="A49" s="63"/>
      <c r="C49" s="31" t="s">
        <v>341</v>
      </c>
      <c r="D49" s="164" t="s">
        <v>340</v>
      </c>
      <c r="E49" s="139">
        <v>240626.48</v>
      </c>
      <c r="F49" s="139">
        <v>240891.2</v>
      </c>
      <c r="G49" s="40">
        <v>264.73</v>
      </c>
      <c r="H49" s="40">
        <v>26376.29</v>
      </c>
      <c r="I49" s="40">
        <v>267267.49</v>
      </c>
      <c r="K49" s="46"/>
    </row>
    <row r="50" spans="1:11" ht="15">
      <c r="A50" s="63"/>
      <c r="C50" s="31" t="s">
        <v>379</v>
      </c>
      <c r="D50" s="164" t="s">
        <v>378</v>
      </c>
      <c r="E50" s="139">
        <v>241126.82</v>
      </c>
      <c r="F50" s="139">
        <v>251858.22</v>
      </c>
      <c r="G50" s="40">
        <v>10731.4</v>
      </c>
      <c r="H50" s="40">
        <v>9076</v>
      </c>
      <c r="I50" s="40">
        <v>260934.23</v>
      </c>
      <c r="K50" s="46"/>
    </row>
    <row r="51" spans="1:11" ht="15">
      <c r="A51" s="63"/>
      <c r="C51" s="31" t="s">
        <v>381</v>
      </c>
      <c r="D51" s="164" t="s">
        <v>380</v>
      </c>
      <c r="E51" s="139">
        <v>241631.2</v>
      </c>
      <c r="F51" s="139">
        <v>241706.1</v>
      </c>
      <c r="G51" s="40">
        <v>74.9</v>
      </c>
      <c r="H51" s="40">
        <v>1637.52</v>
      </c>
      <c r="I51" s="40">
        <v>243343.62</v>
      </c>
      <c r="K51" s="46"/>
    </row>
    <row r="52" spans="1:11" ht="15">
      <c r="A52" s="63"/>
      <c r="C52" s="31" t="s">
        <v>355</v>
      </c>
      <c r="D52" s="164" t="s">
        <v>354</v>
      </c>
      <c r="E52" s="139">
        <v>21746.03</v>
      </c>
      <c r="F52" s="139">
        <v>171532.13</v>
      </c>
      <c r="G52" s="40">
        <v>149786.1</v>
      </c>
      <c r="H52" s="40">
        <v>64016.6</v>
      </c>
      <c r="I52" s="40">
        <v>235548.74</v>
      </c>
      <c r="K52" s="46"/>
    </row>
    <row r="53" spans="1:11" ht="15">
      <c r="A53" s="63"/>
      <c r="C53" s="31" t="s">
        <v>313</v>
      </c>
      <c r="D53" s="164" t="s">
        <v>312</v>
      </c>
      <c r="E53" s="139">
        <v>205801.5</v>
      </c>
      <c r="F53" s="139">
        <v>205774.03</v>
      </c>
      <c r="G53" s="40">
        <v>-27.48</v>
      </c>
      <c r="H53" s="40">
        <v>81.8</v>
      </c>
      <c r="I53" s="40">
        <v>205855.83</v>
      </c>
      <c r="K53" s="46"/>
    </row>
    <row r="54" spans="1:11" ht="15">
      <c r="A54" s="63"/>
      <c r="C54" s="31" t="s">
        <v>363</v>
      </c>
      <c r="D54" s="164" t="s">
        <v>362</v>
      </c>
      <c r="E54" s="139">
        <v>66608.4</v>
      </c>
      <c r="F54" s="139">
        <v>70866.25</v>
      </c>
      <c r="G54" s="40">
        <v>4257.85</v>
      </c>
      <c r="H54" s="40">
        <v>127251.72</v>
      </c>
      <c r="I54" s="40">
        <v>198117.97</v>
      </c>
      <c r="K54" s="46"/>
    </row>
    <row r="55" spans="1:11" ht="15">
      <c r="A55" s="63"/>
      <c r="C55" s="31" t="s">
        <v>337</v>
      </c>
      <c r="D55" s="164" t="s">
        <v>336</v>
      </c>
      <c r="E55" s="139">
        <v>82459.26</v>
      </c>
      <c r="F55" s="139">
        <v>135460.02</v>
      </c>
      <c r="G55" s="40">
        <v>53000.76</v>
      </c>
      <c r="H55" s="40">
        <v>55424.97</v>
      </c>
      <c r="I55" s="40">
        <v>190884.99</v>
      </c>
      <c r="K55" s="46"/>
    </row>
    <row r="56" spans="1:11" ht="15">
      <c r="A56" s="63"/>
      <c r="C56" s="31" t="s">
        <v>347</v>
      </c>
      <c r="D56" s="164" t="s">
        <v>346</v>
      </c>
      <c r="E56" s="139">
        <v>174489.8</v>
      </c>
      <c r="F56" s="139">
        <v>174501.95</v>
      </c>
      <c r="G56" s="40">
        <v>12.15</v>
      </c>
      <c r="H56" s="40">
        <v>12323.08</v>
      </c>
      <c r="I56" s="40">
        <v>186825.03</v>
      </c>
      <c r="K56" s="46"/>
    </row>
    <row r="57" spans="1:11" ht="15">
      <c r="A57" s="63"/>
      <c r="C57" s="31" t="s">
        <v>277</v>
      </c>
      <c r="D57" s="164" t="s">
        <v>276</v>
      </c>
      <c r="E57" s="139">
        <v>48881.32</v>
      </c>
      <c r="F57" s="139">
        <v>95809.65</v>
      </c>
      <c r="G57" s="40">
        <v>46928.33</v>
      </c>
      <c r="H57" s="40">
        <v>87919.4</v>
      </c>
      <c r="I57" s="40">
        <v>183729.05</v>
      </c>
      <c r="K57" s="46"/>
    </row>
    <row r="58" spans="1:11" ht="15">
      <c r="A58" s="63"/>
      <c r="C58" s="31" t="s">
        <v>383</v>
      </c>
      <c r="D58" s="164" t="s">
        <v>382</v>
      </c>
      <c r="E58" s="139">
        <v>178080.86</v>
      </c>
      <c r="F58" s="139">
        <v>178080.99</v>
      </c>
      <c r="G58" s="40">
        <v>0.13</v>
      </c>
      <c r="H58" s="40">
        <v>289.82</v>
      </c>
      <c r="I58" s="40">
        <v>178370.82</v>
      </c>
      <c r="K58" s="46"/>
    </row>
    <row r="59" spans="1:11" ht="15">
      <c r="A59" s="63"/>
      <c r="C59" s="31" t="s">
        <v>345</v>
      </c>
      <c r="D59" s="164" t="s">
        <v>344</v>
      </c>
      <c r="E59" s="139">
        <v>110894.67</v>
      </c>
      <c r="F59" s="139">
        <v>110947.03</v>
      </c>
      <c r="G59" s="40">
        <v>52.36</v>
      </c>
      <c r="H59" s="40">
        <v>47645.63</v>
      </c>
      <c r="I59" s="40">
        <v>158592.65</v>
      </c>
      <c r="K59" s="46"/>
    </row>
    <row r="60" spans="1:11" ht="15">
      <c r="A60" s="63"/>
      <c r="C60" s="31" t="s">
        <v>353</v>
      </c>
      <c r="D60" s="164" t="s">
        <v>352</v>
      </c>
      <c r="E60" s="139">
        <v>33820.32</v>
      </c>
      <c r="F60" s="139">
        <v>85161.94</v>
      </c>
      <c r="G60" s="40">
        <v>51341.62</v>
      </c>
      <c r="H60" s="40">
        <v>69218.42</v>
      </c>
      <c r="I60" s="40">
        <v>154380.36</v>
      </c>
      <c r="K60" s="46"/>
    </row>
    <row r="61" spans="1:11" ht="15">
      <c r="A61" s="63"/>
      <c r="C61" s="31" t="s">
        <v>369</v>
      </c>
      <c r="D61" s="164" t="s">
        <v>368</v>
      </c>
      <c r="E61" s="139">
        <v>71298.86</v>
      </c>
      <c r="F61" s="139">
        <v>91064.05</v>
      </c>
      <c r="G61" s="40">
        <v>19765.18</v>
      </c>
      <c r="H61" s="40">
        <v>61546.19</v>
      </c>
      <c r="I61" s="40">
        <v>152610.24</v>
      </c>
      <c r="K61" s="46"/>
    </row>
    <row r="62" spans="1:11" ht="15">
      <c r="A62" s="63"/>
      <c r="C62" s="31" t="s">
        <v>339</v>
      </c>
      <c r="D62" s="164" t="s">
        <v>338</v>
      </c>
      <c r="E62" s="139">
        <v>96234.35</v>
      </c>
      <c r="F62" s="139">
        <v>129088.02</v>
      </c>
      <c r="G62" s="40">
        <v>32853.67</v>
      </c>
      <c r="H62" s="40">
        <v>13439.44</v>
      </c>
      <c r="I62" s="40">
        <v>142527.46</v>
      </c>
      <c r="K62" s="46"/>
    </row>
    <row r="63" spans="1:11" ht="15">
      <c r="A63" s="63"/>
      <c r="C63" s="31" t="s">
        <v>47</v>
      </c>
      <c r="D63" s="164" t="s">
        <v>271</v>
      </c>
      <c r="E63" s="139">
        <v>52198.65</v>
      </c>
      <c r="F63" s="139">
        <v>8769.38</v>
      </c>
      <c r="G63" s="40">
        <v>-43429.27</v>
      </c>
      <c r="H63" s="40">
        <v>122157.27</v>
      </c>
      <c r="I63" s="40">
        <v>130926.65</v>
      </c>
      <c r="K63" s="46"/>
    </row>
    <row r="64" spans="1:11" ht="15">
      <c r="A64" s="63">
        <v>15</v>
      </c>
      <c r="C64" s="31" t="s">
        <v>270</v>
      </c>
      <c r="D64" s="164" t="s">
        <v>269</v>
      </c>
      <c r="E64" s="139">
        <v>63359.59</v>
      </c>
      <c r="F64" s="139">
        <v>61730.39</v>
      </c>
      <c r="G64" s="40">
        <v>-1629.2</v>
      </c>
      <c r="H64" s="40">
        <v>16142.81</v>
      </c>
      <c r="I64" s="40">
        <v>77873.2</v>
      </c>
      <c r="K64" s="46"/>
    </row>
    <row r="65" spans="1:11" ht="15">
      <c r="A65" s="63"/>
      <c r="C65" s="31" t="s">
        <v>361</v>
      </c>
      <c r="D65" s="164" t="s">
        <v>360</v>
      </c>
      <c r="E65" s="139">
        <v>39319.39</v>
      </c>
      <c r="F65" s="139">
        <v>41462.55</v>
      </c>
      <c r="G65" s="40">
        <v>2143.15</v>
      </c>
      <c r="H65" s="40">
        <v>16794.83</v>
      </c>
      <c r="I65" s="40">
        <v>58257.38</v>
      </c>
      <c r="K65" s="46"/>
    </row>
    <row r="66" spans="1:11" ht="15">
      <c r="A66" s="63"/>
      <c r="C66" s="31" t="s">
        <v>268</v>
      </c>
      <c r="D66" s="164" t="s">
        <v>267</v>
      </c>
      <c r="E66" s="139">
        <v>25695.52</v>
      </c>
      <c r="F66" s="139">
        <v>46072.87</v>
      </c>
      <c r="G66" s="40">
        <v>20377.36</v>
      </c>
      <c r="H66" s="40">
        <v>2618.84</v>
      </c>
      <c r="I66" s="40">
        <v>48691.72</v>
      </c>
      <c r="K66" s="46"/>
    </row>
    <row r="67" spans="1:11" ht="15">
      <c r="A67" s="63"/>
      <c r="C67" s="31" t="s">
        <v>385</v>
      </c>
      <c r="D67" s="164" t="s">
        <v>384</v>
      </c>
      <c r="E67" s="139">
        <v>30249.64</v>
      </c>
      <c r="F67" s="139">
        <v>36594.68</v>
      </c>
      <c r="G67" s="40">
        <v>6345.04</v>
      </c>
      <c r="H67" s="40">
        <v>983.02</v>
      </c>
      <c r="I67" s="40">
        <v>37577.7</v>
      </c>
      <c r="K67" s="46"/>
    </row>
    <row r="68" spans="1:11" ht="15">
      <c r="A68" s="63"/>
      <c r="C68" s="31" t="s">
        <v>349</v>
      </c>
      <c r="D68" s="164" t="s">
        <v>348</v>
      </c>
      <c r="E68" s="139">
        <v>22967.2</v>
      </c>
      <c r="F68" s="139">
        <v>23992.3</v>
      </c>
      <c r="G68" s="40">
        <v>1025.1</v>
      </c>
      <c r="H68" s="40">
        <v>11550.49</v>
      </c>
      <c r="I68" s="40">
        <v>35542.79</v>
      </c>
      <c r="K68" s="46"/>
    </row>
    <row r="69" spans="1:11" ht="15">
      <c r="A69" s="63"/>
      <c r="C69" s="31" t="s">
        <v>333</v>
      </c>
      <c r="D69" s="164" t="s">
        <v>332</v>
      </c>
      <c r="E69" s="139">
        <v>25333.33</v>
      </c>
      <c r="F69" s="139">
        <v>25334.14</v>
      </c>
      <c r="G69" s="40">
        <v>0.81</v>
      </c>
      <c r="H69" s="40">
        <v>7584.01</v>
      </c>
      <c r="I69" s="40">
        <v>32918.15</v>
      </c>
      <c r="K69" s="46"/>
    </row>
    <row r="70" spans="1:11" ht="15">
      <c r="A70" s="63">
        <v>9</v>
      </c>
      <c r="C70" s="31" t="s">
        <v>359</v>
      </c>
      <c r="D70" s="164" t="s">
        <v>358</v>
      </c>
      <c r="E70" s="139">
        <v>322.96</v>
      </c>
      <c r="F70" s="139">
        <v>2306.39</v>
      </c>
      <c r="G70" s="40">
        <v>1983.43</v>
      </c>
      <c r="H70" s="40">
        <v>23875.02</v>
      </c>
      <c r="I70" s="40">
        <v>26181.41</v>
      </c>
      <c r="K70" s="46"/>
    </row>
    <row r="71" spans="1:11" ht="15">
      <c r="A71" s="63"/>
      <c r="C71" s="31" t="s">
        <v>281</v>
      </c>
      <c r="D71" s="164" t="s">
        <v>280</v>
      </c>
      <c r="E71" s="139">
        <v>21885.04</v>
      </c>
      <c r="F71" s="139">
        <v>14378.82</v>
      </c>
      <c r="G71" s="40">
        <v>-7506.22</v>
      </c>
      <c r="H71" s="40">
        <v>9515.22</v>
      </c>
      <c r="I71" s="40">
        <v>23894.04</v>
      </c>
      <c r="K71" s="46"/>
    </row>
    <row r="72" spans="1:11" ht="15">
      <c r="A72" s="63"/>
      <c r="C72" s="31" t="s">
        <v>389</v>
      </c>
      <c r="D72" s="164" t="s">
        <v>388</v>
      </c>
      <c r="E72" s="139">
        <v>8115.28</v>
      </c>
      <c r="F72" s="139">
        <v>8115.28</v>
      </c>
      <c r="G72" s="40">
        <v>0</v>
      </c>
      <c r="H72" s="40">
        <v>0.03</v>
      </c>
      <c r="I72" s="40">
        <v>8115.31</v>
      </c>
      <c r="K72" s="46"/>
    </row>
    <row r="73" spans="1:11" ht="15">
      <c r="A73" s="63"/>
      <c r="C73" s="31" t="s">
        <v>365</v>
      </c>
      <c r="D73" s="164" t="s">
        <v>364</v>
      </c>
      <c r="E73" s="139">
        <v>4245.25</v>
      </c>
      <c r="F73" s="139">
        <v>4246.78</v>
      </c>
      <c r="G73" s="40">
        <v>1.52</v>
      </c>
      <c r="H73" s="40">
        <v>3277.95</v>
      </c>
      <c r="I73" s="40">
        <v>7524.73</v>
      </c>
      <c r="K73" s="46"/>
    </row>
    <row r="74" spans="1:11" ht="15">
      <c r="A74" s="63"/>
      <c r="C74" s="33" t="s">
        <v>391</v>
      </c>
      <c r="D74" s="165" t="s">
        <v>390</v>
      </c>
      <c r="E74" s="140">
        <v>0</v>
      </c>
      <c r="F74" s="140">
        <v>0</v>
      </c>
      <c r="G74" s="42">
        <v>0</v>
      </c>
      <c r="H74" s="42">
        <v>737.1</v>
      </c>
      <c r="I74" s="42">
        <v>737.1</v>
      </c>
      <c r="K74" s="46"/>
    </row>
    <row r="75" ht="15">
      <c r="D75" s="166"/>
    </row>
    <row r="77" spans="3:9" ht="15">
      <c r="C77" s="43"/>
      <c r="D77" s="43"/>
      <c r="E77" s="111"/>
      <c r="F77" s="111"/>
      <c r="G77" s="111"/>
      <c r="H77" s="111"/>
      <c r="I77" s="111"/>
    </row>
  </sheetData>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799847602844"/>
  </sheetPr>
  <dimension ref="A1:K77"/>
  <sheetViews>
    <sheetView showGridLines="0" zoomScale="90" zoomScaleNormal="90" workbookViewId="0" topLeftCell="A46"/>
  </sheetViews>
  <sheetFormatPr defaultColWidth="9.140625" defaultRowHeight="15"/>
  <cols>
    <col min="1" max="1" width="3.8515625" style="0" customWidth="1"/>
    <col min="3" max="3" width="101.28125" style="0" customWidth="1"/>
    <col min="4" max="4" width="12.00390625" style="0" bestFit="1" customWidth="1"/>
    <col min="5" max="9" width="24.7109375" style="0" customWidth="1"/>
    <col min="10" max="11" width="2.8515625" style="0" customWidth="1"/>
  </cols>
  <sheetData>
    <row r="1" ht="15">
      <c r="A1" s="6" t="s">
        <v>397</v>
      </c>
    </row>
    <row r="2" spans="2:3" ht="15">
      <c r="B2" s="23" t="s">
        <v>399</v>
      </c>
      <c r="C2" t="str">
        <f>env_ac_pefafp!D13</f>
        <v>2018</v>
      </c>
    </row>
    <row r="3" spans="2:3" ht="15">
      <c r="B3" s="23" t="s">
        <v>208</v>
      </c>
      <c r="C3" s="24" t="s">
        <v>207</v>
      </c>
    </row>
    <row r="4" spans="2:3" ht="15">
      <c r="B4" s="23" t="s">
        <v>204</v>
      </c>
      <c r="C4" s="6" t="str">
        <f>env_ac_pefafp!A1</f>
        <v>'Domestic energy footprints' of goods and services deliverd to main categories of final uses</v>
      </c>
    </row>
    <row r="5" spans="2:3" ht="15">
      <c r="B5" s="23" t="s">
        <v>205</v>
      </c>
      <c r="C5" s="6" t="str">
        <f>"European Union ("&amp;C3&amp;"), "&amp;C2&amp;", Terajoule"</f>
        <v>European Union (EU-27), 2018, Terajoule</v>
      </c>
    </row>
    <row r="8" spans="3:9" ht="15">
      <c r="C8" s="29" t="s">
        <v>432</v>
      </c>
      <c r="D8" s="28"/>
      <c r="E8" s="141" t="s">
        <v>398</v>
      </c>
      <c r="F8" s="167"/>
      <c r="G8" s="28"/>
      <c r="H8" s="28"/>
      <c r="I8" s="28"/>
    </row>
    <row r="9" spans="1:9" ht="15">
      <c r="A9" s="63">
        <v>1</v>
      </c>
      <c r="C9" s="27" t="s">
        <v>9</v>
      </c>
      <c r="D9" s="30" t="s">
        <v>431</v>
      </c>
      <c r="E9" s="136" t="str">
        <f>env_ac_pefafp!E18</f>
        <v>Final consumption expediture</v>
      </c>
      <c r="F9" s="136" t="str">
        <f>env_ac_pefafp!F18</f>
        <v>Final consumption expediture and Gross Capital formation</v>
      </c>
      <c r="G9" s="30" t="str">
        <f>env_ac_pefafp!G18</f>
        <v>Gross Capital formation</v>
      </c>
      <c r="H9" s="30" t="str">
        <f>env_ac_pefafp!H18</f>
        <v>Exports of goods and services</v>
      </c>
      <c r="I9" s="30" t="str">
        <f>env_ac_pefafp!I18</f>
        <v>Total final use</v>
      </c>
    </row>
    <row r="10" spans="1:11" ht="15">
      <c r="A10" s="63">
        <v>2</v>
      </c>
      <c r="C10" s="35" t="str">
        <f>env_ac_pefafp!D19</f>
        <v>Total CPA products</v>
      </c>
      <c r="D10" s="162" t="str">
        <f>env_ac_pefafp!C19</f>
        <v>TOTAL</v>
      </c>
      <c r="E10" s="137">
        <f>env_ac_pefafp!E19</f>
        <v>27968055.08</v>
      </c>
      <c r="F10" s="137">
        <f>env_ac_pefafp!F19</f>
        <v>35549722.44</v>
      </c>
      <c r="G10" s="39">
        <f>env_ac_pefafp!G19</f>
        <v>7581667.36</v>
      </c>
      <c r="H10" s="39">
        <f>env_ac_pefafp!H19</f>
        <v>11366648.13</v>
      </c>
      <c r="I10" s="39">
        <f>env_ac_pefafp!I19</f>
        <v>46916370.56</v>
      </c>
      <c r="K10" s="46"/>
    </row>
    <row r="11" spans="1:11" ht="15">
      <c r="A11" s="63">
        <v>3</v>
      </c>
      <c r="C11" s="37" t="str">
        <f>env_ac_pefafp!D20</f>
        <v>Products of agriculture, hunting and related services</v>
      </c>
      <c r="D11" s="163" t="str">
        <f>env_ac_pefafp!C20</f>
        <v>CPA_A01</v>
      </c>
      <c r="E11" s="138">
        <f>env_ac_pefafp!E20</f>
        <v>567751.69</v>
      </c>
      <c r="F11" s="138">
        <f>env_ac_pefafp!F20</f>
        <v>615834.42</v>
      </c>
      <c r="G11" s="41">
        <f>env_ac_pefafp!G20</f>
        <v>48082.73</v>
      </c>
      <c r="H11" s="41">
        <f>env_ac_pefafp!H20</f>
        <v>147650.11</v>
      </c>
      <c r="I11" s="41">
        <f>env_ac_pefafp!I20</f>
        <v>763484.53</v>
      </c>
      <c r="K11" s="46"/>
    </row>
    <row r="12" spans="1:11" ht="15">
      <c r="A12" s="63">
        <v>4</v>
      </c>
      <c r="C12" s="31" t="str">
        <f>env_ac_pefafp!D21</f>
        <v>Products of forestry, logging and related services</v>
      </c>
      <c r="D12" s="164" t="str">
        <f>env_ac_pefafp!C21</f>
        <v>CPA_A02</v>
      </c>
      <c r="E12" s="139">
        <f>env_ac_pefafp!E21</f>
        <v>25695.52</v>
      </c>
      <c r="F12" s="139">
        <f>env_ac_pefafp!F21</f>
        <v>46072.87</v>
      </c>
      <c r="G12" s="40">
        <f>env_ac_pefafp!G21</f>
        <v>20377.36</v>
      </c>
      <c r="H12" s="40">
        <f>env_ac_pefafp!H21</f>
        <v>2618.84</v>
      </c>
      <c r="I12" s="40">
        <f>env_ac_pefafp!I21</f>
        <v>48691.72</v>
      </c>
      <c r="K12" s="46"/>
    </row>
    <row r="13" spans="1:11" ht="15">
      <c r="A13" s="63">
        <v>5</v>
      </c>
      <c r="C13" s="31" t="str">
        <f>env_ac_pefafp!D22</f>
        <v>Fish and other fishing products; aquaculture products; support services to fishing</v>
      </c>
      <c r="D13" s="164" t="str">
        <f>env_ac_pefafp!C22</f>
        <v>CPA_A03</v>
      </c>
      <c r="E13" s="139">
        <f>env_ac_pefafp!E22</f>
        <v>63359.59</v>
      </c>
      <c r="F13" s="139">
        <f>env_ac_pefafp!F22</f>
        <v>61730.39</v>
      </c>
      <c r="G13" s="40">
        <f>env_ac_pefafp!G22</f>
        <v>-1629.2</v>
      </c>
      <c r="H13" s="40">
        <f>env_ac_pefafp!H22</f>
        <v>16142.81</v>
      </c>
      <c r="I13" s="40">
        <f>env_ac_pefafp!I22</f>
        <v>77873.2</v>
      </c>
      <c r="K13" s="46"/>
    </row>
    <row r="14" spans="1:11" ht="15">
      <c r="A14" s="63">
        <v>6</v>
      </c>
      <c r="C14" s="31" t="str">
        <f>env_ac_pefafp!D23</f>
        <v>Mining and quarrying</v>
      </c>
      <c r="D14" s="164" t="str">
        <f>env_ac_pefafp!C23</f>
        <v>CPA_B</v>
      </c>
      <c r="E14" s="139">
        <f>env_ac_pefafp!E23</f>
        <v>52198.65</v>
      </c>
      <c r="F14" s="139">
        <f>env_ac_pefafp!F23</f>
        <v>8769.38</v>
      </c>
      <c r="G14" s="40">
        <f>env_ac_pefafp!G23</f>
        <v>-43429.27</v>
      </c>
      <c r="H14" s="40">
        <f>env_ac_pefafp!H23</f>
        <v>122157.27</v>
      </c>
      <c r="I14" s="40">
        <f>env_ac_pefafp!I23</f>
        <v>130926.65</v>
      </c>
      <c r="K14" s="46"/>
    </row>
    <row r="15" spans="1:11" ht="15">
      <c r="A15" s="63">
        <v>7</v>
      </c>
      <c r="C15" s="31" t="str">
        <f>env_ac_pefafp!D24</f>
        <v>Food, beverages and tobacco products</v>
      </c>
      <c r="D15" s="164" t="str">
        <f>env_ac_pefafp!C24</f>
        <v>CPA_C10-12</v>
      </c>
      <c r="E15" s="139">
        <f>env_ac_pefafp!E24</f>
        <v>2508451.64</v>
      </c>
      <c r="F15" s="139">
        <f>env_ac_pefafp!F24</f>
        <v>2596654.42</v>
      </c>
      <c r="G15" s="40">
        <f>env_ac_pefafp!G24</f>
        <v>88202.77</v>
      </c>
      <c r="H15" s="40">
        <f>env_ac_pefafp!H24</f>
        <v>505371.37</v>
      </c>
      <c r="I15" s="40">
        <f>env_ac_pefafp!I24</f>
        <v>3102025.79</v>
      </c>
      <c r="K15" s="46"/>
    </row>
    <row r="16" spans="1:11" ht="15">
      <c r="A16" s="63">
        <v>8</v>
      </c>
      <c r="C16" s="31" t="str">
        <f>env_ac_pefafp!D25</f>
        <v>Textiles, wearing apparel, leather and related products</v>
      </c>
      <c r="D16" s="164" t="str">
        <f>env_ac_pefafp!C25</f>
        <v>CPA_C13-15</v>
      </c>
      <c r="E16" s="139">
        <f>env_ac_pefafp!E25</f>
        <v>287431.31</v>
      </c>
      <c r="F16" s="139">
        <f>env_ac_pefafp!F25</f>
        <v>302274.32</v>
      </c>
      <c r="G16" s="40">
        <f>env_ac_pefafp!G25</f>
        <v>14843</v>
      </c>
      <c r="H16" s="40">
        <f>env_ac_pefafp!H25</f>
        <v>170764.05</v>
      </c>
      <c r="I16" s="40">
        <f>env_ac_pefafp!I25</f>
        <v>473038.37</v>
      </c>
      <c r="K16" s="46"/>
    </row>
    <row r="17" spans="1:11" ht="15">
      <c r="A17" s="63">
        <v>9</v>
      </c>
      <c r="C17" s="31" t="str">
        <f>env_ac_pefafp!D26</f>
        <v>Wood and products of wood and cork, except furniture; articles of straw and plaiting materials</v>
      </c>
      <c r="D17" s="164" t="str">
        <f>env_ac_pefafp!C26</f>
        <v>CPA_C16</v>
      </c>
      <c r="E17" s="139">
        <f>env_ac_pefafp!E26</f>
        <v>48881.32</v>
      </c>
      <c r="F17" s="139">
        <f>env_ac_pefafp!F26</f>
        <v>95809.65</v>
      </c>
      <c r="G17" s="40">
        <f>env_ac_pefafp!G26</f>
        <v>46928.33</v>
      </c>
      <c r="H17" s="40">
        <f>env_ac_pefafp!H26</f>
        <v>87919.4</v>
      </c>
      <c r="I17" s="40">
        <f>env_ac_pefafp!I26</f>
        <v>183729.05</v>
      </c>
      <c r="K17" s="46"/>
    </row>
    <row r="18" spans="1:11" ht="15">
      <c r="A18" s="63">
        <v>10</v>
      </c>
      <c r="C18" s="31" t="str">
        <f>env_ac_pefafp!D27</f>
        <v>Paper and paper products</v>
      </c>
      <c r="D18" s="164" t="str">
        <f>env_ac_pefafp!C27</f>
        <v>CPA_C17</v>
      </c>
      <c r="E18" s="139">
        <f>env_ac_pefafp!E27</f>
        <v>289864.8</v>
      </c>
      <c r="F18" s="139">
        <f>env_ac_pefafp!F27</f>
        <v>256703.52</v>
      </c>
      <c r="G18" s="40">
        <f>env_ac_pefafp!G27</f>
        <v>-33161.28</v>
      </c>
      <c r="H18" s="40">
        <f>env_ac_pefafp!H27</f>
        <v>339066.9</v>
      </c>
      <c r="I18" s="40">
        <f>env_ac_pefafp!I27</f>
        <v>595770.43</v>
      </c>
      <c r="K18" s="46"/>
    </row>
    <row r="19" spans="1:11" ht="15">
      <c r="A19" s="63">
        <v>11</v>
      </c>
      <c r="C19" s="31" t="str">
        <f>env_ac_pefafp!D28</f>
        <v>Printing and recording services</v>
      </c>
      <c r="D19" s="164" t="str">
        <f>env_ac_pefafp!C28</f>
        <v>CPA_C18</v>
      </c>
      <c r="E19" s="139">
        <f>env_ac_pefafp!E28</f>
        <v>21885.04</v>
      </c>
      <c r="F19" s="139">
        <f>env_ac_pefafp!F28</f>
        <v>14378.82</v>
      </c>
      <c r="G19" s="40">
        <f>env_ac_pefafp!G28</f>
        <v>-7506.22</v>
      </c>
      <c r="H19" s="40">
        <f>env_ac_pefafp!H28</f>
        <v>9515.22</v>
      </c>
      <c r="I19" s="40">
        <f>env_ac_pefafp!I28</f>
        <v>23894.04</v>
      </c>
      <c r="K19" s="46"/>
    </row>
    <row r="20" spans="1:11" ht="15">
      <c r="A20" s="63">
        <v>12</v>
      </c>
      <c r="C20" s="31" t="str">
        <f>env_ac_pefafp!D29</f>
        <v>Coke and refined petroleum products</v>
      </c>
      <c r="D20" s="164" t="str">
        <f>env_ac_pefafp!C29</f>
        <v>CPA_C19</v>
      </c>
      <c r="E20" s="139">
        <f>env_ac_pefafp!E29</f>
        <v>940905.57</v>
      </c>
      <c r="F20" s="139">
        <f>env_ac_pefafp!F29</f>
        <v>942332.22</v>
      </c>
      <c r="G20" s="40">
        <f>env_ac_pefafp!G29</f>
        <v>1426.65</v>
      </c>
      <c r="H20" s="40">
        <f>env_ac_pefafp!H29</f>
        <v>679290.15</v>
      </c>
      <c r="I20" s="40">
        <f>env_ac_pefafp!I29</f>
        <v>1621622.37</v>
      </c>
      <c r="K20" s="46"/>
    </row>
    <row r="21" spans="1:11" ht="15">
      <c r="A21" s="63">
        <v>13</v>
      </c>
      <c r="C21" s="31" t="str">
        <f>env_ac_pefafp!D30</f>
        <v>Chemicals and chemical products</v>
      </c>
      <c r="D21" s="164" t="str">
        <f>env_ac_pefafp!C30</f>
        <v>CPA_C20</v>
      </c>
      <c r="E21" s="139">
        <f>env_ac_pefafp!E30</f>
        <v>567101.73</v>
      </c>
      <c r="F21" s="139">
        <f>env_ac_pefafp!F30</f>
        <v>582366.33</v>
      </c>
      <c r="G21" s="40">
        <f>env_ac_pefafp!G30</f>
        <v>15264.6</v>
      </c>
      <c r="H21" s="40">
        <f>env_ac_pefafp!H30</f>
        <v>1935621.05</v>
      </c>
      <c r="I21" s="40">
        <f>env_ac_pefafp!I30</f>
        <v>2517987.38</v>
      </c>
      <c r="K21" s="46"/>
    </row>
    <row r="22" spans="1:11" ht="15">
      <c r="A22" s="63">
        <v>14</v>
      </c>
      <c r="C22" s="31" t="str">
        <f>env_ac_pefafp!D31</f>
        <v>Basic pharmaceutical products and pharmaceutical preparations</v>
      </c>
      <c r="D22" s="164" t="str">
        <f>env_ac_pefafp!C31</f>
        <v>CPA_C21</v>
      </c>
      <c r="E22" s="139">
        <f>env_ac_pefafp!E31</f>
        <v>265217.33</v>
      </c>
      <c r="F22" s="139">
        <f>env_ac_pefafp!F31</f>
        <v>176590.98</v>
      </c>
      <c r="G22" s="40">
        <f>env_ac_pefafp!G31</f>
        <v>-88626.35</v>
      </c>
      <c r="H22" s="40">
        <f>env_ac_pefafp!H31</f>
        <v>385969.33</v>
      </c>
      <c r="I22" s="40">
        <f>env_ac_pefafp!I31</f>
        <v>562560.32</v>
      </c>
      <c r="K22" s="46"/>
    </row>
    <row r="23" spans="1:11" ht="15">
      <c r="A23" s="63">
        <v>15</v>
      </c>
      <c r="C23" s="31" t="str">
        <f>env_ac_pefafp!D32</f>
        <v>Rubber and plastic products</v>
      </c>
      <c r="D23" s="164" t="str">
        <f>env_ac_pefafp!C32</f>
        <v>CPA_C22</v>
      </c>
      <c r="E23" s="139">
        <f>env_ac_pefafp!E32</f>
        <v>112372.12</v>
      </c>
      <c r="F23" s="139">
        <f>env_ac_pefafp!F32</f>
        <v>138649.73</v>
      </c>
      <c r="G23" s="40">
        <f>env_ac_pefafp!G32</f>
        <v>26277.62</v>
      </c>
      <c r="H23" s="40">
        <f>env_ac_pefafp!H32</f>
        <v>221760.13</v>
      </c>
      <c r="I23" s="40">
        <f>env_ac_pefafp!I32</f>
        <v>360409.86</v>
      </c>
      <c r="K23" s="46"/>
    </row>
    <row r="24" spans="1:11" ht="15">
      <c r="A24" s="63">
        <v>16</v>
      </c>
      <c r="C24" s="31" t="str">
        <f>env_ac_pefafp!D33</f>
        <v>Other non-metallic mineral products</v>
      </c>
      <c r="D24" s="164" t="str">
        <f>env_ac_pefafp!C33</f>
        <v>CPA_C23</v>
      </c>
      <c r="E24" s="139">
        <f>env_ac_pefafp!E33</f>
        <v>154115.97</v>
      </c>
      <c r="F24" s="139">
        <f>env_ac_pefafp!F33</f>
        <v>174116.93</v>
      </c>
      <c r="G24" s="40">
        <f>env_ac_pefafp!G33</f>
        <v>20000.96</v>
      </c>
      <c r="H24" s="40">
        <f>env_ac_pefafp!H33</f>
        <v>253971.9</v>
      </c>
      <c r="I24" s="40">
        <f>env_ac_pefafp!I33</f>
        <v>428088.83</v>
      </c>
      <c r="K24" s="46"/>
    </row>
    <row r="25" spans="1:11" ht="15">
      <c r="A25" s="63">
        <v>17</v>
      </c>
      <c r="C25" s="31" t="str">
        <f>env_ac_pefafp!D34</f>
        <v>Basic metals</v>
      </c>
      <c r="D25" s="164" t="str">
        <f>env_ac_pefafp!C34</f>
        <v>CPA_C24</v>
      </c>
      <c r="E25" s="139">
        <f>env_ac_pefafp!E34</f>
        <v>2605.21</v>
      </c>
      <c r="F25" s="139">
        <f>env_ac_pefafp!F34</f>
        <v>9959.27</v>
      </c>
      <c r="G25" s="40">
        <f>env_ac_pefafp!G34</f>
        <v>7354.06</v>
      </c>
      <c r="H25" s="40">
        <f>env_ac_pefafp!H34</f>
        <v>765780.58</v>
      </c>
      <c r="I25" s="40">
        <f>env_ac_pefafp!I34</f>
        <v>775739.84</v>
      </c>
      <c r="K25" s="46"/>
    </row>
    <row r="26" spans="1:11" ht="15">
      <c r="A26" s="63">
        <v>18</v>
      </c>
      <c r="C26" s="31" t="str">
        <f>env_ac_pefafp!D35</f>
        <v>Fabricated metal products, except machinery and equipment</v>
      </c>
      <c r="D26" s="164" t="str">
        <f>env_ac_pefafp!C35</f>
        <v>CPA_C25</v>
      </c>
      <c r="E26" s="139">
        <f>env_ac_pefafp!E35</f>
        <v>68206.92</v>
      </c>
      <c r="F26" s="139">
        <f>env_ac_pefafp!F35</f>
        <v>329166.16</v>
      </c>
      <c r="G26" s="40">
        <f>env_ac_pefafp!G35</f>
        <v>260959.24</v>
      </c>
      <c r="H26" s="40">
        <f>env_ac_pefafp!H35</f>
        <v>212906.58</v>
      </c>
      <c r="I26" s="40">
        <f>env_ac_pefafp!I35</f>
        <v>542072.74</v>
      </c>
      <c r="K26" s="46"/>
    </row>
    <row r="27" spans="1:11" ht="15">
      <c r="A27" s="63">
        <v>19</v>
      </c>
      <c r="C27" s="31" t="str">
        <f>env_ac_pefafp!D36</f>
        <v>Computer, electronic and optical products</v>
      </c>
      <c r="D27" s="164" t="str">
        <f>env_ac_pefafp!C36</f>
        <v>CPA_C26</v>
      </c>
      <c r="E27" s="139">
        <f>env_ac_pefafp!E36</f>
        <v>65620.74</v>
      </c>
      <c r="F27" s="139">
        <f>env_ac_pefafp!F36</f>
        <v>157608.29</v>
      </c>
      <c r="G27" s="40">
        <f>env_ac_pefafp!G36</f>
        <v>91987.55</v>
      </c>
      <c r="H27" s="40">
        <f>env_ac_pefafp!H36</f>
        <v>239350.29</v>
      </c>
      <c r="I27" s="40">
        <f>env_ac_pefafp!I36</f>
        <v>396958.59</v>
      </c>
      <c r="K27" s="46"/>
    </row>
    <row r="28" spans="1:11" ht="15">
      <c r="A28" s="63">
        <v>20</v>
      </c>
      <c r="C28" s="31" t="str">
        <f>env_ac_pefafp!D37</f>
        <v>Electrical equipment</v>
      </c>
      <c r="D28" s="164" t="str">
        <f>env_ac_pefafp!C37</f>
        <v>CPA_C27</v>
      </c>
      <c r="E28" s="139">
        <f>env_ac_pefafp!E37</f>
        <v>95133.63</v>
      </c>
      <c r="F28" s="139">
        <f>env_ac_pefafp!F37</f>
        <v>211619.07</v>
      </c>
      <c r="G28" s="40">
        <f>env_ac_pefafp!G37</f>
        <v>116485.44</v>
      </c>
      <c r="H28" s="40">
        <f>env_ac_pefafp!H37</f>
        <v>257012.84</v>
      </c>
      <c r="I28" s="40">
        <f>env_ac_pefafp!I37</f>
        <v>468631.91</v>
      </c>
      <c r="K28" s="46"/>
    </row>
    <row r="29" spans="1:11" ht="15">
      <c r="A29" s="63">
        <v>21</v>
      </c>
      <c r="C29" s="31" t="str">
        <f>env_ac_pefafp!D38</f>
        <v>Machinery and equipment n.e.c.</v>
      </c>
      <c r="D29" s="164" t="str">
        <f>env_ac_pefafp!C38</f>
        <v>CPA_C28</v>
      </c>
      <c r="E29" s="139">
        <f>env_ac_pefafp!E38</f>
        <v>17896.17</v>
      </c>
      <c r="F29" s="139">
        <f>env_ac_pefafp!F38</f>
        <v>551836.42</v>
      </c>
      <c r="G29" s="40">
        <f>env_ac_pefafp!G38</f>
        <v>533940.24</v>
      </c>
      <c r="H29" s="40">
        <f>env_ac_pefafp!H38</f>
        <v>691453.2</v>
      </c>
      <c r="I29" s="40">
        <f>env_ac_pefafp!I38</f>
        <v>1243289.62</v>
      </c>
      <c r="K29" s="46"/>
    </row>
    <row r="30" spans="1:11" ht="15">
      <c r="A30" s="63">
        <v>22</v>
      </c>
      <c r="C30" s="31" t="str">
        <f>env_ac_pefafp!D39</f>
        <v>Motor vehicles, trailers and semi-trailers</v>
      </c>
      <c r="D30" s="164" t="str">
        <f>env_ac_pefafp!C39</f>
        <v>CPA_C29</v>
      </c>
      <c r="E30" s="139">
        <f>env_ac_pefafp!E39</f>
        <v>520296.29</v>
      </c>
      <c r="F30" s="139">
        <f>env_ac_pefafp!F39</f>
        <v>1053257.81</v>
      </c>
      <c r="G30" s="40">
        <f>env_ac_pefafp!G39</f>
        <v>532961.53</v>
      </c>
      <c r="H30" s="40">
        <f>env_ac_pefafp!H39</f>
        <v>655722.97</v>
      </c>
      <c r="I30" s="40">
        <f>env_ac_pefafp!I39</f>
        <v>1708980.78</v>
      </c>
      <c r="K30" s="46"/>
    </row>
    <row r="31" spans="1:11" ht="15">
      <c r="A31" s="63">
        <v>23</v>
      </c>
      <c r="C31" s="31" t="str">
        <f>env_ac_pefafp!D40</f>
        <v>Other transport equipment</v>
      </c>
      <c r="D31" s="164" t="str">
        <f>env_ac_pefafp!C40</f>
        <v>CPA_C30</v>
      </c>
      <c r="E31" s="139">
        <f>env_ac_pefafp!E40</f>
        <v>28088.36</v>
      </c>
      <c r="F31" s="139">
        <f>env_ac_pefafp!F40</f>
        <v>140315.97</v>
      </c>
      <c r="G31" s="40">
        <f>env_ac_pefafp!G40</f>
        <v>112227.61</v>
      </c>
      <c r="H31" s="40">
        <f>env_ac_pefafp!H40</f>
        <v>199238.31</v>
      </c>
      <c r="I31" s="40">
        <f>env_ac_pefafp!I40</f>
        <v>339554.28</v>
      </c>
      <c r="K31" s="46"/>
    </row>
    <row r="32" spans="1:11" ht="15">
      <c r="A32" s="63">
        <v>24</v>
      </c>
      <c r="C32" s="31" t="str">
        <f>env_ac_pefafp!D41</f>
        <v>Furniture and other manufactured goods</v>
      </c>
      <c r="D32" s="164" t="str">
        <f>env_ac_pefafp!C41</f>
        <v>CPA_C31_32</v>
      </c>
      <c r="E32" s="139">
        <f>env_ac_pefafp!E41</f>
        <v>242652.77</v>
      </c>
      <c r="F32" s="139">
        <f>env_ac_pefafp!F41</f>
        <v>363922.92</v>
      </c>
      <c r="G32" s="40">
        <f>env_ac_pefafp!G41</f>
        <v>121270.15</v>
      </c>
      <c r="H32" s="40">
        <f>env_ac_pefafp!H41</f>
        <v>190097.46</v>
      </c>
      <c r="I32" s="40">
        <f>env_ac_pefafp!I41</f>
        <v>554020.38</v>
      </c>
      <c r="K32" s="46"/>
    </row>
    <row r="33" spans="1:11" ht="15">
      <c r="A33" s="63">
        <v>25</v>
      </c>
      <c r="C33" s="31" t="str">
        <f>env_ac_pefafp!D42</f>
        <v>Repair and installation services of machinery and equipment</v>
      </c>
      <c r="D33" s="164" t="str">
        <f>env_ac_pefafp!C42</f>
        <v>CPA_C33</v>
      </c>
      <c r="E33" s="139">
        <f>env_ac_pefafp!E42</f>
        <v>6262.68</v>
      </c>
      <c r="F33" s="139">
        <f>env_ac_pefafp!F42</f>
        <v>249254.62</v>
      </c>
      <c r="G33" s="40">
        <f>env_ac_pefafp!G42</f>
        <v>242991.94</v>
      </c>
      <c r="H33" s="40">
        <f>env_ac_pefafp!H42</f>
        <v>31468.09</v>
      </c>
      <c r="I33" s="40">
        <f>env_ac_pefafp!I42</f>
        <v>280722.72</v>
      </c>
      <c r="K33" s="46"/>
    </row>
    <row r="34" spans="1:11" ht="15">
      <c r="A34" s="63">
        <v>26</v>
      </c>
      <c r="C34" s="31" t="str">
        <f>env_ac_pefafp!D43</f>
        <v>Electricity, gas, steam and air conditioning</v>
      </c>
      <c r="D34" s="164" t="str">
        <f>env_ac_pefafp!C43</f>
        <v>CPA_D35</v>
      </c>
      <c r="E34" s="139">
        <f>env_ac_pefafp!E43</f>
        <v>5310967.04</v>
      </c>
      <c r="F34" s="139">
        <f>env_ac_pefafp!F43</f>
        <v>5139302.97</v>
      </c>
      <c r="G34" s="40">
        <f>env_ac_pefafp!G43</f>
        <v>-171664.06</v>
      </c>
      <c r="H34" s="40">
        <f>env_ac_pefafp!H43</f>
        <v>73055.08</v>
      </c>
      <c r="I34" s="40">
        <f>env_ac_pefafp!I43</f>
        <v>5212358.06</v>
      </c>
      <c r="K34" s="46"/>
    </row>
    <row r="35" spans="1:11" ht="15">
      <c r="A35" s="63">
        <v>27</v>
      </c>
      <c r="C35" s="31" t="str">
        <f>env_ac_pefafp!D44</f>
        <v>Natural water; water treatment and supply services</v>
      </c>
      <c r="D35" s="164" t="str">
        <f>env_ac_pefafp!C44</f>
        <v>CPA_E36</v>
      </c>
      <c r="E35" s="139">
        <f>env_ac_pefafp!E44</f>
        <v>205801.5</v>
      </c>
      <c r="F35" s="139">
        <f>env_ac_pefafp!F44</f>
        <v>205774.03</v>
      </c>
      <c r="G35" s="40">
        <f>env_ac_pefafp!G44</f>
        <v>-27.48</v>
      </c>
      <c r="H35" s="40">
        <f>env_ac_pefafp!H44</f>
        <v>81.8</v>
      </c>
      <c r="I35" s="40">
        <f>env_ac_pefafp!I44</f>
        <v>205855.83</v>
      </c>
      <c r="K35" s="46"/>
    </row>
    <row r="36" spans="1:11" ht="15">
      <c r="A36" s="63">
        <v>28</v>
      </c>
      <c r="C36" s="31" t="str">
        <f>env_ac_pefafp!D45</f>
        <v>Sewerage services; sewage sludge; waste collection, treatment and disposal services; materials recovery services; remediation services and other waste management services</v>
      </c>
      <c r="D36" s="164" t="str">
        <f>env_ac_pefafp!C45</f>
        <v>CPA_E37-39</v>
      </c>
      <c r="E36" s="139">
        <f>env_ac_pefafp!E45</f>
        <v>265654.04</v>
      </c>
      <c r="F36" s="139">
        <f>env_ac_pefafp!F45</f>
        <v>264418.22</v>
      </c>
      <c r="G36" s="40">
        <f>env_ac_pefafp!G45</f>
        <v>-1235.82</v>
      </c>
      <c r="H36" s="40">
        <f>env_ac_pefafp!H45</f>
        <v>40414.63</v>
      </c>
      <c r="I36" s="40">
        <f>env_ac_pefafp!I45</f>
        <v>304832.85</v>
      </c>
      <c r="K36" s="46"/>
    </row>
    <row r="37" spans="1:11" ht="15">
      <c r="A37" s="63">
        <v>29</v>
      </c>
      <c r="C37" s="31" t="str">
        <f>env_ac_pefafp!D46</f>
        <v>Constructions and construction works</v>
      </c>
      <c r="D37" s="164" t="str">
        <f>env_ac_pefafp!C46</f>
        <v>CPA_F</v>
      </c>
      <c r="E37" s="139">
        <f>env_ac_pefafp!E46</f>
        <v>198161.58</v>
      </c>
      <c r="F37" s="139">
        <f>env_ac_pefafp!F46</f>
        <v>4105374.85</v>
      </c>
      <c r="G37" s="40">
        <f>env_ac_pefafp!G46</f>
        <v>3907213.27</v>
      </c>
      <c r="H37" s="40">
        <f>env_ac_pefafp!H46</f>
        <v>29229.17</v>
      </c>
      <c r="I37" s="40">
        <f>env_ac_pefafp!I46</f>
        <v>4134604.01</v>
      </c>
      <c r="K37" s="46"/>
    </row>
    <row r="38" spans="1:11" ht="15">
      <c r="A38" s="63">
        <v>30</v>
      </c>
      <c r="C38" s="31" t="str">
        <f>env_ac_pefafp!D47</f>
        <v>Wholesale and retail trade and repair services of motor vehicles and motorcycles</v>
      </c>
      <c r="D38" s="164" t="str">
        <f>env_ac_pefafp!C47</f>
        <v>CPA_G45</v>
      </c>
      <c r="E38" s="139">
        <f>env_ac_pefafp!E47</f>
        <v>364927.84</v>
      </c>
      <c r="F38" s="139">
        <f>env_ac_pefafp!F47</f>
        <v>425027.28</v>
      </c>
      <c r="G38" s="40">
        <f>env_ac_pefafp!G47</f>
        <v>60099.44</v>
      </c>
      <c r="H38" s="40">
        <f>env_ac_pefafp!H47</f>
        <v>43443.73</v>
      </c>
      <c r="I38" s="40">
        <f>env_ac_pefafp!I47</f>
        <v>468471.02</v>
      </c>
      <c r="K38" s="46"/>
    </row>
    <row r="39" spans="1:11" ht="15">
      <c r="A39" s="63">
        <v>31</v>
      </c>
      <c r="C39" s="31" t="str">
        <f>env_ac_pefafp!D48</f>
        <v>Wholesale trade services, except of motor vehicles and motorcycles</v>
      </c>
      <c r="D39" s="164" t="str">
        <f>env_ac_pefafp!C48</f>
        <v>CPA_G46</v>
      </c>
      <c r="E39" s="139">
        <f>env_ac_pefafp!E48</f>
        <v>917491.83</v>
      </c>
      <c r="F39" s="139">
        <f>env_ac_pefafp!F48</f>
        <v>1174159.03</v>
      </c>
      <c r="G39" s="40">
        <f>env_ac_pefafp!G48</f>
        <v>256667.2</v>
      </c>
      <c r="H39" s="40">
        <f>env_ac_pefafp!H48</f>
        <v>394803.18</v>
      </c>
      <c r="I39" s="40">
        <f>env_ac_pefafp!I48</f>
        <v>1568962.21</v>
      </c>
      <c r="K39" s="46"/>
    </row>
    <row r="40" spans="1:11" ht="15">
      <c r="A40" s="63">
        <v>32</v>
      </c>
      <c r="C40" s="31" t="str">
        <f>env_ac_pefafp!D49</f>
        <v>Retail trade services, except of motor vehicles and motorcycles</v>
      </c>
      <c r="D40" s="164" t="str">
        <f>env_ac_pefafp!C49</f>
        <v>CPA_G47</v>
      </c>
      <c r="E40" s="139">
        <f>env_ac_pefafp!E49</f>
        <v>1565807.79</v>
      </c>
      <c r="F40" s="139">
        <f>env_ac_pefafp!F49</f>
        <v>1670860.71</v>
      </c>
      <c r="G40" s="40">
        <f>env_ac_pefafp!G49</f>
        <v>105052.93</v>
      </c>
      <c r="H40" s="40">
        <f>env_ac_pefafp!H49</f>
        <v>66796.89</v>
      </c>
      <c r="I40" s="40">
        <f>env_ac_pefafp!I49</f>
        <v>1737657.6</v>
      </c>
      <c r="K40" s="46"/>
    </row>
    <row r="41" spans="1:11" ht="15">
      <c r="A41" s="63">
        <v>33</v>
      </c>
      <c r="C41" s="31" t="str">
        <f>env_ac_pefafp!D50</f>
        <v>Land transport services and transport services via pipelines</v>
      </c>
      <c r="D41" s="164" t="str">
        <f>env_ac_pefafp!C50</f>
        <v>CPA_H49</v>
      </c>
      <c r="E41" s="139">
        <f>env_ac_pefafp!E50</f>
        <v>1191817.72</v>
      </c>
      <c r="F41" s="139">
        <f>env_ac_pefafp!F50</f>
        <v>1230552.83</v>
      </c>
      <c r="G41" s="40">
        <f>env_ac_pefafp!G50</f>
        <v>38735.11</v>
      </c>
      <c r="H41" s="40">
        <f>env_ac_pefafp!H50</f>
        <v>177403.65</v>
      </c>
      <c r="I41" s="40">
        <f>env_ac_pefafp!I50</f>
        <v>1407956.48</v>
      </c>
      <c r="K41" s="46"/>
    </row>
    <row r="42" spans="1:11" ht="15">
      <c r="A42" s="63">
        <v>34</v>
      </c>
      <c r="C42" s="31" t="str">
        <f>env_ac_pefafp!D51</f>
        <v>Water transport services</v>
      </c>
      <c r="D42" s="164" t="str">
        <f>env_ac_pefafp!C51</f>
        <v>CPA_H50</v>
      </c>
      <c r="E42" s="139">
        <f>env_ac_pefafp!E51</f>
        <v>179765.42</v>
      </c>
      <c r="F42" s="139">
        <f>env_ac_pefafp!F51</f>
        <v>118546.84</v>
      </c>
      <c r="G42" s="40">
        <f>env_ac_pefafp!G51</f>
        <v>-61218.58</v>
      </c>
      <c r="H42" s="40">
        <f>env_ac_pefafp!H51</f>
        <v>999280.99</v>
      </c>
      <c r="I42" s="40">
        <f>env_ac_pefafp!I51</f>
        <v>1117827.83</v>
      </c>
      <c r="K42" s="46"/>
    </row>
    <row r="43" spans="1:11" ht="15">
      <c r="A43" s="63">
        <v>35</v>
      </c>
      <c r="C43" s="31" t="str">
        <f>env_ac_pefafp!D52</f>
        <v>Air transport services</v>
      </c>
      <c r="D43" s="164" t="str">
        <f>env_ac_pefafp!C52</f>
        <v>CPA_H51</v>
      </c>
      <c r="E43" s="139">
        <f>env_ac_pefafp!E52</f>
        <v>769821.27</v>
      </c>
      <c r="F43" s="139">
        <f>env_ac_pefafp!F52</f>
        <v>770417.31</v>
      </c>
      <c r="G43" s="40">
        <f>env_ac_pefafp!G52</f>
        <v>596.04</v>
      </c>
      <c r="H43" s="40">
        <f>env_ac_pefafp!H52</f>
        <v>507189.28</v>
      </c>
      <c r="I43" s="40">
        <f>env_ac_pefafp!I52</f>
        <v>1277606.59</v>
      </c>
      <c r="K43" s="46"/>
    </row>
    <row r="44" spans="1:11" ht="15">
      <c r="A44" s="63">
        <v>36</v>
      </c>
      <c r="C44" s="31" t="str">
        <f>env_ac_pefafp!D53</f>
        <v>Warehousing and support services for transportation</v>
      </c>
      <c r="D44" s="164" t="str">
        <f>env_ac_pefafp!C53</f>
        <v>CPA_H52</v>
      </c>
      <c r="E44" s="139">
        <f>env_ac_pefafp!E53</f>
        <v>263754.49</v>
      </c>
      <c r="F44" s="139">
        <f>env_ac_pefafp!F53</f>
        <v>265096.78</v>
      </c>
      <c r="G44" s="40">
        <f>env_ac_pefafp!G53</f>
        <v>1342.3</v>
      </c>
      <c r="H44" s="40">
        <f>env_ac_pefafp!H53</f>
        <v>106367.39</v>
      </c>
      <c r="I44" s="40">
        <f>env_ac_pefafp!I53</f>
        <v>371464.17</v>
      </c>
      <c r="K44" s="46"/>
    </row>
    <row r="45" spans="1:11" ht="15">
      <c r="A45" s="63">
        <v>37</v>
      </c>
      <c r="C45" s="31" t="str">
        <f>env_ac_pefafp!D54</f>
        <v>Postal and courier services</v>
      </c>
      <c r="D45" s="164" t="str">
        <f>env_ac_pefafp!C54</f>
        <v>CPA_H53</v>
      </c>
      <c r="E45" s="139">
        <f>env_ac_pefafp!E54</f>
        <v>25333.33</v>
      </c>
      <c r="F45" s="139">
        <f>env_ac_pefafp!F54</f>
        <v>25334.14</v>
      </c>
      <c r="G45" s="40">
        <f>env_ac_pefafp!G54</f>
        <v>0.81</v>
      </c>
      <c r="H45" s="40">
        <f>env_ac_pefafp!H54</f>
        <v>7584.01</v>
      </c>
      <c r="I45" s="40">
        <f>env_ac_pefafp!I54</f>
        <v>32918.15</v>
      </c>
      <c r="K45" s="46"/>
    </row>
    <row r="46" spans="1:11" ht="15">
      <c r="A46" s="63">
        <v>38</v>
      </c>
      <c r="C46" s="31" t="str">
        <f>env_ac_pefafp!D55</f>
        <v>Accommodation and food services</v>
      </c>
      <c r="D46" s="164" t="str">
        <f>env_ac_pefafp!C55</f>
        <v>CPA_I</v>
      </c>
      <c r="E46" s="139">
        <f>env_ac_pefafp!E55</f>
        <v>1641759.15</v>
      </c>
      <c r="F46" s="139">
        <f>env_ac_pefafp!F55</f>
        <v>1639037.09</v>
      </c>
      <c r="G46" s="40">
        <f>env_ac_pefafp!G55</f>
        <v>-2722.06</v>
      </c>
      <c r="H46" s="40">
        <f>env_ac_pefafp!H55</f>
        <v>32020.31</v>
      </c>
      <c r="I46" s="40">
        <f>env_ac_pefafp!I55</f>
        <v>1671057.4</v>
      </c>
      <c r="K46" s="46"/>
    </row>
    <row r="47" spans="1:11" ht="15">
      <c r="A47" s="63">
        <v>39</v>
      </c>
      <c r="C47" s="31" t="str">
        <f>env_ac_pefafp!D56</f>
        <v>Publishing services</v>
      </c>
      <c r="D47" s="164" t="str">
        <f>env_ac_pefafp!C56</f>
        <v>CPA_J58</v>
      </c>
      <c r="E47" s="139">
        <f>env_ac_pefafp!E56</f>
        <v>82459.26</v>
      </c>
      <c r="F47" s="139">
        <f>env_ac_pefafp!F56</f>
        <v>135460.02</v>
      </c>
      <c r="G47" s="40">
        <f>env_ac_pefafp!G56</f>
        <v>53000.76</v>
      </c>
      <c r="H47" s="40">
        <f>env_ac_pefafp!H56</f>
        <v>55424.97</v>
      </c>
      <c r="I47" s="40">
        <f>env_ac_pefafp!I56</f>
        <v>190884.99</v>
      </c>
      <c r="K47" s="46"/>
    </row>
    <row r="48" spans="1:11" ht="15">
      <c r="A48" s="63">
        <v>40</v>
      </c>
      <c r="C48" s="31" t="str">
        <f>env_ac_pefafp!D57</f>
        <v>Motion picture, video and television programme production services, sound recording and music publishing; programming and broadcasting services</v>
      </c>
      <c r="D48" s="164" t="str">
        <f>env_ac_pefafp!C57</f>
        <v>CPA_J59_60</v>
      </c>
      <c r="E48" s="139">
        <f>env_ac_pefafp!E57</f>
        <v>96234.35</v>
      </c>
      <c r="F48" s="139">
        <f>env_ac_pefafp!F57</f>
        <v>129088.02</v>
      </c>
      <c r="G48" s="40">
        <f>env_ac_pefafp!G57</f>
        <v>32853.67</v>
      </c>
      <c r="H48" s="40">
        <f>env_ac_pefafp!H57</f>
        <v>13439.44</v>
      </c>
      <c r="I48" s="40">
        <f>env_ac_pefafp!I57</f>
        <v>142527.46</v>
      </c>
      <c r="K48" s="46"/>
    </row>
    <row r="49" spans="1:11" ht="15">
      <c r="A49" s="63">
        <v>41</v>
      </c>
      <c r="C49" s="31" t="str">
        <f>env_ac_pefafp!D58</f>
        <v>Telecommunications services</v>
      </c>
      <c r="D49" s="164" t="str">
        <f>env_ac_pefafp!C58</f>
        <v>CPA_J61</v>
      </c>
      <c r="E49" s="139">
        <f>env_ac_pefafp!E58</f>
        <v>240626.48</v>
      </c>
      <c r="F49" s="139">
        <f>env_ac_pefafp!F58</f>
        <v>240891.2</v>
      </c>
      <c r="G49" s="40">
        <f>env_ac_pefafp!G58</f>
        <v>264.73</v>
      </c>
      <c r="H49" s="40">
        <f>env_ac_pefafp!H58</f>
        <v>26376.29</v>
      </c>
      <c r="I49" s="40">
        <f>env_ac_pefafp!I58</f>
        <v>267267.49</v>
      </c>
      <c r="K49" s="46"/>
    </row>
    <row r="50" spans="1:11" ht="15">
      <c r="A50" s="63">
        <v>42</v>
      </c>
      <c r="C50" s="31" t="str">
        <f>env_ac_pefafp!D59</f>
        <v>Computer programming, consultancy and related services; Information services</v>
      </c>
      <c r="D50" s="164" t="str">
        <f>env_ac_pefafp!C59</f>
        <v>CPA_J62_63</v>
      </c>
      <c r="E50" s="139">
        <f>env_ac_pefafp!E59</f>
        <v>5839.43</v>
      </c>
      <c r="F50" s="139">
        <f>env_ac_pefafp!F59</f>
        <v>293641.25</v>
      </c>
      <c r="G50" s="40">
        <f>env_ac_pefafp!G59</f>
        <v>287801.82</v>
      </c>
      <c r="H50" s="40">
        <f>env_ac_pefafp!H59</f>
        <v>97840.19</v>
      </c>
      <c r="I50" s="40">
        <f>env_ac_pefafp!I59</f>
        <v>391481.43</v>
      </c>
      <c r="K50" s="46"/>
    </row>
    <row r="51" spans="1:11" ht="15">
      <c r="A51" s="63">
        <v>43</v>
      </c>
      <c r="C51" s="31" t="str">
        <f>env_ac_pefafp!D60</f>
        <v>Financial services, except insurance and pension funding</v>
      </c>
      <c r="D51" s="164" t="str">
        <f>env_ac_pefafp!C60</f>
        <v>CPA_K64</v>
      </c>
      <c r="E51" s="139">
        <f>env_ac_pefafp!E60</f>
        <v>110894.67</v>
      </c>
      <c r="F51" s="139">
        <f>env_ac_pefafp!F60</f>
        <v>110947.03</v>
      </c>
      <c r="G51" s="40">
        <f>env_ac_pefafp!G60</f>
        <v>52.36</v>
      </c>
      <c r="H51" s="40">
        <f>env_ac_pefafp!H60</f>
        <v>47645.63</v>
      </c>
      <c r="I51" s="40">
        <f>env_ac_pefafp!I60</f>
        <v>158592.65</v>
      </c>
      <c r="K51" s="46"/>
    </row>
    <row r="52" spans="1:11" ht="15">
      <c r="A52" s="63">
        <v>44</v>
      </c>
      <c r="C52" s="31" t="str">
        <f>env_ac_pefafp!D61</f>
        <v>Insurance, reinsurance and pension funding services, except compulsory social security</v>
      </c>
      <c r="D52" s="164" t="str">
        <f>env_ac_pefafp!C61</f>
        <v>CPA_K65</v>
      </c>
      <c r="E52" s="139">
        <f>env_ac_pefafp!E61</f>
        <v>174489.8</v>
      </c>
      <c r="F52" s="139">
        <f>env_ac_pefafp!F61</f>
        <v>174501.95</v>
      </c>
      <c r="G52" s="40">
        <f>env_ac_pefafp!G61</f>
        <v>12.15</v>
      </c>
      <c r="H52" s="40">
        <f>env_ac_pefafp!H61</f>
        <v>12323.08</v>
      </c>
      <c r="I52" s="40">
        <f>env_ac_pefafp!I61</f>
        <v>186825.03</v>
      </c>
      <c r="K52" s="46"/>
    </row>
    <row r="53" spans="1:11" ht="15">
      <c r="A53" s="63">
        <v>45</v>
      </c>
      <c r="C53" s="31" t="str">
        <f>env_ac_pefafp!D62</f>
        <v>Services auxiliary to financial services and insurance services</v>
      </c>
      <c r="D53" s="164" t="str">
        <f>env_ac_pefafp!C62</f>
        <v>CPA_K66</v>
      </c>
      <c r="E53" s="139">
        <f>env_ac_pefafp!E62</f>
        <v>22967.2</v>
      </c>
      <c r="F53" s="139">
        <f>env_ac_pefafp!F62</f>
        <v>23992.3</v>
      </c>
      <c r="G53" s="40">
        <f>env_ac_pefafp!G62</f>
        <v>1025.1</v>
      </c>
      <c r="H53" s="40">
        <f>env_ac_pefafp!H62</f>
        <v>11550.49</v>
      </c>
      <c r="I53" s="40">
        <f>env_ac_pefafp!I62</f>
        <v>35542.79</v>
      </c>
      <c r="K53" s="46"/>
    </row>
    <row r="54" spans="1:11" ht="15">
      <c r="A54" s="63">
        <v>46</v>
      </c>
      <c r="C54" s="31" t="str">
        <f>env_ac_pefafp!D63</f>
        <v>Real estate services</v>
      </c>
      <c r="D54" s="164" t="str">
        <f>env_ac_pefafp!C63</f>
        <v>CPA_L68</v>
      </c>
      <c r="E54" s="139">
        <f>env_ac_pefafp!E63</f>
        <v>1265470.96</v>
      </c>
      <c r="F54" s="139">
        <f>env_ac_pefafp!F63</f>
        <v>1297784.41</v>
      </c>
      <c r="G54" s="40">
        <f>env_ac_pefafp!G63</f>
        <v>32313.44</v>
      </c>
      <c r="H54" s="40">
        <f>env_ac_pefafp!H63</f>
        <v>1671.7</v>
      </c>
      <c r="I54" s="40">
        <f>env_ac_pefafp!I63</f>
        <v>1299456.11</v>
      </c>
      <c r="K54" s="46"/>
    </row>
    <row r="55" spans="1:11" ht="15">
      <c r="A55" s="63">
        <v>47</v>
      </c>
      <c r="C55" s="31" t="str">
        <f>env_ac_pefafp!D64</f>
        <v>Legal and accounting services; services of head offices; management consultancy services</v>
      </c>
      <c r="D55" s="164" t="str">
        <f>env_ac_pefafp!C64</f>
        <v>CPA_M69_70</v>
      </c>
      <c r="E55" s="139">
        <f>env_ac_pefafp!E64</f>
        <v>33820.32</v>
      </c>
      <c r="F55" s="139">
        <f>env_ac_pefafp!F64</f>
        <v>85161.94</v>
      </c>
      <c r="G55" s="40">
        <f>env_ac_pefafp!G64</f>
        <v>51341.62</v>
      </c>
      <c r="H55" s="40">
        <f>env_ac_pefafp!H64</f>
        <v>69218.42</v>
      </c>
      <c r="I55" s="40">
        <f>env_ac_pefafp!I64</f>
        <v>154380.36</v>
      </c>
      <c r="K55" s="46"/>
    </row>
    <row r="56" spans="1:11" ht="15">
      <c r="A56" s="63">
        <v>48</v>
      </c>
      <c r="C56" s="31" t="str">
        <f>env_ac_pefafp!D65</f>
        <v>Architectural and engineering services; technical testing and analysis services</v>
      </c>
      <c r="D56" s="164" t="str">
        <f>env_ac_pefafp!C65</f>
        <v>CPA_M71</v>
      </c>
      <c r="E56" s="139">
        <f>env_ac_pefafp!E65</f>
        <v>21746.03</v>
      </c>
      <c r="F56" s="139">
        <f>env_ac_pefafp!F65</f>
        <v>171532.13</v>
      </c>
      <c r="G56" s="40">
        <f>env_ac_pefafp!G65</f>
        <v>149786.1</v>
      </c>
      <c r="H56" s="40">
        <f>env_ac_pefafp!H65</f>
        <v>64016.6</v>
      </c>
      <c r="I56" s="40">
        <f>env_ac_pefafp!I65</f>
        <v>235548.74</v>
      </c>
      <c r="K56" s="46"/>
    </row>
    <row r="57" spans="1:11" ht="15">
      <c r="A57" s="63">
        <v>49</v>
      </c>
      <c r="C57" s="31" t="str">
        <f>env_ac_pefafp!D66</f>
        <v>Scientific research and development services</v>
      </c>
      <c r="D57" s="164" t="str">
        <f>env_ac_pefafp!C66</f>
        <v>CPA_M72</v>
      </c>
      <c r="E57" s="139">
        <f>env_ac_pefafp!E66</f>
        <v>105353.89</v>
      </c>
      <c r="F57" s="139">
        <f>env_ac_pefafp!F66</f>
        <v>765806.34</v>
      </c>
      <c r="G57" s="40">
        <f>env_ac_pefafp!G66</f>
        <v>660452.45</v>
      </c>
      <c r="H57" s="40">
        <f>env_ac_pefafp!H66</f>
        <v>76342.91</v>
      </c>
      <c r="I57" s="40">
        <f>env_ac_pefafp!I66</f>
        <v>842149.25</v>
      </c>
      <c r="K57" s="46"/>
    </row>
    <row r="58" spans="1:11" ht="15">
      <c r="A58" s="63">
        <v>50</v>
      </c>
      <c r="C58" s="31" t="str">
        <f>env_ac_pefafp!D67</f>
        <v>Advertising and market research services</v>
      </c>
      <c r="D58" s="164" t="str">
        <f>env_ac_pefafp!C67</f>
        <v>CPA_M73</v>
      </c>
      <c r="E58" s="139">
        <f>env_ac_pefafp!E67</f>
        <v>322.96</v>
      </c>
      <c r="F58" s="139">
        <f>env_ac_pefafp!F67</f>
        <v>2306.39</v>
      </c>
      <c r="G58" s="40">
        <f>env_ac_pefafp!G67</f>
        <v>1983.43</v>
      </c>
      <c r="H58" s="40">
        <f>env_ac_pefafp!H67</f>
        <v>23875.02</v>
      </c>
      <c r="I58" s="40">
        <f>env_ac_pefafp!I67</f>
        <v>26181.41</v>
      </c>
      <c r="K58" s="46"/>
    </row>
    <row r="59" spans="1:11" ht="15">
      <c r="A59" s="63">
        <v>51</v>
      </c>
      <c r="C59" s="31" t="str">
        <f>env_ac_pefafp!D68</f>
        <v>Other professional, scientific and technical services and veterinary services</v>
      </c>
      <c r="D59" s="164" t="str">
        <f>env_ac_pefafp!C68</f>
        <v>CPA_M74_75</v>
      </c>
      <c r="E59" s="139">
        <f>env_ac_pefafp!E68</f>
        <v>39319.39</v>
      </c>
      <c r="F59" s="139">
        <f>env_ac_pefafp!F68</f>
        <v>41462.55</v>
      </c>
      <c r="G59" s="40">
        <f>env_ac_pefafp!G68</f>
        <v>2143.15</v>
      </c>
      <c r="H59" s="40">
        <f>env_ac_pefafp!H68</f>
        <v>16794.83</v>
      </c>
      <c r="I59" s="40">
        <f>env_ac_pefafp!I68</f>
        <v>58257.38</v>
      </c>
      <c r="K59" s="46"/>
    </row>
    <row r="60" spans="1:11" ht="15">
      <c r="A60" s="63">
        <v>52</v>
      </c>
      <c r="C60" s="31" t="str">
        <f>env_ac_pefafp!D69</f>
        <v>Rental and leasing services</v>
      </c>
      <c r="D60" s="164" t="str">
        <f>env_ac_pefafp!C69</f>
        <v>CPA_N77</v>
      </c>
      <c r="E60" s="139">
        <f>env_ac_pefafp!E69</f>
        <v>66608.4</v>
      </c>
      <c r="F60" s="139">
        <f>env_ac_pefafp!F69</f>
        <v>70866.25</v>
      </c>
      <c r="G60" s="40">
        <f>env_ac_pefafp!G69</f>
        <v>4257.85</v>
      </c>
      <c r="H60" s="40">
        <f>env_ac_pefafp!H69</f>
        <v>127251.72</v>
      </c>
      <c r="I60" s="40">
        <f>env_ac_pefafp!I69</f>
        <v>198117.97</v>
      </c>
      <c r="K60" s="46"/>
    </row>
    <row r="61" spans="1:11" ht="15">
      <c r="A61" s="63">
        <v>53</v>
      </c>
      <c r="C61" s="31" t="str">
        <f>env_ac_pefafp!D70</f>
        <v>Employment services</v>
      </c>
      <c r="D61" s="164" t="str">
        <f>env_ac_pefafp!C70</f>
        <v>CPA_N78</v>
      </c>
      <c r="E61" s="139">
        <f>env_ac_pefafp!E70</f>
        <v>4245.25</v>
      </c>
      <c r="F61" s="139">
        <f>env_ac_pefafp!F70</f>
        <v>4246.78</v>
      </c>
      <c r="G61" s="40">
        <f>env_ac_pefafp!G70</f>
        <v>1.52</v>
      </c>
      <c r="H61" s="40">
        <f>env_ac_pefafp!H70</f>
        <v>3277.95</v>
      </c>
      <c r="I61" s="40">
        <f>env_ac_pefafp!I70</f>
        <v>7524.73</v>
      </c>
      <c r="K61" s="46"/>
    </row>
    <row r="62" spans="1:11" ht="15">
      <c r="A62" s="63">
        <v>54</v>
      </c>
      <c r="C62" s="31" t="str">
        <f>env_ac_pefafp!D71</f>
        <v>Travel agency, tour operator and other reservation services and related services</v>
      </c>
      <c r="D62" s="164" t="str">
        <f>env_ac_pefafp!C71</f>
        <v>CPA_N79</v>
      </c>
      <c r="E62" s="139">
        <f>env_ac_pefafp!E71</f>
        <v>351704.24</v>
      </c>
      <c r="F62" s="139">
        <f>env_ac_pefafp!F71</f>
        <v>351750.65</v>
      </c>
      <c r="G62" s="40">
        <f>env_ac_pefafp!G71</f>
        <v>46.41</v>
      </c>
      <c r="H62" s="40">
        <f>env_ac_pefafp!H71</f>
        <v>36018.91</v>
      </c>
      <c r="I62" s="40">
        <f>env_ac_pefafp!I71</f>
        <v>387769.56</v>
      </c>
      <c r="K62" s="46"/>
    </row>
    <row r="63" spans="1:11" ht="15">
      <c r="A63" s="63">
        <v>55</v>
      </c>
      <c r="C63" s="31" t="str">
        <f>env_ac_pefafp!D72</f>
        <v>Security and investigation services; services to buildings and landscape; office administrative, office support and other business support services</v>
      </c>
      <c r="D63" s="164" t="str">
        <f>env_ac_pefafp!C72</f>
        <v>CPA_N80-82</v>
      </c>
      <c r="E63" s="139">
        <f>env_ac_pefafp!E72</f>
        <v>71298.86</v>
      </c>
      <c r="F63" s="139">
        <f>env_ac_pefafp!F72</f>
        <v>91064.05</v>
      </c>
      <c r="G63" s="40">
        <f>env_ac_pefafp!G72</f>
        <v>19765.18</v>
      </c>
      <c r="H63" s="40">
        <f>env_ac_pefafp!H72</f>
        <v>61546.19</v>
      </c>
      <c r="I63" s="40">
        <f>env_ac_pefafp!I72</f>
        <v>152610.24</v>
      </c>
      <c r="K63" s="46"/>
    </row>
    <row r="64" spans="1:11" ht="15">
      <c r="A64" s="63">
        <v>56</v>
      </c>
      <c r="C64" s="31" t="str">
        <f>env_ac_pefafp!D73</f>
        <v>Public administration and defence services; compulsory social security services</v>
      </c>
      <c r="D64" s="164" t="str">
        <f>env_ac_pefafp!C73</f>
        <v>CPA_O84</v>
      </c>
      <c r="E64" s="139">
        <f>env_ac_pefafp!E73</f>
        <v>1553572.96</v>
      </c>
      <c r="F64" s="139">
        <f>env_ac_pefafp!F73</f>
        <v>1559894.26</v>
      </c>
      <c r="G64" s="40">
        <f>env_ac_pefafp!G73</f>
        <v>6321.3</v>
      </c>
      <c r="H64" s="40">
        <f>env_ac_pefafp!H73</f>
        <v>3130.37</v>
      </c>
      <c r="I64" s="40">
        <f>env_ac_pefafp!I73</f>
        <v>1563024.63</v>
      </c>
      <c r="K64" s="46"/>
    </row>
    <row r="65" spans="1:11" ht="15">
      <c r="A65" s="63">
        <v>57</v>
      </c>
      <c r="C65" s="31" t="str">
        <f>env_ac_pefafp!D74</f>
        <v>Education services</v>
      </c>
      <c r="D65" s="164" t="str">
        <f>env_ac_pefafp!C74</f>
        <v>CPA_P85</v>
      </c>
      <c r="E65" s="139">
        <f>env_ac_pefafp!E74</f>
        <v>794757.57</v>
      </c>
      <c r="F65" s="139">
        <f>env_ac_pefafp!F74</f>
        <v>795551.92</v>
      </c>
      <c r="G65" s="40">
        <f>env_ac_pefafp!G74</f>
        <v>794.36</v>
      </c>
      <c r="H65" s="40">
        <f>env_ac_pefafp!H74</f>
        <v>713.13</v>
      </c>
      <c r="I65" s="40">
        <f>env_ac_pefafp!I74</f>
        <v>796265.05</v>
      </c>
      <c r="K65" s="46"/>
    </row>
    <row r="66" spans="1:11" ht="15">
      <c r="A66" s="63">
        <v>58</v>
      </c>
      <c r="C66" s="31" t="str">
        <f>env_ac_pefafp!D75</f>
        <v>Human health services</v>
      </c>
      <c r="D66" s="164" t="str">
        <f>env_ac_pefafp!C75</f>
        <v>CPA_Q86</v>
      </c>
      <c r="E66" s="139">
        <f>env_ac_pefafp!E75</f>
        <v>1372538.27</v>
      </c>
      <c r="F66" s="139">
        <f>env_ac_pefafp!F75</f>
        <v>1372595.65</v>
      </c>
      <c r="G66" s="40">
        <f>env_ac_pefafp!G75</f>
        <v>57.38</v>
      </c>
      <c r="H66" s="40">
        <f>env_ac_pefafp!H75</f>
        <v>694.63</v>
      </c>
      <c r="I66" s="40">
        <f>env_ac_pefafp!I75</f>
        <v>1373290.28</v>
      </c>
      <c r="K66" s="46"/>
    </row>
    <row r="67" spans="1:11" ht="15">
      <c r="A67" s="63">
        <v>59</v>
      </c>
      <c r="C67" s="31" t="str">
        <f>env_ac_pefafp!D76</f>
        <v>Residential care services; social work services without accommodation</v>
      </c>
      <c r="D67" s="164" t="str">
        <f>env_ac_pefafp!C76</f>
        <v>CPA_Q87_88</v>
      </c>
      <c r="E67" s="139">
        <f>env_ac_pefafp!E76</f>
        <v>633539.6</v>
      </c>
      <c r="F67" s="139">
        <f>env_ac_pefafp!F76</f>
        <v>633539.46</v>
      </c>
      <c r="G67" s="40">
        <f>env_ac_pefafp!G76</f>
        <v>-0.14</v>
      </c>
      <c r="H67" s="40">
        <f>env_ac_pefafp!H76</f>
        <v>133.02</v>
      </c>
      <c r="I67" s="40">
        <f>env_ac_pefafp!I76</f>
        <v>633672.47</v>
      </c>
      <c r="K67" s="46"/>
    </row>
    <row r="68" spans="1:11" ht="15">
      <c r="A68" s="63">
        <v>60</v>
      </c>
      <c r="C68" s="31" t="str">
        <f>env_ac_pefafp!D77</f>
        <v>Creative, arts, entertainment, library, archive, museum, other cultural services; gambling and betting services</v>
      </c>
      <c r="D68" s="164" t="str">
        <f>env_ac_pefafp!C77</f>
        <v>CPA_R90-92</v>
      </c>
      <c r="E68" s="139">
        <f>env_ac_pefafp!E77</f>
        <v>241126.82</v>
      </c>
      <c r="F68" s="139">
        <f>env_ac_pefafp!F77</f>
        <v>251858.22</v>
      </c>
      <c r="G68" s="40">
        <f>env_ac_pefafp!G77</f>
        <v>10731.4</v>
      </c>
      <c r="H68" s="40">
        <f>env_ac_pefafp!H77</f>
        <v>9076</v>
      </c>
      <c r="I68" s="40">
        <f>env_ac_pefafp!I77</f>
        <v>260934.23</v>
      </c>
      <c r="K68" s="46"/>
    </row>
    <row r="69" spans="1:11" ht="15">
      <c r="A69" s="63">
        <v>61</v>
      </c>
      <c r="C69" s="31" t="str">
        <f>env_ac_pefafp!D78</f>
        <v>Sporting services and amusement and recreation services</v>
      </c>
      <c r="D69" s="164" t="str">
        <f>env_ac_pefafp!C78</f>
        <v>CPA_R93</v>
      </c>
      <c r="E69" s="139">
        <f>env_ac_pefafp!E78</f>
        <v>241631.2</v>
      </c>
      <c r="F69" s="139">
        <f>env_ac_pefafp!F78</f>
        <v>241706.1</v>
      </c>
      <c r="G69" s="40">
        <f>env_ac_pefafp!G78</f>
        <v>74.9</v>
      </c>
      <c r="H69" s="40">
        <f>env_ac_pefafp!H78</f>
        <v>1637.52</v>
      </c>
      <c r="I69" s="40">
        <f>env_ac_pefafp!I78</f>
        <v>243343.62</v>
      </c>
      <c r="K69" s="46"/>
    </row>
    <row r="70" spans="1:11" ht="15">
      <c r="A70" s="63">
        <v>62</v>
      </c>
      <c r="C70" s="31" t="str">
        <f>env_ac_pefafp!D79</f>
        <v>Services furnished by membership organisations</v>
      </c>
      <c r="D70" s="164" t="str">
        <f>env_ac_pefafp!C79</f>
        <v>CPA_S94</v>
      </c>
      <c r="E70" s="139">
        <f>env_ac_pefafp!E79</f>
        <v>178080.86</v>
      </c>
      <c r="F70" s="139">
        <f>env_ac_pefafp!F79</f>
        <v>178080.99</v>
      </c>
      <c r="G70" s="40">
        <f>env_ac_pefafp!G79</f>
        <v>0.13</v>
      </c>
      <c r="H70" s="40">
        <f>env_ac_pefafp!H79</f>
        <v>289.82</v>
      </c>
      <c r="I70" s="40">
        <f>env_ac_pefafp!I79</f>
        <v>178370.82</v>
      </c>
      <c r="K70" s="46"/>
    </row>
    <row r="71" spans="1:11" ht="15">
      <c r="A71" s="63">
        <v>63</v>
      </c>
      <c r="C71" s="31" t="str">
        <f>env_ac_pefafp!D80</f>
        <v>Repair services of computers and personal and household goods</v>
      </c>
      <c r="D71" s="164" t="str">
        <f>env_ac_pefafp!C80</f>
        <v>CPA_S95</v>
      </c>
      <c r="E71" s="139">
        <f>env_ac_pefafp!E80</f>
        <v>30249.64</v>
      </c>
      <c r="F71" s="139">
        <f>env_ac_pefafp!F80</f>
        <v>36594.68</v>
      </c>
      <c r="G71" s="40">
        <f>env_ac_pefafp!G80</f>
        <v>6345.04</v>
      </c>
      <c r="H71" s="40">
        <f>env_ac_pefafp!H80</f>
        <v>983.02</v>
      </c>
      <c r="I71" s="40">
        <f>env_ac_pefafp!I80</f>
        <v>37577.7</v>
      </c>
      <c r="K71" s="46"/>
    </row>
    <row r="72" spans="1:11" ht="15">
      <c r="A72" s="63">
        <v>64</v>
      </c>
      <c r="C72" s="31" t="str">
        <f>env_ac_pefafp!D81</f>
        <v>Other personal services</v>
      </c>
      <c r="D72" s="164" t="str">
        <f>env_ac_pefafp!C81</f>
        <v>CPA_S96</v>
      </c>
      <c r="E72" s="139">
        <f>env_ac_pefafp!E81</f>
        <v>367983.35</v>
      </c>
      <c r="F72" s="139">
        <f>env_ac_pefafp!F81</f>
        <v>368156.02</v>
      </c>
      <c r="G72" s="40">
        <f>env_ac_pefafp!G81</f>
        <v>172.66</v>
      </c>
      <c r="H72" s="40">
        <f>env_ac_pefafp!H81</f>
        <v>6120.16</v>
      </c>
      <c r="I72" s="40">
        <f>env_ac_pefafp!I81</f>
        <v>374276.17</v>
      </c>
      <c r="K72" s="46"/>
    </row>
    <row r="73" spans="1:11" ht="15">
      <c r="A73" s="63">
        <v>65</v>
      </c>
      <c r="C73" s="31" t="str">
        <f>env_ac_pefafp!D82</f>
        <v>Services of households as employers; undifferentiated goods and services produced by households for own use</v>
      </c>
      <c r="D73" s="164" t="str">
        <f>env_ac_pefafp!C82</f>
        <v>CPA_T</v>
      </c>
      <c r="E73" s="139">
        <f>env_ac_pefafp!E82</f>
        <v>8115.28</v>
      </c>
      <c r="F73" s="139">
        <f>env_ac_pefafp!F82</f>
        <v>8115.28</v>
      </c>
      <c r="G73" s="40">
        <f>env_ac_pefafp!G82</f>
        <v>0</v>
      </c>
      <c r="H73" s="40">
        <f>env_ac_pefafp!H82</f>
        <v>0.03</v>
      </c>
      <c r="I73" s="40">
        <f>env_ac_pefafp!I82</f>
        <v>8115.31</v>
      </c>
      <c r="K73" s="46"/>
    </row>
    <row r="74" spans="1:11" ht="15">
      <c r="A74" s="63">
        <v>66</v>
      </c>
      <c r="C74" s="33" t="str">
        <f>env_ac_pefafp!D83</f>
        <v>Services provided by extraterritorial organisations and bodies</v>
      </c>
      <c r="D74" s="165" t="str">
        <f>env_ac_pefafp!C83</f>
        <v>CPA_U</v>
      </c>
      <c r="E74" s="140">
        <f>env_ac_pefafp!E83</f>
        <v>0</v>
      </c>
      <c r="F74" s="140">
        <f>env_ac_pefafp!F83</f>
        <v>0</v>
      </c>
      <c r="G74" s="42">
        <f>env_ac_pefafp!G83</f>
        <v>0</v>
      </c>
      <c r="H74" s="42">
        <f>env_ac_pefafp!H83</f>
        <v>737.1</v>
      </c>
      <c r="I74" s="42">
        <f>env_ac_pefafp!I83</f>
        <v>737.1</v>
      </c>
      <c r="K74" s="46"/>
    </row>
    <row r="75" ht="15">
      <c r="D75" s="166"/>
    </row>
    <row r="77" spans="3:9" ht="15">
      <c r="C77" s="43" t="s">
        <v>400</v>
      </c>
      <c r="D77" s="43" t="s">
        <v>197</v>
      </c>
      <c r="E77" s="111">
        <f>SUM(E11:E74)-E10</f>
        <v>0.01000000536441803</v>
      </c>
      <c r="F77" s="111">
        <f>SUM(F11:F74)-F10</f>
        <v>-0.009999975562095642</v>
      </c>
      <c r="G77" s="111">
        <f>SUM(G11:G74)-G10</f>
        <v>-0.02999999839812517</v>
      </c>
      <c r="H77" s="111">
        <f>SUM(H11:H74)-H10</f>
        <v>-0.030000003054738045</v>
      </c>
      <c r="I77" s="111">
        <f>SUM(I11:I74)-I10</f>
        <v>0.009999997913837433</v>
      </c>
    </row>
  </sheetData>
  <printOptions/>
  <pageMargins left="0.7" right="0.7" top="0.75" bottom="0.75" header="0.3" footer="0.3"/>
  <pageSetup horizontalDpi="600" verticalDpi="6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799847602844"/>
  </sheetPr>
  <dimension ref="A1:M89"/>
  <sheetViews>
    <sheetView zoomScale="80" zoomScaleNormal="80" workbookViewId="0" topLeftCell="A37"/>
  </sheetViews>
  <sheetFormatPr defaultColWidth="9.140625" defaultRowHeight="15"/>
  <cols>
    <col min="1" max="1" width="2.8515625" style="0" customWidth="1"/>
    <col min="2" max="2" width="4.140625" style="0" customWidth="1"/>
    <col min="3" max="3" width="22.57421875" style="0" customWidth="1"/>
    <col min="4" max="4" width="111.7109375" style="0" bestFit="1" customWidth="1"/>
    <col min="5" max="13" width="10.7109375" style="0" customWidth="1"/>
  </cols>
  <sheetData>
    <row r="1" ht="15">
      <c r="A1" s="6" t="s">
        <v>190</v>
      </c>
    </row>
    <row r="2" ht="15.75" thickBot="1">
      <c r="A2" s="17" t="s">
        <v>183</v>
      </c>
    </row>
    <row r="3" spans="2:13" ht="15">
      <c r="B3" s="7" t="s">
        <v>452</v>
      </c>
      <c r="C3" s="8"/>
      <c r="D3" s="135" t="s">
        <v>451</v>
      </c>
      <c r="E3" s="8"/>
      <c r="F3" s="8"/>
      <c r="G3" s="8"/>
      <c r="H3" s="8"/>
      <c r="I3" s="8"/>
      <c r="J3" s="8"/>
      <c r="K3" s="8"/>
      <c r="L3" s="8"/>
      <c r="M3" s="9"/>
    </row>
    <row r="4" spans="2:13" ht="15">
      <c r="B4" s="10"/>
      <c r="C4" s="11"/>
      <c r="D4" s="11"/>
      <c r="E4" s="11"/>
      <c r="F4" s="11"/>
      <c r="G4" s="11"/>
      <c r="H4" s="11"/>
      <c r="I4" s="11"/>
      <c r="J4" s="11"/>
      <c r="K4" s="11"/>
      <c r="L4" s="11"/>
      <c r="M4" s="12"/>
    </row>
    <row r="5" spans="2:13" ht="15">
      <c r="B5" s="10"/>
      <c r="C5" s="119" t="s">
        <v>21</v>
      </c>
      <c r="D5" s="11"/>
      <c r="E5" s="11"/>
      <c r="F5" s="11"/>
      <c r="G5" s="11"/>
      <c r="H5" s="11"/>
      <c r="I5" s="11"/>
      <c r="J5" s="11"/>
      <c r="K5" s="11"/>
      <c r="L5" s="11"/>
      <c r="M5" s="12"/>
    </row>
    <row r="6" spans="2:13" ht="15">
      <c r="B6" s="10"/>
      <c r="C6" s="11"/>
      <c r="D6" s="11"/>
      <c r="E6" s="11"/>
      <c r="F6" s="11"/>
      <c r="G6" s="11"/>
      <c r="H6" s="11"/>
      <c r="I6" s="11"/>
      <c r="J6" s="11"/>
      <c r="K6" s="11"/>
      <c r="L6" s="11"/>
      <c r="M6" s="12"/>
    </row>
    <row r="7" spans="2:13" ht="15">
      <c r="B7" s="10"/>
      <c r="C7" s="2" t="s">
        <v>22</v>
      </c>
      <c r="D7" s="3">
        <v>44235.45930555556</v>
      </c>
      <c r="E7" s="11"/>
      <c r="F7" s="11"/>
      <c r="G7" s="11"/>
      <c r="H7" s="11"/>
      <c r="I7" s="11"/>
      <c r="J7" s="11"/>
      <c r="K7" s="11"/>
      <c r="L7" s="11"/>
      <c r="M7" s="12"/>
    </row>
    <row r="8" spans="2:13" ht="15">
      <c r="B8" s="10"/>
      <c r="C8" s="2" t="s">
        <v>23</v>
      </c>
      <c r="D8" s="3">
        <v>44253.566669699074</v>
      </c>
      <c r="E8" s="11"/>
      <c r="F8" s="11"/>
      <c r="G8" s="11"/>
      <c r="H8" s="11"/>
      <c r="I8" s="11"/>
      <c r="J8" s="11"/>
      <c r="K8" s="11"/>
      <c r="L8" s="11"/>
      <c r="M8" s="12"/>
    </row>
    <row r="9" spans="2:13" ht="15">
      <c r="B9" s="10"/>
      <c r="C9" s="2" t="s">
        <v>24</v>
      </c>
      <c r="D9" s="2" t="s">
        <v>25</v>
      </c>
      <c r="E9" s="11"/>
      <c r="F9" s="11"/>
      <c r="G9" s="11"/>
      <c r="H9" s="11"/>
      <c r="I9" s="11"/>
      <c r="J9" s="11"/>
      <c r="K9" s="11"/>
      <c r="L9" s="11"/>
      <c r="M9" s="12"/>
    </row>
    <row r="10" spans="2:13" ht="15">
      <c r="B10" s="10"/>
      <c r="C10" s="11"/>
      <c r="D10" s="11"/>
      <c r="E10" s="11"/>
      <c r="F10" s="11"/>
      <c r="G10" s="11"/>
      <c r="H10" s="11"/>
      <c r="I10" s="11"/>
      <c r="J10" s="11"/>
      <c r="K10" s="11"/>
      <c r="L10" s="11"/>
      <c r="M10" s="12"/>
    </row>
    <row r="11" spans="2:13" ht="15">
      <c r="B11" s="10"/>
      <c r="C11" s="2" t="s">
        <v>26</v>
      </c>
      <c r="D11" s="2" t="s">
        <v>250</v>
      </c>
      <c r="E11" s="11"/>
      <c r="F11" s="11"/>
      <c r="G11" s="11"/>
      <c r="H11" s="11"/>
      <c r="I11" s="11"/>
      <c r="J11" s="11"/>
      <c r="K11" s="11"/>
      <c r="L11" s="11"/>
      <c r="M11" s="12"/>
    </row>
    <row r="12" spans="2:13" ht="15">
      <c r="B12" s="10"/>
      <c r="C12" s="2" t="s">
        <v>27</v>
      </c>
      <c r="D12" s="2" t="s">
        <v>28</v>
      </c>
      <c r="E12" s="11"/>
      <c r="F12" s="11"/>
      <c r="G12" s="11"/>
      <c r="H12" s="11"/>
      <c r="I12" s="11"/>
      <c r="J12" s="11"/>
      <c r="K12" s="11"/>
      <c r="L12" s="11"/>
      <c r="M12" s="12"/>
    </row>
    <row r="13" spans="2:13" ht="15">
      <c r="B13" s="10"/>
      <c r="C13" s="2" t="s">
        <v>29</v>
      </c>
      <c r="D13" s="2" t="s">
        <v>30</v>
      </c>
      <c r="E13" s="11"/>
      <c r="F13" s="11"/>
      <c r="G13" s="11"/>
      <c r="H13" s="11"/>
      <c r="I13" s="11"/>
      <c r="J13" s="11"/>
      <c r="K13" s="11"/>
      <c r="L13" s="11"/>
      <c r="M13" s="12"/>
    </row>
    <row r="14" spans="2:13" ht="15">
      <c r="B14" s="10"/>
      <c r="C14" s="11"/>
      <c r="D14" s="11"/>
      <c r="E14" s="11"/>
      <c r="F14" s="11"/>
      <c r="G14" s="11"/>
      <c r="H14" s="11"/>
      <c r="I14" s="11"/>
      <c r="J14" s="11"/>
      <c r="K14" s="11"/>
      <c r="L14" s="11"/>
      <c r="M14" s="12"/>
    </row>
    <row r="15" spans="2:13" ht="15">
      <c r="B15" s="62">
        <v>1</v>
      </c>
      <c r="C15" s="4" t="s">
        <v>31</v>
      </c>
      <c r="D15" s="4" t="s">
        <v>32</v>
      </c>
      <c r="E15" s="4" t="s">
        <v>33</v>
      </c>
      <c r="F15" s="4" t="s">
        <v>34</v>
      </c>
      <c r="G15" s="4" t="s">
        <v>35</v>
      </c>
      <c r="H15" s="4" t="s">
        <v>36</v>
      </c>
      <c r="I15" s="4" t="s">
        <v>188</v>
      </c>
      <c r="J15" s="4" t="s">
        <v>429</v>
      </c>
      <c r="K15" s="4"/>
      <c r="L15" s="4"/>
      <c r="M15" s="12"/>
    </row>
    <row r="16" spans="2:13" ht="15">
      <c r="B16" s="62">
        <v>2</v>
      </c>
      <c r="C16" s="4" t="s">
        <v>37</v>
      </c>
      <c r="D16" s="4" t="s">
        <v>38</v>
      </c>
      <c r="E16" s="5">
        <v>45488379</v>
      </c>
      <c r="F16" s="5">
        <v>46052392.3</v>
      </c>
      <c r="G16" s="5">
        <v>46602563.2</v>
      </c>
      <c r="H16" s="5">
        <v>47419263.4</v>
      </c>
      <c r="I16" s="5">
        <v>46916370.6</v>
      </c>
      <c r="J16" s="5" t="s">
        <v>39</v>
      </c>
      <c r="K16" s="5"/>
      <c r="L16" s="5"/>
      <c r="M16" s="12"/>
    </row>
    <row r="17" spans="2:13" ht="15">
      <c r="B17" s="62">
        <v>3</v>
      </c>
      <c r="C17" s="4" t="s">
        <v>40</v>
      </c>
      <c r="D17" s="4" t="s">
        <v>41</v>
      </c>
      <c r="E17" s="5">
        <v>1218053.6</v>
      </c>
      <c r="F17" s="5">
        <v>1231515</v>
      </c>
      <c r="G17" s="5">
        <v>1249692.7</v>
      </c>
      <c r="H17" s="5">
        <v>1275560.8</v>
      </c>
      <c r="I17" s="5">
        <v>1260717</v>
      </c>
      <c r="J17" s="5" t="s">
        <v>39</v>
      </c>
      <c r="K17" s="5"/>
      <c r="L17" s="5"/>
      <c r="M17" s="12"/>
    </row>
    <row r="18" spans="2:13" ht="15">
      <c r="B18" s="62">
        <v>4</v>
      </c>
      <c r="C18" s="4" t="s">
        <v>42</v>
      </c>
      <c r="D18" s="4" t="s">
        <v>43</v>
      </c>
      <c r="E18" s="5">
        <v>65619.1</v>
      </c>
      <c r="F18" s="5">
        <v>70763.6</v>
      </c>
      <c r="G18" s="5">
        <v>73277.7</v>
      </c>
      <c r="H18" s="5">
        <v>73793.5</v>
      </c>
      <c r="I18" s="5">
        <v>74574.7</v>
      </c>
      <c r="J18" s="5" t="s">
        <v>39</v>
      </c>
      <c r="K18" s="5"/>
      <c r="L18" s="5"/>
      <c r="M18" s="12"/>
    </row>
    <row r="19" spans="2:13" ht="15">
      <c r="B19" s="62">
        <v>5</v>
      </c>
      <c r="C19" s="4" t="s">
        <v>44</v>
      </c>
      <c r="D19" s="4" t="s">
        <v>45</v>
      </c>
      <c r="E19" s="5">
        <v>75351.8</v>
      </c>
      <c r="F19" s="5">
        <v>83671.5</v>
      </c>
      <c r="G19" s="5">
        <v>85036.6</v>
      </c>
      <c r="H19" s="5">
        <v>86968.9</v>
      </c>
      <c r="I19" s="5">
        <v>95364.9</v>
      </c>
      <c r="J19" s="5" t="s">
        <v>39</v>
      </c>
      <c r="K19" s="5"/>
      <c r="L19" s="5"/>
      <c r="M19" s="12"/>
    </row>
    <row r="20" spans="2:13" ht="15">
      <c r="B20" s="62">
        <v>6</v>
      </c>
      <c r="C20" s="4" t="s">
        <v>46</v>
      </c>
      <c r="D20" s="4" t="s">
        <v>47</v>
      </c>
      <c r="E20" s="5">
        <v>502885</v>
      </c>
      <c r="F20" s="5">
        <v>504394.4</v>
      </c>
      <c r="G20" s="5">
        <v>501055.6</v>
      </c>
      <c r="H20" s="5">
        <v>503495.2</v>
      </c>
      <c r="I20" s="5">
        <v>509016.9</v>
      </c>
      <c r="J20" s="5" t="s">
        <v>39</v>
      </c>
      <c r="K20" s="5"/>
      <c r="L20" s="5"/>
      <c r="M20" s="12"/>
    </row>
    <row r="21" spans="2:13" ht="15">
      <c r="B21" s="62">
        <v>7</v>
      </c>
      <c r="C21" s="4" t="s">
        <v>48</v>
      </c>
      <c r="D21" s="4" t="s">
        <v>49</v>
      </c>
      <c r="E21" s="5">
        <v>1202289.7</v>
      </c>
      <c r="F21" s="5">
        <v>1207469.6</v>
      </c>
      <c r="G21" s="5">
        <v>1245182.5</v>
      </c>
      <c r="H21" s="5">
        <v>1266496.4</v>
      </c>
      <c r="I21" s="5">
        <v>1278943.8</v>
      </c>
      <c r="J21" s="5" t="s">
        <v>39</v>
      </c>
      <c r="K21" s="5"/>
      <c r="L21" s="5"/>
      <c r="M21" s="12"/>
    </row>
    <row r="22" spans="2:13" ht="15">
      <c r="B22" s="62">
        <v>8</v>
      </c>
      <c r="C22" s="4" t="s">
        <v>50</v>
      </c>
      <c r="D22" s="4" t="s">
        <v>51</v>
      </c>
      <c r="E22" s="5">
        <v>175447.7</v>
      </c>
      <c r="F22" s="5">
        <v>173222.9</v>
      </c>
      <c r="G22" s="5">
        <v>176759.3</v>
      </c>
      <c r="H22" s="5">
        <v>176583.5</v>
      </c>
      <c r="I22" s="5">
        <v>178090.9</v>
      </c>
      <c r="J22" s="5" t="s">
        <v>39</v>
      </c>
      <c r="K22" s="5"/>
      <c r="L22" s="5"/>
      <c r="M22" s="12"/>
    </row>
    <row r="23" spans="2:13" ht="15">
      <c r="B23" s="62">
        <v>9</v>
      </c>
      <c r="C23" s="4" t="s">
        <v>52</v>
      </c>
      <c r="D23" s="4" t="s">
        <v>53</v>
      </c>
      <c r="E23" s="5">
        <v>353775.4</v>
      </c>
      <c r="F23" s="5">
        <v>370931.3</v>
      </c>
      <c r="G23" s="5">
        <v>381485.7</v>
      </c>
      <c r="H23" s="5">
        <v>396122.3</v>
      </c>
      <c r="I23" s="5">
        <v>396923.4</v>
      </c>
      <c r="J23" s="5" t="s">
        <v>39</v>
      </c>
      <c r="K23" s="5"/>
      <c r="L23" s="5"/>
      <c r="M23" s="12"/>
    </row>
    <row r="24" spans="2:13" ht="15">
      <c r="B24" s="62">
        <v>10</v>
      </c>
      <c r="C24" s="4" t="s">
        <v>54</v>
      </c>
      <c r="D24" s="4" t="s">
        <v>55</v>
      </c>
      <c r="E24" s="5">
        <v>1296132.8</v>
      </c>
      <c r="F24" s="5">
        <v>1297999.8</v>
      </c>
      <c r="G24" s="5">
        <v>1306950.4</v>
      </c>
      <c r="H24" s="5">
        <v>1334262.6</v>
      </c>
      <c r="I24" s="5">
        <v>1319585.2</v>
      </c>
      <c r="J24" s="5" t="s">
        <v>39</v>
      </c>
      <c r="K24" s="5"/>
      <c r="L24" s="5"/>
      <c r="M24" s="12"/>
    </row>
    <row r="25" spans="2:13" ht="15">
      <c r="B25" s="62">
        <v>11</v>
      </c>
      <c r="C25" s="4" t="s">
        <v>56</v>
      </c>
      <c r="D25" s="4" t="s">
        <v>57</v>
      </c>
      <c r="E25" s="5">
        <v>105012.2</v>
      </c>
      <c r="F25" s="5">
        <v>102548.3</v>
      </c>
      <c r="G25" s="5">
        <v>91551.7</v>
      </c>
      <c r="H25" s="5">
        <v>100801.2</v>
      </c>
      <c r="I25" s="5">
        <v>88285.8</v>
      </c>
      <c r="J25" s="5" t="s">
        <v>39</v>
      </c>
      <c r="K25" s="5"/>
      <c r="L25" s="5"/>
      <c r="M25" s="12"/>
    </row>
    <row r="26" spans="2:13" ht="15">
      <c r="B26" s="62">
        <v>12</v>
      </c>
      <c r="C26" s="4" t="s">
        <v>58</v>
      </c>
      <c r="D26" s="4" t="s">
        <v>59</v>
      </c>
      <c r="E26" s="5">
        <v>2084147.1</v>
      </c>
      <c r="F26" s="5">
        <v>2284546.6</v>
      </c>
      <c r="G26" s="5">
        <v>2265070.4</v>
      </c>
      <c r="H26" s="5">
        <v>2296909.6</v>
      </c>
      <c r="I26" s="5">
        <v>2299122.7</v>
      </c>
      <c r="J26" s="5" t="s">
        <v>39</v>
      </c>
      <c r="K26" s="5"/>
      <c r="L26" s="5"/>
      <c r="M26" s="12"/>
    </row>
    <row r="27" spans="2:13" ht="15">
      <c r="B27" s="62">
        <v>13</v>
      </c>
      <c r="C27" s="4" t="s">
        <v>60</v>
      </c>
      <c r="D27" s="4" t="s">
        <v>61</v>
      </c>
      <c r="E27" s="5">
        <v>5021954.6</v>
      </c>
      <c r="F27" s="5">
        <v>4882839.9</v>
      </c>
      <c r="G27" s="5">
        <v>4842799.6</v>
      </c>
      <c r="H27" s="5">
        <v>5281784.6</v>
      </c>
      <c r="I27" s="5">
        <v>4976190.3</v>
      </c>
      <c r="J27" s="5" t="s">
        <v>39</v>
      </c>
      <c r="K27" s="5"/>
      <c r="L27" s="5"/>
      <c r="M27" s="12"/>
    </row>
    <row r="28" spans="2:13" ht="15">
      <c r="B28" s="62">
        <v>14</v>
      </c>
      <c r="C28" s="4" t="s">
        <v>62</v>
      </c>
      <c r="D28" s="4" t="s">
        <v>63</v>
      </c>
      <c r="E28" s="5">
        <v>219271.4</v>
      </c>
      <c r="F28" s="5">
        <v>202372.3</v>
      </c>
      <c r="G28" s="5">
        <v>182050</v>
      </c>
      <c r="H28" s="5">
        <v>177610.9</v>
      </c>
      <c r="I28" s="5">
        <v>174167.6</v>
      </c>
      <c r="J28" s="5" t="s">
        <v>39</v>
      </c>
      <c r="K28" s="5"/>
      <c r="L28" s="5"/>
      <c r="M28" s="12"/>
    </row>
    <row r="29" spans="2:13" ht="15">
      <c r="B29" s="62">
        <v>15</v>
      </c>
      <c r="C29" s="4" t="s">
        <v>64</v>
      </c>
      <c r="D29" s="4" t="s">
        <v>65</v>
      </c>
      <c r="E29" s="5">
        <v>273608.8</v>
      </c>
      <c r="F29" s="5">
        <v>281442.4</v>
      </c>
      <c r="G29" s="5">
        <v>333292.6</v>
      </c>
      <c r="H29" s="5">
        <v>312745.2</v>
      </c>
      <c r="I29" s="5">
        <v>336118.7</v>
      </c>
      <c r="J29" s="5" t="s">
        <v>39</v>
      </c>
      <c r="K29" s="5"/>
      <c r="L29" s="5"/>
      <c r="M29" s="12"/>
    </row>
    <row r="30" spans="2:13" ht="15">
      <c r="B30" s="62">
        <v>16</v>
      </c>
      <c r="C30" s="4" t="s">
        <v>66</v>
      </c>
      <c r="D30" s="4" t="s">
        <v>67</v>
      </c>
      <c r="E30" s="5">
        <v>1390387.8</v>
      </c>
      <c r="F30" s="5">
        <v>1415405.4</v>
      </c>
      <c r="G30" s="5">
        <v>1450027.8</v>
      </c>
      <c r="H30" s="5">
        <v>1449474.5</v>
      </c>
      <c r="I30" s="5">
        <v>1512128.6</v>
      </c>
      <c r="J30" s="5" t="s">
        <v>39</v>
      </c>
      <c r="K30" s="5"/>
      <c r="L30" s="5"/>
      <c r="M30" s="12"/>
    </row>
    <row r="31" spans="2:13" ht="15">
      <c r="B31" s="62">
        <v>17</v>
      </c>
      <c r="C31" s="4" t="s">
        <v>68</v>
      </c>
      <c r="D31" s="4" t="s">
        <v>69</v>
      </c>
      <c r="E31" s="5">
        <v>2510388.6</v>
      </c>
      <c r="F31" s="5">
        <v>2550953.4</v>
      </c>
      <c r="G31" s="5">
        <v>2626387.3</v>
      </c>
      <c r="H31" s="5">
        <v>2676537.6</v>
      </c>
      <c r="I31" s="5">
        <v>2654699.5</v>
      </c>
      <c r="J31" s="5" t="s">
        <v>39</v>
      </c>
      <c r="K31" s="5"/>
      <c r="L31" s="5"/>
      <c r="M31" s="12"/>
    </row>
    <row r="32" spans="2:13" ht="15">
      <c r="B32" s="62">
        <v>18</v>
      </c>
      <c r="C32" s="4" t="s">
        <v>70</v>
      </c>
      <c r="D32" s="4" t="s">
        <v>71</v>
      </c>
      <c r="E32" s="5">
        <v>347699.4</v>
      </c>
      <c r="F32" s="5">
        <v>346798.3</v>
      </c>
      <c r="G32" s="5">
        <v>357242.2</v>
      </c>
      <c r="H32" s="5">
        <v>361026.7</v>
      </c>
      <c r="I32" s="5">
        <v>357699.8</v>
      </c>
      <c r="J32" s="5" t="s">
        <v>39</v>
      </c>
      <c r="K32" s="5"/>
      <c r="L32" s="5"/>
      <c r="M32" s="12"/>
    </row>
    <row r="33" spans="2:13" ht="15">
      <c r="B33" s="62">
        <v>19</v>
      </c>
      <c r="C33" s="4" t="s">
        <v>72</v>
      </c>
      <c r="D33" s="4" t="s">
        <v>73</v>
      </c>
      <c r="E33" s="5">
        <v>83474.5</v>
      </c>
      <c r="F33" s="5">
        <v>86481.5</v>
      </c>
      <c r="G33" s="5">
        <v>85857</v>
      </c>
      <c r="H33" s="5">
        <v>80831.1</v>
      </c>
      <c r="I33" s="5">
        <v>82400.7</v>
      </c>
      <c r="J33" s="5" t="s">
        <v>39</v>
      </c>
      <c r="K33" s="5"/>
      <c r="L33" s="5"/>
      <c r="M33" s="12"/>
    </row>
    <row r="34" spans="2:13" ht="15">
      <c r="B34" s="62">
        <v>20</v>
      </c>
      <c r="C34" s="4" t="s">
        <v>74</v>
      </c>
      <c r="D34" s="4" t="s">
        <v>75</v>
      </c>
      <c r="E34" s="5">
        <v>121323.3</v>
      </c>
      <c r="F34" s="5">
        <v>109118.6</v>
      </c>
      <c r="G34" s="5">
        <v>118077.8</v>
      </c>
      <c r="H34" s="5">
        <v>111500.5</v>
      </c>
      <c r="I34" s="5">
        <v>118815.7</v>
      </c>
      <c r="J34" s="5" t="s">
        <v>39</v>
      </c>
      <c r="K34" s="5"/>
      <c r="L34" s="5"/>
      <c r="M34" s="12"/>
    </row>
    <row r="35" spans="2:13" ht="15">
      <c r="B35" s="62">
        <v>21</v>
      </c>
      <c r="C35" s="4" t="s">
        <v>76</v>
      </c>
      <c r="D35" s="4" t="s">
        <v>77</v>
      </c>
      <c r="E35" s="5">
        <v>265573.2</v>
      </c>
      <c r="F35" s="5">
        <v>251371.7</v>
      </c>
      <c r="G35" s="5">
        <v>257603.1</v>
      </c>
      <c r="H35" s="5">
        <v>259710</v>
      </c>
      <c r="I35" s="5">
        <v>261315.3</v>
      </c>
      <c r="J35" s="5" t="s">
        <v>39</v>
      </c>
      <c r="K35" s="5"/>
      <c r="L35" s="5"/>
      <c r="M35" s="12"/>
    </row>
    <row r="36" spans="2:13" ht="15">
      <c r="B36" s="62">
        <v>22</v>
      </c>
      <c r="C36" s="4" t="s">
        <v>78</v>
      </c>
      <c r="D36" s="4" t="s">
        <v>79</v>
      </c>
      <c r="E36" s="5">
        <v>271002.9</v>
      </c>
      <c r="F36" s="5">
        <v>272881.1</v>
      </c>
      <c r="G36" s="5">
        <v>286928.2</v>
      </c>
      <c r="H36" s="5">
        <v>292476.1</v>
      </c>
      <c r="I36" s="5">
        <v>295149.2</v>
      </c>
      <c r="J36" s="5" t="s">
        <v>39</v>
      </c>
      <c r="K36" s="5"/>
      <c r="L36" s="5"/>
      <c r="M36" s="12"/>
    </row>
    <row r="37" spans="2:13" ht="15">
      <c r="B37" s="62">
        <v>23</v>
      </c>
      <c r="C37" s="4" t="s">
        <v>80</v>
      </c>
      <c r="D37" s="4" t="s">
        <v>81</v>
      </c>
      <c r="E37" s="5">
        <v>51052.1</v>
      </c>
      <c r="F37" s="5">
        <v>52229.4</v>
      </c>
      <c r="G37" s="5">
        <v>52315.4</v>
      </c>
      <c r="H37" s="5">
        <v>49729.3</v>
      </c>
      <c r="I37" s="5">
        <v>56380</v>
      </c>
      <c r="J37" s="5" t="s">
        <v>39</v>
      </c>
      <c r="K37" s="5"/>
      <c r="L37" s="5"/>
      <c r="M37" s="12"/>
    </row>
    <row r="38" spans="2:13" ht="15">
      <c r="B38" s="62">
        <v>24</v>
      </c>
      <c r="C38" s="4" t="s">
        <v>82</v>
      </c>
      <c r="D38" s="4" t="s">
        <v>83</v>
      </c>
      <c r="E38" s="5">
        <v>92954.8</v>
      </c>
      <c r="F38" s="5">
        <v>97600.3</v>
      </c>
      <c r="G38" s="5">
        <v>117474.8</v>
      </c>
      <c r="H38" s="5">
        <v>114029.4</v>
      </c>
      <c r="I38" s="5">
        <v>116342.2</v>
      </c>
      <c r="J38" s="5" t="s">
        <v>39</v>
      </c>
      <c r="K38" s="5"/>
      <c r="L38" s="5"/>
      <c r="M38" s="12"/>
    </row>
    <row r="39" spans="2:13" ht="15">
      <c r="B39" s="62">
        <v>25</v>
      </c>
      <c r="C39" s="4" t="s">
        <v>84</v>
      </c>
      <c r="D39" s="4" t="s">
        <v>85</v>
      </c>
      <c r="E39" s="5">
        <v>74636.3</v>
      </c>
      <c r="F39" s="5">
        <v>74548.2</v>
      </c>
      <c r="G39" s="5">
        <v>72608.6</v>
      </c>
      <c r="H39" s="5">
        <v>71664</v>
      </c>
      <c r="I39" s="5">
        <v>80644.3</v>
      </c>
      <c r="J39" s="5" t="s">
        <v>39</v>
      </c>
      <c r="K39" s="5"/>
      <c r="L39" s="5"/>
      <c r="M39" s="12"/>
    </row>
    <row r="40" spans="2:13" ht="15">
      <c r="B40" s="62">
        <v>26</v>
      </c>
      <c r="C40" s="4" t="s">
        <v>86</v>
      </c>
      <c r="D40" s="4" t="s">
        <v>87</v>
      </c>
      <c r="E40" s="5">
        <v>14041470.2</v>
      </c>
      <c r="F40" s="5">
        <v>13995969.3</v>
      </c>
      <c r="G40" s="5">
        <v>13789245.5</v>
      </c>
      <c r="H40" s="5">
        <v>13804814.2</v>
      </c>
      <c r="I40" s="5">
        <v>13499485.4</v>
      </c>
      <c r="J40" s="5" t="s">
        <v>39</v>
      </c>
      <c r="K40" s="5"/>
      <c r="L40" s="5"/>
      <c r="M40" s="12"/>
    </row>
    <row r="41" spans="2:13" ht="15">
      <c r="B41" s="62">
        <v>27</v>
      </c>
      <c r="C41" s="4" t="s">
        <v>88</v>
      </c>
      <c r="D41" s="4" t="s">
        <v>89</v>
      </c>
      <c r="E41" s="5">
        <v>116439.6</v>
      </c>
      <c r="F41" s="5">
        <v>114640.1</v>
      </c>
      <c r="G41" s="5">
        <v>128340</v>
      </c>
      <c r="H41" s="5">
        <v>127974.1</v>
      </c>
      <c r="I41" s="5">
        <v>156335.5</v>
      </c>
      <c r="J41" s="5" t="s">
        <v>39</v>
      </c>
      <c r="K41" s="5"/>
      <c r="L41" s="5"/>
      <c r="M41" s="12"/>
    </row>
    <row r="42" spans="2:13" ht="15">
      <c r="B42" s="62">
        <v>28</v>
      </c>
      <c r="C42" s="4" t="s">
        <v>90</v>
      </c>
      <c r="D42" s="4" t="s">
        <v>91</v>
      </c>
      <c r="E42" s="5">
        <v>408006</v>
      </c>
      <c r="F42" s="5">
        <v>396150.3</v>
      </c>
      <c r="G42" s="5">
        <v>404499.3</v>
      </c>
      <c r="H42" s="5">
        <v>398596.4</v>
      </c>
      <c r="I42" s="5">
        <v>424216</v>
      </c>
      <c r="J42" s="5" t="s">
        <v>39</v>
      </c>
      <c r="K42" s="5"/>
      <c r="L42" s="5"/>
      <c r="M42" s="12"/>
    </row>
    <row r="43" spans="2:13" ht="15">
      <c r="B43" s="62">
        <v>29</v>
      </c>
      <c r="C43" s="4" t="s">
        <v>92</v>
      </c>
      <c r="D43" s="4" t="s">
        <v>93</v>
      </c>
      <c r="E43" s="5">
        <v>1243944.7</v>
      </c>
      <c r="F43" s="5">
        <v>1269097.8</v>
      </c>
      <c r="G43" s="5">
        <v>1321628.3</v>
      </c>
      <c r="H43" s="5">
        <v>1248055.6</v>
      </c>
      <c r="I43" s="5">
        <v>1251147.2</v>
      </c>
      <c r="J43" s="5" t="s">
        <v>39</v>
      </c>
      <c r="K43" s="5"/>
      <c r="L43" s="5"/>
      <c r="M43" s="12"/>
    </row>
    <row r="44" spans="2:13" ht="15">
      <c r="B44" s="62">
        <v>30</v>
      </c>
      <c r="C44" s="4" t="s">
        <v>94</v>
      </c>
      <c r="D44" s="4" t="s">
        <v>95</v>
      </c>
      <c r="E44" s="5">
        <v>244862.6</v>
      </c>
      <c r="F44" s="5">
        <v>256586.4</v>
      </c>
      <c r="G44" s="5">
        <v>260239.5</v>
      </c>
      <c r="H44" s="5">
        <v>261273.7</v>
      </c>
      <c r="I44" s="5">
        <v>250175</v>
      </c>
      <c r="J44" s="5" t="s">
        <v>39</v>
      </c>
      <c r="K44" s="5"/>
      <c r="L44" s="5"/>
      <c r="M44" s="12"/>
    </row>
    <row r="45" spans="2:13" ht="15">
      <c r="B45" s="62">
        <v>31</v>
      </c>
      <c r="C45" s="4" t="s">
        <v>96</v>
      </c>
      <c r="D45" s="4" t="s">
        <v>97</v>
      </c>
      <c r="E45" s="5">
        <v>647612.9</v>
      </c>
      <c r="F45" s="5">
        <v>679964.5</v>
      </c>
      <c r="G45" s="5">
        <v>679067.8</v>
      </c>
      <c r="H45" s="5">
        <v>675519.5</v>
      </c>
      <c r="I45" s="5">
        <v>686704.4</v>
      </c>
      <c r="J45" s="5" t="s">
        <v>39</v>
      </c>
      <c r="K45" s="5"/>
      <c r="L45" s="5"/>
      <c r="M45" s="12"/>
    </row>
    <row r="46" spans="2:13" ht="15">
      <c r="B46" s="62">
        <v>32</v>
      </c>
      <c r="C46" s="4" t="s">
        <v>98</v>
      </c>
      <c r="D46" s="4" t="s">
        <v>99</v>
      </c>
      <c r="E46" s="5">
        <v>735805.6</v>
      </c>
      <c r="F46" s="5">
        <v>759250.5</v>
      </c>
      <c r="G46" s="5">
        <v>752483.8</v>
      </c>
      <c r="H46" s="5">
        <v>765594.2</v>
      </c>
      <c r="I46" s="5">
        <v>746041.7</v>
      </c>
      <c r="J46" s="5" t="s">
        <v>39</v>
      </c>
      <c r="K46" s="5"/>
      <c r="L46" s="5"/>
      <c r="M46" s="12"/>
    </row>
    <row r="47" spans="2:13" ht="15">
      <c r="B47" s="62">
        <v>33</v>
      </c>
      <c r="C47" s="4" t="s">
        <v>100</v>
      </c>
      <c r="D47" s="4" t="s">
        <v>101</v>
      </c>
      <c r="E47" s="5">
        <v>2285444.9</v>
      </c>
      <c r="F47" s="5">
        <v>2337163.8</v>
      </c>
      <c r="G47" s="5">
        <v>2522980.6</v>
      </c>
      <c r="H47" s="5">
        <v>2691599.7</v>
      </c>
      <c r="I47" s="5">
        <v>2771906</v>
      </c>
      <c r="J47" s="5" t="s">
        <v>39</v>
      </c>
      <c r="K47" s="5"/>
      <c r="L47" s="5"/>
      <c r="M47" s="12"/>
    </row>
    <row r="48" spans="2:13" ht="15">
      <c r="B48" s="62">
        <v>34</v>
      </c>
      <c r="C48" s="4" t="s">
        <v>102</v>
      </c>
      <c r="D48" s="4" t="s">
        <v>103</v>
      </c>
      <c r="E48" s="5">
        <v>1434173.1</v>
      </c>
      <c r="F48" s="5">
        <v>1534819.2</v>
      </c>
      <c r="G48" s="5">
        <v>1546015.2</v>
      </c>
      <c r="H48" s="5">
        <v>1560192.2</v>
      </c>
      <c r="I48" s="5">
        <v>1473349.9</v>
      </c>
      <c r="J48" s="5" t="s">
        <v>39</v>
      </c>
      <c r="K48" s="5"/>
      <c r="L48" s="5"/>
      <c r="M48" s="12"/>
    </row>
    <row r="49" spans="2:13" ht="15">
      <c r="B49" s="62">
        <v>35</v>
      </c>
      <c r="C49" s="4" t="s">
        <v>104</v>
      </c>
      <c r="D49" s="4" t="s">
        <v>105</v>
      </c>
      <c r="E49" s="5">
        <v>1791106.8</v>
      </c>
      <c r="F49" s="5">
        <v>1834350</v>
      </c>
      <c r="G49" s="5">
        <v>1912853.6</v>
      </c>
      <c r="H49" s="5">
        <v>1992146.2</v>
      </c>
      <c r="I49" s="5">
        <v>2057008.3</v>
      </c>
      <c r="J49" s="5" t="s">
        <v>39</v>
      </c>
      <c r="K49" s="5"/>
      <c r="L49" s="5"/>
      <c r="M49" s="12"/>
    </row>
    <row r="50" spans="2:13" ht="15">
      <c r="B50" s="62">
        <v>36</v>
      </c>
      <c r="C50" s="4" t="s">
        <v>106</v>
      </c>
      <c r="D50" s="4" t="s">
        <v>107</v>
      </c>
      <c r="E50" s="5">
        <v>439223.4</v>
      </c>
      <c r="F50" s="5">
        <v>454585.2</v>
      </c>
      <c r="G50" s="5">
        <v>452601</v>
      </c>
      <c r="H50" s="5">
        <v>413982.3</v>
      </c>
      <c r="I50" s="5">
        <v>426121</v>
      </c>
      <c r="J50" s="5" t="s">
        <v>39</v>
      </c>
      <c r="K50" s="5"/>
      <c r="L50" s="5"/>
      <c r="M50" s="12"/>
    </row>
    <row r="51" spans="2:13" ht="15">
      <c r="B51" s="62">
        <v>37</v>
      </c>
      <c r="C51" s="4" t="s">
        <v>108</v>
      </c>
      <c r="D51" s="4" t="s">
        <v>109</v>
      </c>
      <c r="E51" s="5">
        <v>103305.3</v>
      </c>
      <c r="F51" s="5">
        <v>108011.4</v>
      </c>
      <c r="G51" s="5">
        <v>106687.8</v>
      </c>
      <c r="H51" s="5">
        <v>121513.5</v>
      </c>
      <c r="I51" s="5">
        <v>124136.8</v>
      </c>
      <c r="J51" s="5" t="s">
        <v>39</v>
      </c>
      <c r="K51" s="5"/>
      <c r="L51" s="5"/>
      <c r="M51" s="12"/>
    </row>
    <row r="52" spans="2:13" ht="15">
      <c r="B52" s="62">
        <v>38</v>
      </c>
      <c r="C52" s="4" t="s">
        <v>110</v>
      </c>
      <c r="D52" s="4" t="s">
        <v>111</v>
      </c>
      <c r="E52" s="5">
        <v>515603.8</v>
      </c>
      <c r="F52" s="5">
        <v>548925.1</v>
      </c>
      <c r="G52" s="5">
        <v>552973.4</v>
      </c>
      <c r="H52" s="5">
        <v>562210.3</v>
      </c>
      <c r="I52" s="5">
        <v>567629.4</v>
      </c>
      <c r="J52" s="5" t="s">
        <v>39</v>
      </c>
      <c r="K52" s="5"/>
      <c r="L52" s="5"/>
      <c r="M52" s="12"/>
    </row>
    <row r="53" spans="2:13" ht="15">
      <c r="B53" s="62">
        <v>39</v>
      </c>
      <c r="C53" s="4" t="s">
        <v>112</v>
      </c>
      <c r="D53" s="4" t="s">
        <v>113</v>
      </c>
      <c r="E53" s="5">
        <v>33701.3</v>
      </c>
      <c r="F53" s="5">
        <v>36149.9</v>
      </c>
      <c r="G53" s="5">
        <v>38255.2</v>
      </c>
      <c r="H53" s="5">
        <v>37217.1</v>
      </c>
      <c r="I53" s="5">
        <v>34745.6</v>
      </c>
      <c r="J53" s="5" t="s">
        <v>39</v>
      </c>
      <c r="K53" s="5"/>
      <c r="L53" s="5"/>
      <c r="M53" s="12"/>
    </row>
    <row r="54" spans="2:13" ht="15">
      <c r="B54" s="62">
        <v>40</v>
      </c>
      <c r="C54" s="4" t="s">
        <v>114</v>
      </c>
      <c r="D54" s="4" t="s">
        <v>115</v>
      </c>
      <c r="E54" s="5">
        <v>43565.5</v>
      </c>
      <c r="F54" s="5">
        <v>44064.8</v>
      </c>
      <c r="G54" s="5">
        <v>43755.4</v>
      </c>
      <c r="H54" s="5">
        <v>43293</v>
      </c>
      <c r="I54" s="5">
        <v>40183</v>
      </c>
      <c r="J54" s="5" t="s">
        <v>39</v>
      </c>
      <c r="K54" s="5"/>
      <c r="L54" s="5"/>
      <c r="M54" s="12"/>
    </row>
    <row r="55" spans="2:13" ht="15">
      <c r="B55" s="62">
        <v>41</v>
      </c>
      <c r="C55" s="4" t="s">
        <v>116</v>
      </c>
      <c r="D55" s="4" t="s">
        <v>117</v>
      </c>
      <c r="E55" s="5">
        <v>113688.1</v>
      </c>
      <c r="F55" s="5">
        <v>114441.1</v>
      </c>
      <c r="G55" s="5">
        <v>131474.3</v>
      </c>
      <c r="H55" s="5">
        <v>128484.3</v>
      </c>
      <c r="I55" s="5">
        <v>128772.1</v>
      </c>
      <c r="J55" s="5" t="s">
        <v>39</v>
      </c>
      <c r="K55" s="5"/>
      <c r="L55" s="5"/>
      <c r="M55" s="12"/>
    </row>
    <row r="56" spans="2:13" ht="15">
      <c r="B56" s="62">
        <v>42</v>
      </c>
      <c r="C56" s="4" t="s">
        <v>118</v>
      </c>
      <c r="D56" s="4" t="s">
        <v>119</v>
      </c>
      <c r="E56" s="5">
        <v>104686.7</v>
      </c>
      <c r="F56" s="5">
        <v>110724</v>
      </c>
      <c r="G56" s="5">
        <v>112148.7</v>
      </c>
      <c r="H56" s="5">
        <v>108400.3</v>
      </c>
      <c r="I56" s="5">
        <v>111429.8</v>
      </c>
      <c r="J56" s="5" t="s">
        <v>39</v>
      </c>
      <c r="K56" s="5"/>
      <c r="L56" s="5"/>
      <c r="M56" s="12"/>
    </row>
    <row r="57" spans="2:13" ht="15">
      <c r="B57" s="62">
        <v>43</v>
      </c>
      <c r="C57" s="4" t="s">
        <v>120</v>
      </c>
      <c r="D57" s="4" t="s">
        <v>121</v>
      </c>
      <c r="E57" s="5">
        <v>111611.4</v>
      </c>
      <c r="F57" s="5">
        <v>115573.3</v>
      </c>
      <c r="G57" s="5">
        <v>117037.7</v>
      </c>
      <c r="H57" s="5">
        <v>120323.2</v>
      </c>
      <c r="I57" s="5">
        <v>116474.9</v>
      </c>
      <c r="J57" s="5" t="s">
        <v>39</v>
      </c>
      <c r="K57" s="5"/>
      <c r="L57" s="5"/>
      <c r="M57" s="12"/>
    </row>
    <row r="58" spans="2:13" ht="15">
      <c r="B58" s="62">
        <v>44</v>
      </c>
      <c r="C58" s="4" t="s">
        <v>122</v>
      </c>
      <c r="D58" s="4" t="s">
        <v>123</v>
      </c>
      <c r="E58" s="5">
        <v>37061</v>
      </c>
      <c r="F58" s="5">
        <v>37753.2</v>
      </c>
      <c r="G58" s="5">
        <v>35357.9</v>
      </c>
      <c r="H58" s="5">
        <v>33958.2</v>
      </c>
      <c r="I58" s="5">
        <v>33302.8</v>
      </c>
      <c r="J58" s="5" t="s">
        <v>39</v>
      </c>
      <c r="K58" s="5"/>
      <c r="L58" s="5"/>
      <c r="M58" s="12"/>
    </row>
    <row r="59" spans="2:13" ht="15">
      <c r="B59" s="62">
        <v>45</v>
      </c>
      <c r="C59" s="4" t="s">
        <v>124</v>
      </c>
      <c r="D59" s="4" t="s">
        <v>125</v>
      </c>
      <c r="E59" s="5">
        <v>32484.5</v>
      </c>
      <c r="F59" s="5">
        <v>30586.7</v>
      </c>
      <c r="G59" s="5">
        <v>32948.7</v>
      </c>
      <c r="H59" s="5">
        <v>35740.4</v>
      </c>
      <c r="I59" s="5">
        <v>32769.7</v>
      </c>
      <c r="J59" s="5" t="s">
        <v>39</v>
      </c>
      <c r="K59" s="5"/>
      <c r="L59" s="5"/>
      <c r="M59" s="12"/>
    </row>
    <row r="60" spans="2:13" ht="15">
      <c r="B60" s="62">
        <v>46</v>
      </c>
      <c r="C60" s="4" t="s">
        <v>126</v>
      </c>
      <c r="D60" s="4" t="s">
        <v>127</v>
      </c>
      <c r="E60" s="5">
        <v>223359</v>
      </c>
      <c r="F60" s="5">
        <v>228644.3</v>
      </c>
      <c r="G60" s="5">
        <v>301259.5</v>
      </c>
      <c r="H60" s="5">
        <v>286878.2</v>
      </c>
      <c r="I60" s="5">
        <v>284554.4</v>
      </c>
      <c r="J60" s="5" t="s">
        <v>39</v>
      </c>
      <c r="K60" s="5"/>
      <c r="L60" s="5"/>
      <c r="M60" s="12"/>
    </row>
    <row r="61" spans="2:13" ht="15">
      <c r="B61" s="62">
        <v>47</v>
      </c>
      <c r="C61" s="4" t="s">
        <v>128</v>
      </c>
      <c r="D61" s="4" t="s">
        <v>129</v>
      </c>
      <c r="E61" s="5">
        <v>169182.7</v>
      </c>
      <c r="F61" s="5">
        <v>185792.6</v>
      </c>
      <c r="G61" s="5">
        <v>188131.9</v>
      </c>
      <c r="H61" s="5">
        <v>180304.7</v>
      </c>
      <c r="I61" s="5">
        <v>181710</v>
      </c>
      <c r="J61" s="5" t="s">
        <v>39</v>
      </c>
      <c r="K61" s="5"/>
      <c r="L61" s="5"/>
      <c r="M61" s="12"/>
    </row>
    <row r="62" spans="2:13" ht="15">
      <c r="B62" s="62">
        <v>48</v>
      </c>
      <c r="C62" s="4" t="s">
        <v>130</v>
      </c>
      <c r="D62" s="4" t="s">
        <v>131</v>
      </c>
      <c r="E62" s="5">
        <v>91563.7</v>
      </c>
      <c r="F62" s="5">
        <v>94055.9</v>
      </c>
      <c r="G62" s="5">
        <v>100602.2</v>
      </c>
      <c r="H62" s="5">
        <v>94074.2</v>
      </c>
      <c r="I62" s="5">
        <v>95247.1</v>
      </c>
      <c r="J62" s="5" t="s">
        <v>39</v>
      </c>
      <c r="K62" s="5"/>
      <c r="L62" s="5"/>
      <c r="M62" s="12"/>
    </row>
    <row r="63" spans="2:13" ht="15">
      <c r="B63" s="62">
        <v>49</v>
      </c>
      <c r="C63" s="4" t="s">
        <v>132</v>
      </c>
      <c r="D63" s="4" t="s">
        <v>133</v>
      </c>
      <c r="E63" s="5">
        <v>100585.9</v>
      </c>
      <c r="F63" s="5">
        <v>102446.2</v>
      </c>
      <c r="G63" s="5">
        <v>110173.9</v>
      </c>
      <c r="H63" s="5">
        <v>107604.8</v>
      </c>
      <c r="I63" s="5">
        <v>123694.5</v>
      </c>
      <c r="J63" s="5" t="s">
        <v>39</v>
      </c>
      <c r="K63" s="5"/>
      <c r="L63" s="5"/>
      <c r="M63" s="12"/>
    </row>
    <row r="64" spans="2:13" ht="15">
      <c r="B64" s="62">
        <v>50</v>
      </c>
      <c r="C64" s="4" t="s">
        <v>134</v>
      </c>
      <c r="D64" s="4" t="s">
        <v>135</v>
      </c>
      <c r="E64" s="5">
        <v>36988.7</v>
      </c>
      <c r="F64" s="5">
        <v>38072.3</v>
      </c>
      <c r="G64" s="5">
        <v>38123</v>
      </c>
      <c r="H64" s="5">
        <v>36015.3</v>
      </c>
      <c r="I64" s="5">
        <v>34949.2</v>
      </c>
      <c r="J64" s="5" t="s">
        <v>39</v>
      </c>
      <c r="K64" s="5"/>
      <c r="L64" s="5"/>
      <c r="M64" s="12"/>
    </row>
    <row r="65" spans="2:13" ht="15">
      <c r="B65" s="62">
        <v>51</v>
      </c>
      <c r="C65" s="4" t="s">
        <v>136</v>
      </c>
      <c r="D65" s="4" t="s">
        <v>137</v>
      </c>
      <c r="E65" s="5">
        <v>38902.5</v>
      </c>
      <c r="F65" s="5">
        <v>42398.4</v>
      </c>
      <c r="G65" s="5">
        <v>41954.3</v>
      </c>
      <c r="H65" s="5">
        <v>39667.1</v>
      </c>
      <c r="I65" s="5">
        <v>40485.7</v>
      </c>
      <c r="J65" s="5" t="s">
        <v>39</v>
      </c>
      <c r="K65" s="5"/>
      <c r="L65" s="5"/>
      <c r="M65" s="12"/>
    </row>
    <row r="66" spans="2:13" ht="15">
      <c r="B66" s="62">
        <v>52</v>
      </c>
      <c r="C66" s="4" t="s">
        <v>138</v>
      </c>
      <c r="D66" s="4" t="s">
        <v>139</v>
      </c>
      <c r="E66" s="5">
        <v>117306.3</v>
      </c>
      <c r="F66" s="5">
        <v>122485.9</v>
      </c>
      <c r="G66" s="5">
        <v>122498.2</v>
      </c>
      <c r="H66" s="5">
        <v>123474.4</v>
      </c>
      <c r="I66" s="5">
        <v>131372.6</v>
      </c>
      <c r="J66" s="5" t="s">
        <v>39</v>
      </c>
      <c r="K66" s="5"/>
      <c r="L66" s="5"/>
      <c r="M66" s="12"/>
    </row>
    <row r="67" spans="2:13" ht="15">
      <c r="B67" s="62">
        <v>53</v>
      </c>
      <c r="C67" s="4" t="s">
        <v>140</v>
      </c>
      <c r="D67" s="4" t="s">
        <v>141</v>
      </c>
      <c r="E67" s="5">
        <v>54206.1</v>
      </c>
      <c r="F67" s="5">
        <v>59947.9</v>
      </c>
      <c r="G67" s="5">
        <v>61767.4</v>
      </c>
      <c r="H67" s="5">
        <v>65041.3</v>
      </c>
      <c r="I67" s="5">
        <v>69169.6</v>
      </c>
      <c r="J67" s="5" t="s">
        <v>39</v>
      </c>
      <c r="K67" s="5"/>
      <c r="L67" s="5"/>
      <c r="M67" s="12"/>
    </row>
    <row r="68" spans="2:13" ht="15">
      <c r="B68" s="62">
        <v>54</v>
      </c>
      <c r="C68" s="4" t="s">
        <v>142</v>
      </c>
      <c r="D68" s="4" t="s">
        <v>143</v>
      </c>
      <c r="E68" s="5">
        <v>24247.7</v>
      </c>
      <c r="F68" s="5">
        <v>24510.9</v>
      </c>
      <c r="G68" s="5">
        <v>22933.1</v>
      </c>
      <c r="H68" s="5">
        <v>23108.4</v>
      </c>
      <c r="I68" s="5">
        <v>26958.3</v>
      </c>
      <c r="J68" s="5" t="s">
        <v>39</v>
      </c>
      <c r="K68" s="5"/>
      <c r="L68" s="5"/>
      <c r="M68" s="12"/>
    </row>
    <row r="69" spans="2:13" ht="15">
      <c r="B69" s="62">
        <v>55</v>
      </c>
      <c r="C69" s="4" t="s">
        <v>144</v>
      </c>
      <c r="D69" s="4" t="s">
        <v>145</v>
      </c>
      <c r="E69" s="5">
        <v>158297</v>
      </c>
      <c r="F69" s="5">
        <v>163733.4</v>
      </c>
      <c r="G69" s="5">
        <v>164079.9</v>
      </c>
      <c r="H69" s="5">
        <v>172164.6</v>
      </c>
      <c r="I69" s="5">
        <v>178877.4</v>
      </c>
      <c r="J69" s="5" t="s">
        <v>39</v>
      </c>
      <c r="K69" s="5"/>
      <c r="L69" s="5"/>
      <c r="M69" s="12"/>
    </row>
    <row r="70" spans="2:13" ht="15">
      <c r="B70" s="62">
        <v>56</v>
      </c>
      <c r="C70" s="4" t="s">
        <v>146</v>
      </c>
      <c r="D70" s="4" t="s">
        <v>147</v>
      </c>
      <c r="E70" s="5">
        <v>620175.2</v>
      </c>
      <c r="F70" s="5">
        <v>634193.1</v>
      </c>
      <c r="G70" s="5">
        <v>680314.5</v>
      </c>
      <c r="H70" s="5">
        <v>731025.8</v>
      </c>
      <c r="I70" s="5">
        <v>657571</v>
      </c>
      <c r="J70" s="5" t="s">
        <v>39</v>
      </c>
      <c r="K70" s="5"/>
      <c r="L70" s="5"/>
      <c r="M70" s="12"/>
    </row>
    <row r="71" spans="2:13" ht="15">
      <c r="B71" s="62">
        <v>57</v>
      </c>
      <c r="C71" s="4" t="s">
        <v>148</v>
      </c>
      <c r="D71" s="4" t="s">
        <v>149</v>
      </c>
      <c r="E71" s="5">
        <v>377017.1</v>
      </c>
      <c r="F71" s="5">
        <v>394566.5</v>
      </c>
      <c r="G71" s="5">
        <v>393495.9</v>
      </c>
      <c r="H71" s="5">
        <v>401091.5</v>
      </c>
      <c r="I71" s="5">
        <v>379189.3</v>
      </c>
      <c r="J71" s="5" t="s">
        <v>39</v>
      </c>
      <c r="K71" s="5"/>
      <c r="L71" s="5"/>
      <c r="M71" s="12"/>
    </row>
    <row r="72" spans="2:13" ht="15">
      <c r="B72" s="62">
        <v>58</v>
      </c>
      <c r="C72" s="4" t="s">
        <v>150</v>
      </c>
      <c r="D72" s="4" t="s">
        <v>151</v>
      </c>
      <c r="E72" s="5">
        <v>436679.4</v>
      </c>
      <c r="F72" s="5">
        <v>442374.5</v>
      </c>
      <c r="G72" s="5">
        <v>475514.4</v>
      </c>
      <c r="H72" s="5">
        <v>475648.3</v>
      </c>
      <c r="I72" s="5">
        <v>464196.2</v>
      </c>
      <c r="J72" s="5" t="s">
        <v>39</v>
      </c>
      <c r="K72" s="5"/>
      <c r="L72" s="5"/>
      <c r="M72" s="12"/>
    </row>
    <row r="73" spans="2:13" ht="15">
      <c r="B73" s="62">
        <v>59</v>
      </c>
      <c r="C73" s="4" t="s">
        <v>152</v>
      </c>
      <c r="D73" s="4" t="s">
        <v>153</v>
      </c>
      <c r="E73" s="5">
        <v>279032.3</v>
      </c>
      <c r="F73" s="5">
        <v>287317.5</v>
      </c>
      <c r="G73" s="5">
        <v>287683.9</v>
      </c>
      <c r="H73" s="5">
        <v>286593.5</v>
      </c>
      <c r="I73" s="5">
        <v>282093.4</v>
      </c>
      <c r="J73" s="5" t="s">
        <v>39</v>
      </c>
      <c r="K73" s="5"/>
      <c r="L73" s="5"/>
      <c r="M73" s="12"/>
    </row>
    <row r="74" spans="2:13" ht="15">
      <c r="B74" s="62">
        <v>60</v>
      </c>
      <c r="C74" s="4" t="s">
        <v>154</v>
      </c>
      <c r="D74" s="4" t="s">
        <v>155</v>
      </c>
      <c r="E74" s="5">
        <v>96751.2</v>
      </c>
      <c r="F74" s="5">
        <v>98879.9</v>
      </c>
      <c r="G74" s="5">
        <v>109805.6</v>
      </c>
      <c r="H74" s="5">
        <v>102816</v>
      </c>
      <c r="I74" s="5">
        <v>96928</v>
      </c>
      <c r="J74" s="5" t="s">
        <v>39</v>
      </c>
      <c r="K74" s="5"/>
      <c r="L74" s="5"/>
      <c r="M74" s="12"/>
    </row>
    <row r="75" spans="2:13" ht="15">
      <c r="B75" s="62">
        <v>61</v>
      </c>
      <c r="C75" s="4" t="s">
        <v>156</v>
      </c>
      <c r="D75" s="4" t="s">
        <v>157</v>
      </c>
      <c r="E75" s="5">
        <v>123690.3</v>
      </c>
      <c r="F75" s="5">
        <v>132702.4</v>
      </c>
      <c r="G75" s="5">
        <v>138366.1</v>
      </c>
      <c r="H75" s="5">
        <v>143372.9</v>
      </c>
      <c r="I75" s="5">
        <v>139734.9</v>
      </c>
      <c r="J75" s="5" t="s">
        <v>39</v>
      </c>
      <c r="K75" s="5"/>
      <c r="L75" s="5"/>
      <c r="M75" s="12"/>
    </row>
    <row r="76" spans="2:13" ht="15">
      <c r="B76" s="62">
        <v>62</v>
      </c>
      <c r="C76" s="4" t="s">
        <v>158</v>
      </c>
      <c r="D76" s="4" t="s">
        <v>159</v>
      </c>
      <c r="E76" s="5">
        <v>84886.5</v>
      </c>
      <c r="F76" s="5">
        <v>88187.9</v>
      </c>
      <c r="G76" s="5">
        <v>86190.6</v>
      </c>
      <c r="H76" s="5">
        <v>84131.4</v>
      </c>
      <c r="I76" s="5">
        <v>84475.8</v>
      </c>
      <c r="J76" s="5" t="s">
        <v>39</v>
      </c>
      <c r="K76" s="5"/>
      <c r="L76" s="5"/>
      <c r="M76" s="12"/>
    </row>
    <row r="77" spans="2:13" ht="15">
      <c r="B77" s="62">
        <v>63</v>
      </c>
      <c r="C77" s="4" t="s">
        <v>160</v>
      </c>
      <c r="D77" s="4" t="s">
        <v>161</v>
      </c>
      <c r="E77" s="5">
        <v>19132.7</v>
      </c>
      <c r="F77" s="5">
        <v>48167.3</v>
      </c>
      <c r="G77" s="5">
        <v>17697.2</v>
      </c>
      <c r="H77" s="5">
        <v>20060.3</v>
      </c>
      <c r="I77" s="5">
        <v>19473.5</v>
      </c>
      <c r="J77" s="5" t="s">
        <v>39</v>
      </c>
      <c r="K77" s="5"/>
      <c r="L77" s="5"/>
      <c r="M77" s="12"/>
    </row>
    <row r="78" spans="2:13" ht="15">
      <c r="B78" s="62">
        <v>64</v>
      </c>
      <c r="C78" s="4" t="s">
        <v>162</v>
      </c>
      <c r="D78" s="4" t="s">
        <v>163</v>
      </c>
      <c r="E78" s="5">
        <v>147715</v>
      </c>
      <c r="F78" s="5">
        <v>130910.8</v>
      </c>
      <c r="G78" s="5">
        <v>159548.7</v>
      </c>
      <c r="H78" s="5">
        <v>161413.4</v>
      </c>
      <c r="I78" s="5">
        <v>164382</v>
      </c>
      <c r="J78" s="5" t="s">
        <v>39</v>
      </c>
      <c r="K78" s="5"/>
      <c r="L78" s="5"/>
      <c r="M78" s="12"/>
    </row>
    <row r="79" spans="2:13" ht="15">
      <c r="B79" s="62">
        <v>65</v>
      </c>
      <c r="C79" s="4" t="s">
        <v>164</v>
      </c>
      <c r="D79" s="4" t="s">
        <v>165</v>
      </c>
      <c r="E79" s="5">
        <v>1032.7</v>
      </c>
      <c r="F79" s="5">
        <v>1065.8</v>
      </c>
      <c r="G79" s="5">
        <v>1175.2</v>
      </c>
      <c r="H79" s="5">
        <v>2971.9</v>
      </c>
      <c r="I79" s="5">
        <v>5959.1</v>
      </c>
      <c r="J79" s="5" t="s">
        <v>39</v>
      </c>
      <c r="K79" s="5"/>
      <c r="L79" s="5"/>
      <c r="M79" s="12"/>
    </row>
    <row r="80" spans="2:13" ht="15">
      <c r="B80" s="62">
        <v>66</v>
      </c>
      <c r="C80" s="4" t="s">
        <v>166</v>
      </c>
      <c r="D80" s="4" t="s">
        <v>167</v>
      </c>
      <c r="E80" s="5">
        <v>1787.3</v>
      </c>
      <c r="F80" s="5">
        <v>2026.4</v>
      </c>
      <c r="G80" s="5">
        <v>1927.3</v>
      </c>
      <c r="H80" s="5">
        <v>803.2</v>
      </c>
      <c r="I80" s="5">
        <v>737.1</v>
      </c>
      <c r="J80" s="5" t="s">
        <v>39</v>
      </c>
      <c r="K80" s="5"/>
      <c r="L80" s="5"/>
      <c r="M80" s="12"/>
    </row>
    <row r="81" spans="2:13" ht="15">
      <c r="B81" s="62">
        <v>67</v>
      </c>
      <c r="C81" s="4" t="s">
        <v>168</v>
      </c>
      <c r="D81" s="4" t="s">
        <v>169</v>
      </c>
      <c r="E81" s="5">
        <v>15614543.9</v>
      </c>
      <c r="F81" s="5">
        <v>16175267.4</v>
      </c>
      <c r="G81" s="5">
        <v>16473149</v>
      </c>
      <c r="H81" s="5">
        <v>16522196.5</v>
      </c>
      <c r="I81" s="5">
        <v>16295009.5</v>
      </c>
      <c r="J81" s="5" t="s">
        <v>39</v>
      </c>
      <c r="K81" s="5"/>
      <c r="L81" s="5"/>
      <c r="M81" s="12"/>
    </row>
    <row r="82" spans="2:13" ht="15">
      <c r="B82" s="62">
        <v>68</v>
      </c>
      <c r="C82" s="4" t="s">
        <v>170</v>
      </c>
      <c r="D82" s="4" t="s">
        <v>171</v>
      </c>
      <c r="E82" s="5">
        <v>7154018.9</v>
      </c>
      <c r="F82" s="5">
        <v>7560153.8</v>
      </c>
      <c r="G82" s="5">
        <v>7800666.4</v>
      </c>
      <c r="H82" s="5">
        <v>7833353.9</v>
      </c>
      <c r="I82" s="5">
        <v>7509107.8</v>
      </c>
      <c r="J82" s="5" t="s">
        <v>39</v>
      </c>
      <c r="K82" s="5"/>
      <c r="L82" s="5"/>
      <c r="M82" s="12"/>
    </row>
    <row r="83" spans="2:13" ht="15">
      <c r="B83" s="62">
        <v>69</v>
      </c>
      <c r="C83" s="4" t="s">
        <v>172</v>
      </c>
      <c r="D83" s="4" t="s">
        <v>173</v>
      </c>
      <c r="E83" s="5">
        <v>5935249.4</v>
      </c>
      <c r="F83" s="5">
        <v>6034142.8</v>
      </c>
      <c r="G83" s="5">
        <v>6057793.4</v>
      </c>
      <c r="H83" s="5">
        <v>6121033.2</v>
      </c>
      <c r="I83" s="5">
        <v>6177650.6</v>
      </c>
      <c r="J83" s="5" t="s">
        <v>39</v>
      </c>
      <c r="K83" s="5"/>
      <c r="L83" s="5"/>
      <c r="M83" s="12"/>
    </row>
    <row r="84" spans="2:13" ht="15">
      <c r="B84" s="62">
        <v>70</v>
      </c>
      <c r="C84" s="4" t="s">
        <v>174</v>
      </c>
      <c r="D84" s="4" t="s">
        <v>175</v>
      </c>
      <c r="E84" s="5">
        <v>2525275.6</v>
      </c>
      <c r="F84" s="5">
        <v>2580970.8</v>
      </c>
      <c r="G84" s="5">
        <v>2614689.2</v>
      </c>
      <c r="H84" s="5">
        <v>2567809.4</v>
      </c>
      <c r="I84" s="5">
        <v>2608251.1</v>
      </c>
      <c r="J84" s="5" t="s">
        <v>39</v>
      </c>
      <c r="K84" s="5"/>
      <c r="L84" s="5"/>
      <c r="M84" s="12"/>
    </row>
    <row r="85" spans="2:13" ht="15">
      <c r="B85" s="62">
        <v>71</v>
      </c>
      <c r="C85" s="4" t="s">
        <v>176</v>
      </c>
      <c r="D85" s="4" t="s">
        <v>177</v>
      </c>
      <c r="E85" s="5">
        <v>61463812.9</v>
      </c>
      <c r="F85" s="5">
        <v>62572162.5</v>
      </c>
      <c r="G85" s="5">
        <v>63252689.4</v>
      </c>
      <c r="H85" s="5">
        <v>64089859.2</v>
      </c>
      <c r="I85" s="5">
        <v>63271470.1</v>
      </c>
      <c r="J85" s="5" t="s">
        <v>39</v>
      </c>
      <c r="K85" s="5"/>
      <c r="L85" s="5"/>
      <c r="M85" s="12"/>
    </row>
    <row r="86" spans="2:13" ht="15">
      <c r="B86" s="10"/>
      <c r="C86" s="11"/>
      <c r="D86" s="11"/>
      <c r="E86" s="11"/>
      <c r="F86" s="11"/>
      <c r="G86" s="11"/>
      <c r="H86" s="11"/>
      <c r="I86" s="11"/>
      <c r="J86" s="11"/>
      <c r="K86" s="11"/>
      <c r="L86" s="11"/>
      <c r="M86" s="12"/>
    </row>
    <row r="87" spans="2:13" ht="15">
      <c r="B87" s="10"/>
      <c r="C87" s="2" t="s">
        <v>178</v>
      </c>
      <c r="D87" s="11"/>
      <c r="E87" s="11"/>
      <c r="F87" s="11"/>
      <c r="G87" s="11"/>
      <c r="H87" s="11"/>
      <c r="I87" s="11"/>
      <c r="J87" s="11"/>
      <c r="K87" s="11"/>
      <c r="L87" s="11"/>
      <c r="M87" s="12"/>
    </row>
    <row r="88" spans="2:13" ht="15">
      <c r="B88" s="10"/>
      <c r="C88" s="2" t="s">
        <v>39</v>
      </c>
      <c r="D88" s="2" t="s">
        <v>179</v>
      </c>
      <c r="E88" s="11"/>
      <c r="F88" s="11"/>
      <c r="G88" s="11"/>
      <c r="H88" s="11"/>
      <c r="I88" s="11"/>
      <c r="J88" s="11"/>
      <c r="K88" s="11"/>
      <c r="L88" s="11"/>
      <c r="M88" s="12"/>
    </row>
    <row r="89" spans="2:13" ht="15.75" thickBot="1">
      <c r="B89" s="13"/>
      <c r="C89" s="14"/>
      <c r="D89" s="14"/>
      <c r="E89" s="14"/>
      <c r="F89" s="14"/>
      <c r="G89" s="14"/>
      <c r="H89" s="14"/>
      <c r="I89" s="14"/>
      <c r="J89" s="14"/>
      <c r="K89" s="14"/>
      <c r="L89" s="14"/>
      <c r="M89" s="15"/>
    </row>
  </sheetData>
  <hyperlinks>
    <hyperlink ref="A2" location="Contents!A1" display="back to contents sheet"/>
    <hyperlink ref="D3" r:id="rId1" display="https://appsso.eurostat.ec.europa.eu/nui/show.do?query=BOOKMARK_DS-665069_QID_7F31D585_UID_-3F171EB0&amp;layout=TIME,C,X,0;NACE_R2,B,Y,0;GEO,B,Z,0;INDIC_PEFA,B,Z,1;UNIT,B,Z,2;INDICATORS,C,Z,3;&amp;zSelection=DS-665069GEO,EU27_2020;DS-665069UNIT,TJ;DS-665069NACE_R"/>
  </hyperlinks>
  <printOptions/>
  <pageMargins left="0.7" right="0.7" top="0.75" bottom="0.75" header="0.3" footer="0.3"/>
  <pageSetup horizontalDpi="600" verticalDpi="600" orientation="portrait" paperSize="9" r:id="rId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799847602844"/>
  </sheetPr>
  <dimension ref="A1:T89"/>
  <sheetViews>
    <sheetView zoomScale="80" zoomScaleNormal="80" workbookViewId="0" topLeftCell="A1"/>
  </sheetViews>
  <sheetFormatPr defaultColWidth="9.140625" defaultRowHeight="15"/>
  <cols>
    <col min="1" max="2" width="2.8515625" style="0" customWidth="1"/>
    <col min="3" max="3" width="22.57421875" style="0" customWidth="1"/>
    <col min="4" max="4" width="111.7109375" style="0" bestFit="1" customWidth="1"/>
    <col min="5" max="13" width="10.7109375" style="0" customWidth="1"/>
  </cols>
  <sheetData>
    <row r="1" ht="15">
      <c r="A1" s="6" t="s">
        <v>189</v>
      </c>
    </row>
    <row r="2" ht="15.75" thickBot="1">
      <c r="A2" s="17" t="s">
        <v>183</v>
      </c>
    </row>
    <row r="3" spans="2:13" ht="15">
      <c r="B3" s="7" t="s">
        <v>583</v>
      </c>
      <c r="C3" s="8"/>
      <c r="D3" s="135"/>
      <c r="E3" s="8" t="s">
        <v>582</v>
      </c>
      <c r="F3" s="8"/>
      <c r="G3" s="8"/>
      <c r="H3" s="8"/>
      <c r="I3" s="8"/>
      <c r="J3" s="8"/>
      <c r="K3" s="8"/>
      <c r="L3" s="8"/>
      <c r="M3" s="9"/>
    </row>
    <row r="4" spans="2:13" ht="15">
      <c r="B4" s="10"/>
      <c r="C4" s="11"/>
      <c r="D4" s="11"/>
      <c r="E4" s="11"/>
      <c r="F4" s="11"/>
      <c r="G4" s="11"/>
      <c r="H4" s="11"/>
      <c r="I4" s="11"/>
      <c r="J4" s="11"/>
      <c r="K4" s="11"/>
      <c r="L4" s="11"/>
      <c r="M4" s="12"/>
    </row>
    <row r="5" spans="2:13" ht="15">
      <c r="B5" s="10"/>
      <c r="C5" s="160" t="s">
        <v>579</v>
      </c>
      <c r="M5" s="12"/>
    </row>
    <row r="6" spans="2:13" ht="15">
      <c r="B6" s="10"/>
      <c r="M6" s="12"/>
    </row>
    <row r="7" spans="2:13" ht="15">
      <c r="B7" s="10"/>
      <c r="C7" s="20" t="s">
        <v>22</v>
      </c>
      <c r="D7" s="3">
        <v>44252.67114583333</v>
      </c>
      <c r="M7" s="12"/>
    </row>
    <row r="8" spans="2:13" ht="15">
      <c r="B8" s="10"/>
      <c r="C8" s="20" t="s">
        <v>23</v>
      </c>
      <c r="D8" s="3">
        <v>44253.68818287037</v>
      </c>
      <c r="M8" s="12"/>
    </row>
    <row r="9" spans="2:13" ht="15">
      <c r="B9" s="10"/>
      <c r="C9" s="20" t="s">
        <v>24</v>
      </c>
      <c r="D9" s="20" t="s">
        <v>25</v>
      </c>
      <c r="M9" s="12"/>
    </row>
    <row r="10" spans="2:13" ht="15">
      <c r="B10" s="10"/>
      <c r="M10" s="12"/>
    </row>
    <row r="11" spans="2:13" ht="15">
      <c r="B11" s="10"/>
      <c r="C11" s="20" t="s">
        <v>29</v>
      </c>
      <c r="D11" s="2" t="s">
        <v>554</v>
      </c>
      <c r="M11" s="12"/>
    </row>
    <row r="12" spans="2:13" ht="15">
      <c r="B12" s="10"/>
      <c r="C12" s="20" t="s">
        <v>26</v>
      </c>
      <c r="D12" s="20" t="s">
        <v>250</v>
      </c>
      <c r="M12" s="12"/>
    </row>
    <row r="13" spans="2:13" ht="15">
      <c r="B13" s="10"/>
      <c r="C13" s="20" t="s">
        <v>186</v>
      </c>
      <c r="D13" s="20" t="s">
        <v>187</v>
      </c>
      <c r="M13" s="12"/>
    </row>
    <row r="14" spans="2:13" ht="15">
      <c r="B14" s="10"/>
      <c r="M14" s="12"/>
    </row>
    <row r="15" spans="2:13" ht="15">
      <c r="B15" s="62">
        <v>1</v>
      </c>
      <c r="C15" s="21" t="s">
        <v>31</v>
      </c>
      <c r="D15" s="21" t="s">
        <v>32</v>
      </c>
      <c r="E15" s="21" t="s">
        <v>33</v>
      </c>
      <c r="F15" s="21" t="s">
        <v>34</v>
      </c>
      <c r="G15" s="21" t="s">
        <v>35</v>
      </c>
      <c r="H15" s="21" t="s">
        <v>36</v>
      </c>
      <c r="I15" s="21" t="s">
        <v>188</v>
      </c>
      <c r="J15" s="21" t="s">
        <v>429</v>
      </c>
      <c r="K15" s="21"/>
      <c r="L15" s="21"/>
      <c r="M15" s="12"/>
    </row>
    <row r="16" spans="2:13" ht="15">
      <c r="B16" s="62">
        <v>2</v>
      </c>
      <c r="C16" s="21" t="s">
        <v>37</v>
      </c>
      <c r="D16" s="21" t="s">
        <v>38</v>
      </c>
      <c r="E16" s="22">
        <f>SUMIFS(naio_10_cp1610_Data!$L:$L,naio_10_cp1610_Data!$A:$A,naio_10_cp1610!E$15,naio_10_cp1610_Data!$B:$B,naio_10_cp1610!$C16)</f>
        <v>10554316.6</v>
      </c>
      <c r="F16" s="22">
        <f>SUMIFS(naio_10_cp1610_Data!$L:$L,naio_10_cp1610_Data!$A:$A,naio_10_cp1610!F$15,naio_10_cp1610_Data!$B:$B,naio_10_cp1610!$C16)</f>
        <v>10936120.1</v>
      </c>
      <c r="G16" s="22">
        <f>SUMIFS(naio_10_cp1610_Data!$L:$L,naio_10_cp1610_Data!$A:$A,naio_10_cp1610!G$15,naio_10_cp1610_Data!$B:$B,naio_10_cp1610!$C16)</f>
        <v>11228588.7</v>
      </c>
      <c r="H16" s="22">
        <f>SUMIFS(naio_10_cp1610_Data!$L:$L,naio_10_cp1610_Data!$A:$A,naio_10_cp1610!H$15,naio_10_cp1610_Data!$B:$B,naio_10_cp1610!$C16)</f>
        <v>11663770.7</v>
      </c>
      <c r="I16" s="22">
        <f>SUMIFS(naio_10_cp1610_Data!$L:$L,naio_10_cp1610_Data!$A:$A,naio_10_cp1610!I$15,naio_10_cp1610_Data!$B:$B,naio_10_cp1610!$C16)</f>
        <v>12047200.04</v>
      </c>
      <c r="J16" s="22">
        <f>SUMIFS(naio_10_cp1610_Data!$L:$L,naio_10_cp1610_Data!$A:$A,naio_10_cp1610!J$15,naio_10_cp1610_Data!$B:$B,naio_10_cp1610!$C16)</f>
        <v>12437594.75</v>
      </c>
      <c r="K16" s="22" t="s">
        <v>39</v>
      </c>
      <c r="L16" s="22" t="s">
        <v>39</v>
      </c>
      <c r="M16" s="12"/>
    </row>
    <row r="17" spans="2:13" ht="15">
      <c r="B17" s="62">
        <v>3</v>
      </c>
      <c r="C17" s="21" t="s">
        <v>40</v>
      </c>
      <c r="D17" s="21" t="s">
        <v>41</v>
      </c>
      <c r="E17" s="22">
        <f>SUMIFS(naio_10_cp1610_Data!$L:$L,naio_10_cp1610_Data!$A:$A,naio_10_cp1610!E$15,naio_10_cp1610_Data!$B:$B,naio_10_cp1610!$C17)</f>
        <v>170049.95</v>
      </c>
      <c r="F17" s="22">
        <f>SUMIFS(naio_10_cp1610_Data!$L:$L,naio_10_cp1610_Data!$A:$A,naio_10_cp1610!F$15,naio_10_cp1610_Data!$B:$B,naio_10_cp1610!$C17)</f>
        <v>168182.38</v>
      </c>
      <c r="G17" s="22">
        <f>SUMIFS(naio_10_cp1610_Data!$L:$L,naio_10_cp1610_Data!$A:$A,naio_10_cp1610!G$15,naio_10_cp1610_Data!$B:$B,naio_10_cp1610!$C17)</f>
        <v>168003.98</v>
      </c>
      <c r="H17" s="22">
        <f>SUMIFS(naio_10_cp1610_Data!$L:$L,naio_10_cp1610_Data!$A:$A,naio_10_cp1610!H$15,naio_10_cp1610_Data!$B:$B,naio_10_cp1610!$C17)</f>
        <v>188503.14</v>
      </c>
      <c r="I17" s="22">
        <f>SUMIFS(naio_10_cp1610_Data!$L:$L,naio_10_cp1610_Data!$A:$A,naio_10_cp1610!I$15,naio_10_cp1610_Data!$B:$B,naio_10_cp1610!$C17)</f>
        <v>187449.3</v>
      </c>
      <c r="J17" s="22">
        <f>SUMIFS(naio_10_cp1610_Data!$L:$L,naio_10_cp1610_Data!$A:$A,naio_10_cp1610!J$15,naio_10_cp1610_Data!$B:$B,naio_10_cp1610!$C17)</f>
        <v>191491.4</v>
      </c>
      <c r="K17" s="22" t="s">
        <v>39</v>
      </c>
      <c r="L17" s="22" t="s">
        <v>39</v>
      </c>
      <c r="M17" s="12"/>
    </row>
    <row r="18" spans="2:13" ht="15">
      <c r="B18" s="62">
        <v>4</v>
      </c>
      <c r="C18" s="21" t="s">
        <v>42</v>
      </c>
      <c r="D18" s="21" t="s">
        <v>43</v>
      </c>
      <c r="E18" s="22">
        <f>SUMIFS(naio_10_cp1610_Data!$L:$L,naio_10_cp1610_Data!$A:$A,naio_10_cp1610!E$15,naio_10_cp1610_Data!$B:$B,naio_10_cp1610!$C18)</f>
        <v>23798.58</v>
      </c>
      <c r="F18" s="22">
        <f>SUMIFS(naio_10_cp1610_Data!$L:$L,naio_10_cp1610_Data!$A:$A,naio_10_cp1610!F$15,naio_10_cp1610_Data!$B:$B,naio_10_cp1610!$C18)</f>
        <v>24589.85</v>
      </c>
      <c r="G18" s="22">
        <f>SUMIFS(naio_10_cp1610_Data!$L:$L,naio_10_cp1610_Data!$A:$A,naio_10_cp1610!G$15,naio_10_cp1610_Data!$B:$B,naio_10_cp1610!$C18)</f>
        <v>24559.27</v>
      </c>
      <c r="H18" s="22">
        <f>SUMIFS(naio_10_cp1610_Data!$L:$L,naio_10_cp1610_Data!$A:$A,naio_10_cp1610!H$15,naio_10_cp1610_Data!$B:$B,naio_10_cp1610!$C18)</f>
        <v>25298.59</v>
      </c>
      <c r="I18" s="22">
        <f>SUMIFS(naio_10_cp1610_Data!$L:$L,naio_10_cp1610_Data!$A:$A,naio_10_cp1610!I$15,naio_10_cp1610_Data!$B:$B,naio_10_cp1610!$C18)</f>
        <v>25157.13</v>
      </c>
      <c r="J18" s="22">
        <f>SUMIFS(naio_10_cp1610_Data!$L:$L,naio_10_cp1610_Data!$A:$A,naio_10_cp1610!J$15,naio_10_cp1610_Data!$B:$B,naio_10_cp1610!$C18)</f>
        <v>25699.58</v>
      </c>
      <c r="K18" s="22" t="s">
        <v>39</v>
      </c>
      <c r="L18" s="22" t="s">
        <v>39</v>
      </c>
      <c r="M18" s="12"/>
    </row>
    <row r="19" spans="2:13" ht="15">
      <c r="B19" s="62">
        <v>5</v>
      </c>
      <c r="C19" s="21" t="s">
        <v>44</v>
      </c>
      <c r="D19" s="21" t="s">
        <v>45</v>
      </c>
      <c r="E19" s="22">
        <f>SUMIFS(naio_10_cp1610_Data!$L:$L,naio_10_cp1610_Data!$A:$A,naio_10_cp1610!E$15,naio_10_cp1610_Data!$B:$B,naio_10_cp1610!$C19)</f>
        <v>5656.53</v>
      </c>
      <c r="F19" s="22">
        <f>SUMIFS(naio_10_cp1610_Data!$L:$L,naio_10_cp1610_Data!$A:$A,naio_10_cp1610!F$15,naio_10_cp1610_Data!$B:$B,naio_10_cp1610!$C19)</f>
        <v>5933.43</v>
      </c>
      <c r="G19" s="22">
        <f>SUMIFS(naio_10_cp1610_Data!$L:$L,naio_10_cp1610_Data!$A:$A,naio_10_cp1610!G$15,naio_10_cp1610_Data!$B:$B,naio_10_cp1610!$C19)</f>
        <v>6436.3</v>
      </c>
      <c r="H19" s="22">
        <f>SUMIFS(naio_10_cp1610_Data!$L:$L,naio_10_cp1610_Data!$A:$A,naio_10_cp1610!H$15,naio_10_cp1610_Data!$B:$B,naio_10_cp1610!$C19)</f>
        <v>6697.14</v>
      </c>
      <c r="I19" s="22">
        <f>SUMIFS(naio_10_cp1610_Data!$L:$L,naio_10_cp1610_Data!$A:$A,naio_10_cp1610!I$15,naio_10_cp1610_Data!$B:$B,naio_10_cp1610!$C19)</f>
        <v>6659.69</v>
      </c>
      <c r="J19" s="22">
        <f>SUMIFS(naio_10_cp1610_Data!$L:$L,naio_10_cp1610_Data!$A:$A,naio_10_cp1610!J$15,naio_10_cp1610_Data!$B:$B,naio_10_cp1610!$C19)</f>
        <v>6803.3</v>
      </c>
      <c r="K19" s="22" t="s">
        <v>39</v>
      </c>
      <c r="L19" s="22" t="s">
        <v>39</v>
      </c>
      <c r="M19" s="12"/>
    </row>
    <row r="20" spans="2:20" ht="15">
      <c r="B20" s="62">
        <v>6</v>
      </c>
      <c r="C20" s="21" t="s">
        <v>46</v>
      </c>
      <c r="D20" s="21" t="s">
        <v>47</v>
      </c>
      <c r="E20" s="22">
        <f>SUMIFS(naio_10_cp1610_Data!$L:$L,naio_10_cp1610_Data!$A:$A,naio_10_cp1610!E$15,naio_10_cp1610_Data!$B:$B,naio_10_cp1610!$C20)</f>
        <v>54320.06</v>
      </c>
      <c r="F20" s="22">
        <f>SUMIFS(naio_10_cp1610_Data!$L:$L,naio_10_cp1610_Data!$A:$A,naio_10_cp1610!F$15,naio_10_cp1610_Data!$B:$B,naio_10_cp1610!$C20)</f>
        <v>45192.55</v>
      </c>
      <c r="G20" s="22">
        <f>SUMIFS(naio_10_cp1610_Data!$L:$L,naio_10_cp1610_Data!$A:$A,naio_10_cp1610!G$15,naio_10_cp1610_Data!$B:$B,naio_10_cp1610!$C20)</f>
        <v>37649.41</v>
      </c>
      <c r="H20" s="22">
        <f>SUMIFS(naio_10_cp1610_Data!$L:$L,naio_10_cp1610_Data!$A:$A,naio_10_cp1610!H$15,naio_10_cp1610_Data!$B:$B,naio_10_cp1610!$C20)</f>
        <v>42113.08</v>
      </c>
      <c r="I20" s="22">
        <f>SUMIFS(naio_10_cp1610_Data!$L:$L,naio_10_cp1610_Data!$A:$A,naio_10_cp1610!I$15,naio_10_cp1610_Data!$B:$B,naio_10_cp1610!$C20)</f>
        <v>43564.19</v>
      </c>
      <c r="J20" s="22">
        <f>SUMIFS(naio_10_cp1610_Data!$L:$L,naio_10_cp1610_Data!$A:$A,naio_10_cp1610!J$15,naio_10_cp1610_Data!$B:$B,naio_10_cp1610!$C20)</f>
        <v>43305.68</v>
      </c>
      <c r="K20" s="22" t="s">
        <v>39</v>
      </c>
      <c r="L20" s="22" t="s">
        <v>39</v>
      </c>
      <c r="M20" s="12"/>
      <c r="O20" s="54"/>
      <c r="P20" s="54"/>
      <c r="Q20" s="54"/>
      <c r="R20" s="54"/>
      <c r="S20" s="54"/>
      <c r="T20" s="54"/>
    </row>
    <row r="21" spans="2:13" ht="15">
      <c r="B21" s="62">
        <v>7</v>
      </c>
      <c r="C21" s="4" t="s">
        <v>469</v>
      </c>
      <c r="D21" s="21" t="s">
        <v>49</v>
      </c>
      <c r="E21" s="22">
        <f>SUMIFS(naio_10_cp1610_Data!$L:$L,naio_10_cp1610_Data!$A:$A,naio_10_cp1610!E$15,naio_10_cp1610_Data!$B:$B,naio_10_cp1610!$C21)</f>
        <v>221088.7</v>
      </c>
      <c r="F21" s="22">
        <f>SUMIFS(naio_10_cp1610_Data!$L:$L,naio_10_cp1610_Data!$A:$A,naio_10_cp1610!F$15,naio_10_cp1610_Data!$B:$B,naio_10_cp1610!$C21)</f>
        <v>228865.65</v>
      </c>
      <c r="G21" s="22">
        <f>SUMIFS(naio_10_cp1610_Data!$L:$L,naio_10_cp1610_Data!$A:$A,naio_10_cp1610!G$15,naio_10_cp1610_Data!$B:$B,naio_10_cp1610!$C21)</f>
        <v>236266.04</v>
      </c>
      <c r="H21" s="22">
        <f>SUMIFS(naio_10_cp1610_Data!$L:$L,naio_10_cp1610_Data!$A:$A,naio_10_cp1610!H$15,naio_10_cp1610_Data!$B:$B,naio_10_cp1610!$C21)</f>
        <v>240171.52</v>
      </c>
      <c r="I21" s="22">
        <f>SUMIFS(naio_10_cp1610_Data!$L:$L,naio_10_cp1610_Data!$A:$A,naio_10_cp1610!I$15,naio_10_cp1610_Data!$B:$B,naio_10_cp1610!$C21)</f>
        <v>246964.36</v>
      </c>
      <c r="J21" s="22">
        <f>SUMIFS(naio_10_cp1610_Data!$L:$L,naio_10_cp1610_Data!$A:$A,naio_10_cp1610!J$15,naio_10_cp1610_Data!$B:$B,naio_10_cp1610!$C21)</f>
        <v>249049.36</v>
      </c>
      <c r="K21" s="22" t="s">
        <v>39</v>
      </c>
      <c r="L21" s="22" t="s">
        <v>39</v>
      </c>
      <c r="M21" s="12"/>
    </row>
    <row r="22" spans="2:13" ht="15">
      <c r="B22" s="62">
        <v>8</v>
      </c>
      <c r="C22" s="4" t="s">
        <v>470</v>
      </c>
      <c r="D22" s="21" t="s">
        <v>51</v>
      </c>
      <c r="E22" s="22">
        <f>SUMIFS(naio_10_cp1610_Data!$L:$L,naio_10_cp1610_Data!$A:$A,naio_10_cp1610!E$15,naio_10_cp1610_Data!$B:$B,naio_10_cp1610!$C22)</f>
        <v>63418.99</v>
      </c>
      <c r="F22" s="22">
        <f>SUMIFS(naio_10_cp1610_Data!$L:$L,naio_10_cp1610_Data!$A:$A,naio_10_cp1610!F$15,naio_10_cp1610_Data!$B:$B,naio_10_cp1610!$C22)</f>
        <v>64430.93</v>
      </c>
      <c r="G22" s="22">
        <f>SUMIFS(naio_10_cp1610_Data!$L:$L,naio_10_cp1610_Data!$A:$A,naio_10_cp1610!G$15,naio_10_cp1610_Data!$B:$B,naio_10_cp1610!$C22)</f>
        <v>65844.53</v>
      </c>
      <c r="H22" s="22">
        <f>SUMIFS(naio_10_cp1610_Data!$L:$L,naio_10_cp1610_Data!$A:$A,naio_10_cp1610!H$15,naio_10_cp1610_Data!$B:$B,naio_10_cp1610!$C22)</f>
        <v>67064.49</v>
      </c>
      <c r="I22" s="22">
        <f>SUMIFS(naio_10_cp1610_Data!$L:$L,naio_10_cp1610_Data!$A:$A,naio_10_cp1610!I$15,naio_10_cp1610_Data!$B:$B,naio_10_cp1610!$C22)</f>
        <v>68961.28</v>
      </c>
      <c r="J22" s="22">
        <f>SUMIFS(naio_10_cp1610_Data!$L:$L,naio_10_cp1610_Data!$A:$A,naio_10_cp1610!J$15,naio_10_cp1610_Data!$B:$B,naio_10_cp1610!$C22)</f>
        <v>69543.45</v>
      </c>
      <c r="K22" s="22" t="s">
        <v>39</v>
      </c>
      <c r="L22" s="22" t="s">
        <v>39</v>
      </c>
      <c r="M22" s="12"/>
    </row>
    <row r="23" spans="2:13" ht="15">
      <c r="B23" s="62">
        <v>9</v>
      </c>
      <c r="C23" s="21" t="s">
        <v>52</v>
      </c>
      <c r="D23" s="21" t="s">
        <v>53</v>
      </c>
      <c r="E23" s="22">
        <f>SUMIFS(naio_10_cp1610_Data!$L:$L,naio_10_cp1610_Data!$A:$A,naio_10_cp1610!E$15,naio_10_cp1610_Data!$B:$B,naio_10_cp1610!$C23)</f>
        <v>31574.96</v>
      </c>
      <c r="F23" s="22">
        <f>SUMIFS(naio_10_cp1610_Data!$L:$L,naio_10_cp1610_Data!$A:$A,naio_10_cp1610!F$15,naio_10_cp1610_Data!$B:$B,naio_10_cp1610!$C23)</f>
        <v>33259.6</v>
      </c>
      <c r="G23" s="22">
        <f>SUMIFS(naio_10_cp1610_Data!$L:$L,naio_10_cp1610_Data!$A:$A,naio_10_cp1610!G$15,naio_10_cp1610_Data!$B:$B,naio_10_cp1610!$C23)</f>
        <v>33614.15</v>
      </c>
      <c r="H23" s="22">
        <f>SUMIFS(naio_10_cp1610_Data!$L:$L,naio_10_cp1610_Data!$A:$A,naio_10_cp1610!H$15,naio_10_cp1610_Data!$B:$B,naio_10_cp1610!$C23)</f>
        <v>35432.94</v>
      </c>
      <c r="I23" s="22">
        <f>SUMIFS(naio_10_cp1610_Data!$L:$L,naio_10_cp1610_Data!$A:$A,naio_10_cp1610!I$15,naio_10_cp1610_Data!$B:$B,naio_10_cp1610!$C23)</f>
        <v>36435.1</v>
      </c>
      <c r="J23" s="22">
        <f>SUMIFS(naio_10_cp1610_Data!$L:$L,naio_10_cp1610_Data!$A:$A,naio_10_cp1610!J$15,naio_10_cp1610_Data!$B:$B,naio_10_cp1610!$C23)</f>
        <v>36742.71</v>
      </c>
      <c r="K23" s="22" t="s">
        <v>39</v>
      </c>
      <c r="L23" s="22" t="s">
        <v>39</v>
      </c>
      <c r="M23" s="12"/>
    </row>
    <row r="24" spans="2:13" ht="15">
      <c r="B24" s="62">
        <v>10</v>
      </c>
      <c r="C24" s="21" t="s">
        <v>54</v>
      </c>
      <c r="D24" s="21" t="s">
        <v>55</v>
      </c>
      <c r="E24" s="22">
        <f>SUMIFS(naio_10_cp1610_Data!$L:$L,naio_10_cp1610_Data!$A:$A,naio_10_cp1610!E$15,naio_10_cp1610_Data!$B:$B,naio_10_cp1610!$C24)</f>
        <v>40388.41</v>
      </c>
      <c r="F24" s="22">
        <f>SUMIFS(naio_10_cp1610_Data!$L:$L,naio_10_cp1610_Data!$A:$A,naio_10_cp1610!F$15,naio_10_cp1610_Data!$B:$B,naio_10_cp1610!$C24)</f>
        <v>41922.75</v>
      </c>
      <c r="G24" s="22">
        <f>SUMIFS(naio_10_cp1610_Data!$L:$L,naio_10_cp1610_Data!$A:$A,naio_10_cp1610!G$15,naio_10_cp1610_Data!$B:$B,naio_10_cp1610!$C24)</f>
        <v>42838</v>
      </c>
      <c r="H24" s="22">
        <f>SUMIFS(naio_10_cp1610_Data!$L:$L,naio_10_cp1610_Data!$A:$A,naio_10_cp1610!H$15,naio_10_cp1610_Data!$B:$B,naio_10_cp1610!$C24)</f>
        <v>43836.84</v>
      </c>
      <c r="I24" s="22">
        <f>SUMIFS(naio_10_cp1610_Data!$L:$L,naio_10_cp1610_Data!$A:$A,naio_10_cp1610!I$15,naio_10_cp1610_Data!$B:$B,naio_10_cp1610!$C24)</f>
        <v>45076.68</v>
      </c>
      <c r="J24" s="22">
        <f>SUMIFS(naio_10_cp1610_Data!$L:$L,naio_10_cp1610_Data!$A:$A,naio_10_cp1610!J$15,naio_10_cp1610_Data!$B:$B,naio_10_cp1610!$C24)</f>
        <v>45457.25</v>
      </c>
      <c r="K24" s="22" t="s">
        <v>39</v>
      </c>
      <c r="L24" s="22" t="s">
        <v>39</v>
      </c>
      <c r="M24" s="12"/>
    </row>
    <row r="25" spans="2:13" ht="15">
      <c r="B25" s="62">
        <v>11</v>
      </c>
      <c r="C25" s="21" t="s">
        <v>56</v>
      </c>
      <c r="D25" s="21" t="s">
        <v>57</v>
      </c>
      <c r="E25" s="22">
        <f>SUMIFS(naio_10_cp1610_Data!$L:$L,naio_10_cp1610_Data!$A:$A,naio_10_cp1610!E$15,naio_10_cp1610_Data!$B:$B,naio_10_cp1610!$C25)</f>
        <v>28053.08</v>
      </c>
      <c r="F25" s="22">
        <f>SUMIFS(naio_10_cp1610_Data!$L:$L,naio_10_cp1610_Data!$A:$A,naio_10_cp1610!F$15,naio_10_cp1610_Data!$B:$B,naio_10_cp1610!$C25)</f>
        <v>27386.27</v>
      </c>
      <c r="G25" s="22">
        <f>SUMIFS(naio_10_cp1610_Data!$L:$L,naio_10_cp1610_Data!$A:$A,naio_10_cp1610!G$15,naio_10_cp1610_Data!$B:$B,naio_10_cp1610!$C25)</f>
        <v>27915.68</v>
      </c>
      <c r="H25" s="22">
        <f>SUMIFS(naio_10_cp1610_Data!$L:$L,naio_10_cp1610_Data!$A:$A,naio_10_cp1610!H$15,naio_10_cp1610_Data!$B:$B,naio_10_cp1610!$C25)</f>
        <v>27618.29</v>
      </c>
      <c r="I25" s="22">
        <f>SUMIFS(naio_10_cp1610_Data!$L:$L,naio_10_cp1610_Data!$A:$A,naio_10_cp1610!I$15,naio_10_cp1610_Data!$B:$B,naio_10_cp1610!$C25)</f>
        <v>28399.43</v>
      </c>
      <c r="J25" s="22">
        <f>SUMIFS(naio_10_cp1610_Data!$L:$L,naio_10_cp1610_Data!$A:$A,naio_10_cp1610!J$15,naio_10_cp1610_Data!$B:$B,naio_10_cp1610!$C25)</f>
        <v>28639.21</v>
      </c>
      <c r="K25" s="22" t="s">
        <v>39</v>
      </c>
      <c r="L25" s="22" t="s">
        <v>39</v>
      </c>
      <c r="M25" s="12"/>
    </row>
    <row r="26" spans="2:13" ht="15">
      <c r="B26" s="62">
        <v>12</v>
      </c>
      <c r="C26" s="21" t="s">
        <v>58</v>
      </c>
      <c r="D26" s="21" t="s">
        <v>59</v>
      </c>
      <c r="E26" s="22">
        <f>SUMIFS(naio_10_cp1610_Data!$L:$L,naio_10_cp1610_Data!$A:$A,naio_10_cp1610!E$15,naio_10_cp1610_Data!$B:$B,naio_10_cp1610!$C26)</f>
        <v>18095.06</v>
      </c>
      <c r="F26" s="22">
        <f>SUMIFS(naio_10_cp1610_Data!$L:$L,naio_10_cp1610_Data!$A:$A,naio_10_cp1610!F$15,naio_10_cp1610_Data!$B:$B,naio_10_cp1610!$C26)</f>
        <v>28413.71</v>
      </c>
      <c r="G26" s="22">
        <f>SUMIFS(naio_10_cp1610_Data!$L:$L,naio_10_cp1610_Data!$A:$A,naio_10_cp1610!G$15,naio_10_cp1610_Data!$B:$B,naio_10_cp1610!$C26)</f>
        <v>29618.49</v>
      </c>
      <c r="H26" s="22">
        <f>SUMIFS(naio_10_cp1610_Data!$L:$L,naio_10_cp1610_Data!$A:$A,naio_10_cp1610!H$15,naio_10_cp1610_Data!$B:$B,naio_10_cp1610!$C26)</f>
        <v>31597.96</v>
      </c>
      <c r="I26" s="22">
        <f>SUMIFS(naio_10_cp1610_Data!$L:$L,naio_10_cp1610_Data!$A:$A,naio_10_cp1610!I$15,naio_10_cp1610_Data!$B:$B,naio_10_cp1610!$C26)</f>
        <v>32491.68</v>
      </c>
      <c r="J26" s="22">
        <f>SUMIFS(naio_10_cp1610_Data!$L:$L,naio_10_cp1610_Data!$A:$A,naio_10_cp1610!J$15,naio_10_cp1610_Data!$B:$B,naio_10_cp1610!$C26)</f>
        <v>32766.03</v>
      </c>
      <c r="K26" s="22" t="s">
        <v>39</v>
      </c>
      <c r="L26" s="22" t="s">
        <v>39</v>
      </c>
      <c r="M26" s="12"/>
    </row>
    <row r="27" spans="2:13" ht="15">
      <c r="B27" s="62">
        <v>13</v>
      </c>
      <c r="C27" s="21" t="s">
        <v>60</v>
      </c>
      <c r="D27" s="21" t="s">
        <v>61</v>
      </c>
      <c r="E27" s="22">
        <f>SUMIFS(naio_10_cp1610_Data!$L:$L,naio_10_cp1610_Data!$A:$A,naio_10_cp1610!E$15,naio_10_cp1610_Data!$B:$B,naio_10_cp1610!$C27)</f>
        <v>117479.38</v>
      </c>
      <c r="F27" s="22">
        <f>SUMIFS(naio_10_cp1610_Data!$L:$L,naio_10_cp1610_Data!$A:$A,naio_10_cp1610!F$15,naio_10_cp1610_Data!$B:$B,naio_10_cp1610!$C27)</f>
        <v>133317.64</v>
      </c>
      <c r="G27" s="22">
        <f>SUMIFS(naio_10_cp1610_Data!$L:$L,naio_10_cp1610_Data!$A:$A,naio_10_cp1610!G$15,naio_10_cp1610_Data!$B:$B,naio_10_cp1610!$C27)</f>
        <v>137368.3</v>
      </c>
      <c r="H27" s="22">
        <f>SUMIFS(naio_10_cp1610_Data!$L:$L,naio_10_cp1610_Data!$A:$A,naio_10_cp1610!H$15,naio_10_cp1610_Data!$B:$B,naio_10_cp1610!$C27)</f>
        <v>143781.92</v>
      </c>
      <c r="I27" s="22">
        <f>SUMIFS(naio_10_cp1610_Data!$L:$L,naio_10_cp1610_Data!$A:$A,naio_10_cp1610!I$15,naio_10_cp1610_Data!$B:$B,naio_10_cp1610!$C27)</f>
        <v>147848.57</v>
      </c>
      <c r="J27" s="22">
        <f>SUMIFS(naio_10_cp1610_Data!$L:$L,naio_10_cp1610_Data!$A:$A,naio_10_cp1610!J$15,naio_10_cp1610_Data!$B:$B,naio_10_cp1610!$C27)</f>
        <v>149096.82</v>
      </c>
      <c r="K27" s="22" t="s">
        <v>39</v>
      </c>
      <c r="L27" s="22" t="s">
        <v>39</v>
      </c>
      <c r="M27" s="12"/>
    </row>
    <row r="28" spans="2:13" ht="15">
      <c r="B28" s="62">
        <v>14</v>
      </c>
      <c r="C28" s="21" t="s">
        <v>62</v>
      </c>
      <c r="D28" s="21" t="s">
        <v>63</v>
      </c>
      <c r="E28" s="22">
        <f>SUMIFS(naio_10_cp1610_Data!$L:$L,naio_10_cp1610_Data!$A:$A,naio_10_cp1610!E$15,naio_10_cp1610_Data!$B:$B,naio_10_cp1610!$C28)</f>
        <v>94002.46</v>
      </c>
      <c r="F28" s="22">
        <f>SUMIFS(naio_10_cp1610_Data!$L:$L,naio_10_cp1610_Data!$A:$A,naio_10_cp1610!F$15,naio_10_cp1610_Data!$B:$B,naio_10_cp1610!$C28)</f>
        <v>99695.74</v>
      </c>
      <c r="G28" s="22">
        <f>SUMIFS(naio_10_cp1610_Data!$L:$L,naio_10_cp1610_Data!$A:$A,naio_10_cp1610!G$15,naio_10_cp1610_Data!$B:$B,naio_10_cp1610!$C28)</f>
        <v>108455.69</v>
      </c>
      <c r="H28" s="22">
        <f>SUMIFS(naio_10_cp1610_Data!$L:$L,naio_10_cp1610_Data!$A:$A,naio_10_cp1610!H$15,naio_10_cp1610_Data!$B:$B,naio_10_cp1610!$C28)</f>
        <v>106848.45</v>
      </c>
      <c r="I28" s="22">
        <f>SUMIFS(naio_10_cp1610_Data!$L:$L,naio_10_cp1610_Data!$A:$A,naio_10_cp1610!I$15,naio_10_cp1610_Data!$B:$B,naio_10_cp1610!$C28)</f>
        <v>109870.36</v>
      </c>
      <c r="J28" s="22">
        <f>SUMIFS(naio_10_cp1610_Data!$L:$L,naio_10_cp1610_Data!$A:$A,naio_10_cp1610!J$15,naio_10_cp1610_Data!$B:$B,naio_10_cp1610!$C28)</f>
        <v>110797.85</v>
      </c>
      <c r="K28" s="22" t="s">
        <v>39</v>
      </c>
      <c r="L28" s="22" t="s">
        <v>39</v>
      </c>
      <c r="M28" s="12"/>
    </row>
    <row r="29" spans="2:13" ht="15">
      <c r="B29" s="62">
        <v>15</v>
      </c>
      <c r="C29" s="21" t="s">
        <v>64</v>
      </c>
      <c r="D29" s="21" t="s">
        <v>65</v>
      </c>
      <c r="E29" s="22">
        <f>SUMIFS(naio_10_cp1610_Data!$L:$L,naio_10_cp1610_Data!$A:$A,naio_10_cp1610!E$15,naio_10_cp1610_Data!$B:$B,naio_10_cp1610!$C29)</f>
        <v>80792.23</v>
      </c>
      <c r="F29" s="22">
        <f>SUMIFS(naio_10_cp1610_Data!$L:$L,naio_10_cp1610_Data!$A:$A,naio_10_cp1610!F$15,naio_10_cp1610_Data!$B:$B,naio_10_cp1610!$C29)</f>
        <v>85356.81</v>
      </c>
      <c r="G29" s="22">
        <f>SUMIFS(naio_10_cp1610_Data!$L:$L,naio_10_cp1610_Data!$A:$A,naio_10_cp1610!G$15,naio_10_cp1610_Data!$B:$B,naio_10_cp1610!$C29)</f>
        <v>89598.48</v>
      </c>
      <c r="H29" s="22">
        <f>SUMIFS(naio_10_cp1610_Data!$L:$L,naio_10_cp1610_Data!$A:$A,naio_10_cp1610!H$15,naio_10_cp1610_Data!$B:$B,naio_10_cp1610!$C29)</f>
        <v>90905.2</v>
      </c>
      <c r="I29" s="22">
        <f>SUMIFS(naio_10_cp1610_Data!$L:$L,naio_10_cp1610_Data!$A:$A,naio_10_cp1610!I$15,naio_10_cp1610_Data!$B:$B,naio_10_cp1610!$C29)</f>
        <v>93476.29</v>
      </c>
      <c r="J29" s="22">
        <f>SUMIFS(naio_10_cp1610_Data!$L:$L,naio_10_cp1610_Data!$A:$A,naio_10_cp1610!J$15,naio_10_cp1610_Data!$B:$B,naio_10_cp1610!$C29)</f>
        <v>94265.47</v>
      </c>
      <c r="K29" s="22" t="s">
        <v>39</v>
      </c>
      <c r="L29" s="22" t="s">
        <v>39</v>
      </c>
      <c r="M29" s="12"/>
    </row>
    <row r="30" spans="2:13" ht="15">
      <c r="B30" s="62">
        <v>16</v>
      </c>
      <c r="C30" s="21" t="s">
        <v>66</v>
      </c>
      <c r="D30" s="21" t="s">
        <v>67</v>
      </c>
      <c r="E30" s="22">
        <f>SUMIFS(naio_10_cp1610_Data!$L:$L,naio_10_cp1610_Data!$A:$A,naio_10_cp1610!E$15,naio_10_cp1610_Data!$B:$B,naio_10_cp1610!$C30)</f>
        <v>60936.48</v>
      </c>
      <c r="F30" s="22">
        <f>SUMIFS(naio_10_cp1610_Data!$L:$L,naio_10_cp1610_Data!$A:$A,naio_10_cp1610!F$15,naio_10_cp1610_Data!$B:$B,naio_10_cp1610!$C30)</f>
        <v>61855.1</v>
      </c>
      <c r="G30" s="22">
        <f>SUMIFS(naio_10_cp1610_Data!$L:$L,naio_10_cp1610_Data!$A:$A,naio_10_cp1610!G$15,naio_10_cp1610_Data!$B:$B,naio_10_cp1610!$C30)</f>
        <v>65447.32</v>
      </c>
      <c r="H30" s="22">
        <f>SUMIFS(naio_10_cp1610_Data!$L:$L,naio_10_cp1610_Data!$A:$A,naio_10_cp1610!H$15,naio_10_cp1610_Data!$B:$B,naio_10_cp1610!$C30)</f>
        <v>67408.57</v>
      </c>
      <c r="I30" s="22">
        <f>SUMIFS(naio_10_cp1610_Data!$L:$L,naio_10_cp1610_Data!$A:$A,naio_10_cp1610!I$15,naio_10_cp1610_Data!$B:$B,naio_10_cp1610!$C30)</f>
        <v>69315.11</v>
      </c>
      <c r="J30" s="22">
        <f>SUMIFS(naio_10_cp1610_Data!$L:$L,naio_10_cp1610_Data!$A:$A,naio_10_cp1610!J$15,naio_10_cp1610_Data!$B:$B,naio_10_cp1610!$C30)</f>
        <v>69900.34</v>
      </c>
      <c r="K30" s="22" t="s">
        <v>39</v>
      </c>
      <c r="L30" s="22" t="s">
        <v>39</v>
      </c>
      <c r="M30" s="12"/>
    </row>
    <row r="31" spans="2:13" ht="15">
      <c r="B31" s="62">
        <v>17</v>
      </c>
      <c r="C31" s="21" t="s">
        <v>68</v>
      </c>
      <c r="D31" s="21" t="s">
        <v>69</v>
      </c>
      <c r="E31" s="22">
        <f>SUMIFS(naio_10_cp1610_Data!$L:$L,naio_10_cp1610_Data!$A:$A,naio_10_cp1610!E$15,naio_10_cp1610_Data!$B:$B,naio_10_cp1610!$C31)</f>
        <v>61669.99</v>
      </c>
      <c r="F31" s="22">
        <f>SUMIFS(naio_10_cp1610_Data!$L:$L,naio_10_cp1610_Data!$A:$A,naio_10_cp1610!F$15,naio_10_cp1610_Data!$B:$B,naio_10_cp1610!$C31)</f>
        <v>64212.85</v>
      </c>
      <c r="G31" s="22">
        <f>SUMIFS(naio_10_cp1610_Data!$L:$L,naio_10_cp1610_Data!$A:$A,naio_10_cp1610!G$15,naio_10_cp1610_Data!$B:$B,naio_10_cp1610!$C31)</f>
        <v>64766.18</v>
      </c>
      <c r="H31" s="22">
        <f>SUMIFS(naio_10_cp1610_Data!$L:$L,naio_10_cp1610_Data!$A:$A,naio_10_cp1610!H$15,naio_10_cp1610_Data!$B:$B,naio_10_cp1610!$C31)</f>
        <v>68683.36</v>
      </c>
      <c r="I31" s="22">
        <f>SUMIFS(naio_10_cp1610_Data!$L:$L,naio_10_cp1610_Data!$A:$A,naio_10_cp1610!I$15,naio_10_cp1610_Data!$B:$B,naio_10_cp1610!$C31)</f>
        <v>70625.96</v>
      </c>
      <c r="J31" s="22">
        <f>SUMIFS(naio_10_cp1610_Data!$L:$L,naio_10_cp1610_Data!$A:$A,naio_10_cp1610!J$15,naio_10_cp1610_Data!$B:$B,naio_10_cp1610!$C31)</f>
        <v>71222.24</v>
      </c>
      <c r="K31" s="22" t="s">
        <v>39</v>
      </c>
      <c r="L31" s="22" t="s">
        <v>39</v>
      </c>
      <c r="M31" s="12"/>
    </row>
    <row r="32" spans="2:13" ht="15">
      <c r="B32" s="62">
        <v>18</v>
      </c>
      <c r="C32" s="21" t="s">
        <v>70</v>
      </c>
      <c r="D32" s="21" t="s">
        <v>71</v>
      </c>
      <c r="E32" s="22">
        <f>SUMIFS(naio_10_cp1610_Data!$L:$L,naio_10_cp1610_Data!$A:$A,naio_10_cp1610!E$15,naio_10_cp1610_Data!$B:$B,naio_10_cp1610!$C32)</f>
        <v>159501.1</v>
      </c>
      <c r="F32" s="22">
        <f>SUMIFS(naio_10_cp1610_Data!$L:$L,naio_10_cp1610_Data!$A:$A,naio_10_cp1610!F$15,naio_10_cp1610_Data!$B:$B,naio_10_cp1610!$C32)</f>
        <v>163357.19</v>
      </c>
      <c r="G32" s="22">
        <f>SUMIFS(naio_10_cp1610_Data!$L:$L,naio_10_cp1610_Data!$A:$A,naio_10_cp1610!G$15,naio_10_cp1610_Data!$B:$B,naio_10_cp1610!$C32)</f>
        <v>170570.48</v>
      </c>
      <c r="H32" s="22">
        <f>SUMIFS(naio_10_cp1610_Data!$L:$L,naio_10_cp1610_Data!$A:$A,naio_10_cp1610!H$15,naio_10_cp1610_Data!$B:$B,naio_10_cp1610!$C32)</f>
        <v>176768.22</v>
      </c>
      <c r="I32" s="22">
        <f>SUMIFS(naio_10_cp1610_Data!$L:$L,naio_10_cp1610_Data!$A:$A,naio_10_cp1610!I$15,naio_10_cp1610_Data!$B:$B,naio_10_cp1610!$C32)</f>
        <v>181767.79</v>
      </c>
      <c r="J32" s="22">
        <f>SUMIFS(naio_10_cp1610_Data!$L:$L,naio_10_cp1610_Data!$A:$A,naio_10_cp1610!J$15,naio_10_cp1610_Data!$B:$B,naio_10_cp1610!$C32)</f>
        <v>183302.34</v>
      </c>
      <c r="K32" s="22" t="s">
        <v>39</v>
      </c>
      <c r="L32" s="22" t="s">
        <v>39</v>
      </c>
      <c r="M32" s="12"/>
    </row>
    <row r="33" spans="2:13" ht="15">
      <c r="B33" s="62">
        <v>19</v>
      </c>
      <c r="C33" s="21" t="s">
        <v>72</v>
      </c>
      <c r="D33" s="21" t="s">
        <v>73</v>
      </c>
      <c r="E33" s="22">
        <f>SUMIFS(naio_10_cp1610_Data!$L:$L,naio_10_cp1610_Data!$A:$A,naio_10_cp1610!E$15,naio_10_cp1610_Data!$B:$B,naio_10_cp1610!$C33)</f>
        <v>84044.04</v>
      </c>
      <c r="F33" s="22">
        <f>SUMIFS(naio_10_cp1610_Data!$L:$L,naio_10_cp1610_Data!$A:$A,naio_10_cp1610!F$15,naio_10_cp1610_Data!$B:$B,naio_10_cp1610!$C33)</f>
        <v>134775.89</v>
      </c>
      <c r="G33" s="22">
        <f>SUMIFS(naio_10_cp1610_Data!$L:$L,naio_10_cp1610_Data!$A:$A,naio_10_cp1610!G$15,naio_10_cp1610_Data!$B:$B,naio_10_cp1610!$C33)</f>
        <v>131282.84</v>
      </c>
      <c r="H33" s="22">
        <f>SUMIFS(naio_10_cp1610_Data!$L:$L,naio_10_cp1610_Data!$A:$A,naio_10_cp1610!H$15,naio_10_cp1610_Data!$B:$B,naio_10_cp1610!$C33)</f>
        <v>136077.68</v>
      </c>
      <c r="I33" s="22">
        <f>SUMIFS(naio_10_cp1610_Data!$L:$L,naio_10_cp1610_Data!$A:$A,naio_10_cp1610!I$15,naio_10_cp1610_Data!$B:$B,naio_10_cp1610!$C33)</f>
        <v>139926.38</v>
      </c>
      <c r="J33" s="22">
        <f>SUMIFS(naio_10_cp1610_Data!$L:$L,naio_10_cp1610_Data!$A:$A,naio_10_cp1610!J$15,naio_10_cp1610_Data!$B:$B,naio_10_cp1610!$C33)</f>
        <v>141107.67</v>
      </c>
      <c r="K33" s="22" t="s">
        <v>39</v>
      </c>
      <c r="L33" s="22" t="s">
        <v>39</v>
      </c>
      <c r="M33" s="12"/>
    </row>
    <row r="34" spans="2:13" ht="15">
      <c r="B34" s="62">
        <v>20</v>
      </c>
      <c r="C34" s="21" t="s">
        <v>74</v>
      </c>
      <c r="D34" s="21" t="s">
        <v>75</v>
      </c>
      <c r="E34" s="22">
        <f>SUMIFS(naio_10_cp1610_Data!$L:$L,naio_10_cp1610_Data!$A:$A,naio_10_cp1610!E$15,naio_10_cp1610_Data!$B:$B,naio_10_cp1610!$C34)</f>
        <v>88844.87</v>
      </c>
      <c r="F34" s="22">
        <f>SUMIFS(naio_10_cp1610_Data!$L:$L,naio_10_cp1610_Data!$A:$A,naio_10_cp1610!F$15,naio_10_cp1610_Data!$B:$B,naio_10_cp1610!$C34)</f>
        <v>90624.08</v>
      </c>
      <c r="G34" s="22">
        <f>SUMIFS(naio_10_cp1610_Data!$L:$L,naio_10_cp1610_Data!$A:$A,naio_10_cp1610!G$15,naio_10_cp1610_Data!$B:$B,naio_10_cp1610!$C34)</f>
        <v>93207.14</v>
      </c>
      <c r="H34" s="22">
        <f>SUMIFS(naio_10_cp1610_Data!$L:$L,naio_10_cp1610_Data!$A:$A,naio_10_cp1610!H$15,naio_10_cp1610_Data!$B:$B,naio_10_cp1610!$C34)</f>
        <v>95959.48</v>
      </c>
      <c r="I34" s="22">
        <f>SUMIFS(naio_10_cp1610_Data!$L:$L,naio_10_cp1610_Data!$A:$A,naio_10_cp1610!I$15,naio_10_cp1610_Data!$B:$B,naio_10_cp1610!$C34)</f>
        <v>98673.5</v>
      </c>
      <c r="J34" s="22">
        <f>SUMIFS(naio_10_cp1610_Data!$L:$L,naio_10_cp1610_Data!$A:$A,naio_10_cp1610!J$15,naio_10_cp1610_Data!$B:$B,naio_10_cp1610!$C34)</f>
        <v>99506.51</v>
      </c>
      <c r="K34" s="22" t="s">
        <v>39</v>
      </c>
      <c r="L34" s="22" t="s">
        <v>39</v>
      </c>
      <c r="M34" s="12"/>
    </row>
    <row r="35" spans="2:13" ht="15">
      <c r="B35" s="62">
        <v>21</v>
      </c>
      <c r="C35" s="21" t="s">
        <v>76</v>
      </c>
      <c r="D35" s="21" t="s">
        <v>77</v>
      </c>
      <c r="E35" s="22">
        <f>SUMIFS(naio_10_cp1610_Data!$L:$L,naio_10_cp1610_Data!$A:$A,naio_10_cp1610!E$15,naio_10_cp1610_Data!$B:$B,naio_10_cp1610!$C35)</f>
        <v>200098.59</v>
      </c>
      <c r="F35" s="22">
        <f>SUMIFS(naio_10_cp1610_Data!$L:$L,naio_10_cp1610_Data!$A:$A,naio_10_cp1610!F$15,naio_10_cp1610_Data!$B:$B,naio_10_cp1610!$C35)</f>
        <v>203482.37</v>
      </c>
      <c r="G35" s="22">
        <f>SUMIFS(naio_10_cp1610_Data!$L:$L,naio_10_cp1610_Data!$A:$A,naio_10_cp1610!G$15,naio_10_cp1610_Data!$B:$B,naio_10_cp1610!$C35)</f>
        <v>207576.92</v>
      </c>
      <c r="H35" s="22">
        <f>SUMIFS(naio_10_cp1610_Data!$L:$L,naio_10_cp1610_Data!$A:$A,naio_10_cp1610!H$15,naio_10_cp1610_Data!$B:$B,naio_10_cp1610!$C35)</f>
        <v>219978.14</v>
      </c>
      <c r="I35" s="22">
        <f>SUMIFS(naio_10_cp1610_Data!$L:$L,naio_10_cp1610_Data!$A:$A,naio_10_cp1610!I$15,naio_10_cp1610_Data!$B:$B,naio_10_cp1610!$C35)</f>
        <v>226199.83</v>
      </c>
      <c r="J35" s="22">
        <f>SUMIFS(naio_10_cp1610_Data!$L:$L,naio_10_cp1610_Data!$A:$A,naio_10_cp1610!J$15,naio_10_cp1610_Data!$B:$B,naio_10_cp1610!$C35)</f>
        <v>228109.38</v>
      </c>
      <c r="K35" s="22" t="s">
        <v>39</v>
      </c>
      <c r="L35" s="22" t="s">
        <v>39</v>
      </c>
      <c r="M35" s="12"/>
    </row>
    <row r="36" spans="2:13" ht="15">
      <c r="B36" s="62">
        <v>22</v>
      </c>
      <c r="C36" s="21" t="s">
        <v>78</v>
      </c>
      <c r="D36" s="21" t="s">
        <v>79</v>
      </c>
      <c r="E36" s="22">
        <f>SUMIFS(naio_10_cp1610_Data!$L:$L,naio_10_cp1610_Data!$A:$A,naio_10_cp1610!E$15,naio_10_cp1610_Data!$B:$B,naio_10_cp1610!$C36)</f>
        <v>186595.49</v>
      </c>
      <c r="F36" s="22">
        <f>SUMIFS(naio_10_cp1610_Data!$L:$L,naio_10_cp1610_Data!$A:$A,naio_10_cp1610!F$15,naio_10_cp1610_Data!$B:$B,naio_10_cp1610!$C36)</f>
        <v>203367.36</v>
      </c>
      <c r="G36" s="22">
        <f>SUMIFS(naio_10_cp1610_Data!$L:$L,naio_10_cp1610_Data!$A:$A,naio_10_cp1610!G$15,naio_10_cp1610_Data!$B:$B,naio_10_cp1610!$C36)</f>
        <v>222091.95</v>
      </c>
      <c r="H36" s="22">
        <f>SUMIFS(naio_10_cp1610_Data!$L:$L,naio_10_cp1610_Data!$A:$A,naio_10_cp1610!H$15,naio_10_cp1610_Data!$B:$B,naio_10_cp1610!$C36)</f>
        <v>232377.58</v>
      </c>
      <c r="I36" s="22">
        <f>SUMIFS(naio_10_cp1610_Data!$L:$L,naio_10_cp1610_Data!$A:$A,naio_10_cp1610!I$15,naio_10_cp1610_Data!$B:$B,naio_10_cp1610!$C36)</f>
        <v>238949.92</v>
      </c>
      <c r="J36" s="22">
        <f>SUMIFS(naio_10_cp1610_Data!$L:$L,naio_10_cp1610_Data!$A:$A,naio_10_cp1610!J$15,naio_10_cp1610_Data!$B:$B,naio_10_cp1610!$C36)</f>
        <v>240967.09</v>
      </c>
      <c r="K36" s="22" t="s">
        <v>39</v>
      </c>
      <c r="L36" s="22" t="s">
        <v>39</v>
      </c>
      <c r="M36" s="12"/>
    </row>
    <row r="37" spans="2:13" ht="15">
      <c r="B37" s="62">
        <v>23</v>
      </c>
      <c r="C37" s="21" t="s">
        <v>80</v>
      </c>
      <c r="D37" s="21" t="s">
        <v>81</v>
      </c>
      <c r="E37" s="22">
        <f>SUMIFS(naio_10_cp1610_Data!$L:$L,naio_10_cp1610_Data!$A:$A,naio_10_cp1610!E$15,naio_10_cp1610_Data!$B:$B,naio_10_cp1610!$C37)</f>
        <v>48917.4</v>
      </c>
      <c r="F37" s="22">
        <f>SUMIFS(naio_10_cp1610_Data!$L:$L,naio_10_cp1610_Data!$A:$A,naio_10_cp1610!F$15,naio_10_cp1610_Data!$B:$B,naio_10_cp1610!$C37)</f>
        <v>51193.79</v>
      </c>
      <c r="G37" s="22">
        <f>SUMIFS(naio_10_cp1610_Data!$L:$L,naio_10_cp1610_Data!$A:$A,naio_10_cp1610!G$15,naio_10_cp1610_Data!$B:$B,naio_10_cp1610!$C37)</f>
        <v>53173.02</v>
      </c>
      <c r="H37" s="22">
        <f>SUMIFS(naio_10_cp1610_Data!$L:$L,naio_10_cp1610_Data!$A:$A,naio_10_cp1610!H$15,naio_10_cp1610_Data!$B:$B,naio_10_cp1610!$C37)</f>
        <v>56449.28</v>
      </c>
      <c r="I37" s="22">
        <f>SUMIFS(naio_10_cp1610_Data!$L:$L,naio_10_cp1610_Data!$A:$A,naio_10_cp1610!I$15,naio_10_cp1610_Data!$B:$B,naio_10_cp1610!$C37)</f>
        <v>58045.86</v>
      </c>
      <c r="J37" s="22">
        <f>SUMIFS(naio_10_cp1610_Data!$L:$L,naio_10_cp1610_Data!$A:$A,naio_10_cp1610!J$15,naio_10_cp1610_Data!$B:$B,naio_10_cp1610!$C37)</f>
        <v>58535.89</v>
      </c>
      <c r="K37" s="22" t="s">
        <v>39</v>
      </c>
      <c r="L37" s="22" t="s">
        <v>39</v>
      </c>
      <c r="M37" s="12"/>
    </row>
    <row r="38" spans="2:13" ht="15">
      <c r="B38" s="62">
        <v>24</v>
      </c>
      <c r="C38" s="4" t="s">
        <v>471</v>
      </c>
      <c r="D38" s="21" t="s">
        <v>83</v>
      </c>
      <c r="E38" s="22">
        <f>SUMIFS(naio_10_cp1610_Data!$L:$L,naio_10_cp1610_Data!$A:$A,naio_10_cp1610!E$15,naio_10_cp1610_Data!$B:$B,naio_10_cp1610!$C38)</f>
        <v>76806.3</v>
      </c>
      <c r="F38" s="22">
        <f>SUMIFS(naio_10_cp1610_Data!$L:$L,naio_10_cp1610_Data!$A:$A,naio_10_cp1610!F$15,naio_10_cp1610_Data!$B:$B,naio_10_cp1610!$C38)</f>
        <v>78154.01</v>
      </c>
      <c r="G38" s="22">
        <f>SUMIFS(naio_10_cp1610_Data!$L:$L,naio_10_cp1610_Data!$A:$A,naio_10_cp1610!G$15,naio_10_cp1610_Data!$B:$B,naio_10_cp1610!$C38)</f>
        <v>80618.6</v>
      </c>
      <c r="H38" s="22">
        <f>SUMIFS(naio_10_cp1610_Data!$L:$L,naio_10_cp1610_Data!$A:$A,naio_10_cp1610!H$15,naio_10_cp1610_Data!$B:$B,naio_10_cp1610!$C38)</f>
        <v>84401.83</v>
      </c>
      <c r="I38" s="22">
        <f>SUMIFS(naio_10_cp1610_Data!$L:$L,naio_10_cp1610_Data!$A:$A,naio_10_cp1610!I$15,naio_10_cp1610_Data!$B:$B,naio_10_cp1610!$C38)</f>
        <v>86788.99</v>
      </c>
      <c r="J38" s="22">
        <f>SUMIFS(naio_10_cp1610_Data!$L:$L,naio_10_cp1610_Data!$A:$A,naio_10_cp1610!J$15,naio_10_cp1610_Data!$B:$B,naio_10_cp1610!$C38)</f>
        <v>87521.68</v>
      </c>
      <c r="K38" s="22" t="s">
        <v>39</v>
      </c>
      <c r="L38" s="22" t="s">
        <v>39</v>
      </c>
      <c r="M38" s="12"/>
    </row>
    <row r="39" spans="2:13" ht="15">
      <c r="B39" s="62">
        <v>25</v>
      </c>
      <c r="C39" s="21" t="s">
        <v>84</v>
      </c>
      <c r="D39" s="21" t="s">
        <v>85</v>
      </c>
      <c r="E39" s="22">
        <f>SUMIFS(naio_10_cp1610_Data!$L:$L,naio_10_cp1610_Data!$A:$A,naio_10_cp1610!E$15,naio_10_cp1610_Data!$B:$B,naio_10_cp1610!$C39)</f>
        <v>70452.85</v>
      </c>
      <c r="F39" s="22">
        <f>SUMIFS(naio_10_cp1610_Data!$L:$L,naio_10_cp1610_Data!$A:$A,naio_10_cp1610!F$15,naio_10_cp1610_Data!$B:$B,naio_10_cp1610!$C39)</f>
        <v>74163.72</v>
      </c>
      <c r="G39" s="22">
        <f>SUMIFS(naio_10_cp1610_Data!$L:$L,naio_10_cp1610_Data!$A:$A,naio_10_cp1610!G$15,naio_10_cp1610_Data!$B:$B,naio_10_cp1610!$C39)</f>
        <v>75222.44</v>
      </c>
      <c r="H39" s="22">
        <f>SUMIFS(naio_10_cp1610_Data!$L:$L,naio_10_cp1610_Data!$A:$A,naio_10_cp1610!H$15,naio_10_cp1610_Data!$B:$B,naio_10_cp1610!$C39)</f>
        <v>76161.73</v>
      </c>
      <c r="I39" s="22">
        <f>SUMIFS(naio_10_cp1610_Data!$L:$L,naio_10_cp1610_Data!$A:$A,naio_10_cp1610!I$15,naio_10_cp1610_Data!$B:$B,naio_10_cp1610!$C39)</f>
        <v>78315.81</v>
      </c>
      <c r="J39" s="22">
        <f>SUMIFS(naio_10_cp1610_Data!$L:$L,naio_10_cp1610_Data!$A:$A,naio_10_cp1610!J$15,naio_10_cp1610_Data!$B:$B,naio_10_cp1610!$C39)</f>
        <v>78976.95</v>
      </c>
      <c r="K39" s="22" t="s">
        <v>39</v>
      </c>
      <c r="L39" s="22" t="s">
        <v>39</v>
      </c>
      <c r="M39" s="12"/>
    </row>
    <row r="40" spans="2:13" ht="15">
      <c r="B40" s="62">
        <v>26</v>
      </c>
      <c r="C40" s="21" t="s">
        <v>86</v>
      </c>
      <c r="D40" s="21" t="s">
        <v>87</v>
      </c>
      <c r="E40" s="22">
        <f>SUMIFS(naio_10_cp1610_Data!$L:$L,naio_10_cp1610_Data!$A:$A,naio_10_cp1610!E$15,naio_10_cp1610_Data!$B:$B,naio_10_cp1610!$C40)</f>
        <v>209305.2</v>
      </c>
      <c r="F40" s="22">
        <f>SUMIFS(naio_10_cp1610_Data!$L:$L,naio_10_cp1610_Data!$A:$A,naio_10_cp1610!F$15,naio_10_cp1610_Data!$B:$B,naio_10_cp1610!$C40)</f>
        <v>208030.37</v>
      </c>
      <c r="G40" s="22">
        <f>SUMIFS(naio_10_cp1610_Data!$L:$L,naio_10_cp1610_Data!$A:$A,naio_10_cp1610!G$15,naio_10_cp1610_Data!$B:$B,naio_10_cp1610!$C40)</f>
        <v>208714.57</v>
      </c>
      <c r="H40" s="22">
        <f>SUMIFS(naio_10_cp1610_Data!$L:$L,naio_10_cp1610_Data!$A:$A,naio_10_cp1610!H$15,naio_10_cp1610_Data!$B:$B,naio_10_cp1610!$C40)</f>
        <v>211627.61</v>
      </c>
      <c r="I40" s="22">
        <f>SUMIFS(naio_10_cp1610_Data!$L:$L,naio_10_cp1610_Data!$A:$A,naio_10_cp1610!I$15,naio_10_cp1610_Data!$B:$B,naio_10_cp1610!$C40)</f>
        <v>212836.43</v>
      </c>
      <c r="J40" s="22">
        <f>SUMIFS(naio_10_cp1610_Data!$L:$L,naio_10_cp1610_Data!$A:$A,naio_10_cp1610!J$15,naio_10_cp1610_Data!$B:$B,naio_10_cp1610!$C40)</f>
        <v>217620.37</v>
      </c>
      <c r="K40" s="22" t="s">
        <v>39</v>
      </c>
      <c r="L40" s="22" t="s">
        <v>39</v>
      </c>
      <c r="M40" s="12"/>
    </row>
    <row r="41" spans="2:13" ht="15">
      <c r="B41" s="62">
        <v>27</v>
      </c>
      <c r="C41" s="21" t="s">
        <v>88</v>
      </c>
      <c r="D41" s="21" t="s">
        <v>89</v>
      </c>
      <c r="E41" s="22">
        <f>SUMIFS(naio_10_cp1610_Data!$L:$L,naio_10_cp1610_Data!$A:$A,naio_10_cp1610!E$15,naio_10_cp1610_Data!$B:$B,naio_10_cp1610!$C41)</f>
        <v>26705.04</v>
      </c>
      <c r="F41" s="22">
        <f>SUMIFS(naio_10_cp1610_Data!$L:$L,naio_10_cp1610_Data!$A:$A,naio_10_cp1610!F$15,naio_10_cp1610_Data!$B:$B,naio_10_cp1610!$C41)</f>
        <v>27648.65</v>
      </c>
      <c r="G41" s="22">
        <f>SUMIFS(naio_10_cp1610_Data!$L:$L,naio_10_cp1610_Data!$A:$A,naio_10_cp1610!G$15,naio_10_cp1610_Data!$B:$B,naio_10_cp1610!$C41)</f>
        <v>29268.57</v>
      </c>
      <c r="H41" s="22">
        <f>SUMIFS(naio_10_cp1610_Data!$L:$L,naio_10_cp1610_Data!$A:$A,naio_10_cp1610!H$15,naio_10_cp1610_Data!$B:$B,naio_10_cp1610!$C41)</f>
        <v>29620.32</v>
      </c>
      <c r="I41" s="22">
        <f>SUMIFS(naio_10_cp1610_Data!$L:$L,naio_10_cp1610_Data!$A:$A,naio_10_cp1610!I$15,naio_10_cp1610_Data!$B:$B,naio_10_cp1610!$C41)</f>
        <v>29789.5</v>
      </c>
      <c r="J41" s="22">
        <f>SUMIFS(naio_10_cp1610_Data!$L:$L,naio_10_cp1610_Data!$A:$A,naio_10_cp1610!J$15,naio_10_cp1610_Data!$B:$B,naio_10_cp1610!$C41)</f>
        <v>30459.07</v>
      </c>
      <c r="K41" s="22" t="s">
        <v>39</v>
      </c>
      <c r="L41" s="22" t="s">
        <v>39</v>
      </c>
      <c r="M41" s="12"/>
    </row>
    <row r="42" spans="2:13" ht="15">
      <c r="B42" s="62">
        <v>28</v>
      </c>
      <c r="C42" s="4" t="s">
        <v>472</v>
      </c>
      <c r="D42" s="21" t="s">
        <v>91</v>
      </c>
      <c r="E42" s="22">
        <f>SUMIFS(naio_10_cp1610_Data!$L:$L,naio_10_cp1610_Data!$A:$A,naio_10_cp1610!E$15,naio_10_cp1610_Data!$B:$B,naio_10_cp1610!$C42)</f>
        <v>73446.1</v>
      </c>
      <c r="F42" s="22">
        <f>SUMIFS(naio_10_cp1610_Data!$L:$L,naio_10_cp1610_Data!$A:$A,naio_10_cp1610!F$15,naio_10_cp1610_Data!$B:$B,naio_10_cp1610!$C42)</f>
        <v>75622.23</v>
      </c>
      <c r="G42" s="22">
        <f>SUMIFS(naio_10_cp1610_Data!$L:$L,naio_10_cp1610_Data!$A:$A,naio_10_cp1610!G$15,naio_10_cp1610_Data!$B:$B,naio_10_cp1610!$C42)</f>
        <v>76938.94</v>
      </c>
      <c r="H42" s="22">
        <f>SUMIFS(naio_10_cp1610_Data!$L:$L,naio_10_cp1610_Data!$A:$A,naio_10_cp1610!H$15,naio_10_cp1610_Data!$B:$B,naio_10_cp1610!$C42)</f>
        <v>80085.51</v>
      </c>
      <c r="I42" s="22">
        <f>SUMIFS(naio_10_cp1610_Data!$L:$L,naio_10_cp1610_Data!$A:$A,naio_10_cp1610!I$15,naio_10_cp1610_Data!$B:$B,naio_10_cp1610!$C42)</f>
        <v>80542.97</v>
      </c>
      <c r="J42" s="22">
        <f>SUMIFS(naio_10_cp1610_Data!$L:$L,naio_10_cp1610_Data!$A:$A,naio_10_cp1610!J$15,naio_10_cp1610_Data!$B:$B,naio_10_cp1610!$C42)</f>
        <v>82353.34</v>
      </c>
      <c r="K42" s="22" t="s">
        <v>39</v>
      </c>
      <c r="L42" s="22" t="s">
        <v>39</v>
      </c>
      <c r="M42" s="12"/>
    </row>
    <row r="43" spans="2:13" ht="15">
      <c r="B43" s="62">
        <v>29</v>
      </c>
      <c r="C43" s="21" t="s">
        <v>92</v>
      </c>
      <c r="D43" s="21" t="s">
        <v>93</v>
      </c>
      <c r="E43" s="22">
        <f>SUMIFS(naio_10_cp1610_Data!$L:$L,naio_10_cp1610_Data!$A:$A,naio_10_cp1610!E$15,naio_10_cp1610_Data!$B:$B,naio_10_cp1610!$C43)</f>
        <v>540954.51</v>
      </c>
      <c r="F43" s="22">
        <f>SUMIFS(naio_10_cp1610_Data!$L:$L,naio_10_cp1610_Data!$A:$A,naio_10_cp1610!F$15,naio_10_cp1610_Data!$B:$B,naio_10_cp1610!$C43)</f>
        <v>553718.05</v>
      </c>
      <c r="G43" s="22">
        <f>SUMIFS(naio_10_cp1610_Data!$L:$L,naio_10_cp1610_Data!$A:$A,naio_10_cp1610!G$15,naio_10_cp1610_Data!$B:$B,naio_10_cp1610!$C43)</f>
        <v>570868.23</v>
      </c>
      <c r="H43" s="22">
        <f>SUMIFS(naio_10_cp1610_Data!$L:$L,naio_10_cp1610_Data!$A:$A,naio_10_cp1610!H$15,naio_10_cp1610_Data!$B:$B,naio_10_cp1610!$C43)</f>
        <v>600830.18</v>
      </c>
      <c r="I43" s="22">
        <f>SUMIFS(naio_10_cp1610_Data!$L:$L,naio_10_cp1610_Data!$A:$A,naio_10_cp1610!I$15,naio_10_cp1610_Data!$B:$B,naio_10_cp1610!$C43)</f>
        <v>647621.51</v>
      </c>
      <c r="J43" s="22">
        <f>SUMIFS(naio_10_cp1610_Data!$L:$L,naio_10_cp1610_Data!$A:$A,naio_10_cp1610!J$15,naio_10_cp1610_Data!$B:$B,naio_10_cp1610!$C43)</f>
        <v>699428.54</v>
      </c>
      <c r="K43" s="22" t="s">
        <v>39</v>
      </c>
      <c r="L43" s="22" t="s">
        <v>39</v>
      </c>
      <c r="M43" s="12"/>
    </row>
    <row r="44" spans="2:13" ht="15">
      <c r="B44" s="62">
        <v>30</v>
      </c>
      <c r="C44" s="21" t="s">
        <v>94</v>
      </c>
      <c r="D44" s="21" t="s">
        <v>95</v>
      </c>
      <c r="E44" s="22">
        <f>SUMIFS(naio_10_cp1610_Data!$L:$L,naio_10_cp1610_Data!$A:$A,naio_10_cp1610!E$15,naio_10_cp1610_Data!$B:$B,naio_10_cp1610!$C44)</f>
        <v>155283.8</v>
      </c>
      <c r="F44" s="22">
        <f>SUMIFS(naio_10_cp1610_Data!$L:$L,naio_10_cp1610_Data!$A:$A,naio_10_cp1610!F$15,naio_10_cp1610_Data!$B:$B,naio_10_cp1610!$C44)</f>
        <v>160404.57</v>
      </c>
      <c r="G44" s="22">
        <f>SUMIFS(naio_10_cp1610_Data!$L:$L,naio_10_cp1610_Data!$A:$A,naio_10_cp1610!G$15,naio_10_cp1610_Data!$B:$B,naio_10_cp1610!$C44)</f>
        <v>173157.18</v>
      </c>
      <c r="H44" s="22">
        <f>SUMIFS(naio_10_cp1610_Data!$L:$L,naio_10_cp1610_Data!$A:$A,naio_10_cp1610!H$15,naio_10_cp1610_Data!$B:$B,naio_10_cp1610!$C44)</f>
        <v>179167.32</v>
      </c>
      <c r="I44" s="22">
        <f>SUMIFS(naio_10_cp1610_Data!$L:$L,naio_10_cp1610_Data!$A:$A,naio_10_cp1610!I$15,naio_10_cp1610_Data!$B:$B,naio_10_cp1610!$C44)</f>
        <v>184726.44</v>
      </c>
      <c r="J44" s="22">
        <f>SUMIFS(naio_10_cp1610_Data!$L:$L,naio_10_cp1610_Data!$A:$A,naio_10_cp1610!J$15,naio_10_cp1610_Data!$B:$B,naio_10_cp1610!$C44)</f>
        <v>191764.58</v>
      </c>
      <c r="K44" s="22" t="s">
        <v>39</v>
      </c>
      <c r="L44" s="22" t="s">
        <v>39</v>
      </c>
      <c r="M44" s="12"/>
    </row>
    <row r="45" spans="2:13" ht="15">
      <c r="B45" s="62">
        <v>31</v>
      </c>
      <c r="C45" s="21" t="s">
        <v>96</v>
      </c>
      <c r="D45" s="21" t="s">
        <v>97</v>
      </c>
      <c r="E45" s="22">
        <f>SUMIFS(naio_10_cp1610_Data!$L:$L,naio_10_cp1610_Data!$A:$A,naio_10_cp1610!E$15,naio_10_cp1610_Data!$B:$B,naio_10_cp1610!$C45)</f>
        <v>578331.08</v>
      </c>
      <c r="F45" s="22">
        <f>SUMIFS(naio_10_cp1610_Data!$L:$L,naio_10_cp1610_Data!$A:$A,naio_10_cp1610!F$15,naio_10_cp1610_Data!$B:$B,naio_10_cp1610!$C45)</f>
        <v>600237.11</v>
      </c>
      <c r="G45" s="22">
        <f>SUMIFS(naio_10_cp1610_Data!$L:$L,naio_10_cp1610_Data!$A:$A,naio_10_cp1610!G$15,naio_10_cp1610_Data!$B:$B,naio_10_cp1610!$C45)</f>
        <v>614422.16</v>
      </c>
      <c r="H45" s="22">
        <f>SUMIFS(naio_10_cp1610_Data!$L:$L,naio_10_cp1610_Data!$A:$A,naio_10_cp1610!H$15,naio_10_cp1610_Data!$B:$B,naio_10_cp1610!$C45)</f>
        <v>643225.33</v>
      </c>
      <c r="I45" s="22">
        <f>SUMIFS(naio_10_cp1610_Data!$L:$L,naio_10_cp1610_Data!$A:$A,naio_10_cp1610!I$15,naio_10_cp1610_Data!$B:$B,naio_10_cp1610!$C45)</f>
        <v>663183.17</v>
      </c>
      <c r="J45" s="22">
        <f>SUMIFS(naio_10_cp1610_Data!$L:$L,naio_10_cp1610_Data!$A:$A,naio_10_cp1610!J$15,naio_10_cp1610_Data!$B:$B,naio_10_cp1610!$C45)</f>
        <v>688450.82</v>
      </c>
      <c r="K45" s="22" t="s">
        <v>39</v>
      </c>
      <c r="L45" s="22" t="s">
        <v>39</v>
      </c>
      <c r="M45" s="12"/>
    </row>
    <row r="46" spans="2:13" ht="15">
      <c r="B46" s="62">
        <v>32</v>
      </c>
      <c r="C46" s="21" t="s">
        <v>98</v>
      </c>
      <c r="D46" s="21" t="s">
        <v>99</v>
      </c>
      <c r="E46" s="22">
        <f>SUMIFS(naio_10_cp1610_Data!$L:$L,naio_10_cp1610_Data!$A:$A,naio_10_cp1610!E$15,naio_10_cp1610_Data!$B:$B,naio_10_cp1610!$C46)</f>
        <v>450365.04</v>
      </c>
      <c r="F46" s="22">
        <f>SUMIFS(naio_10_cp1610_Data!$L:$L,naio_10_cp1610_Data!$A:$A,naio_10_cp1610!F$15,naio_10_cp1610_Data!$B:$B,naio_10_cp1610!$C46)</f>
        <v>471714.02</v>
      </c>
      <c r="G46" s="22">
        <f>SUMIFS(naio_10_cp1610_Data!$L:$L,naio_10_cp1610_Data!$A:$A,naio_10_cp1610!G$15,naio_10_cp1610_Data!$B:$B,naio_10_cp1610!$C46)</f>
        <v>485862.67</v>
      </c>
      <c r="H46" s="22">
        <f>SUMIFS(naio_10_cp1610_Data!$L:$L,naio_10_cp1610_Data!$A:$A,naio_10_cp1610!H$15,naio_10_cp1610_Data!$B:$B,naio_10_cp1610!$C46)</f>
        <v>506875.93</v>
      </c>
      <c r="I46" s="22">
        <f>SUMIFS(naio_10_cp1610_Data!$L:$L,naio_10_cp1610_Data!$A:$A,naio_10_cp1610!I$15,naio_10_cp1610_Data!$B:$B,naio_10_cp1610!$C46)</f>
        <v>522603.16</v>
      </c>
      <c r="J46" s="22">
        <f>SUMIFS(naio_10_cp1610_Data!$L:$L,naio_10_cp1610_Data!$A:$A,naio_10_cp1610!J$15,naio_10_cp1610_Data!$B:$B,naio_10_cp1610!$C46)</f>
        <v>542514.76</v>
      </c>
      <c r="K46" s="22" t="s">
        <v>39</v>
      </c>
      <c r="L46" s="22" t="s">
        <v>39</v>
      </c>
      <c r="M46" s="12"/>
    </row>
    <row r="47" spans="2:13" ht="15">
      <c r="B47" s="62">
        <v>33</v>
      </c>
      <c r="C47" s="21" t="s">
        <v>100</v>
      </c>
      <c r="D47" s="21" t="s">
        <v>101</v>
      </c>
      <c r="E47" s="22">
        <f>SUMIFS(naio_10_cp1610_Data!$L:$L,naio_10_cp1610_Data!$A:$A,naio_10_cp1610!E$15,naio_10_cp1610_Data!$B:$B,naio_10_cp1610!$C47)</f>
        <v>244866.89</v>
      </c>
      <c r="F47" s="22">
        <f>SUMIFS(naio_10_cp1610_Data!$L:$L,naio_10_cp1610_Data!$A:$A,naio_10_cp1610!F$15,naio_10_cp1610_Data!$B:$B,naio_10_cp1610!$C47)</f>
        <v>255013.4</v>
      </c>
      <c r="G47" s="22">
        <f>SUMIFS(naio_10_cp1610_Data!$L:$L,naio_10_cp1610_Data!$A:$A,naio_10_cp1610!G$15,naio_10_cp1610_Data!$B:$B,naio_10_cp1610!$C47)</f>
        <v>259882.03</v>
      </c>
      <c r="H47" s="22">
        <f>SUMIFS(naio_10_cp1610_Data!$L:$L,naio_10_cp1610_Data!$A:$A,naio_10_cp1610!H$15,naio_10_cp1610_Data!$B:$B,naio_10_cp1610!$C47)</f>
        <v>270064.92</v>
      </c>
      <c r="I47" s="22">
        <f>SUMIFS(naio_10_cp1610_Data!$L:$L,naio_10_cp1610_Data!$A:$A,naio_10_cp1610!I$15,naio_10_cp1610_Data!$B:$B,naio_10_cp1610!$C47)</f>
        <v>278444.44</v>
      </c>
      <c r="J47" s="22">
        <f>SUMIFS(naio_10_cp1610_Data!$L:$L,naio_10_cp1610_Data!$A:$A,naio_10_cp1610!J$15,naio_10_cp1610_Data!$B:$B,naio_10_cp1610!$C47)</f>
        <v>289053.34</v>
      </c>
      <c r="K47" s="22" t="s">
        <v>39</v>
      </c>
      <c r="L47" s="22" t="s">
        <v>39</v>
      </c>
      <c r="M47" s="12"/>
    </row>
    <row r="48" spans="2:13" ht="15">
      <c r="B48" s="62">
        <v>34</v>
      </c>
      <c r="C48" s="21" t="s">
        <v>102</v>
      </c>
      <c r="D48" s="21" t="s">
        <v>103</v>
      </c>
      <c r="E48" s="22">
        <f>SUMIFS(naio_10_cp1610_Data!$L:$L,naio_10_cp1610_Data!$A:$A,naio_10_cp1610!E$15,naio_10_cp1610_Data!$B:$B,naio_10_cp1610!$C48)</f>
        <v>28781.39</v>
      </c>
      <c r="F48" s="22">
        <f>SUMIFS(naio_10_cp1610_Data!$L:$L,naio_10_cp1610_Data!$A:$A,naio_10_cp1610!F$15,naio_10_cp1610_Data!$B:$B,naio_10_cp1610!$C48)</f>
        <v>30817.15</v>
      </c>
      <c r="G48" s="22">
        <f>SUMIFS(naio_10_cp1610_Data!$L:$L,naio_10_cp1610_Data!$A:$A,naio_10_cp1610!G$15,naio_10_cp1610_Data!$B:$B,naio_10_cp1610!$C48)</f>
        <v>24691.04</v>
      </c>
      <c r="H48" s="22">
        <f>SUMIFS(naio_10_cp1610_Data!$L:$L,naio_10_cp1610_Data!$A:$A,naio_10_cp1610!H$15,naio_10_cp1610_Data!$B:$B,naio_10_cp1610!$C48)</f>
        <v>28640.31</v>
      </c>
      <c r="I48" s="22">
        <f>SUMIFS(naio_10_cp1610_Data!$L:$L,naio_10_cp1610_Data!$A:$A,naio_10_cp1610!I$15,naio_10_cp1610_Data!$B:$B,naio_10_cp1610!$C48)</f>
        <v>29528.99</v>
      </c>
      <c r="J48" s="22">
        <f>SUMIFS(naio_10_cp1610_Data!$L:$L,naio_10_cp1610_Data!$A:$A,naio_10_cp1610!J$15,naio_10_cp1610_Data!$B:$B,naio_10_cp1610!$C48)</f>
        <v>30654.11</v>
      </c>
      <c r="K48" s="22" t="s">
        <v>39</v>
      </c>
      <c r="L48" s="22" t="s">
        <v>39</v>
      </c>
      <c r="M48" s="12"/>
    </row>
    <row r="49" spans="2:13" ht="15">
      <c r="B49" s="62">
        <v>35</v>
      </c>
      <c r="C49" s="21" t="s">
        <v>104</v>
      </c>
      <c r="D49" s="21" t="s">
        <v>105</v>
      </c>
      <c r="E49" s="22">
        <f>SUMIFS(naio_10_cp1610_Data!$L:$L,naio_10_cp1610_Data!$A:$A,naio_10_cp1610!E$15,naio_10_cp1610_Data!$B:$B,naio_10_cp1610!$C49)</f>
        <v>24481.6</v>
      </c>
      <c r="F49" s="22">
        <f>SUMIFS(naio_10_cp1610_Data!$L:$L,naio_10_cp1610_Data!$A:$A,naio_10_cp1610!F$15,naio_10_cp1610_Data!$B:$B,naio_10_cp1610!$C49)</f>
        <v>31501.81</v>
      </c>
      <c r="G49" s="22">
        <f>SUMIFS(naio_10_cp1610_Data!$L:$L,naio_10_cp1610_Data!$A:$A,naio_10_cp1610!G$15,naio_10_cp1610_Data!$B:$B,naio_10_cp1610!$C49)</f>
        <v>33234.34</v>
      </c>
      <c r="H49" s="22">
        <f>SUMIFS(naio_10_cp1610_Data!$L:$L,naio_10_cp1610_Data!$A:$A,naio_10_cp1610!H$15,naio_10_cp1610_Data!$B:$B,naio_10_cp1610!$C49)</f>
        <v>33486.4</v>
      </c>
      <c r="I49" s="22">
        <f>SUMIFS(naio_10_cp1610_Data!$L:$L,naio_10_cp1610_Data!$A:$A,naio_10_cp1610!I$15,naio_10_cp1610_Data!$B:$B,naio_10_cp1610!$C49)</f>
        <v>34525.4</v>
      </c>
      <c r="J49" s="22">
        <f>SUMIFS(naio_10_cp1610_Data!$L:$L,naio_10_cp1610_Data!$A:$A,naio_10_cp1610!J$15,naio_10_cp1610_Data!$B:$B,naio_10_cp1610!$C49)</f>
        <v>35840.84</v>
      </c>
      <c r="K49" s="22" t="s">
        <v>39</v>
      </c>
      <c r="L49" s="22" t="s">
        <v>39</v>
      </c>
      <c r="M49" s="12"/>
    </row>
    <row r="50" spans="2:13" ht="15">
      <c r="B50" s="62">
        <v>36</v>
      </c>
      <c r="C50" s="21" t="s">
        <v>106</v>
      </c>
      <c r="D50" s="21" t="s">
        <v>107</v>
      </c>
      <c r="E50" s="22">
        <f>SUMIFS(naio_10_cp1610_Data!$L:$L,naio_10_cp1610_Data!$A:$A,naio_10_cp1610!E$15,naio_10_cp1610_Data!$B:$B,naio_10_cp1610!$C50)</f>
        <v>190259.26</v>
      </c>
      <c r="F50" s="22">
        <f>SUMIFS(naio_10_cp1610_Data!$L:$L,naio_10_cp1610_Data!$A:$A,naio_10_cp1610!F$15,naio_10_cp1610_Data!$B:$B,naio_10_cp1610!$C50)</f>
        <v>193149.11</v>
      </c>
      <c r="G50" s="22">
        <f>SUMIFS(naio_10_cp1610_Data!$L:$L,naio_10_cp1610_Data!$A:$A,naio_10_cp1610!G$15,naio_10_cp1610_Data!$B:$B,naio_10_cp1610!$C50)</f>
        <v>197531.08</v>
      </c>
      <c r="H50" s="22">
        <f>SUMIFS(naio_10_cp1610_Data!$L:$L,naio_10_cp1610_Data!$A:$A,naio_10_cp1610!H$15,naio_10_cp1610_Data!$B:$B,naio_10_cp1610!$C50)</f>
        <v>205216.75</v>
      </c>
      <c r="I50" s="22">
        <f>SUMIFS(naio_10_cp1610_Data!$L:$L,naio_10_cp1610_Data!$A:$A,naio_10_cp1610!I$15,naio_10_cp1610_Data!$B:$B,naio_10_cp1610!$C50)</f>
        <v>211584.17</v>
      </c>
      <c r="J50" s="22">
        <f>SUMIFS(naio_10_cp1610_Data!$L:$L,naio_10_cp1610_Data!$A:$A,naio_10_cp1610!J$15,naio_10_cp1610_Data!$B:$B,naio_10_cp1610!$C50)</f>
        <v>219645.67</v>
      </c>
      <c r="K50" s="22" t="s">
        <v>39</v>
      </c>
      <c r="L50" s="22" t="s">
        <v>39</v>
      </c>
      <c r="M50" s="12"/>
    </row>
    <row r="51" spans="2:13" ht="15">
      <c r="B51" s="62">
        <v>37</v>
      </c>
      <c r="C51" s="21" t="s">
        <v>108</v>
      </c>
      <c r="D51" s="21" t="s">
        <v>109</v>
      </c>
      <c r="E51" s="22">
        <f>SUMIFS(naio_10_cp1610_Data!$L:$L,naio_10_cp1610_Data!$A:$A,naio_10_cp1610!E$15,naio_10_cp1610_Data!$B:$B,naio_10_cp1610!$C51)</f>
        <v>43290.07</v>
      </c>
      <c r="F51" s="22">
        <f>SUMIFS(naio_10_cp1610_Data!$L:$L,naio_10_cp1610_Data!$A:$A,naio_10_cp1610!F$15,naio_10_cp1610_Data!$B:$B,naio_10_cp1610!$C51)</f>
        <v>43963.52</v>
      </c>
      <c r="G51" s="22">
        <f>SUMIFS(naio_10_cp1610_Data!$L:$L,naio_10_cp1610_Data!$A:$A,naio_10_cp1610!G$15,naio_10_cp1610_Data!$B:$B,naio_10_cp1610!$C51)</f>
        <v>44521.21</v>
      </c>
      <c r="H51" s="22">
        <f>SUMIFS(naio_10_cp1610_Data!$L:$L,naio_10_cp1610_Data!$A:$A,naio_10_cp1610!H$15,naio_10_cp1610_Data!$B:$B,naio_10_cp1610!$C51)</f>
        <v>45498.5</v>
      </c>
      <c r="I51" s="22">
        <f>SUMIFS(naio_10_cp1610_Data!$L:$L,naio_10_cp1610_Data!$A:$A,naio_10_cp1610!I$15,naio_10_cp1610_Data!$B:$B,naio_10_cp1610!$C51)</f>
        <v>46910.21</v>
      </c>
      <c r="J51" s="22">
        <f>SUMIFS(naio_10_cp1610_Data!$L:$L,naio_10_cp1610_Data!$A:$A,naio_10_cp1610!J$15,naio_10_cp1610_Data!$B:$B,naio_10_cp1610!$C51)</f>
        <v>48697.51</v>
      </c>
      <c r="K51" s="22" t="s">
        <v>39</v>
      </c>
      <c r="L51" s="22" t="s">
        <v>39</v>
      </c>
      <c r="M51" s="12"/>
    </row>
    <row r="52" spans="2:13" ht="15">
      <c r="B52" s="62">
        <v>38</v>
      </c>
      <c r="C52" s="21" t="s">
        <v>110</v>
      </c>
      <c r="D52" s="21" t="s">
        <v>111</v>
      </c>
      <c r="E52" s="22">
        <f>SUMIFS(naio_10_cp1610_Data!$L:$L,naio_10_cp1610_Data!$A:$A,naio_10_cp1610!E$15,naio_10_cp1610_Data!$B:$B,naio_10_cp1610!$C52)</f>
        <v>284691.17</v>
      </c>
      <c r="F52" s="22">
        <f>SUMIFS(naio_10_cp1610_Data!$L:$L,naio_10_cp1610_Data!$A:$A,naio_10_cp1610!F$15,naio_10_cp1610_Data!$B:$B,naio_10_cp1610!$C52)</f>
        <v>297824.5</v>
      </c>
      <c r="G52" s="22">
        <f>SUMIFS(naio_10_cp1610_Data!$L:$L,naio_10_cp1610_Data!$A:$A,naio_10_cp1610!G$15,naio_10_cp1610_Data!$B:$B,naio_10_cp1610!$C52)</f>
        <v>314271.23</v>
      </c>
      <c r="H52" s="22">
        <f>SUMIFS(naio_10_cp1610_Data!$L:$L,naio_10_cp1610_Data!$A:$A,naio_10_cp1610!H$15,naio_10_cp1610_Data!$B:$B,naio_10_cp1610!$C52)</f>
        <v>335484.96</v>
      </c>
      <c r="I52" s="22">
        <f>SUMIFS(naio_10_cp1610_Data!$L:$L,naio_10_cp1610_Data!$A:$A,naio_10_cp1610!I$15,naio_10_cp1610_Data!$B:$B,naio_10_cp1610!$C52)</f>
        <v>350495.54</v>
      </c>
      <c r="J52" s="22">
        <f>SUMIFS(naio_10_cp1610_Data!$L:$L,naio_10_cp1610_Data!$A:$A,naio_10_cp1610!J$15,naio_10_cp1610_Data!$B:$B,naio_10_cp1610!$C52)</f>
        <v>359073.49</v>
      </c>
      <c r="K52" s="22" t="s">
        <v>39</v>
      </c>
      <c r="L52" s="22" t="s">
        <v>39</v>
      </c>
      <c r="M52" s="12"/>
    </row>
    <row r="53" spans="2:13" ht="15">
      <c r="B53" s="62">
        <v>39</v>
      </c>
      <c r="C53" s="21" t="s">
        <v>112</v>
      </c>
      <c r="D53" s="21" t="s">
        <v>113</v>
      </c>
      <c r="E53" s="22">
        <f>SUMIFS(naio_10_cp1610_Data!$L:$L,naio_10_cp1610_Data!$A:$A,naio_10_cp1610!E$15,naio_10_cp1610_Data!$B:$B,naio_10_cp1610!$C53)</f>
        <v>63968.62</v>
      </c>
      <c r="F53" s="22">
        <f>SUMIFS(naio_10_cp1610_Data!$L:$L,naio_10_cp1610_Data!$A:$A,naio_10_cp1610!F$15,naio_10_cp1610_Data!$B:$B,naio_10_cp1610!$C53)</f>
        <v>67045.07</v>
      </c>
      <c r="G53" s="22">
        <f>SUMIFS(naio_10_cp1610_Data!$L:$L,naio_10_cp1610_Data!$A:$A,naio_10_cp1610!G$15,naio_10_cp1610_Data!$B:$B,naio_10_cp1610!$C53)</f>
        <v>66036.98</v>
      </c>
      <c r="H53" s="22">
        <f>SUMIFS(naio_10_cp1610_Data!$L:$L,naio_10_cp1610_Data!$A:$A,naio_10_cp1610!H$15,naio_10_cp1610_Data!$B:$B,naio_10_cp1610!$C53)</f>
        <v>70908.67</v>
      </c>
      <c r="I53" s="22">
        <f>SUMIFS(naio_10_cp1610_Data!$L:$L,naio_10_cp1610_Data!$A:$A,naio_10_cp1610!I$15,naio_10_cp1610_Data!$B:$B,naio_10_cp1610!$C53)</f>
        <v>74096.95</v>
      </c>
      <c r="J53" s="22">
        <f>SUMIFS(naio_10_cp1610_Data!$L:$L,naio_10_cp1610_Data!$A:$A,naio_10_cp1610!J$15,naio_10_cp1610_Data!$B:$B,naio_10_cp1610!$C53)</f>
        <v>77892.07</v>
      </c>
      <c r="K53" s="22" t="s">
        <v>39</v>
      </c>
      <c r="L53" s="22" t="s">
        <v>39</v>
      </c>
      <c r="M53" s="12"/>
    </row>
    <row r="54" spans="2:13" ht="15">
      <c r="B54" s="62">
        <v>40</v>
      </c>
      <c r="C54" s="4" t="s">
        <v>473</v>
      </c>
      <c r="D54" s="21" t="s">
        <v>115</v>
      </c>
      <c r="E54" s="22">
        <f>SUMIFS(naio_10_cp1610_Data!$L:$L,naio_10_cp1610_Data!$A:$A,naio_10_cp1610!E$15,naio_10_cp1610_Data!$B:$B,naio_10_cp1610!$C54)</f>
        <v>51518.2</v>
      </c>
      <c r="F54" s="22">
        <f>SUMIFS(naio_10_cp1610_Data!$L:$L,naio_10_cp1610_Data!$A:$A,naio_10_cp1610!F$15,naio_10_cp1610_Data!$B:$B,naio_10_cp1610!$C54)</f>
        <v>52742.67</v>
      </c>
      <c r="G54" s="22">
        <f>SUMIFS(naio_10_cp1610_Data!$L:$L,naio_10_cp1610_Data!$A:$A,naio_10_cp1610!G$15,naio_10_cp1610_Data!$B:$B,naio_10_cp1610!$C54)</f>
        <v>55129.33</v>
      </c>
      <c r="H54" s="22">
        <f>SUMIFS(naio_10_cp1610_Data!$L:$L,naio_10_cp1610_Data!$A:$A,naio_10_cp1610!H$15,naio_10_cp1610_Data!$B:$B,naio_10_cp1610!$C54)</f>
        <v>54644.23</v>
      </c>
      <c r="I54" s="22">
        <f>SUMIFS(naio_10_cp1610_Data!$L:$L,naio_10_cp1610_Data!$A:$A,naio_10_cp1610!I$15,naio_10_cp1610_Data!$B:$B,naio_10_cp1610!$C54)</f>
        <v>57101.15</v>
      </c>
      <c r="J54" s="22">
        <f>SUMIFS(naio_10_cp1610_Data!$L:$L,naio_10_cp1610_Data!$A:$A,naio_10_cp1610!J$15,naio_10_cp1610_Data!$B:$B,naio_10_cp1610!$C54)</f>
        <v>60025.73</v>
      </c>
      <c r="K54" s="22" t="s">
        <v>39</v>
      </c>
      <c r="L54" s="22" t="s">
        <v>39</v>
      </c>
      <c r="M54" s="12"/>
    </row>
    <row r="55" spans="2:13" ht="15">
      <c r="B55" s="62">
        <v>41</v>
      </c>
      <c r="C55" s="21" t="s">
        <v>116</v>
      </c>
      <c r="D55" s="21" t="s">
        <v>117</v>
      </c>
      <c r="E55" s="22">
        <f>SUMIFS(naio_10_cp1610_Data!$L:$L,naio_10_cp1610_Data!$A:$A,naio_10_cp1610!E$15,naio_10_cp1610_Data!$B:$B,naio_10_cp1610!$C55)</f>
        <v>133494.48</v>
      </c>
      <c r="F55" s="22">
        <f>SUMIFS(naio_10_cp1610_Data!$L:$L,naio_10_cp1610_Data!$A:$A,naio_10_cp1610!F$15,naio_10_cp1610_Data!$B:$B,naio_10_cp1610!$C55)</f>
        <v>134784.89</v>
      </c>
      <c r="G55" s="22">
        <f>SUMIFS(naio_10_cp1610_Data!$L:$L,naio_10_cp1610_Data!$A:$A,naio_10_cp1610!G$15,naio_10_cp1610_Data!$B:$B,naio_10_cp1610!$C55)</f>
        <v>134479.7</v>
      </c>
      <c r="H55" s="22">
        <f>SUMIFS(naio_10_cp1610_Data!$L:$L,naio_10_cp1610_Data!$A:$A,naio_10_cp1610!H$15,naio_10_cp1610_Data!$B:$B,naio_10_cp1610!$C55)</f>
        <v>137158.23</v>
      </c>
      <c r="I55" s="22">
        <f>SUMIFS(naio_10_cp1610_Data!$L:$L,naio_10_cp1610_Data!$A:$A,naio_10_cp1610!I$15,naio_10_cp1610_Data!$B:$B,naio_10_cp1610!$C55)</f>
        <v>143325.22</v>
      </c>
      <c r="J55" s="22">
        <f>SUMIFS(naio_10_cp1610_Data!$L:$L,naio_10_cp1610_Data!$A:$A,naio_10_cp1610!J$15,naio_10_cp1610_Data!$B:$B,naio_10_cp1610!$C55)</f>
        <v>150666.04</v>
      </c>
      <c r="K55" s="22" t="s">
        <v>39</v>
      </c>
      <c r="L55" s="22" t="s">
        <v>39</v>
      </c>
      <c r="M55" s="12"/>
    </row>
    <row r="56" spans="2:13" ht="15">
      <c r="B56" s="62">
        <v>42</v>
      </c>
      <c r="C56" s="4" t="s">
        <v>474</v>
      </c>
      <c r="D56" s="21" t="s">
        <v>119</v>
      </c>
      <c r="E56" s="22">
        <f>SUMIFS(naio_10_cp1610_Data!$L:$L,naio_10_cp1610_Data!$A:$A,naio_10_cp1610!E$15,naio_10_cp1610_Data!$B:$B,naio_10_cp1610!$C56)</f>
        <v>239305.95</v>
      </c>
      <c r="F56" s="22">
        <f>SUMIFS(naio_10_cp1610_Data!$L:$L,naio_10_cp1610_Data!$A:$A,naio_10_cp1610!F$15,naio_10_cp1610_Data!$B:$B,naio_10_cp1610!$C56)</f>
        <v>254221.65</v>
      </c>
      <c r="G56" s="22">
        <f>SUMIFS(naio_10_cp1610_Data!$L:$L,naio_10_cp1610_Data!$A:$A,naio_10_cp1610!G$15,naio_10_cp1610_Data!$B:$B,naio_10_cp1610!$C56)</f>
        <v>272069.38</v>
      </c>
      <c r="H56" s="22">
        <f>SUMIFS(naio_10_cp1610_Data!$L:$L,naio_10_cp1610_Data!$A:$A,naio_10_cp1610!H$15,naio_10_cp1610_Data!$B:$B,naio_10_cp1610!$C56)</f>
        <v>294469.98</v>
      </c>
      <c r="I56" s="22">
        <f>SUMIFS(naio_10_cp1610_Data!$L:$L,naio_10_cp1610_Data!$A:$A,naio_10_cp1610!I$15,naio_10_cp1610_Data!$B:$B,naio_10_cp1610!$C56)</f>
        <v>307710.28</v>
      </c>
      <c r="J56" s="22">
        <f>SUMIFS(naio_10_cp1610_Data!$L:$L,naio_10_cp1610_Data!$A:$A,naio_10_cp1610!J$15,naio_10_cp1610_Data!$B:$B,naio_10_cp1610!$C56)</f>
        <v>323470.67</v>
      </c>
      <c r="K56" s="22" t="s">
        <v>39</v>
      </c>
      <c r="L56" s="22" t="s">
        <v>39</v>
      </c>
      <c r="M56" s="12"/>
    </row>
    <row r="57" spans="2:13" ht="15">
      <c r="B57" s="62">
        <v>43</v>
      </c>
      <c r="C57" s="21" t="s">
        <v>120</v>
      </c>
      <c r="D57" s="21" t="s">
        <v>121</v>
      </c>
      <c r="E57" s="22">
        <f>SUMIFS(naio_10_cp1610_Data!$L:$L,naio_10_cp1610_Data!$A:$A,naio_10_cp1610!E$15,naio_10_cp1610_Data!$B:$B,naio_10_cp1610!$C57)</f>
        <v>378141.5</v>
      </c>
      <c r="F57" s="22">
        <f>SUMIFS(naio_10_cp1610_Data!$L:$L,naio_10_cp1610_Data!$A:$A,naio_10_cp1610!F$15,naio_10_cp1610_Data!$B:$B,naio_10_cp1610!$C57)</f>
        <v>378879.78</v>
      </c>
      <c r="G57" s="22">
        <f>SUMIFS(naio_10_cp1610_Data!$L:$L,naio_10_cp1610_Data!$A:$A,naio_10_cp1610!G$15,naio_10_cp1610_Data!$B:$B,naio_10_cp1610!$C57)</f>
        <v>371536.36</v>
      </c>
      <c r="H57" s="22">
        <f>SUMIFS(naio_10_cp1610_Data!$L:$L,naio_10_cp1610_Data!$A:$A,naio_10_cp1610!H$15,naio_10_cp1610_Data!$B:$B,naio_10_cp1610!$C57)</f>
        <v>360846.24</v>
      </c>
      <c r="I57" s="22">
        <f>SUMIFS(naio_10_cp1610_Data!$L:$L,naio_10_cp1610_Data!$A:$A,naio_10_cp1610!I$15,naio_10_cp1610_Data!$B:$B,naio_10_cp1610!$C57)</f>
        <v>364802.8</v>
      </c>
      <c r="J57" s="22">
        <f>SUMIFS(naio_10_cp1610_Data!$L:$L,naio_10_cp1610_Data!$A:$A,naio_10_cp1610!J$15,naio_10_cp1610_Data!$B:$B,naio_10_cp1610!$C57)</f>
        <v>371889.15</v>
      </c>
      <c r="K57" s="22" t="s">
        <v>39</v>
      </c>
      <c r="L57" s="22" t="s">
        <v>39</v>
      </c>
      <c r="M57" s="12"/>
    </row>
    <row r="58" spans="2:13" ht="15">
      <c r="B58" s="62">
        <v>44</v>
      </c>
      <c r="C58" s="21" t="s">
        <v>122</v>
      </c>
      <c r="D58" s="21" t="s">
        <v>123</v>
      </c>
      <c r="E58" s="22">
        <f>SUMIFS(naio_10_cp1610_Data!$L:$L,naio_10_cp1610_Data!$A:$A,naio_10_cp1610!E$15,naio_10_cp1610_Data!$B:$B,naio_10_cp1610!$C58)</f>
        <v>86690.33</v>
      </c>
      <c r="F58" s="22">
        <f>SUMIFS(naio_10_cp1610_Data!$L:$L,naio_10_cp1610_Data!$A:$A,naio_10_cp1610!F$15,naio_10_cp1610_Data!$B:$B,naio_10_cp1610!$C58)</f>
        <v>89048.88</v>
      </c>
      <c r="G58" s="22">
        <f>SUMIFS(naio_10_cp1610_Data!$L:$L,naio_10_cp1610_Data!$A:$A,naio_10_cp1610!G$15,naio_10_cp1610_Data!$B:$B,naio_10_cp1610!$C58)</f>
        <v>92089.6</v>
      </c>
      <c r="H58" s="22">
        <f>SUMIFS(naio_10_cp1610_Data!$L:$L,naio_10_cp1610_Data!$A:$A,naio_10_cp1610!H$15,naio_10_cp1610_Data!$B:$B,naio_10_cp1610!$C58)</f>
        <v>90660.42</v>
      </c>
      <c r="I58" s="22">
        <f>SUMIFS(naio_10_cp1610_Data!$L:$L,naio_10_cp1610_Data!$A:$A,naio_10_cp1610!I$15,naio_10_cp1610_Data!$B:$B,naio_10_cp1610!$C58)</f>
        <v>91654.46</v>
      </c>
      <c r="J58" s="22">
        <f>SUMIFS(naio_10_cp1610_Data!$L:$L,naio_10_cp1610_Data!$A:$A,naio_10_cp1610!J$15,naio_10_cp1610_Data!$B:$B,naio_10_cp1610!$C58)</f>
        <v>93434.83</v>
      </c>
      <c r="K58" s="22" t="s">
        <v>39</v>
      </c>
      <c r="L58" s="22" t="s">
        <v>39</v>
      </c>
      <c r="M58" s="12"/>
    </row>
    <row r="59" spans="2:13" ht="15">
      <c r="B59" s="62">
        <v>45</v>
      </c>
      <c r="C59" s="21" t="s">
        <v>124</v>
      </c>
      <c r="D59" s="21" t="s">
        <v>125</v>
      </c>
      <c r="E59" s="22">
        <f>SUMIFS(naio_10_cp1610_Data!$L:$L,naio_10_cp1610_Data!$A:$A,naio_10_cp1610!E$15,naio_10_cp1610_Data!$B:$B,naio_10_cp1610!$C59)</f>
        <v>75665.14</v>
      </c>
      <c r="F59" s="22">
        <f>SUMIFS(naio_10_cp1610_Data!$L:$L,naio_10_cp1610_Data!$A:$A,naio_10_cp1610!F$15,naio_10_cp1610_Data!$B:$B,naio_10_cp1610!$C59)</f>
        <v>79647.47</v>
      </c>
      <c r="G59" s="22">
        <f>SUMIFS(naio_10_cp1610_Data!$L:$L,naio_10_cp1610_Data!$A:$A,naio_10_cp1610!G$15,naio_10_cp1610_Data!$B:$B,naio_10_cp1610!$C59)</f>
        <v>80869.62</v>
      </c>
      <c r="H59" s="22">
        <f>SUMIFS(naio_10_cp1610_Data!$L:$L,naio_10_cp1610_Data!$A:$A,naio_10_cp1610!H$15,naio_10_cp1610_Data!$B:$B,naio_10_cp1610!$C59)</f>
        <v>85767.33</v>
      </c>
      <c r="I59" s="22">
        <f>SUMIFS(naio_10_cp1610_Data!$L:$L,naio_10_cp1610_Data!$A:$A,naio_10_cp1610!I$15,naio_10_cp1610_Data!$B:$B,naio_10_cp1610!$C59)</f>
        <v>86707.78</v>
      </c>
      <c r="J59" s="22">
        <f>SUMIFS(naio_10_cp1610_Data!$L:$L,naio_10_cp1610_Data!$A:$A,naio_10_cp1610!J$15,naio_10_cp1610_Data!$B:$B,naio_10_cp1610!$C59)</f>
        <v>88392.13</v>
      </c>
      <c r="K59" s="22" t="s">
        <v>39</v>
      </c>
      <c r="L59" s="22" t="s">
        <v>39</v>
      </c>
      <c r="M59" s="12"/>
    </row>
    <row r="60" spans="2:13" ht="15">
      <c r="B60" s="62">
        <v>46</v>
      </c>
      <c r="C60" s="4" t="s">
        <v>475</v>
      </c>
      <c r="D60" s="21" t="s">
        <v>127</v>
      </c>
      <c r="E60" s="22">
        <f>SUMIFS(naio_10_cp1610_Data!$L:$L,naio_10_cp1610_Data!$A:$A,naio_10_cp1610!E$15,naio_10_cp1610_Data!$B:$B,naio_10_cp1610!$C60)</f>
        <v>1170017.57</v>
      </c>
      <c r="F60" s="22">
        <f>SUMIFS(naio_10_cp1610_Data!$L:$L,naio_10_cp1610_Data!$A:$A,naio_10_cp1610!F$15,naio_10_cp1610_Data!$B:$B,naio_10_cp1610!$C60)</f>
        <v>1198943.31</v>
      </c>
      <c r="G60" s="22">
        <f>SUMIFS(naio_10_cp1610_Data!$L:$L,naio_10_cp1610_Data!$A:$A,naio_10_cp1610!G$15,naio_10_cp1610_Data!$B:$B,naio_10_cp1610!$C60)</f>
        <v>1228370.53</v>
      </c>
      <c r="H60" s="22">
        <f>SUMIFS(naio_10_cp1610_Data!$L:$L,naio_10_cp1610_Data!$A:$A,naio_10_cp1610!H$15,naio_10_cp1610_Data!$B:$B,naio_10_cp1610!$C60)</f>
        <v>1261827.12</v>
      </c>
      <c r="I60" s="22">
        <f>SUMIFS(naio_10_cp1610_Data!$L:$L,naio_10_cp1610_Data!$A:$A,naio_10_cp1610!I$15,naio_10_cp1610_Data!$B:$B,naio_10_cp1610!$C60)</f>
        <v>1299258.57</v>
      </c>
      <c r="J60" s="22">
        <f>SUMIFS(naio_10_cp1610_Data!$L:$L,naio_10_cp1610_Data!$A:$A,naio_10_cp1610!J$15,naio_10_cp1610_Data!$B:$B,naio_10_cp1610!$C60)</f>
        <v>1343594.36</v>
      </c>
      <c r="K60" s="22" t="s">
        <v>39</v>
      </c>
      <c r="L60" s="22" t="s">
        <v>39</v>
      </c>
      <c r="M60" s="12"/>
    </row>
    <row r="61" spans="2:13" ht="15">
      <c r="B61" s="62">
        <v>47</v>
      </c>
      <c r="C61" s="4" t="s">
        <v>479</v>
      </c>
      <c r="D61" s="21" t="s">
        <v>129</v>
      </c>
      <c r="E61" s="22">
        <f>SUMIFS(naio_10_cp1610_Data!$L:$L,naio_10_cp1610_Data!$A:$A,naio_10_cp1610!E$15,naio_10_cp1610_Data!$B:$B,naio_10_cp1610!$C61)</f>
        <v>341343.36</v>
      </c>
      <c r="F61" s="22">
        <f>SUMIFS(naio_10_cp1610_Data!$L:$L,naio_10_cp1610_Data!$A:$A,naio_10_cp1610!F$15,naio_10_cp1610_Data!$B:$B,naio_10_cp1610!$C61)</f>
        <v>357879.01</v>
      </c>
      <c r="G61" s="22">
        <f>SUMIFS(naio_10_cp1610_Data!$L:$L,naio_10_cp1610_Data!$A:$A,naio_10_cp1610!G$15,naio_10_cp1610_Data!$B:$B,naio_10_cp1610!$C61)</f>
        <v>369039.14</v>
      </c>
      <c r="H61" s="22">
        <f>SUMIFS(naio_10_cp1610_Data!$L:$L,naio_10_cp1610_Data!$A:$A,naio_10_cp1610!H$15,naio_10_cp1610_Data!$B:$B,naio_10_cp1610!$C61)</f>
        <v>388631.51</v>
      </c>
      <c r="I61" s="22">
        <f>SUMIFS(naio_10_cp1610_Data!$L:$L,naio_10_cp1610_Data!$A:$A,naio_10_cp1610!I$15,naio_10_cp1610_Data!$B:$B,naio_10_cp1610!$C61)</f>
        <v>406418.78</v>
      </c>
      <c r="J61" s="22">
        <f>SUMIFS(naio_10_cp1610_Data!$L:$L,naio_10_cp1610_Data!$A:$A,naio_10_cp1610!J$15,naio_10_cp1610_Data!$B:$B,naio_10_cp1610!$C61)</f>
        <v>422574.15</v>
      </c>
      <c r="K61" s="22" t="s">
        <v>39</v>
      </c>
      <c r="L61" s="22" t="s">
        <v>39</v>
      </c>
      <c r="M61" s="12"/>
    </row>
    <row r="62" spans="2:13" ht="15">
      <c r="B62" s="62">
        <v>48</v>
      </c>
      <c r="C62" s="21" t="s">
        <v>130</v>
      </c>
      <c r="D62" s="21" t="s">
        <v>131</v>
      </c>
      <c r="E62" s="22">
        <f>SUMIFS(naio_10_cp1610_Data!$L:$L,naio_10_cp1610_Data!$A:$A,naio_10_cp1610!E$15,naio_10_cp1610_Data!$B:$B,naio_10_cp1610!$C62)</f>
        <v>139047.03</v>
      </c>
      <c r="F62" s="22">
        <f>SUMIFS(naio_10_cp1610_Data!$L:$L,naio_10_cp1610_Data!$A:$A,naio_10_cp1610!F$15,naio_10_cp1610_Data!$B:$B,naio_10_cp1610!$C62)</f>
        <v>146748.74</v>
      </c>
      <c r="G62" s="22">
        <f>SUMIFS(naio_10_cp1610_Data!$L:$L,naio_10_cp1610_Data!$A:$A,naio_10_cp1610!G$15,naio_10_cp1610_Data!$B:$B,naio_10_cp1610!$C62)</f>
        <v>146901.3</v>
      </c>
      <c r="H62" s="22">
        <f>SUMIFS(naio_10_cp1610_Data!$L:$L,naio_10_cp1610_Data!$A:$A,naio_10_cp1610!H$15,naio_10_cp1610_Data!$B:$B,naio_10_cp1610!$C62)</f>
        <v>155897.57</v>
      </c>
      <c r="I62" s="22">
        <f>SUMIFS(naio_10_cp1610_Data!$L:$L,naio_10_cp1610_Data!$A:$A,naio_10_cp1610!I$15,naio_10_cp1610_Data!$B:$B,naio_10_cp1610!$C62)</f>
        <v>163032.86</v>
      </c>
      <c r="J62" s="22">
        <f>SUMIFS(naio_10_cp1610_Data!$L:$L,naio_10_cp1610_Data!$A:$A,naio_10_cp1610!J$15,naio_10_cp1610_Data!$B:$B,naio_10_cp1610!$C62)</f>
        <v>169513.51</v>
      </c>
      <c r="K62" s="22" t="s">
        <v>39</v>
      </c>
      <c r="L62" s="22" t="s">
        <v>39</v>
      </c>
      <c r="M62" s="12"/>
    </row>
    <row r="63" spans="2:13" ht="15">
      <c r="B63" s="62">
        <v>49</v>
      </c>
      <c r="C63" s="21" t="s">
        <v>132</v>
      </c>
      <c r="D63" s="21" t="s">
        <v>133</v>
      </c>
      <c r="E63" s="22">
        <f>SUMIFS(naio_10_cp1610_Data!$L:$L,naio_10_cp1610_Data!$A:$A,naio_10_cp1610!E$15,naio_10_cp1610_Data!$B:$B,naio_10_cp1610!$C63)</f>
        <v>97699.42</v>
      </c>
      <c r="F63" s="22">
        <f>SUMIFS(naio_10_cp1610_Data!$L:$L,naio_10_cp1610_Data!$A:$A,naio_10_cp1610!F$15,naio_10_cp1610_Data!$B:$B,naio_10_cp1610!$C63)</f>
        <v>97891.02</v>
      </c>
      <c r="G63" s="22">
        <f>SUMIFS(naio_10_cp1610_Data!$L:$L,naio_10_cp1610_Data!$A:$A,naio_10_cp1610!G$15,naio_10_cp1610_Data!$B:$B,naio_10_cp1610!$C63)</f>
        <v>100997.62</v>
      </c>
      <c r="H63" s="22">
        <f>SUMIFS(naio_10_cp1610_Data!$L:$L,naio_10_cp1610_Data!$A:$A,naio_10_cp1610!H$15,naio_10_cp1610_Data!$B:$B,naio_10_cp1610!$C63)</f>
        <v>107143.74</v>
      </c>
      <c r="I63" s="22">
        <f>SUMIFS(naio_10_cp1610_Data!$L:$L,naio_10_cp1610_Data!$A:$A,naio_10_cp1610!I$15,naio_10_cp1610_Data!$B:$B,naio_10_cp1610!$C63)</f>
        <v>112047.62</v>
      </c>
      <c r="J63" s="22">
        <f>SUMIFS(naio_10_cp1610_Data!$L:$L,naio_10_cp1610_Data!$A:$A,naio_10_cp1610!J$15,naio_10_cp1610_Data!$B:$B,naio_10_cp1610!$C63)</f>
        <v>116501.56</v>
      </c>
      <c r="K63" s="22" t="s">
        <v>39</v>
      </c>
      <c r="L63" s="22" t="s">
        <v>39</v>
      </c>
      <c r="M63" s="12"/>
    </row>
    <row r="64" spans="2:13" ht="15">
      <c r="B64" s="62">
        <v>50</v>
      </c>
      <c r="C64" s="21" t="s">
        <v>134</v>
      </c>
      <c r="D64" s="21" t="s">
        <v>135</v>
      </c>
      <c r="E64" s="22">
        <f>SUMIFS(naio_10_cp1610_Data!$L:$L,naio_10_cp1610_Data!$A:$A,naio_10_cp1610!E$15,naio_10_cp1610_Data!$B:$B,naio_10_cp1610!$C64)</f>
        <v>47363.19</v>
      </c>
      <c r="F64" s="22">
        <f>SUMIFS(naio_10_cp1610_Data!$L:$L,naio_10_cp1610_Data!$A:$A,naio_10_cp1610!F$15,naio_10_cp1610_Data!$B:$B,naio_10_cp1610!$C64)</f>
        <v>49570.07</v>
      </c>
      <c r="G64" s="22">
        <f>SUMIFS(naio_10_cp1610_Data!$L:$L,naio_10_cp1610_Data!$A:$A,naio_10_cp1610!G$15,naio_10_cp1610_Data!$B:$B,naio_10_cp1610!$C64)</f>
        <v>50707.56</v>
      </c>
      <c r="H64" s="22">
        <f>SUMIFS(naio_10_cp1610_Data!$L:$L,naio_10_cp1610_Data!$A:$A,naio_10_cp1610!H$15,naio_10_cp1610_Data!$B:$B,naio_10_cp1610!$C64)</f>
        <v>52439.62</v>
      </c>
      <c r="I64" s="22">
        <f>SUMIFS(naio_10_cp1610_Data!$L:$L,naio_10_cp1610_Data!$A:$A,naio_10_cp1610!I$15,naio_10_cp1610_Data!$B:$B,naio_10_cp1610!$C64)</f>
        <v>54839.72</v>
      </c>
      <c r="J64" s="22">
        <f>SUMIFS(naio_10_cp1610_Data!$L:$L,naio_10_cp1610_Data!$A:$A,naio_10_cp1610!J$15,naio_10_cp1610_Data!$B:$B,naio_10_cp1610!$C64)</f>
        <v>57019.62</v>
      </c>
      <c r="K64" s="22" t="s">
        <v>39</v>
      </c>
      <c r="L64" s="22" t="s">
        <v>39</v>
      </c>
      <c r="M64" s="12"/>
    </row>
    <row r="65" spans="2:13" ht="15">
      <c r="B65" s="62">
        <v>51</v>
      </c>
      <c r="C65" s="4" t="s">
        <v>480</v>
      </c>
      <c r="D65" s="21" t="s">
        <v>137</v>
      </c>
      <c r="E65" s="22">
        <f>SUMIFS(naio_10_cp1610_Data!$L:$L,naio_10_cp1610_Data!$A:$A,naio_10_cp1610!E$15,naio_10_cp1610_Data!$B:$B,naio_10_cp1610!$C65)</f>
        <v>49528.33</v>
      </c>
      <c r="F65" s="22">
        <f>SUMIFS(naio_10_cp1610_Data!$L:$L,naio_10_cp1610_Data!$A:$A,naio_10_cp1610!F$15,naio_10_cp1610_Data!$B:$B,naio_10_cp1610!$C65)</f>
        <v>52580.28</v>
      </c>
      <c r="G65" s="22">
        <f>SUMIFS(naio_10_cp1610_Data!$L:$L,naio_10_cp1610_Data!$A:$A,naio_10_cp1610!G$15,naio_10_cp1610_Data!$B:$B,naio_10_cp1610!$C65)</f>
        <v>57955.37</v>
      </c>
      <c r="H65" s="22">
        <f>SUMIFS(naio_10_cp1610_Data!$L:$L,naio_10_cp1610_Data!$A:$A,naio_10_cp1610!H$15,naio_10_cp1610_Data!$B:$B,naio_10_cp1610!$C65)</f>
        <v>59432.33</v>
      </c>
      <c r="I65" s="22">
        <f>SUMIFS(naio_10_cp1610_Data!$L:$L,naio_10_cp1610_Data!$A:$A,naio_10_cp1610!I$15,naio_10_cp1610_Data!$B:$B,naio_10_cp1610!$C65)</f>
        <v>62152.49</v>
      </c>
      <c r="J65" s="22">
        <f>SUMIFS(naio_10_cp1610_Data!$L:$L,naio_10_cp1610_Data!$A:$A,naio_10_cp1610!J$15,naio_10_cp1610_Data!$B:$B,naio_10_cp1610!$C65)</f>
        <v>64623.08</v>
      </c>
      <c r="K65" s="22" t="s">
        <v>39</v>
      </c>
      <c r="L65" s="22" t="s">
        <v>39</v>
      </c>
      <c r="M65" s="12"/>
    </row>
    <row r="66" spans="2:13" ht="15">
      <c r="B66" s="62">
        <v>52</v>
      </c>
      <c r="C66" s="21" t="s">
        <v>138</v>
      </c>
      <c r="D66" s="21" t="s">
        <v>139</v>
      </c>
      <c r="E66" s="22">
        <f>SUMIFS(naio_10_cp1610_Data!$L:$L,naio_10_cp1610_Data!$A:$A,naio_10_cp1610!E$15,naio_10_cp1610_Data!$B:$B,naio_10_cp1610!$C66)</f>
        <v>119111.69</v>
      </c>
      <c r="F66" s="22">
        <f>SUMIFS(naio_10_cp1610_Data!$L:$L,naio_10_cp1610_Data!$A:$A,naio_10_cp1610!F$15,naio_10_cp1610_Data!$B:$B,naio_10_cp1610!$C66)</f>
        <v>126731.3</v>
      </c>
      <c r="G66" s="22">
        <f>SUMIFS(naio_10_cp1610_Data!$L:$L,naio_10_cp1610_Data!$A:$A,naio_10_cp1610!G$15,naio_10_cp1610_Data!$B:$B,naio_10_cp1610!$C66)</f>
        <v>133729.18</v>
      </c>
      <c r="H66" s="22">
        <f>SUMIFS(naio_10_cp1610_Data!$L:$L,naio_10_cp1610_Data!$A:$A,naio_10_cp1610!H$15,naio_10_cp1610_Data!$B:$B,naio_10_cp1610!$C66)</f>
        <v>140087.19</v>
      </c>
      <c r="I66" s="22">
        <f>SUMIFS(naio_10_cp1610_Data!$L:$L,naio_10_cp1610_Data!$A:$A,naio_10_cp1610!I$15,naio_10_cp1610_Data!$B:$B,naio_10_cp1610!$C66)</f>
        <v>146498.85</v>
      </c>
      <c r="J66" s="22">
        <f>SUMIFS(naio_10_cp1610_Data!$L:$L,naio_10_cp1610_Data!$A:$A,naio_10_cp1610!J$15,naio_10_cp1610_Data!$B:$B,naio_10_cp1610!$C66)</f>
        <v>152322.27</v>
      </c>
      <c r="K66" s="22" t="s">
        <v>39</v>
      </c>
      <c r="L66" s="22" t="s">
        <v>39</v>
      </c>
      <c r="M66" s="12"/>
    </row>
    <row r="67" spans="2:13" ht="15">
      <c r="B67" s="62">
        <v>53</v>
      </c>
      <c r="C67" s="21" t="s">
        <v>140</v>
      </c>
      <c r="D67" s="21" t="s">
        <v>141</v>
      </c>
      <c r="E67" s="22">
        <f>SUMIFS(naio_10_cp1610_Data!$L:$L,naio_10_cp1610_Data!$A:$A,naio_10_cp1610!E$15,naio_10_cp1610_Data!$B:$B,naio_10_cp1610!$C67)</f>
        <v>108590.63</v>
      </c>
      <c r="F67" s="22">
        <f>SUMIFS(naio_10_cp1610_Data!$L:$L,naio_10_cp1610_Data!$A:$A,naio_10_cp1610!F$15,naio_10_cp1610_Data!$B:$B,naio_10_cp1610!$C67)</f>
        <v>117511.68</v>
      </c>
      <c r="G67" s="22">
        <f>SUMIFS(naio_10_cp1610_Data!$L:$L,naio_10_cp1610_Data!$A:$A,naio_10_cp1610!G$15,naio_10_cp1610_Data!$B:$B,naio_10_cp1610!$C67)</f>
        <v>122794.33</v>
      </c>
      <c r="H67" s="22">
        <f>SUMIFS(naio_10_cp1610_Data!$L:$L,naio_10_cp1610_Data!$A:$A,naio_10_cp1610!H$15,naio_10_cp1610_Data!$B:$B,naio_10_cp1610!$C67)</f>
        <v>134898.92</v>
      </c>
      <c r="I67" s="22">
        <f>SUMIFS(naio_10_cp1610_Data!$L:$L,naio_10_cp1610_Data!$A:$A,naio_10_cp1610!I$15,naio_10_cp1610_Data!$B:$B,naio_10_cp1610!$C67)</f>
        <v>141073.11</v>
      </c>
      <c r="J67" s="22">
        <f>SUMIFS(naio_10_cp1610_Data!$L:$L,naio_10_cp1610_Data!$A:$A,naio_10_cp1610!J$15,naio_10_cp1610_Data!$B:$B,naio_10_cp1610!$C67)</f>
        <v>146680.82</v>
      </c>
      <c r="K67" s="22" t="s">
        <v>39</v>
      </c>
      <c r="L67" s="22" t="s">
        <v>39</v>
      </c>
      <c r="M67" s="12"/>
    </row>
    <row r="68" spans="2:13" ht="15">
      <c r="B68" s="62">
        <v>54</v>
      </c>
      <c r="C68" s="21" t="s">
        <v>142</v>
      </c>
      <c r="D68" s="21" t="s">
        <v>143</v>
      </c>
      <c r="E68" s="22">
        <f>SUMIFS(naio_10_cp1610_Data!$L:$L,naio_10_cp1610_Data!$A:$A,naio_10_cp1610!E$15,naio_10_cp1610_Data!$B:$B,naio_10_cp1610!$C68)</f>
        <v>21780.22</v>
      </c>
      <c r="F68" s="22">
        <f>SUMIFS(naio_10_cp1610_Data!$L:$L,naio_10_cp1610_Data!$A:$A,naio_10_cp1610!F$15,naio_10_cp1610_Data!$B:$B,naio_10_cp1610!$C68)</f>
        <v>22828.26</v>
      </c>
      <c r="G68" s="22">
        <f>SUMIFS(naio_10_cp1610_Data!$L:$L,naio_10_cp1610_Data!$A:$A,naio_10_cp1610!G$15,naio_10_cp1610_Data!$B:$B,naio_10_cp1610!$C68)</f>
        <v>23025.02</v>
      </c>
      <c r="H68" s="22">
        <f>SUMIFS(naio_10_cp1610_Data!$L:$L,naio_10_cp1610_Data!$A:$A,naio_10_cp1610!H$15,naio_10_cp1610_Data!$B:$B,naio_10_cp1610!$C68)</f>
        <v>25577.96</v>
      </c>
      <c r="I68" s="22">
        <f>SUMIFS(naio_10_cp1610_Data!$L:$L,naio_10_cp1610_Data!$A:$A,naio_10_cp1610!I$15,naio_10_cp1610_Data!$B:$B,naio_10_cp1610!$C68)</f>
        <v>26748.67</v>
      </c>
      <c r="J68" s="22">
        <f>SUMIFS(naio_10_cp1610_Data!$L:$L,naio_10_cp1610_Data!$A:$A,naio_10_cp1610!J$15,naio_10_cp1610_Data!$B:$B,naio_10_cp1610!$C68)</f>
        <v>27811.98</v>
      </c>
      <c r="K68" s="22" t="s">
        <v>39</v>
      </c>
      <c r="L68" s="22" t="s">
        <v>39</v>
      </c>
      <c r="M68" s="12"/>
    </row>
    <row r="69" spans="2:13" ht="15">
      <c r="B69" s="62">
        <v>55</v>
      </c>
      <c r="C69" s="4" t="s">
        <v>482</v>
      </c>
      <c r="D69" s="21" t="s">
        <v>145</v>
      </c>
      <c r="E69" s="22">
        <f>SUMIFS(naio_10_cp1610_Data!$L:$L,naio_10_cp1610_Data!$A:$A,naio_10_cp1610!E$15,naio_10_cp1610_Data!$B:$B,naio_10_cp1610!$C69)</f>
        <v>199001.52</v>
      </c>
      <c r="F69" s="22">
        <f>SUMIFS(naio_10_cp1610_Data!$L:$L,naio_10_cp1610_Data!$A:$A,naio_10_cp1610!F$15,naio_10_cp1610_Data!$B:$B,naio_10_cp1610!$C69)</f>
        <v>206504.76</v>
      </c>
      <c r="G69" s="22">
        <f>SUMIFS(naio_10_cp1610_Data!$L:$L,naio_10_cp1610_Data!$A:$A,naio_10_cp1610!G$15,naio_10_cp1610_Data!$B:$B,naio_10_cp1610!$C69)</f>
        <v>217366.15</v>
      </c>
      <c r="H69" s="22">
        <f>SUMIFS(naio_10_cp1610_Data!$L:$L,naio_10_cp1610_Data!$A:$A,naio_10_cp1610!H$15,naio_10_cp1610_Data!$B:$B,naio_10_cp1610!$C69)</f>
        <v>230848</v>
      </c>
      <c r="I69" s="22">
        <f>SUMIFS(naio_10_cp1610_Data!$L:$L,naio_10_cp1610_Data!$A:$A,naio_10_cp1610!I$15,naio_10_cp1610_Data!$B:$B,naio_10_cp1610!$C69)</f>
        <v>241413.7</v>
      </c>
      <c r="J69" s="22">
        <f>SUMIFS(naio_10_cp1610_Data!$L:$L,naio_10_cp1610_Data!$A:$A,naio_10_cp1610!J$15,naio_10_cp1610_Data!$B:$B,naio_10_cp1610!$C69)</f>
        <v>251010.03</v>
      </c>
      <c r="K69" s="22" t="s">
        <v>39</v>
      </c>
      <c r="L69" s="22" t="s">
        <v>39</v>
      </c>
      <c r="M69" s="12"/>
    </row>
    <row r="70" spans="2:13" ht="15">
      <c r="B70" s="62">
        <v>56</v>
      </c>
      <c r="C70" s="21" t="s">
        <v>146</v>
      </c>
      <c r="D70" s="21" t="s">
        <v>147</v>
      </c>
      <c r="E70" s="22">
        <f>SUMIFS(naio_10_cp1610_Data!$L:$L,naio_10_cp1610_Data!$A:$A,naio_10_cp1610!E$15,naio_10_cp1610_Data!$B:$B,naio_10_cp1610!$C70)</f>
        <v>710759.79</v>
      </c>
      <c r="F70" s="22">
        <f>SUMIFS(naio_10_cp1610_Data!$L:$L,naio_10_cp1610_Data!$A:$A,naio_10_cp1610!F$15,naio_10_cp1610_Data!$B:$B,naio_10_cp1610!$C70)</f>
        <v>717015.04</v>
      </c>
      <c r="G70" s="22">
        <f>SUMIFS(naio_10_cp1610_Data!$L:$L,naio_10_cp1610_Data!$A:$A,naio_10_cp1610!G$15,naio_10_cp1610_Data!$B:$B,naio_10_cp1610!$C70)</f>
        <v>729353.63</v>
      </c>
      <c r="H70" s="22">
        <f>SUMIFS(naio_10_cp1610_Data!$L:$L,naio_10_cp1610_Data!$A:$A,naio_10_cp1610!H$15,naio_10_cp1610_Data!$B:$B,naio_10_cp1610!$C70)</f>
        <v>752603.09</v>
      </c>
      <c r="I70" s="22">
        <f>SUMIFS(naio_10_cp1610_Data!$L:$L,naio_10_cp1610_Data!$A:$A,naio_10_cp1610!I$15,naio_10_cp1610_Data!$B:$B,naio_10_cp1610!$C70)</f>
        <v>777504.15</v>
      </c>
      <c r="J70" s="22">
        <f>SUMIFS(naio_10_cp1610_Data!$L:$L,naio_10_cp1610_Data!$A:$A,naio_10_cp1610!J$15,naio_10_cp1610_Data!$B:$B,naio_10_cp1610!$C70)</f>
        <v>803741.3</v>
      </c>
      <c r="K70" s="22" t="s">
        <v>39</v>
      </c>
      <c r="L70" s="22" t="s">
        <v>39</v>
      </c>
      <c r="M70" s="12"/>
    </row>
    <row r="71" spans="2:13" ht="15">
      <c r="B71" s="62">
        <v>57</v>
      </c>
      <c r="C71" s="21" t="s">
        <v>148</v>
      </c>
      <c r="D71" s="21" t="s">
        <v>149</v>
      </c>
      <c r="E71" s="22">
        <f>SUMIFS(naio_10_cp1610_Data!$L:$L,naio_10_cp1610_Data!$A:$A,naio_10_cp1610!E$15,naio_10_cp1610_Data!$B:$B,naio_10_cp1610!$C71)</f>
        <v>529749.33</v>
      </c>
      <c r="F71" s="22">
        <f>SUMIFS(naio_10_cp1610_Data!$L:$L,naio_10_cp1610_Data!$A:$A,naio_10_cp1610!F$15,naio_10_cp1610_Data!$B:$B,naio_10_cp1610!$C71)</f>
        <v>540169.4</v>
      </c>
      <c r="G71" s="22">
        <f>SUMIFS(naio_10_cp1610_Data!$L:$L,naio_10_cp1610_Data!$A:$A,naio_10_cp1610!G$15,naio_10_cp1610_Data!$B:$B,naio_10_cp1610!$C71)</f>
        <v>554708.3</v>
      </c>
      <c r="H71" s="22">
        <f>SUMIFS(naio_10_cp1610_Data!$L:$L,naio_10_cp1610_Data!$A:$A,naio_10_cp1610!H$15,naio_10_cp1610_Data!$B:$B,naio_10_cp1610!$C71)</f>
        <v>571789.2</v>
      </c>
      <c r="I71" s="22">
        <f>SUMIFS(naio_10_cp1610_Data!$L:$L,naio_10_cp1610_Data!$A:$A,naio_10_cp1610!I$15,naio_10_cp1610_Data!$B:$B,naio_10_cp1610!$C71)</f>
        <v>588348.09</v>
      </c>
      <c r="J71" s="22">
        <f>SUMIFS(naio_10_cp1610_Data!$L:$L,naio_10_cp1610_Data!$A:$A,naio_10_cp1610!J$15,naio_10_cp1610_Data!$B:$B,naio_10_cp1610!$C71)</f>
        <v>608201.97</v>
      </c>
      <c r="K71" s="22" t="s">
        <v>39</v>
      </c>
      <c r="L71" s="22" t="s">
        <v>39</v>
      </c>
      <c r="M71" s="12"/>
    </row>
    <row r="72" spans="2:13" ht="15">
      <c r="B72" s="62">
        <v>58</v>
      </c>
      <c r="C72" s="21" t="s">
        <v>150</v>
      </c>
      <c r="D72" s="21" t="s">
        <v>151</v>
      </c>
      <c r="E72" s="22">
        <f>SUMIFS(naio_10_cp1610_Data!$L:$L,naio_10_cp1610_Data!$A:$A,naio_10_cp1610!E$15,naio_10_cp1610_Data!$B:$B,naio_10_cp1610!$C72)</f>
        <v>545196.3</v>
      </c>
      <c r="F72" s="22">
        <f>SUMIFS(naio_10_cp1610_Data!$L:$L,naio_10_cp1610_Data!$A:$A,naio_10_cp1610!F$15,naio_10_cp1610_Data!$B:$B,naio_10_cp1610!$C72)</f>
        <v>557778.99</v>
      </c>
      <c r="G72" s="22">
        <f>SUMIFS(naio_10_cp1610_Data!$L:$L,naio_10_cp1610_Data!$A:$A,naio_10_cp1610!G$15,naio_10_cp1610_Data!$B:$B,naio_10_cp1610!$C72)</f>
        <v>573899.92</v>
      </c>
      <c r="H72" s="22">
        <f>SUMIFS(naio_10_cp1610_Data!$L:$L,naio_10_cp1610_Data!$A:$A,naio_10_cp1610!H$15,naio_10_cp1610_Data!$B:$B,naio_10_cp1610!$C72)</f>
        <v>590249.56</v>
      </c>
      <c r="I72" s="22">
        <f>SUMIFS(naio_10_cp1610_Data!$L:$L,naio_10_cp1610_Data!$A:$A,naio_10_cp1610!I$15,naio_10_cp1610_Data!$B:$B,naio_10_cp1610!$C72)</f>
        <v>609123.48</v>
      </c>
      <c r="J72" s="22">
        <f>SUMIFS(naio_10_cp1610_Data!$L:$L,naio_10_cp1610_Data!$A:$A,naio_10_cp1610!J$15,naio_10_cp1610_Data!$B:$B,naio_10_cp1610!$C72)</f>
        <v>629678.48</v>
      </c>
      <c r="K72" s="22" t="s">
        <v>39</v>
      </c>
      <c r="L72" s="22" t="s">
        <v>39</v>
      </c>
      <c r="M72" s="12"/>
    </row>
    <row r="73" spans="2:13" ht="15">
      <c r="B73" s="62">
        <v>59</v>
      </c>
      <c r="C73" s="4" t="s">
        <v>483</v>
      </c>
      <c r="D73" s="21" t="s">
        <v>153</v>
      </c>
      <c r="E73" s="22">
        <f>SUMIFS(naio_10_cp1610_Data!$L:$L,naio_10_cp1610_Data!$A:$A,naio_10_cp1610!E$15,naio_10_cp1610_Data!$B:$B,naio_10_cp1610!$C73)</f>
        <v>241748.36</v>
      </c>
      <c r="F73" s="22">
        <f>SUMIFS(naio_10_cp1610_Data!$L:$L,naio_10_cp1610_Data!$A:$A,naio_10_cp1610!F$15,naio_10_cp1610_Data!$B:$B,naio_10_cp1610!$C73)</f>
        <v>247813.36</v>
      </c>
      <c r="G73" s="22">
        <f>SUMIFS(naio_10_cp1610_Data!$L:$L,naio_10_cp1610_Data!$A:$A,naio_10_cp1610!G$15,naio_10_cp1610_Data!$B:$B,naio_10_cp1610!$C73)</f>
        <v>258804.68</v>
      </c>
      <c r="H73" s="22">
        <f>SUMIFS(naio_10_cp1610_Data!$L:$L,naio_10_cp1610_Data!$A:$A,naio_10_cp1610!H$15,naio_10_cp1610_Data!$B:$B,naio_10_cp1610!$C73)</f>
        <v>268136.39</v>
      </c>
      <c r="I73" s="22">
        <f>SUMIFS(naio_10_cp1610_Data!$L:$L,naio_10_cp1610_Data!$A:$A,naio_10_cp1610!I$15,naio_10_cp1610_Data!$B:$B,naio_10_cp1610!$C73)</f>
        <v>276710.43</v>
      </c>
      <c r="J73" s="22">
        <f>SUMIFS(naio_10_cp1610_Data!$L:$L,naio_10_cp1610_Data!$A:$A,naio_10_cp1610!J$15,naio_10_cp1610_Data!$B:$B,naio_10_cp1610!$C73)</f>
        <v>286048.14</v>
      </c>
      <c r="K73" s="22" t="s">
        <v>39</v>
      </c>
      <c r="L73" s="22" t="s">
        <v>39</v>
      </c>
      <c r="M73" s="12"/>
    </row>
    <row r="74" spans="2:13" ht="15">
      <c r="B74" s="62">
        <v>60</v>
      </c>
      <c r="C74" s="4" t="s">
        <v>484</v>
      </c>
      <c r="D74" s="21" t="s">
        <v>155</v>
      </c>
      <c r="E74" s="22">
        <f>SUMIFS(naio_10_cp1610_Data!$L:$L,naio_10_cp1610_Data!$A:$A,naio_10_cp1610!E$15,naio_10_cp1610_Data!$B:$B,naio_10_cp1610!$C74)</f>
        <v>82584.62</v>
      </c>
      <c r="F74" s="22">
        <f>SUMIFS(naio_10_cp1610_Data!$L:$L,naio_10_cp1610_Data!$A:$A,naio_10_cp1610!F$15,naio_10_cp1610_Data!$B:$B,naio_10_cp1610!$C74)</f>
        <v>86312.85</v>
      </c>
      <c r="G74" s="22">
        <f>SUMIFS(naio_10_cp1610_Data!$L:$L,naio_10_cp1610_Data!$A:$A,naio_10_cp1610!G$15,naio_10_cp1610_Data!$B:$B,naio_10_cp1610!$C74)</f>
        <v>87497.97</v>
      </c>
      <c r="H74" s="22">
        <f>SUMIFS(naio_10_cp1610_Data!$L:$L,naio_10_cp1610_Data!$A:$A,naio_10_cp1610!H$15,naio_10_cp1610_Data!$B:$B,naio_10_cp1610!$C74)</f>
        <v>91170.98</v>
      </c>
      <c r="I74" s="22">
        <f>SUMIFS(naio_10_cp1610_Data!$L:$L,naio_10_cp1610_Data!$A:$A,naio_10_cp1610!I$15,naio_10_cp1610_Data!$B:$B,naio_10_cp1610!$C74)</f>
        <v>93551.63</v>
      </c>
      <c r="J74" s="22">
        <f>SUMIFS(naio_10_cp1610_Data!$L:$L,naio_10_cp1610_Data!$A:$A,naio_10_cp1610!J$15,naio_10_cp1610_Data!$B:$B,naio_10_cp1610!$C74)</f>
        <v>96708.59</v>
      </c>
      <c r="K74" s="22" t="s">
        <v>39</v>
      </c>
      <c r="L74" s="22" t="s">
        <v>39</v>
      </c>
      <c r="M74" s="12"/>
    </row>
    <row r="75" spans="2:13" ht="15">
      <c r="B75" s="62">
        <v>61</v>
      </c>
      <c r="C75" s="21" t="s">
        <v>156</v>
      </c>
      <c r="D75" s="21" t="s">
        <v>157</v>
      </c>
      <c r="E75" s="22">
        <f>SUMIFS(naio_10_cp1610_Data!$L:$L,naio_10_cp1610_Data!$A:$A,naio_10_cp1610!E$15,naio_10_cp1610_Data!$B:$B,naio_10_cp1610!$C75)</f>
        <v>57132.23</v>
      </c>
      <c r="F75" s="22">
        <f>SUMIFS(naio_10_cp1610_Data!$L:$L,naio_10_cp1610_Data!$A:$A,naio_10_cp1610!F$15,naio_10_cp1610_Data!$B:$B,naio_10_cp1610!$C75)</f>
        <v>60162.5</v>
      </c>
      <c r="G75" s="22">
        <f>SUMIFS(naio_10_cp1610_Data!$L:$L,naio_10_cp1610_Data!$A:$A,naio_10_cp1610!G$15,naio_10_cp1610_Data!$B:$B,naio_10_cp1610!$C75)</f>
        <v>62917.21</v>
      </c>
      <c r="H75" s="22">
        <f>SUMIFS(naio_10_cp1610_Data!$L:$L,naio_10_cp1610_Data!$A:$A,naio_10_cp1610!H$15,naio_10_cp1610_Data!$B:$B,naio_10_cp1610!$C75)</f>
        <v>66048.28</v>
      </c>
      <c r="I75" s="22">
        <f>SUMIFS(naio_10_cp1610_Data!$L:$L,naio_10_cp1610_Data!$A:$A,naio_10_cp1610!I$15,naio_10_cp1610_Data!$B:$B,naio_10_cp1610!$C75)</f>
        <v>67222.41</v>
      </c>
      <c r="J75" s="22">
        <f>SUMIFS(naio_10_cp1610_Data!$L:$L,naio_10_cp1610_Data!$A:$A,naio_10_cp1610!J$15,naio_10_cp1610_Data!$B:$B,naio_10_cp1610!$C75)</f>
        <v>68983.95</v>
      </c>
      <c r="K75" s="22" t="s">
        <v>39</v>
      </c>
      <c r="L75" s="22" t="s">
        <v>39</v>
      </c>
      <c r="M75" s="12"/>
    </row>
    <row r="76" spans="2:13" ht="15">
      <c r="B76" s="62">
        <v>62</v>
      </c>
      <c r="C76" s="21" t="s">
        <v>158</v>
      </c>
      <c r="D76" s="21" t="s">
        <v>159</v>
      </c>
      <c r="E76" s="22">
        <f>SUMIFS(naio_10_cp1610_Data!$L:$L,naio_10_cp1610_Data!$A:$A,naio_10_cp1610!E$15,naio_10_cp1610_Data!$B:$B,naio_10_cp1610!$C76)</f>
        <v>72765.78</v>
      </c>
      <c r="F76" s="22">
        <f>SUMIFS(naio_10_cp1610_Data!$L:$L,naio_10_cp1610_Data!$A:$A,naio_10_cp1610!F$15,naio_10_cp1610_Data!$B:$B,naio_10_cp1610!$C76)</f>
        <v>74835.18</v>
      </c>
      <c r="G76" s="22">
        <f>SUMIFS(naio_10_cp1610_Data!$L:$L,naio_10_cp1610_Data!$A:$A,naio_10_cp1610!G$15,naio_10_cp1610_Data!$B:$B,naio_10_cp1610!$C76)</f>
        <v>77192.48</v>
      </c>
      <c r="H76" s="22">
        <f>SUMIFS(naio_10_cp1610_Data!$L:$L,naio_10_cp1610_Data!$A:$A,naio_10_cp1610!H$15,naio_10_cp1610_Data!$B:$B,naio_10_cp1610!$C76)</f>
        <v>79265.57</v>
      </c>
      <c r="I76" s="22">
        <f>SUMIFS(naio_10_cp1610_Data!$L:$L,naio_10_cp1610_Data!$A:$A,naio_10_cp1610!I$15,naio_10_cp1610_Data!$B:$B,naio_10_cp1610!$C76)</f>
        <v>80674.62</v>
      </c>
      <c r="J76" s="22">
        <f>SUMIFS(naio_10_cp1610_Data!$L:$L,naio_10_cp1610_Data!$A:$A,naio_10_cp1610!J$15,naio_10_cp1610_Data!$B:$B,naio_10_cp1610!$C76)</f>
        <v>82788.63</v>
      </c>
      <c r="K76" s="22" t="s">
        <v>39</v>
      </c>
      <c r="L76" s="22" t="s">
        <v>39</v>
      </c>
      <c r="M76" s="12"/>
    </row>
    <row r="77" spans="2:13" ht="15">
      <c r="B77" s="62">
        <v>63</v>
      </c>
      <c r="C77" s="21" t="s">
        <v>160</v>
      </c>
      <c r="D77" s="21" t="s">
        <v>161</v>
      </c>
      <c r="E77" s="22">
        <f>SUMIFS(naio_10_cp1610_Data!$L:$L,naio_10_cp1610_Data!$A:$A,naio_10_cp1610!E$15,naio_10_cp1610_Data!$B:$B,naio_10_cp1610!$C77)</f>
        <v>14648.86</v>
      </c>
      <c r="F77" s="22">
        <f>SUMIFS(naio_10_cp1610_Data!$L:$L,naio_10_cp1610_Data!$A:$A,naio_10_cp1610!F$15,naio_10_cp1610_Data!$B:$B,naio_10_cp1610!$C77)</f>
        <v>14864.46</v>
      </c>
      <c r="G77" s="22">
        <f>SUMIFS(naio_10_cp1610_Data!$L:$L,naio_10_cp1610_Data!$A:$A,naio_10_cp1610!G$15,naio_10_cp1610_Data!$B:$B,naio_10_cp1610!$C77)</f>
        <v>14414.93</v>
      </c>
      <c r="H77" s="22">
        <f>SUMIFS(naio_10_cp1610_Data!$L:$L,naio_10_cp1610_Data!$A:$A,naio_10_cp1610!H$15,naio_10_cp1610_Data!$B:$B,naio_10_cp1610!$C77)</f>
        <v>15117.34</v>
      </c>
      <c r="I77" s="22">
        <f>SUMIFS(naio_10_cp1610_Data!$L:$L,naio_10_cp1610_Data!$A:$A,naio_10_cp1610!I$15,naio_10_cp1610_Data!$B:$B,naio_10_cp1610!$C77)</f>
        <v>15386.07</v>
      </c>
      <c r="J77" s="22">
        <f>SUMIFS(naio_10_cp1610_Data!$L:$L,naio_10_cp1610_Data!$A:$A,naio_10_cp1610!J$15,naio_10_cp1610_Data!$B:$B,naio_10_cp1610!$C77)</f>
        <v>15789.26</v>
      </c>
      <c r="K77" s="22" t="s">
        <v>39</v>
      </c>
      <c r="L77" s="22" t="s">
        <v>39</v>
      </c>
      <c r="M77" s="12"/>
    </row>
    <row r="78" spans="2:13" ht="15">
      <c r="B78" s="62">
        <v>64</v>
      </c>
      <c r="C78" s="21" t="s">
        <v>162</v>
      </c>
      <c r="D78" s="21" t="s">
        <v>163</v>
      </c>
      <c r="E78" s="22">
        <f>SUMIFS(naio_10_cp1610_Data!$L:$L,naio_10_cp1610_Data!$A:$A,naio_10_cp1610!E$15,naio_10_cp1610_Data!$B:$B,naio_10_cp1610!$C78)</f>
        <v>96095.47</v>
      </c>
      <c r="F78" s="22">
        <f>SUMIFS(naio_10_cp1610_Data!$L:$L,naio_10_cp1610_Data!$A:$A,naio_10_cp1610!F$15,naio_10_cp1610_Data!$B:$B,naio_10_cp1610!$C78)</f>
        <v>97844.2</v>
      </c>
      <c r="G78" s="22">
        <f>SUMIFS(naio_10_cp1610_Data!$L:$L,naio_10_cp1610_Data!$A:$A,naio_10_cp1610!G$15,naio_10_cp1610_Data!$B:$B,naio_10_cp1610!$C78)</f>
        <v>97415.45</v>
      </c>
      <c r="H78" s="22">
        <f>SUMIFS(naio_10_cp1610_Data!$L:$L,naio_10_cp1610_Data!$A:$A,naio_10_cp1610!H$15,naio_10_cp1610_Data!$B:$B,naio_10_cp1610!$C78)</f>
        <v>100306.12</v>
      </c>
      <c r="I78" s="22">
        <f>SUMIFS(naio_10_cp1610_Data!$L:$L,naio_10_cp1610_Data!$A:$A,naio_10_cp1610!I$15,naio_10_cp1610_Data!$B:$B,naio_10_cp1610!$C78)</f>
        <v>102089.18</v>
      </c>
      <c r="J78" s="22">
        <f>SUMIFS(naio_10_cp1610_Data!$L:$L,naio_10_cp1610_Data!$A:$A,naio_10_cp1610!J$15,naio_10_cp1610_Data!$B:$B,naio_10_cp1610!$C78)</f>
        <v>104764.35</v>
      </c>
      <c r="K78" s="22" t="s">
        <v>39</v>
      </c>
      <c r="L78" s="22" t="s">
        <v>39</v>
      </c>
      <c r="M78" s="12"/>
    </row>
    <row r="79" spans="2:13" ht="15">
      <c r="B79" s="62">
        <v>65</v>
      </c>
      <c r="C79" s="21" t="s">
        <v>164</v>
      </c>
      <c r="D79" s="21" t="s">
        <v>165</v>
      </c>
      <c r="E79" s="22">
        <f>SUMIFS(naio_10_cp1610_Data!$L:$L,naio_10_cp1610_Data!$A:$A,naio_10_cp1610!E$15,naio_10_cp1610_Data!$B:$B,naio_10_cp1610!$C79)</f>
        <v>44022.02</v>
      </c>
      <c r="F79" s="22">
        <f>SUMIFS(naio_10_cp1610_Data!$L:$L,naio_10_cp1610_Data!$A:$A,naio_10_cp1610!F$15,naio_10_cp1610_Data!$B:$B,naio_10_cp1610!$C79)</f>
        <v>44387.12</v>
      </c>
      <c r="G79" s="22">
        <f>SUMIFS(naio_10_cp1610_Data!$L:$L,naio_10_cp1610_Data!$A:$A,naio_10_cp1610!G$15,naio_10_cp1610_Data!$B:$B,naio_10_cp1610!$C79)</f>
        <v>43798.48</v>
      </c>
      <c r="H79" s="22">
        <f>SUMIFS(naio_10_cp1610_Data!$L:$L,naio_10_cp1610_Data!$A:$A,naio_10_cp1610!H$15,naio_10_cp1610_Data!$B:$B,naio_10_cp1610!$C79)</f>
        <v>43885.63</v>
      </c>
      <c r="I79" s="22">
        <f>SUMIFS(naio_10_cp1610_Data!$L:$L,naio_10_cp1610_Data!$A:$A,naio_10_cp1610!I$15,naio_10_cp1610_Data!$B:$B,naio_10_cp1610!$C79)</f>
        <v>43951.81</v>
      </c>
      <c r="J79" s="22">
        <f>SUMIFS(naio_10_cp1610_Data!$L:$L,naio_10_cp1610_Data!$A:$A,naio_10_cp1610!J$15,naio_10_cp1610_Data!$B:$B,naio_10_cp1610!$C79)</f>
        <v>45103.44</v>
      </c>
      <c r="K79" s="22" t="s">
        <v>39</v>
      </c>
      <c r="L79" s="22" t="s">
        <v>39</v>
      </c>
      <c r="M79" s="12"/>
    </row>
    <row r="80" spans="2:13" ht="15">
      <c r="B80" s="62">
        <v>66</v>
      </c>
      <c r="C80" s="21" t="s">
        <v>166</v>
      </c>
      <c r="D80" s="21" t="s">
        <v>167</v>
      </c>
      <c r="E80" s="22">
        <f>SUMIFS(naio_10_cp1610_Data!$L:$L,naio_10_cp1610_Data!$A:$A,naio_10_cp1610!E$15,naio_10_cp1610_Data!$B:$B,naio_10_cp1610!$C80)</f>
        <v>0</v>
      </c>
      <c r="F80" s="22">
        <f>SUMIFS(naio_10_cp1610_Data!$L:$L,naio_10_cp1610_Data!$A:$A,naio_10_cp1610!F$15,naio_10_cp1610_Data!$B:$B,naio_10_cp1610!$C80)</f>
        <v>0</v>
      </c>
      <c r="G80" s="22">
        <f>SUMIFS(naio_10_cp1610_Data!$L:$L,naio_10_cp1610_Data!$A:$A,naio_10_cp1610!G$15,naio_10_cp1610_Data!$B:$B,naio_10_cp1610!$C80)</f>
        <v>0</v>
      </c>
      <c r="H80" s="22">
        <f>SUMIFS(naio_10_cp1610_Data!$L:$L,naio_10_cp1610_Data!$A:$A,naio_10_cp1610!H$15,naio_10_cp1610_Data!$B:$B,naio_10_cp1610!$C80)</f>
        <v>0</v>
      </c>
      <c r="I80" s="22">
        <f>SUMIFS(naio_10_cp1610_Data!$L:$L,naio_10_cp1610_Data!$A:$A,naio_10_cp1610!I$15,naio_10_cp1610_Data!$B:$B,naio_10_cp1610!$C80)</f>
        <v>0</v>
      </c>
      <c r="J80" s="22">
        <f>SUMIFS(naio_10_cp1610_Data!$L:$L,naio_10_cp1610_Data!$A:$A,naio_10_cp1610!J$15,naio_10_cp1610_Data!$B:$B,naio_10_cp1610!$C80)</f>
        <v>0</v>
      </c>
      <c r="K80" s="22" t="s">
        <v>39</v>
      </c>
      <c r="L80" s="22" t="s">
        <v>39</v>
      </c>
      <c r="M80" s="12"/>
    </row>
    <row r="81" spans="2:13" ht="15">
      <c r="B81" s="10"/>
      <c r="M81" s="12"/>
    </row>
    <row r="82" spans="2:13" ht="15">
      <c r="B82" s="10"/>
      <c r="C82" s="20" t="s">
        <v>178</v>
      </c>
      <c r="M82" s="12"/>
    </row>
    <row r="83" spans="2:13" ht="15">
      <c r="B83" s="10"/>
      <c r="C83" s="20" t="s">
        <v>39</v>
      </c>
      <c r="D83" s="20" t="s">
        <v>179</v>
      </c>
      <c r="M83" s="12"/>
    </row>
    <row r="84" spans="2:13" ht="15">
      <c r="B84" s="10"/>
      <c r="C84" s="2"/>
      <c r="D84" s="2"/>
      <c r="E84" s="18"/>
      <c r="F84" s="18"/>
      <c r="G84" s="18"/>
      <c r="H84" s="18"/>
      <c r="I84" s="19"/>
      <c r="J84" s="19"/>
      <c r="K84" s="19"/>
      <c r="L84" s="19"/>
      <c r="M84" s="12"/>
    </row>
    <row r="85" spans="2:13" ht="15">
      <c r="B85" s="10"/>
      <c r="C85" s="2"/>
      <c r="D85" s="2"/>
      <c r="E85" s="18"/>
      <c r="F85" s="18"/>
      <c r="G85" s="18"/>
      <c r="H85" s="18"/>
      <c r="I85" s="19"/>
      <c r="J85" s="19"/>
      <c r="K85" s="19"/>
      <c r="L85" s="19"/>
      <c r="M85" s="12"/>
    </row>
    <row r="86" spans="2:13" ht="15">
      <c r="B86" s="10"/>
      <c r="C86" s="19"/>
      <c r="D86" s="19"/>
      <c r="E86" s="19"/>
      <c r="F86" s="19"/>
      <c r="G86" s="19"/>
      <c r="H86" s="19"/>
      <c r="I86" s="19"/>
      <c r="J86" s="19"/>
      <c r="K86" s="19"/>
      <c r="L86" s="19"/>
      <c r="M86" s="12"/>
    </row>
    <row r="87" spans="2:13" ht="15">
      <c r="B87" s="10"/>
      <c r="C87" s="2"/>
      <c r="D87" s="19"/>
      <c r="E87" s="19"/>
      <c r="F87" s="19"/>
      <c r="G87" s="19"/>
      <c r="H87" s="19"/>
      <c r="I87" s="19"/>
      <c r="J87" s="19"/>
      <c r="K87" s="19"/>
      <c r="L87" s="19"/>
      <c r="M87" s="12"/>
    </row>
    <row r="88" spans="2:13" ht="15">
      <c r="B88" s="10"/>
      <c r="C88" s="2"/>
      <c r="D88" s="2"/>
      <c r="E88" s="19"/>
      <c r="F88" s="19"/>
      <c r="G88" s="19"/>
      <c r="H88" s="19"/>
      <c r="I88" s="19"/>
      <c r="J88" s="19"/>
      <c r="K88" s="19"/>
      <c r="L88" s="19"/>
      <c r="M88" s="12"/>
    </row>
    <row r="89" spans="2:13" ht="15.75" thickBot="1">
      <c r="B89" s="13"/>
      <c r="C89" s="14"/>
      <c r="D89" s="14"/>
      <c r="E89" s="14"/>
      <c r="F89" s="14"/>
      <c r="G89" s="14"/>
      <c r="H89" s="14"/>
      <c r="I89" s="14"/>
      <c r="J89" s="14"/>
      <c r="K89" s="14"/>
      <c r="L89" s="14"/>
      <c r="M89" s="15"/>
    </row>
  </sheetData>
  <hyperlinks>
    <hyperlink ref="A2" location="Contents!A1" display="back to contents sheet"/>
  </hyperlinks>
  <printOptions/>
  <pageMargins left="0.7" right="0.7" top="0.75" bottom="0.75" header="0.3" footer="0.3"/>
  <pageSetup horizontalDpi="90" verticalDpi="9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M397"/>
  <sheetViews>
    <sheetView zoomScale="80" zoomScaleNormal="80" workbookViewId="0" topLeftCell="A1"/>
  </sheetViews>
  <sheetFormatPr defaultColWidth="9.140625" defaultRowHeight="15"/>
  <cols>
    <col min="1" max="1" width="8.140625" style="177" customWidth="1"/>
    <col min="2" max="2" width="9.421875" style="177" bestFit="1" customWidth="1"/>
    <col min="3" max="3" width="55.7109375" style="177" customWidth="1"/>
    <col min="4" max="4" width="11.7109375" style="177" customWidth="1"/>
    <col min="5" max="5" width="14.28125" style="177" bestFit="1" customWidth="1"/>
    <col min="6" max="6" width="13.00390625" style="177" bestFit="1" customWidth="1"/>
    <col min="7" max="7" width="44.421875" style="177" bestFit="1" customWidth="1"/>
    <col min="8" max="8" width="12.7109375" style="177" bestFit="1" customWidth="1"/>
    <col min="9" max="9" width="20.8515625" style="177" bestFit="1" customWidth="1"/>
    <col min="10" max="10" width="11.57421875" style="177" bestFit="1" customWidth="1"/>
    <col min="11" max="11" width="20.7109375" style="177" bestFit="1" customWidth="1"/>
    <col min="12" max="12" width="15.57421875" style="177" bestFit="1" customWidth="1"/>
    <col min="13" max="16384" width="9.140625" style="177" customWidth="1"/>
  </cols>
  <sheetData>
    <row r="1" spans="1:13" ht="15">
      <c r="A1" s="177" t="s">
        <v>251</v>
      </c>
      <c r="B1" s="177" t="s">
        <v>255</v>
      </c>
      <c r="C1" s="177" t="s">
        <v>453</v>
      </c>
      <c r="D1" s="177" t="s">
        <v>29</v>
      </c>
      <c r="E1" s="177" t="s">
        <v>454</v>
      </c>
      <c r="F1" s="177" t="s">
        <v>26</v>
      </c>
      <c r="G1" s="177" t="s">
        <v>455</v>
      </c>
      <c r="H1" s="177" t="s">
        <v>456</v>
      </c>
      <c r="I1" s="177" t="s">
        <v>457</v>
      </c>
      <c r="J1" s="177" t="s">
        <v>458</v>
      </c>
      <c r="K1" s="177" t="s">
        <v>459</v>
      </c>
      <c r="L1" s="177" t="s">
        <v>460</v>
      </c>
      <c r="M1" s="177" t="s">
        <v>461</v>
      </c>
    </row>
    <row r="2" spans="1:12" ht="15">
      <c r="A2" s="177">
        <v>2014</v>
      </c>
      <c r="B2" s="177" t="s">
        <v>40</v>
      </c>
      <c r="C2" s="177" t="s">
        <v>41</v>
      </c>
      <c r="D2" s="177" t="s">
        <v>462</v>
      </c>
      <c r="E2" s="177" t="s">
        <v>463</v>
      </c>
      <c r="F2" s="177" t="s">
        <v>464</v>
      </c>
      <c r="G2" s="177" t="s">
        <v>465</v>
      </c>
      <c r="H2" s="177" t="s">
        <v>37</v>
      </c>
      <c r="I2" s="177" t="s">
        <v>466</v>
      </c>
      <c r="J2" s="177" t="s">
        <v>467</v>
      </c>
      <c r="K2" s="177" t="s">
        <v>468</v>
      </c>
      <c r="L2" s="178">
        <v>170049.95</v>
      </c>
    </row>
    <row r="3" spans="1:12" ht="15">
      <c r="A3" s="177">
        <v>2014</v>
      </c>
      <c r="B3" s="177" t="s">
        <v>42</v>
      </c>
      <c r="C3" s="177" t="s">
        <v>43</v>
      </c>
      <c r="D3" s="177" t="s">
        <v>462</v>
      </c>
      <c r="E3" s="177" t="s">
        <v>463</v>
      </c>
      <c r="F3" s="177" t="s">
        <v>464</v>
      </c>
      <c r="G3" s="177" t="s">
        <v>465</v>
      </c>
      <c r="H3" s="177" t="s">
        <v>37</v>
      </c>
      <c r="I3" s="177" t="s">
        <v>466</v>
      </c>
      <c r="J3" s="177" t="s">
        <v>467</v>
      </c>
      <c r="K3" s="177" t="s">
        <v>468</v>
      </c>
      <c r="L3" s="178">
        <v>23798.58</v>
      </c>
    </row>
    <row r="4" spans="1:12" ht="15">
      <c r="A4" s="177">
        <v>2014</v>
      </c>
      <c r="B4" s="177" t="s">
        <v>44</v>
      </c>
      <c r="C4" s="177" t="s">
        <v>45</v>
      </c>
      <c r="D4" s="177" t="s">
        <v>462</v>
      </c>
      <c r="E4" s="177" t="s">
        <v>463</v>
      </c>
      <c r="F4" s="177" t="s">
        <v>464</v>
      </c>
      <c r="G4" s="177" t="s">
        <v>465</v>
      </c>
      <c r="H4" s="177" t="s">
        <v>37</v>
      </c>
      <c r="I4" s="177" t="s">
        <v>466</v>
      </c>
      <c r="J4" s="177" t="s">
        <v>467</v>
      </c>
      <c r="K4" s="177" t="s">
        <v>468</v>
      </c>
      <c r="L4" s="178">
        <v>5656.53</v>
      </c>
    </row>
    <row r="5" spans="1:12" ht="15">
      <c r="A5" s="177">
        <v>2014</v>
      </c>
      <c r="B5" s="177" t="s">
        <v>46</v>
      </c>
      <c r="C5" s="177" t="s">
        <v>47</v>
      </c>
      <c r="D5" s="177" t="s">
        <v>462</v>
      </c>
      <c r="E5" s="177" t="s">
        <v>463</v>
      </c>
      <c r="F5" s="177" t="s">
        <v>464</v>
      </c>
      <c r="G5" s="177" t="s">
        <v>465</v>
      </c>
      <c r="H5" s="177" t="s">
        <v>37</v>
      </c>
      <c r="I5" s="177" t="s">
        <v>466</v>
      </c>
      <c r="J5" s="177" t="s">
        <v>467</v>
      </c>
      <c r="K5" s="177" t="s">
        <v>468</v>
      </c>
      <c r="L5" s="178">
        <v>54320.06</v>
      </c>
    </row>
    <row r="6" spans="1:12" ht="15">
      <c r="A6" s="177">
        <v>2014</v>
      </c>
      <c r="B6" s="177" t="s">
        <v>469</v>
      </c>
      <c r="C6" s="177" t="s">
        <v>49</v>
      </c>
      <c r="D6" s="177" t="s">
        <v>462</v>
      </c>
      <c r="E6" s="177" t="s">
        <v>463</v>
      </c>
      <c r="F6" s="177" t="s">
        <v>464</v>
      </c>
      <c r="G6" s="177" t="s">
        <v>465</v>
      </c>
      <c r="H6" s="177" t="s">
        <v>37</v>
      </c>
      <c r="I6" s="177" t="s">
        <v>466</v>
      </c>
      <c r="J6" s="177" t="s">
        <v>467</v>
      </c>
      <c r="K6" s="177" t="s">
        <v>468</v>
      </c>
      <c r="L6" s="178">
        <v>221088.7</v>
      </c>
    </row>
    <row r="7" spans="1:12" ht="15">
      <c r="A7" s="177">
        <v>2014</v>
      </c>
      <c r="B7" s="177" t="s">
        <v>470</v>
      </c>
      <c r="C7" s="177" t="s">
        <v>51</v>
      </c>
      <c r="D7" s="177" t="s">
        <v>462</v>
      </c>
      <c r="E7" s="177" t="s">
        <v>463</v>
      </c>
      <c r="F7" s="177" t="s">
        <v>464</v>
      </c>
      <c r="G7" s="177" t="s">
        <v>465</v>
      </c>
      <c r="H7" s="177" t="s">
        <v>37</v>
      </c>
      <c r="I7" s="177" t="s">
        <v>466</v>
      </c>
      <c r="J7" s="177" t="s">
        <v>467</v>
      </c>
      <c r="K7" s="177" t="s">
        <v>468</v>
      </c>
      <c r="L7" s="178">
        <v>63418.99</v>
      </c>
    </row>
    <row r="8" spans="1:12" ht="15">
      <c r="A8" s="177">
        <v>2014</v>
      </c>
      <c r="B8" s="177" t="s">
        <v>52</v>
      </c>
      <c r="C8" s="177" t="s">
        <v>53</v>
      </c>
      <c r="D8" s="177" t="s">
        <v>462</v>
      </c>
      <c r="E8" s="177" t="s">
        <v>463</v>
      </c>
      <c r="F8" s="177" t="s">
        <v>464</v>
      </c>
      <c r="G8" s="177" t="s">
        <v>465</v>
      </c>
      <c r="H8" s="177" t="s">
        <v>37</v>
      </c>
      <c r="I8" s="177" t="s">
        <v>466</v>
      </c>
      <c r="J8" s="177" t="s">
        <v>467</v>
      </c>
      <c r="K8" s="177" t="s">
        <v>468</v>
      </c>
      <c r="L8" s="178">
        <v>31574.96</v>
      </c>
    </row>
    <row r="9" spans="1:12" ht="15">
      <c r="A9" s="177">
        <v>2014</v>
      </c>
      <c r="B9" s="177" t="s">
        <v>54</v>
      </c>
      <c r="C9" s="177" t="s">
        <v>55</v>
      </c>
      <c r="D9" s="177" t="s">
        <v>462</v>
      </c>
      <c r="E9" s="177" t="s">
        <v>463</v>
      </c>
      <c r="F9" s="177" t="s">
        <v>464</v>
      </c>
      <c r="G9" s="177" t="s">
        <v>465</v>
      </c>
      <c r="H9" s="177" t="s">
        <v>37</v>
      </c>
      <c r="I9" s="177" t="s">
        <v>466</v>
      </c>
      <c r="J9" s="177" t="s">
        <v>467</v>
      </c>
      <c r="K9" s="177" t="s">
        <v>468</v>
      </c>
      <c r="L9" s="178">
        <v>40388.41</v>
      </c>
    </row>
    <row r="10" spans="1:12" ht="15">
      <c r="A10" s="177">
        <v>2014</v>
      </c>
      <c r="B10" s="177" t="s">
        <v>56</v>
      </c>
      <c r="C10" s="177" t="s">
        <v>57</v>
      </c>
      <c r="D10" s="177" t="s">
        <v>462</v>
      </c>
      <c r="E10" s="177" t="s">
        <v>463</v>
      </c>
      <c r="F10" s="177" t="s">
        <v>464</v>
      </c>
      <c r="G10" s="177" t="s">
        <v>465</v>
      </c>
      <c r="H10" s="177" t="s">
        <v>37</v>
      </c>
      <c r="I10" s="177" t="s">
        <v>466</v>
      </c>
      <c r="J10" s="177" t="s">
        <v>467</v>
      </c>
      <c r="K10" s="177" t="s">
        <v>468</v>
      </c>
      <c r="L10" s="178">
        <v>28053.08</v>
      </c>
    </row>
    <row r="11" spans="1:12" ht="15">
      <c r="A11" s="177">
        <v>2014</v>
      </c>
      <c r="B11" s="177" t="s">
        <v>58</v>
      </c>
      <c r="C11" s="177" t="s">
        <v>59</v>
      </c>
      <c r="D11" s="177" t="s">
        <v>462</v>
      </c>
      <c r="E11" s="177" t="s">
        <v>463</v>
      </c>
      <c r="F11" s="177" t="s">
        <v>464</v>
      </c>
      <c r="G11" s="177" t="s">
        <v>465</v>
      </c>
      <c r="H11" s="177" t="s">
        <v>37</v>
      </c>
      <c r="I11" s="177" t="s">
        <v>466</v>
      </c>
      <c r="J11" s="177" t="s">
        <v>467</v>
      </c>
      <c r="K11" s="177" t="s">
        <v>468</v>
      </c>
      <c r="L11" s="178">
        <v>18095.06</v>
      </c>
    </row>
    <row r="12" spans="1:12" ht="15">
      <c r="A12" s="177">
        <v>2014</v>
      </c>
      <c r="B12" s="177" t="s">
        <v>60</v>
      </c>
      <c r="C12" s="177" t="s">
        <v>61</v>
      </c>
      <c r="D12" s="177" t="s">
        <v>462</v>
      </c>
      <c r="E12" s="177" t="s">
        <v>463</v>
      </c>
      <c r="F12" s="177" t="s">
        <v>464</v>
      </c>
      <c r="G12" s="177" t="s">
        <v>465</v>
      </c>
      <c r="H12" s="177" t="s">
        <v>37</v>
      </c>
      <c r="I12" s="177" t="s">
        <v>466</v>
      </c>
      <c r="J12" s="177" t="s">
        <v>467</v>
      </c>
      <c r="K12" s="177" t="s">
        <v>468</v>
      </c>
      <c r="L12" s="178">
        <v>117479.38</v>
      </c>
    </row>
    <row r="13" spans="1:12" ht="15">
      <c r="A13" s="177">
        <v>2014</v>
      </c>
      <c r="B13" s="177" t="s">
        <v>62</v>
      </c>
      <c r="C13" s="177" t="s">
        <v>63</v>
      </c>
      <c r="D13" s="177" t="s">
        <v>462</v>
      </c>
      <c r="E13" s="177" t="s">
        <v>463</v>
      </c>
      <c r="F13" s="177" t="s">
        <v>464</v>
      </c>
      <c r="G13" s="177" t="s">
        <v>465</v>
      </c>
      <c r="H13" s="177" t="s">
        <v>37</v>
      </c>
      <c r="I13" s="177" t="s">
        <v>466</v>
      </c>
      <c r="J13" s="177" t="s">
        <v>467</v>
      </c>
      <c r="K13" s="177" t="s">
        <v>468</v>
      </c>
      <c r="L13" s="178">
        <v>94002.46</v>
      </c>
    </row>
    <row r="14" spans="1:12" ht="15">
      <c r="A14" s="177">
        <v>2014</v>
      </c>
      <c r="B14" s="177" t="s">
        <v>64</v>
      </c>
      <c r="C14" s="177" t="s">
        <v>65</v>
      </c>
      <c r="D14" s="177" t="s">
        <v>462</v>
      </c>
      <c r="E14" s="177" t="s">
        <v>463</v>
      </c>
      <c r="F14" s="177" t="s">
        <v>464</v>
      </c>
      <c r="G14" s="177" t="s">
        <v>465</v>
      </c>
      <c r="H14" s="177" t="s">
        <v>37</v>
      </c>
      <c r="I14" s="177" t="s">
        <v>466</v>
      </c>
      <c r="J14" s="177" t="s">
        <v>467</v>
      </c>
      <c r="K14" s="177" t="s">
        <v>468</v>
      </c>
      <c r="L14" s="178">
        <v>80792.23</v>
      </c>
    </row>
    <row r="15" spans="1:12" ht="15">
      <c r="A15" s="177">
        <v>2014</v>
      </c>
      <c r="B15" s="177" t="s">
        <v>66</v>
      </c>
      <c r="C15" s="177" t="s">
        <v>67</v>
      </c>
      <c r="D15" s="177" t="s">
        <v>462</v>
      </c>
      <c r="E15" s="177" t="s">
        <v>463</v>
      </c>
      <c r="F15" s="177" t="s">
        <v>464</v>
      </c>
      <c r="G15" s="177" t="s">
        <v>465</v>
      </c>
      <c r="H15" s="177" t="s">
        <v>37</v>
      </c>
      <c r="I15" s="177" t="s">
        <v>466</v>
      </c>
      <c r="J15" s="177" t="s">
        <v>467</v>
      </c>
      <c r="K15" s="177" t="s">
        <v>468</v>
      </c>
      <c r="L15" s="178">
        <v>60936.48</v>
      </c>
    </row>
    <row r="16" spans="1:12" ht="15">
      <c r="A16" s="177">
        <v>2014</v>
      </c>
      <c r="B16" s="177" t="s">
        <v>68</v>
      </c>
      <c r="C16" s="177" t="s">
        <v>69</v>
      </c>
      <c r="D16" s="177" t="s">
        <v>462</v>
      </c>
      <c r="E16" s="177" t="s">
        <v>463</v>
      </c>
      <c r="F16" s="177" t="s">
        <v>464</v>
      </c>
      <c r="G16" s="177" t="s">
        <v>465</v>
      </c>
      <c r="H16" s="177" t="s">
        <v>37</v>
      </c>
      <c r="I16" s="177" t="s">
        <v>466</v>
      </c>
      <c r="J16" s="177" t="s">
        <v>467</v>
      </c>
      <c r="K16" s="177" t="s">
        <v>468</v>
      </c>
      <c r="L16" s="178">
        <v>61669.99</v>
      </c>
    </row>
    <row r="17" spans="1:12" ht="15">
      <c r="A17" s="177">
        <v>2014</v>
      </c>
      <c r="B17" s="177" t="s">
        <v>70</v>
      </c>
      <c r="C17" s="177" t="s">
        <v>71</v>
      </c>
      <c r="D17" s="177" t="s">
        <v>462</v>
      </c>
      <c r="E17" s="177" t="s">
        <v>463</v>
      </c>
      <c r="F17" s="177" t="s">
        <v>464</v>
      </c>
      <c r="G17" s="177" t="s">
        <v>465</v>
      </c>
      <c r="H17" s="177" t="s">
        <v>37</v>
      </c>
      <c r="I17" s="177" t="s">
        <v>466</v>
      </c>
      <c r="J17" s="177" t="s">
        <v>467</v>
      </c>
      <c r="K17" s="177" t="s">
        <v>468</v>
      </c>
      <c r="L17" s="178">
        <v>159501.1</v>
      </c>
    </row>
    <row r="18" spans="1:12" ht="15">
      <c r="A18" s="177">
        <v>2014</v>
      </c>
      <c r="B18" s="177" t="s">
        <v>72</v>
      </c>
      <c r="C18" s="177" t="s">
        <v>73</v>
      </c>
      <c r="D18" s="177" t="s">
        <v>462</v>
      </c>
      <c r="E18" s="177" t="s">
        <v>463</v>
      </c>
      <c r="F18" s="177" t="s">
        <v>464</v>
      </c>
      <c r="G18" s="177" t="s">
        <v>465</v>
      </c>
      <c r="H18" s="177" t="s">
        <v>37</v>
      </c>
      <c r="I18" s="177" t="s">
        <v>466</v>
      </c>
      <c r="J18" s="177" t="s">
        <v>467</v>
      </c>
      <c r="K18" s="177" t="s">
        <v>468</v>
      </c>
      <c r="L18" s="178">
        <v>84044.04</v>
      </c>
    </row>
    <row r="19" spans="1:12" ht="15">
      <c r="A19" s="177">
        <v>2014</v>
      </c>
      <c r="B19" s="177" t="s">
        <v>74</v>
      </c>
      <c r="C19" s="177" t="s">
        <v>75</v>
      </c>
      <c r="D19" s="177" t="s">
        <v>462</v>
      </c>
      <c r="E19" s="177" t="s">
        <v>463</v>
      </c>
      <c r="F19" s="177" t="s">
        <v>464</v>
      </c>
      <c r="G19" s="177" t="s">
        <v>465</v>
      </c>
      <c r="H19" s="177" t="s">
        <v>37</v>
      </c>
      <c r="I19" s="177" t="s">
        <v>466</v>
      </c>
      <c r="J19" s="177" t="s">
        <v>467</v>
      </c>
      <c r="K19" s="177" t="s">
        <v>468</v>
      </c>
      <c r="L19" s="178">
        <v>88844.87</v>
      </c>
    </row>
    <row r="20" spans="1:12" ht="15">
      <c r="A20" s="177">
        <v>2014</v>
      </c>
      <c r="B20" s="177" t="s">
        <v>76</v>
      </c>
      <c r="C20" s="177" t="s">
        <v>77</v>
      </c>
      <c r="D20" s="177" t="s">
        <v>462</v>
      </c>
      <c r="E20" s="177" t="s">
        <v>463</v>
      </c>
      <c r="F20" s="177" t="s">
        <v>464</v>
      </c>
      <c r="G20" s="177" t="s">
        <v>465</v>
      </c>
      <c r="H20" s="177" t="s">
        <v>37</v>
      </c>
      <c r="I20" s="177" t="s">
        <v>466</v>
      </c>
      <c r="J20" s="177" t="s">
        <v>467</v>
      </c>
      <c r="K20" s="177" t="s">
        <v>468</v>
      </c>
      <c r="L20" s="178">
        <v>200098.59</v>
      </c>
    </row>
    <row r="21" spans="1:12" ht="15">
      <c r="A21" s="177">
        <v>2014</v>
      </c>
      <c r="B21" s="177" t="s">
        <v>78</v>
      </c>
      <c r="C21" s="177" t="s">
        <v>79</v>
      </c>
      <c r="D21" s="177" t="s">
        <v>462</v>
      </c>
      <c r="E21" s="177" t="s">
        <v>463</v>
      </c>
      <c r="F21" s="177" t="s">
        <v>464</v>
      </c>
      <c r="G21" s="177" t="s">
        <v>465</v>
      </c>
      <c r="H21" s="177" t="s">
        <v>37</v>
      </c>
      <c r="I21" s="177" t="s">
        <v>466</v>
      </c>
      <c r="J21" s="177" t="s">
        <v>467</v>
      </c>
      <c r="K21" s="177" t="s">
        <v>468</v>
      </c>
      <c r="L21" s="178">
        <v>186595.49</v>
      </c>
    </row>
    <row r="22" spans="1:12" ht="15">
      <c r="A22" s="177">
        <v>2014</v>
      </c>
      <c r="B22" s="177" t="s">
        <v>80</v>
      </c>
      <c r="C22" s="177" t="s">
        <v>81</v>
      </c>
      <c r="D22" s="177" t="s">
        <v>462</v>
      </c>
      <c r="E22" s="177" t="s">
        <v>463</v>
      </c>
      <c r="F22" s="177" t="s">
        <v>464</v>
      </c>
      <c r="G22" s="177" t="s">
        <v>465</v>
      </c>
      <c r="H22" s="177" t="s">
        <v>37</v>
      </c>
      <c r="I22" s="177" t="s">
        <v>466</v>
      </c>
      <c r="J22" s="177" t="s">
        <v>467</v>
      </c>
      <c r="K22" s="177" t="s">
        <v>468</v>
      </c>
      <c r="L22" s="178">
        <v>48917.4</v>
      </c>
    </row>
    <row r="23" spans="1:12" ht="15">
      <c r="A23" s="177">
        <v>2014</v>
      </c>
      <c r="B23" s="177" t="s">
        <v>471</v>
      </c>
      <c r="C23" s="177" t="s">
        <v>83</v>
      </c>
      <c r="D23" s="177" t="s">
        <v>462</v>
      </c>
      <c r="E23" s="177" t="s">
        <v>463</v>
      </c>
      <c r="F23" s="177" t="s">
        <v>464</v>
      </c>
      <c r="G23" s="177" t="s">
        <v>465</v>
      </c>
      <c r="H23" s="177" t="s">
        <v>37</v>
      </c>
      <c r="I23" s="177" t="s">
        <v>466</v>
      </c>
      <c r="J23" s="177" t="s">
        <v>467</v>
      </c>
      <c r="K23" s="177" t="s">
        <v>468</v>
      </c>
      <c r="L23" s="178">
        <v>76806.3</v>
      </c>
    </row>
    <row r="24" spans="1:12" ht="15">
      <c r="A24" s="177">
        <v>2014</v>
      </c>
      <c r="B24" s="177" t="s">
        <v>84</v>
      </c>
      <c r="C24" s="177" t="s">
        <v>85</v>
      </c>
      <c r="D24" s="177" t="s">
        <v>462</v>
      </c>
      <c r="E24" s="177" t="s">
        <v>463</v>
      </c>
      <c r="F24" s="177" t="s">
        <v>464</v>
      </c>
      <c r="G24" s="177" t="s">
        <v>465</v>
      </c>
      <c r="H24" s="177" t="s">
        <v>37</v>
      </c>
      <c r="I24" s="177" t="s">
        <v>466</v>
      </c>
      <c r="J24" s="177" t="s">
        <v>467</v>
      </c>
      <c r="K24" s="177" t="s">
        <v>468</v>
      </c>
      <c r="L24" s="178">
        <v>70452.85</v>
      </c>
    </row>
    <row r="25" spans="1:12" ht="15">
      <c r="A25" s="177">
        <v>2014</v>
      </c>
      <c r="B25" s="177" t="s">
        <v>86</v>
      </c>
      <c r="C25" s="177" t="s">
        <v>87</v>
      </c>
      <c r="D25" s="177" t="s">
        <v>462</v>
      </c>
      <c r="E25" s="177" t="s">
        <v>463</v>
      </c>
      <c r="F25" s="177" t="s">
        <v>464</v>
      </c>
      <c r="G25" s="177" t="s">
        <v>465</v>
      </c>
      <c r="H25" s="177" t="s">
        <v>37</v>
      </c>
      <c r="I25" s="177" t="s">
        <v>466</v>
      </c>
      <c r="J25" s="177" t="s">
        <v>467</v>
      </c>
      <c r="K25" s="177" t="s">
        <v>468</v>
      </c>
      <c r="L25" s="178">
        <v>209305.2</v>
      </c>
    </row>
    <row r="26" spans="1:12" ht="15">
      <c r="A26" s="177">
        <v>2014</v>
      </c>
      <c r="B26" s="177" t="s">
        <v>88</v>
      </c>
      <c r="C26" s="177" t="s">
        <v>89</v>
      </c>
      <c r="D26" s="177" t="s">
        <v>462</v>
      </c>
      <c r="E26" s="177" t="s">
        <v>463</v>
      </c>
      <c r="F26" s="177" t="s">
        <v>464</v>
      </c>
      <c r="G26" s="177" t="s">
        <v>465</v>
      </c>
      <c r="H26" s="177" t="s">
        <v>37</v>
      </c>
      <c r="I26" s="177" t="s">
        <v>466</v>
      </c>
      <c r="J26" s="177" t="s">
        <v>467</v>
      </c>
      <c r="K26" s="177" t="s">
        <v>468</v>
      </c>
      <c r="L26" s="178">
        <v>26705.04</v>
      </c>
    </row>
    <row r="27" spans="1:12" ht="15">
      <c r="A27" s="177">
        <v>2014</v>
      </c>
      <c r="B27" s="177" t="s">
        <v>472</v>
      </c>
      <c r="C27" s="177" t="s">
        <v>91</v>
      </c>
      <c r="D27" s="177" t="s">
        <v>462</v>
      </c>
      <c r="E27" s="177" t="s">
        <v>463</v>
      </c>
      <c r="F27" s="177" t="s">
        <v>464</v>
      </c>
      <c r="G27" s="177" t="s">
        <v>465</v>
      </c>
      <c r="H27" s="177" t="s">
        <v>37</v>
      </c>
      <c r="I27" s="177" t="s">
        <v>466</v>
      </c>
      <c r="J27" s="177" t="s">
        <v>467</v>
      </c>
      <c r="K27" s="177" t="s">
        <v>468</v>
      </c>
      <c r="L27" s="178">
        <v>73446.1</v>
      </c>
    </row>
    <row r="28" spans="1:12" ht="15">
      <c r="A28" s="177">
        <v>2014</v>
      </c>
      <c r="B28" s="177" t="s">
        <v>92</v>
      </c>
      <c r="C28" s="177" t="s">
        <v>93</v>
      </c>
      <c r="D28" s="177" t="s">
        <v>462</v>
      </c>
      <c r="E28" s="177" t="s">
        <v>463</v>
      </c>
      <c r="F28" s="177" t="s">
        <v>464</v>
      </c>
      <c r="G28" s="177" t="s">
        <v>465</v>
      </c>
      <c r="H28" s="177" t="s">
        <v>37</v>
      </c>
      <c r="I28" s="177" t="s">
        <v>466</v>
      </c>
      <c r="J28" s="177" t="s">
        <v>467</v>
      </c>
      <c r="K28" s="177" t="s">
        <v>468</v>
      </c>
      <c r="L28" s="178">
        <v>540954.51</v>
      </c>
    </row>
    <row r="29" spans="1:12" ht="15">
      <c r="A29" s="177">
        <v>2014</v>
      </c>
      <c r="B29" s="177" t="s">
        <v>94</v>
      </c>
      <c r="C29" s="177" t="s">
        <v>95</v>
      </c>
      <c r="D29" s="177" t="s">
        <v>462</v>
      </c>
      <c r="E29" s="177" t="s">
        <v>463</v>
      </c>
      <c r="F29" s="177" t="s">
        <v>464</v>
      </c>
      <c r="G29" s="177" t="s">
        <v>465</v>
      </c>
      <c r="H29" s="177" t="s">
        <v>37</v>
      </c>
      <c r="I29" s="177" t="s">
        <v>466</v>
      </c>
      <c r="J29" s="177" t="s">
        <v>467</v>
      </c>
      <c r="K29" s="177" t="s">
        <v>468</v>
      </c>
      <c r="L29" s="178">
        <v>155283.8</v>
      </c>
    </row>
    <row r="30" spans="1:12" ht="15">
      <c r="A30" s="177">
        <v>2014</v>
      </c>
      <c r="B30" s="177" t="s">
        <v>96</v>
      </c>
      <c r="C30" s="177" t="s">
        <v>97</v>
      </c>
      <c r="D30" s="177" t="s">
        <v>462</v>
      </c>
      <c r="E30" s="177" t="s">
        <v>463</v>
      </c>
      <c r="F30" s="177" t="s">
        <v>464</v>
      </c>
      <c r="G30" s="177" t="s">
        <v>465</v>
      </c>
      <c r="H30" s="177" t="s">
        <v>37</v>
      </c>
      <c r="I30" s="177" t="s">
        <v>466</v>
      </c>
      <c r="J30" s="177" t="s">
        <v>467</v>
      </c>
      <c r="K30" s="177" t="s">
        <v>468</v>
      </c>
      <c r="L30" s="178">
        <v>578331.08</v>
      </c>
    </row>
    <row r="31" spans="1:12" ht="15">
      <c r="A31" s="177">
        <v>2014</v>
      </c>
      <c r="B31" s="177" t="s">
        <v>98</v>
      </c>
      <c r="C31" s="177" t="s">
        <v>99</v>
      </c>
      <c r="D31" s="177" t="s">
        <v>462</v>
      </c>
      <c r="E31" s="177" t="s">
        <v>463</v>
      </c>
      <c r="F31" s="177" t="s">
        <v>464</v>
      </c>
      <c r="G31" s="177" t="s">
        <v>465</v>
      </c>
      <c r="H31" s="177" t="s">
        <v>37</v>
      </c>
      <c r="I31" s="177" t="s">
        <v>466</v>
      </c>
      <c r="J31" s="177" t="s">
        <v>467</v>
      </c>
      <c r="K31" s="177" t="s">
        <v>468</v>
      </c>
      <c r="L31" s="178">
        <v>450365.04</v>
      </c>
    </row>
    <row r="32" spans="1:12" ht="15">
      <c r="A32" s="177">
        <v>2014</v>
      </c>
      <c r="B32" s="177" t="s">
        <v>100</v>
      </c>
      <c r="C32" s="177" t="s">
        <v>101</v>
      </c>
      <c r="D32" s="177" t="s">
        <v>462</v>
      </c>
      <c r="E32" s="177" t="s">
        <v>463</v>
      </c>
      <c r="F32" s="177" t="s">
        <v>464</v>
      </c>
      <c r="G32" s="177" t="s">
        <v>465</v>
      </c>
      <c r="H32" s="177" t="s">
        <v>37</v>
      </c>
      <c r="I32" s="177" t="s">
        <v>466</v>
      </c>
      <c r="J32" s="177" t="s">
        <v>467</v>
      </c>
      <c r="K32" s="177" t="s">
        <v>468</v>
      </c>
      <c r="L32" s="178">
        <v>244866.89</v>
      </c>
    </row>
    <row r="33" spans="1:12" ht="15">
      <c r="A33" s="177">
        <v>2014</v>
      </c>
      <c r="B33" s="177" t="s">
        <v>102</v>
      </c>
      <c r="C33" s="177" t="s">
        <v>103</v>
      </c>
      <c r="D33" s="177" t="s">
        <v>462</v>
      </c>
      <c r="E33" s="177" t="s">
        <v>463</v>
      </c>
      <c r="F33" s="177" t="s">
        <v>464</v>
      </c>
      <c r="G33" s="177" t="s">
        <v>465</v>
      </c>
      <c r="H33" s="177" t="s">
        <v>37</v>
      </c>
      <c r="I33" s="177" t="s">
        <v>466</v>
      </c>
      <c r="J33" s="177" t="s">
        <v>467</v>
      </c>
      <c r="K33" s="177" t="s">
        <v>468</v>
      </c>
      <c r="L33" s="178">
        <v>28781.39</v>
      </c>
    </row>
    <row r="34" spans="1:12" ht="15">
      <c r="A34" s="177">
        <v>2014</v>
      </c>
      <c r="B34" s="177" t="s">
        <v>104</v>
      </c>
      <c r="C34" s="177" t="s">
        <v>105</v>
      </c>
      <c r="D34" s="177" t="s">
        <v>462</v>
      </c>
      <c r="E34" s="177" t="s">
        <v>463</v>
      </c>
      <c r="F34" s="177" t="s">
        <v>464</v>
      </c>
      <c r="G34" s="177" t="s">
        <v>465</v>
      </c>
      <c r="H34" s="177" t="s">
        <v>37</v>
      </c>
      <c r="I34" s="177" t="s">
        <v>466</v>
      </c>
      <c r="J34" s="177" t="s">
        <v>467</v>
      </c>
      <c r="K34" s="177" t="s">
        <v>468</v>
      </c>
      <c r="L34" s="178">
        <v>24481.6</v>
      </c>
    </row>
    <row r="35" spans="1:12" ht="15">
      <c r="A35" s="177">
        <v>2014</v>
      </c>
      <c r="B35" s="177" t="s">
        <v>106</v>
      </c>
      <c r="C35" s="177" t="s">
        <v>107</v>
      </c>
      <c r="D35" s="177" t="s">
        <v>462</v>
      </c>
      <c r="E35" s="177" t="s">
        <v>463</v>
      </c>
      <c r="F35" s="177" t="s">
        <v>464</v>
      </c>
      <c r="G35" s="177" t="s">
        <v>465</v>
      </c>
      <c r="H35" s="177" t="s">
        <v>37</v>
      </c>
      <c r="I35" s="177" t="s">
        <v>466</v>
      </c>
      <c r="J35" s="177" t="s">
        <v>467</v>
      </c>
      <c r="K35" s="177" t="s">
        <v>468</v>
      </c>
      <c r="L35" s="178">
        <v>190259.26</v>
      </c>
    </row>
    <row r="36" spans="1:12" ht="15">
      <c r="A36" s="177">
        <v>2014</v>
      </c>
      <c r="B36" s="177" t="s">
        <v>108</v>
      </c>
      <c r="C36" s="177" t="s">
        <v>109</v>
      </c>
      <c r="D36" s="177" t="s">
        <v>462</v>
      </c>
      <c r="E36" s="177" t="s">
        <v>463</v>
      </c>
      <c r="F36" s="177" t="s">
        <v>464</v>
      </c>
      <c r="G36" s="177" t="s">
        <v>465</v>
      </c>
      <c r="H36" s="177" t="s">
        <v>37</v>
      </c>
      <c r="I36" s="177" t="s">
        <v>466</v>
      </c>
      <c r="J36" s="177" t="s">
        <v>467</v>
      </c>
      <c r="K36" s="177" t="s">
        <v>468</v>
      </c>
      <c r="L36" s="178">
        <v>43290.07</v>
      </c>
    </row>
    <row r="37" spans="1:12" ht="15">
      <c r="A37" s="177">
        <v>2014</v>
      </c>
      <c r="B37" s="177" t="s">
        <v>110</v>
      </c>
      <c r="C37" s="177" t="s">
        <v>111</v>
      </c>
      <c r="D37" s="177" t="s">
        <v>462</v>
      </c>
      <c r="E37" s="177" t="s">
        <v>463</v>
      </c>
      <c r="F37" s="177" t="s">
        <v>464</v>
      </c>
      <c r="G37" s="177" t="s">
        <v>465</v>
      </c>
      <c r="H37" s="177" t="s">
        <v>37</v>
      </c>
      <c r="I37" s="177" t="s">
        <v>466</v>
      </c>
      <c r="J37" s="177" t="s">
        <v>467</v>
      </c>
      <c r="K37" s="177" t="s">
        <v>468</v>
      </c>
      <c r="L37" s="178">
        <v>284691.17</v>
      </c>
    </row>
    <row r="38" spans="1:12" ht="15">
      <c r="A38" s="177">
        <v>2014</v>
      </c>
      <c r="B38" s="177" t="s">
        <v>112</v>
      </c>
      <c r="C38" s="177" t="s">
        <v>113</v>
      </c>
      <c r="D38" s="177" t="s">
        <v>462</v>
      </c>
      <c r="E38" s="177" t="s">
        <v>463</v>
      </c>
      <c r="F38" s="177" t="s">
        <v>464</v>
      </c>
      <c r="G38" s="177" t="s">
        <v>465</v>
      </c>
      <c r="H38" s="177" t="s">
        <v>37</v>
      </c>
      <c r="I38" s="177" t="s">
        <v>466</v>
      </c>
      <c r="J38" s="177" t="s">
        <v>467</v>
      </c>
      <c r="K38" s="177" t="s">
        <v>468</v>
      </c>
      <c r="L38" s="178">
        <v>63968.62</v>
      </c>
    </row>
    <row r="39" spans="1:12" ht="15">
      <c r="A39" s="177">
        <v>2014</v>
      </c>
      <c r="B39" s="177" t="s">
        <v>473</v>
      </c>
      <c r="C39" s="177" t="s">
        <v>115</v>
      </c>
      <c r="D39" s="177" t="s">
        <v>462</v>
      </c>
      <c r="E39" s="177" t="s">
        <v>463</v>
      </c>
      <c r="F39" s="177" t="s">
        <v>464</v>
      </c>
      <c r="G39" s="177" t="s">
        <v>465</v>
      </c>
      <c r="H39" s="177" t="s">
        <v>37</v>
      </c>
      <c r="I39" s="177" t="s">
        <v>466</v>
      </c>
      <c r="J39" s="177" t="s">
        <v>467</v>
      </c>
      <c r="K39" s="177" t="s">
        <v>468</v>
      </c>
      <c r="L39" s="178">
        <v>51518.2</v>
      </c>
    </row>
    <row r="40" spans="1:12" ht="15">
      <c r="A40" s="177">
        <v>2014</v>
      </c>
      <c r="B40" s="177" t="s">
        <v>116</v>
      </c>
      <c r="C40" s="177" t="s">
        <v>117</v>
      </c>
      <c r="D40" s="177" t="s">
        <v>462</v>
      </c>
      <c r="E40" s="177" t="s">
        <v>463</v>
      </c>
      <c r="F40" s="177" t="s">
        <v>464</v>
      </c>
      <c r="G40" s="177" t="s">
        <v>465</v>
      </c>
      <c r="H40" s="177" t="s">
        <v>37</v>
      </c>
      <c r="I40" s="177" t="s">
        <v>466</v>
      </c>
      <c r="J40" s="177" t="s">
        <v>467</v>
      </c>
      <c r="K40" s="177" t="s">
        <v>468</v>
      </c>
      <c r="L40" s="178">
        <v>133494.48</v>
      </c>
    </row>
    <row r="41" spans="1:12" ht="15">
      <c r="A41" s="177">
        <v>2014</v>
      </c>
      <c r="B41" s="177" t="s">
        <v>474</v>
      </c>
      <c r="C41" s="177" t="s">
        <v>119</v>
      </c>
      <c r="D41" s="177" t="s">
        <v>462</v>
      </c>
      <c r="E41" s="177" t="s">
        <v>463</v>
      </c>
      <c r="F41" s="177" t="s">
        <v>464</v>
      </c>
      <c r="G41" s="177" t="s">
        <v>465</v>
      </c>
      <c r="H41" s="177" t="s">
        <v>37</v>
      </c>
      <c r="I41" s="177" t="s">
        <v>466</v>
      </c>
      <c r="J41" s="177" t="s">
        <v>467</v>
      </c>
      <c r="K41" s="177" t="s">
        <v>468</v>
      </c>
      <c r="L41" s="178">
        <v>239305.95</v>
      </c>
    </row>
    <row r="42" spans="1:12" ht="15">
      <c r="A42" s="177">
        <v>2014</v>
      </c>
      <c r="B42" s="177" t="s">
        <v>120</v>
      </c>
      <c r="C42" s="177" t="s">
        <v>121</v>
      </c>
      <c r="D42" s="177" t="s">
        <v>462</v>
      </c>
      <c r="E42" s="177" t="s">
        <v>463</v>
      </c>
      <c r="F42" s="177" t="s">
        <v>464</v>
      </c>
      <c r="G42" s="177" t="s">
        <v>465</v>
      </c>
      <c r="H42" s="177" t="s">
        <v>37</v>
      </c>
      <c r="I42" s="177" t="s">
        <v>466</v>
      </c>
      <c r="J42" s="177" t="s">
        <v>467</v>
      </c>
      <c r="K42" s="177" t="s">
        <v>468</v>
      </c>
      <c r="L42" s="178">
        <v>378141.5</v>
      </c>
    </row>
    <row r="43" spans="1:12" ht="15">
      <c r="A43" s="177">
        <v>2014</v>
      </c>
      <c r="B43" s="177" t="s">
        <v>122</v>
      </c>
      <c r="C43" s="177" t="s">
        <v>123</v>
      </c>
      <c r="D43" s="177" t="s">
        <v>462</v>
      </c>
      <c r="E43" s="177" t="s">
        <v>463</v>
      </c>
      <c r="F43" s="177" t="s">
        <v>464</v>
      </c>
      <c r="G43" s="177" t="s">
        <v>465</v>
      </c>
      <c r="H43" s="177" t="s">
        <v>37</v>
      </c>
      <c r="I43" s="177" t="s">
        <v>466</v>
      </c>
      <c r="J43" s="177" t="s">
        <v>467</v>
      </c>
      <c r="K43" s="177" t="s">
        <v>468</v>
      </c>
      <c r="L43" s="178">
        <v>86690.33</v>
      </c>
    </row>
    <row r="44" spans="1:12" ht="15">
      <c r="A44" s="177">
        <v>2014</v>
      </c>
      <c r="B44" s="177" t="s">
        <v>124</v>
      </c>
      <c r="C44" s="177" t="s">
        <v>125</v>
      </c>
      <c r="D44" s="177" t="s">
        <v>462</v>
      </c>
      <c r="E44" s="177" t="s">
        <v>463</v>
      </c>
      <c r="F44" s="177" t="s">
        <v>464</v>
      </c>
      <c r="G44" s="177" t="s">
        <v>465</v>
      </c>
      <c r="H44" s="177" t="s">
        <v>37</v>
      </c>
      <c r="I44" s="177" t="s">
        <v>466</v>
      </c>
      <c r="J44" s="177" t="s">
        <v>467</v>
      </c>
      <c r="K44" s="177" t="s">
        <v>468</v>
      </c>
      <c r="L44" s="178">
        <v>75665.14</v>
      </c>
    </row>
    <row r="45" spans="1:12" ht="15">
      <c r="A45" s="177">
        <v>2014</v>
      </c>
      <c r="B45" s="177" t="s">
        <v>475</v>
      </c>
      <c r="C45" s="177" t="s">
        <v>476</v>
      </c>
      <c r="D45" s="177" t="s">
        <v>462</v>
      </c>
      <c r="E45" s="177" t="s">
        <v>463</v>
      </c>
      <c r="F45" s="177" t="s">
        <v>464</v>
      </c>
      <c r="G45" s="177" t="s">
        <v>465</v>
      </c>
      <c r="H45" s="177" t="s">
        <v>37</v>
      </c>
      <c r="I45" s="177" t="s">
        <v>466</v>
      </c>
      <c r="J45" s="177" t="s">
        <v>467</v>
      </c>
      <c r="K45" s="177" t="s">
        <v>468</v>
      </c>
      <c r="L45" s="178">
        <v>1170017.57</v>
      </c>
    </row>
    <row r="46" spans="1:12" ht="15">
      <c r="A46" s="177">
        <v>2014</v>
      </c>
      <c r="B46" s="177" t="s">
        <v>477</v>
      </c>
      <c r="C46" s="177" t="s">
        <v>478</v>
      </c>
      <c r="D46" s="177" t="s">
        <v>462</v>
      </c>
      <c r="E46" s="177" t="s">
        <v>463</v>
      </c>
      <c r="F46" s="177" t="s">
        <v>464</v>
      </c>
      <c r="G46" s="177" t="s">
        <v>465</v>
      </c>
      <c r="H46" s="177" t="s">
        <v>37</v>
      </c>
      <c r="I46" s="177" t="s">
        <v>466</v>
      </c>
      <c r="J46" s="177" t="s">
        <v>467</v>
      </c>
      <c r="K46" s="177" t="s">
        <v>468</v>
      </c>
      <c r="L46" s="177">
        <v>0</v>
      </c>
    </row>
    <row r="47" spans="1:12" ht="15">
      <c r="A47" s="177">
        <v>2014</v>
      </c>
      <c r="B47" s="177" t="s">
        <v>479</v>
      </c>
      <c r="C47" s="177" t="s">
        <v>129</v>
      </c>
      <c r="D47" s="177" t="s">
        <v>462</v>
      </c>
      <c r="E47" s="177" t="s">
        <v>463</v>
      </c>
      <c r="F47" s="177" t="s">
        <v>464</v>
      </c>
      <c r="G47" s="177" t="s">
        <v>465</v>
      </c>
      <c r="H47" s="177" t="s">
        <v>37</v>
      </c>
      <c r="I47" s="177" t="s">
        <v>466</v>
      </c>
      <c r="J47" s="177" t="s">
        <v>467</v>
      </c>
      <c r="K47" s="177" t="s">
        <v>468</v>
      </c>
      <c r="L47" s="178">
        <v>341343.36</v>
      </c>
    </row>
    <row r="48" spans="1:12" ht="15">
      <c r="A48" s="177">
        <v>2014</v>
      </c>
      <c r="B48" s="177" t="s">
        <v>130</v>
      </c>
      <c r="C48" s="177" t="s">
        <v>131</v>
      </c>
      <c r="D48" s="177" t="s">
        <v>462</v>
      </c>
      <c r="E48" s="177" t="s">
        <v>463</v>
      </c>
      <c r="F48" s="177" t="s">
        <v>464</v>
      </c>
      <c r="G48" s="177" t="s">
        <v>465</v>
      </c>
      <c r="H48" s="177" t="s">
        <v>37</v>
      </c>
      <c r="I48" s="177" t="s">
        <v>466</v>
      </c>
      <c r="J48" s="177" t="s">
        <v>467</v>
      </c>
      <c r="K48" s="177" t="s">
        <v>468</v>
      </c>
      <c r="L48" s="178">
        <v>139047.03</v>
      </c>
    </row>
    <row r="49" spans="1:12" ht="15">
      <c r="A49" s="177">
        <v>2014</v>
      </c>
      <c r="B49" s="177" t="s">
        <v>132</v>
      </c>
      <c r="C49" s="177" t="s">
        <v>133</v>
      </c>
      <c r="D49" s="177" t="s">
        <v>462</v>
      </c>
      <c r="E49" s="177" t="s">
        <v>463</v>
      </c>
      <c r="F49" s="177" t="s">
        <v>464</v>
      </c>
      <c r="G49" s="177" t="s">
        <v>465</v>
      </c>
      <c r="H49" s="177" t="s">
        <v>37</v>
      </c>
      <c r="I49" s="177" t="s">
        <v>466</v>
      </c>
      <c r="J49" s="177" t="s">
        <v>467</v>
      </c>
      <c r="K49" s="177" t="s">
        <v>468</v>
      </c>
      <c r="L49" s="178">
        <v>97699.42</v>
      </c>
    </row>
    <row r="50" spans="1:12" ht="15">
      <c r="A50" s="177">
        <v>2014</v>
      </c>
      <c r="B50" s="177" t="s">
        <v>134</v>
      </c>
      <c r="C50" s="177" t="s">
        <v>135</v>
      </c>
      <c r="D50" s="177" t="s">
        <v>462</v>
      </c>
      <c r="E50" s="177" t="s">
        <v>463</v>
      </c>
      <c r="F50" s="177" t="s">
        <v>464</v>
      </c>
      <c r="G50" s="177" t="s">
        <v>465</v>
      </c>
      <c r="H50" s="177" t="s">
        <v>37</v>
      </c>
      <c r="I50" s="177" t="s">
        <v>466</v>
      </c>
      <c r="J50" s="177" t="s">
        <v>467</v>
      </c>
      <c r="K50" s="177" t="s">
        <v>468</v>
      </c>
      <c r="L50" s="178">
        <v>47363.19</v>
      </c>
    </row>
    <row r="51" spans="1:12" ht="15">
      <c r="A51" s="177">
        <v>2014</v>
      </c>
      <c r="B51" s="177" t="s">
        <v>480</v>
      </c>
      <c r="C51" s="177" t="s">
        <v>137</v>
      </c>
      <c r="D51" s="177" t="s">
        <v>462</v>
      </c>
      <c r="E51" s="177" t="s">
        <v>463</v>
      </c>
      <c r="F51" s="177" t="s">
        <v>464</v>
      </c>
      <c r="G51" s="177" t="s">
        <v>465</v>
      </c>
      <c r="H51" s="177" t="s">
        <v>37</v>
      </c>
      <c r="I51" s="177" t="s">
        <v>466</v>
      </c>
      <c r="J51" s="177" t="s">
        <v>467</v>
      </c>
      <c r="K51" s="177" t="s">
        <v>468</v>
      </c>
      <c r="L51" s="178">
        <v>49528.33</v>
      </c>
    </row>
    <row r="52" spans="1:12" ht="15">
      <c r="A52" s="177">
        <v>2014</v>
      </c>
      <c r="B52" s="177" t="s">
        <v>138</v>
      </c>
      <c r="C52" s="177" t="s">
        <v>139</v>
      </c>
      <c r="D52" s="177" t="s">
        <v>462</v>
      </c>
      <c r="E52" s="177" t="s">
        <v>463</v>
      </c>
      <c r="F52" s="177" t="s">
        <v>464</v>
      </c>
      <c r="G52" s="177" t="s">
        <v>465</v>
      </c>
      <c r="H52" s="177" t="s">
        <v>37</v>
      </c>
      <c r="I52" s="177" t="s">
        <v>466</v>
      </c>
      <c r="J52" s="177" t="s">
        <v>467</v>
      </c>
      <c r="K52" s="177" t="s">
        <v>468</v>
      </c>
      <c r="L52" s="178">
        <v>119111.69</v>
      </c>
    </row>
    <row r="53" spans="1:12" ht="15">
      <c r="A53" s="177">
        <v>2014</v>
      </c>
      <c r="B53" s="177" t="s">
        <v>140</v>
      </c>
      <c r="C53" s="177" t="s">
        <v>141</v>
      </c>
      <c r="D53" s="177" t="s">
        <v>462</v>
      </c>
      <c r="E53" s="177" t="s">
        <v>463</v>
      </c>
      <c r="F53" s="177" t="s">
        <v>464</v>
      </c>
      <c r="G53" s="177" t="s">
        <v>465</v>
      </c>
      <c r="H53" s="177" t="s">
        <v>37</v>
      </c>
      <c r="I53" s="177" t="s">
        <v>466</v>
      </c>
      <c r="J53" s="177" t="s">
        <v>467</v>
      </c>
      <c r="K53" s="177" t="s">
        <v>468</v>
      </c>
      <c r="L53" s="178">
        <v>108590.63</v>
      </c>
    </row>
    <row r="54" spans="1:12" ht="15">
      <c r="A54" s="177">
        <v>2014</v>
      </c>
      <c r="B54" s="177" t="s">
        <v>142</v>
      </c>
      <c r="C54" s="177" t="s">
        <v>481</v>
      </c>
      <c r="D54" s="177" t="s">
        <v>462</v>
      </c>
      <c r="E54" s="177" t="s">
        <v>463</v>
      </c>
      <c r="F54" s="177" t="s">
        <v>464</v>
      </c>
      <c r="G54" s="177" t="s">
        <v>465</v>
      </c>
      <c r="H54" s="177" t="s">
        <v>37</v>
      </c>
      <c r="I54" s="177" t="s">
        <v>466</v>
      </c>
      <c r="J54" s="177" t="s">
        <v>467</v>
      </c>
      <c r="K54" s="177" t="s">
        <v>468</v>
      </c>
      <c r="L54" s="178">
        <v>21780.22</v>
      </c>
    </row>
    <row r="55" spans="1:12" ht="15">
      <c r="A55" s="177">
        <v>2014</v>
      </c>
      <c r="B55" s="177" t="s">
        <v>482</v>
      </c>
      <c r="C55" s="177" t="s">
        <v>145</v>
      </c>
      <c r="D55" s="177" t="s">
        <v>462</v>
      </c>
      <c r="E55" s="177" t="s">
        <v>463</v>
      </c>
      <c r="F55" s="177" t="s">
        <v>464</v>
      </c>
      <c r="G55" s="177" t="s">
        <v>465</v>
      </c>
      <c r="H55" s="177" t="s">
        <v>37</v>
      </c>
      <c r="I55" s="177" t="s">
        <v>466</v>
      </c>
      <c r="J55" s="177" t="s">
        <v>467</v>
      </c>
      <c r="K55" s="177" t="s">
        <v>468</v>
      </c>
      <c r="L55" s="178">
        <v>199001.52</v>
      </c>
    </row>
    <row r="56" spans="1:12" ht="15">
      <c r="A56" s="177">
        <v>2014</v>
      </c>
      <c r="B56" s="177" t="s">
        <v>146</v>
      </c>
      <c r="C56" s="177" t="s">
        <v>147</v>
      </c>
      <c r="D56" s="177" t="s">
        <v>462</v>
      </c>
      <c r="E56" s="177" t="s">
        <v>463</v>
      </c>
      <c r="F56" s="177" t="s">
        <v>464</v>
      </c>
      <c r="G56" s="177" t="s">
        <v>465</v>
      </c>
      <c r="H56" s="177" t="s">
        <v>37</v>
      </c>
      <c r="I56" s="177" t="s">
        <v>466</v>
      </c>
      <c r="J56" s="177" t="s">
        <v>467</v>
      </c>
      <c r="K56" s="177" t="s">
        <v>468</v>
      </c>
      <c r="L56" s="178">
        <v>710759.79</v>
      </c>
    </row>
    <row r="57" spans="1:12" ht="15">
      <c r="A57" s="177">
        <v>2014</v>
      </c>
      <c r="B57" s="177" t="s">
        <v>148</v>
      </c>
      <c r="C57" s="177" t="s">
        <v>149</v>
      </c>
      <c r="D57" s="177" t="s">
        <v>462</v>
      </c>
      <c r="E57" s="177" t="s">
        <v>463</v>
      </c>
      <c r="F57" s="177" t="s">
        <v>464</v>
      </c>
      <c r="G57" s="177" t="s">
        <v>465</v>
      </c>
      <c r="H57" s="177" t="s">
        <v>37</v>
      </c>
      <c r="I57" s="177" t="s">
        <v>466</v>
      </c>
      <c r="J57" s="177" t="s">
        <v>467</v>
      </c>
      <c r="K57" s="177" t="s">
        <v>468</v>
      </c>
      <c r="L57" s="178">
        <v>529749.33</v>
      </c>
    </row>
    <row r="58" spans="1:12" ht="15">
      <c r="A58" s="177">
        <v>2014</v>
      </c>
      <c r="B58" s="177" t="s">
        <v>150</v>
      </c>
      <c r="C58" s="177" t="s">
        <v>151</v>
      </c>
      <c r="D58" s="177" t="s">
        <v>462</v>
      </c>
      <c r="E58" s="177" t="s">
        <v>463</v>
      </c>
      <c r="F58" s="177" t="s">
        <v>464</v>
      </c>
      <c r="G58" s="177" t="s">
        <v>465</v>
      </c>
      <c r="H58" s="177" t="s">
        <v>37</v>
      </c>
      <c r="I58" s="177" t="s">
        <v>466</v>
      </c>
      <c r="J58" s="177" t="s">
        <v>467</v>
      </c>
      <c r="K58" s="177" t="s">
        <v>468</v>
      </c>
      <c r="L58" s="178">
        <v>545196.3</v>
      </c>
    </row>
    <row r="59" spans="1:12" ht="15">
      <c r="A59" s="177">
        <v>2014</v>
      </c>
      <c r="B59" s="177" t="s">
        <v>483</v>
      </c>
      <c r="C59" s="177" t="s">
        <v>153</v>
      </c>
      <c r="D59" s="177" t="s">
        <v>462</v>
      </c>
      <c r="E59" s="177" t="s">
        <v>463</v>
      </c>
      <c r="F59" s="177" t="s">
        <v>464</v>
      </c>
      <c r="G59" s="177" t="s">
        <v>465</v>
      </c>
      <c r="H59" s="177" t="s">
        <v>37</v>
      </c>
      <c r="I59" s="177" t="s">
        <v>466</v>
      </c>
      <c r="J59" s="177" t="s">
        <v>467</v>
      </c>
      <c r="K59" s="177" t="s">
        <v>468</v>
      </c>
      <c r="L59" s="178">
        <v>241748.36</v>
      </c>
    </row>
    <row r="60" spans="1:12" ht="15">
      <c r="A60" s="177">
        <v>2014</v>
      </c>
      <c r="B60" s="177" t="s">
        <v>484</v>
      </c>
      <c r="C60" s="177" t="s">
        <v>155</v>
      </c>
      <c r="D60" s="177" t="s">
        <v>462</v>
      </c>
      <c r="E60" s="177" t="s">
        <v>463</v>
      </c>
      <c r="F60" s="177" t="s">
        <v>464</v>
      </c>
      <c r="G60" s="177" t="s">
        <v>465</v>
      </c>
      <c r="H60" s="177" t="s">
        <v>37</v>
      </c>
      <c r="I60" s="177" t="s">
        <v>466</v>
      </c>
      <c r="J60" s="177" t="s">
        <v>467</v>
      </c>
      <c r="K60" s="177" t="s">
        <v>468</v>
      </c>
      <c r="L60" s="178">
        <v>82584.62</v>
      </c>
    </row>
    <row r="61" spans="1:12" ht="15">
      <c r="A61" s="177">
        <v>2014</v>
      </c>
      <c r="B61" s="177" t="s">
        <v>156</v>
      </c>
      <c r="C61" s="177" t="s">
        <v>157</v>
      </c>
      <c r="D61" s="177" t="s">
        <v>462</v>
      </c>
      <c r="E61" s="177" t="s">
        <v>463</v>
      </c>
      <c r="F61" s="177" t="s">
        <v>464</v>
      </c>
      <c r="G61" s="177" t="s">
        <v>465</v>
      </c>
      <c r="H61" s="177" t="s">
        <v>37</v>
      </c>
      <c r="I61" s="177" t="s">
        <v>466</v>
      </c>
      <c r="J61" s="177" t="s">
        <v>467</v>
      </c>
      <c r="K61" s="177" t="s">
        <v>468</v>
      </c>
      <c r="L61" s="178">
        <v>57132.23</v>
      </c>
    </row>
    <row r="62" spans="1:12" ht="15">
      <c r="A62" s="177">
        <v>2014</v>
      </c>
      <c r="B62" s="177" t="s">
        <v>158</v>
      </c>
      <c r="C62" s="177" t="s">
        <v>159</v>
      </c>
      <c r="D62" s="177" t="s">
        <v>462</v>
      </c>
      <c r="E62" s="177" t="s">
        <v>463</v>
      </c>
      <c r="F62" s="177" t="s">
        <v>464</v>
      </c>
      <c r="G62" s="177" t="s">
        <v>465</v>
      </c>
      <c r="H62" s="177" t="s">
        <v>37</v>
      </c>
      <c r="I62" s="177" t="s">
        <v>466</v>
      </c>
      <c r="J62" s="177" t="s">
        <v>467</v>
      </c>
      <c r="K62" s="177" t="s">
        <v>468</v>
      </c>
      <c r="L62" s="178">
        <v>72765.78</v>
      </c>
    </row>
    <row r="63" spans="1:12" ht="15">
      <c r="A63" s="177">
        <v>2014</v>
      </c>
      <c r="B63" s="177" t="s">
        <v>160</v>
      </c>
      <c r="C63" s="177" t="s">
        <v>161</v>
      </c>
      <c r="D63" s="177" t="s">
        <v>462</v>
      </c>
      <c r="E63" s="177" t="s">
        <v>463</v>
      </c>
      <c r="F63" s="177" t="s">
        <v>464</v>
      </c>
      <c r="G63" s="177" t="s">
        <v>465</v>
      </c>
      <c r="H63" s="177" t="s">
        <v>37</v>
      </c>
      <c r="I63" s="177" t="s">
        <v>466</v>
      </c>
      <c r="J63" s="177" t="s">
        <v>467</v>
      </c>
      <c r="K63" s="177" t="s">
        <v>468</v>
      </c>
      <c r="L63" s="178">
        <v>14648.86</v>
      </c>
    </row>
    <row r="64" spans="1:12" ht="15">
      <c r="A64" s="177">
        <v>2014</v>
      </c>
      <c r="B64" s="177" t="s">
        <v>162</v>
      </c>
      <c r="C64" s="177" t="s">
        <v>163</v>
      </c>
      <c r="D64" s="177" t="s">
        <v>462</v>
      </c>
      <c r="E64" s="177" t="s">
        <v>463</v>
      </c>
      <c r="F64" s="177" t="s">
        <v>464</v>
      </c>
      <c r="G64" s="177" t="s">
        <v>465</v>
      </c>
      <c r="H64" s="177" t="s">
        <v>37</v>
      </c>
      <c r="I64" s="177" t="s">
        <v>466</v>
      </c>
      <c r="J64" s="177" t="s">
        <v>467</v>
      </c>
      <c r="K64" s="177" t="s">
        <v>468</v>
      </c>
      <c r="L64" s="178">
        <v>96095.47</v>
      </c>
    </row>
    <row r="65" spans="1:12" ht="15">
      <c r="A65" s="177">
        <v>2014</v>
      </c>
      <c r="B65" s="177" t="s">
        <v>164</v>
      </c>
      <c r="C65" s="177" t="s">
        <v>165</v>
      </c>
      <c r="D65" s="177" t="s">
        <v>462</v>
      </c>
      <c r="E65" s="177" t="s">
        <v>463</v>
      </c>
      <c r="F65" s="177" t="s">
        <v>464</v>
      </c>
      <c r="G65" s="177" t="s">
        <v>465</v>
      </c>
      <c r="H65" s="177" t="s">
        <v>37</v>
      </c>
      <c r="I65" s="177" t="s">
        <v>466</v>
      </c>
      <c r="J65" s="177" t="s">
        <v>467</v>
      </c>
      <c r="K65" s="177" t="s">
        <v>468</v>
      </c>
      <c r="L65" s="178">
        <v>44022.02</v>
      </c>
    </row>
    <row r="66" spans="1:12" ht="15">
      <c r="A66" s="177">
        <v>2014</v>
      </c>
      <c r="B66" s="177" t="s">
        <v>166</v>
      </c>
      <c r="C66" s="177" t="s">
        <v>167</v>
      </c>
      <c r="D66" s="177" t="s">
        <v>462</v>
      </c>
      <c r="E66" s="177" t="s">
        <v>463</v>
      </c>
      <c r="F66" s="177" t="s">
        <v>464</v>
      </c>
      <c r="G66" s="177" t="s">
        <v>465</v>
      </c>
      <c r="H66" s="177" t="s">
        <v>37</v>
      </c>
      <c r="I66" s="177" t="s">
        <v>466</v>
      </c>
      <c r="J66" s="177" t="s">
        <v>467</v>
      </c>
      <c r="K66" s="177" t="s">
        <v>468</v>
      </c>
      <c r="L66" s="177">
        <v>0</v>
      </c>
    </row>
    <row r="67" spans="1:12" ht="15">
      <c r="A67" s="177">
        <v>2014</v>
      </c>
      <c r="B67" s="177" t="s">
        <v>37</v>
      </c>
      <c r="C67" s="177" t="s">
        <v>466</v>
      </c>
      <c r="D67" s="177" t="s">
        <v>462</v>
      </c>
      <c r="E67" s="177" t="s">
        <v>463</v>
      </c>
      <c r="F67" s="177" t="s">
        <v>464</v>
      </c>
      <c r="G67" s="177" t="s">
        <v>465</v>
      </c>
      <c r="H67" s="177" t="s">
        <v>37</v>
      </c>
      <c r="I67" s="177" t="s">
        <v>466</v>
      </c>
      <c r="J67" s="177" t="s">
        <v>467</v>
      </c>
      <c r="K67" s="177" t="s">
        <v>468</v>
      </c>
      <c r="L67" s="178">
        <v>10554316.6</v>
      </c>
    </row>
    <row r="68" spans="1:12" ht="15">
      <c r="A68" s="177">
        <v>2015</v>
      </c>
      <c r="B68" s="177" t="s">
        <v>40</v>
      </c>
      <c r="C68" s="177" t="s">
        <v>41</v>
      </c>
      <c r="D68" s="177" t="s">
        <v>462</v>
      </c>
      <c r="E68" s="177" t="s">
        <v>463</v>
      </c>
      <c r="F68" s="177" t="s">
        <v>464</v>
      </c>
      <c r="G68" s="177" t="s">
        <v>465</v>
      </c>
      <c r="H68" s="177" t="s">
        <v>37</v>
      </c>
      <c r="I68" s="177" t="s">
        <v>466</v>
      </c>
      <c r="J68" s="177" t="s">
        <v>467</v>
      </c>
      <c r="K68" s="177" t="s">
        <v>468</v>
      </c>
      <c r="L68" s="178">
        <v>168182.38</v>
      </c>
    </row>
    <row r="69" spans="1:12" ht="15">
      <c r="A69" s="177">
        <v>2015</v>
      </c>
      <c r="B69" s="177" t="s">
        <v>42</v>
      </c>
      <c r="C69" s="177" t="s">
        <v>43</v>
      </c>
      <c r="D69" s="177" t="s">
        <v>462</v>
      </c>
      <c r="E69" s="177" t="s">
        <v>463</v>
      </c>
      <c r="F69" s="177" t="s">
        <v>464</v>
      </c>
      <c r="G69" s="177" t="s">
        <v>465</v>
      </c>
      <c r="H69" s="177" t="s">
        <v>37</v>
      </c>
      <c r="I69" s="177" t="s">
        <v>466</v>
      </c>
      <c r="J69" s="177" t="s">
        <v>467</v>
      </c>
      <c r="K69" s="177" t="s">
        <v>468</v>
      </c>
      <c r="L69" s="178">
        <v>24589.85</v>
      </c>
    </row>
    <row r="70" spans="1:12" ht="15">
      <c r="A70" s="177">
        <v>2015</v>
      </c>
      <c r="B70" s="177" t="s">
        <v>44</v>
      </c>
      <c r="C70" s="177" t="s">
        <v>45</v>
      </c>
      <c r="D70" s="177" t="s">
        <v>462</v>
      </c>
      <c r="E70" s="177" t="s">
        <v>463</v>
      </c>
      <c r="F70" s="177" t="s">
        <v>464</v>
      </c>
      <c r="G70" s="177" t="s">
        <v>465</v>
      </c>
      <c r="H70" s="177" t="s">
        <v>37</v>
      </c>
      <c r="I70" s="177" t="s">
        <v>466</v>
      </c>
      <c r="J70" s="177" t="s">
        <v>467</v>
      </c>
      <c r="K70" s="177" t="s">
        <v>468</v>
      </c>
      <c r="L70" s="178">
        <v>5933.43</v>
      </c>
    </row>
    <row r="71" spans="1:12" ht="15">
      <c r="A71" s="177">
        <v>2015</v>
      </c>
      <c r="B71" s="177" t="s">
        <v>46</v>
      </c>
      <c r="C71" s="177" t="s">
        <v>47</v>
      </c>
      <c r="D71" s="177" t="s">
        <v>462</v>
      </c>
      <c r="E71" s="177" t="s">
        <v>463</v>
      </c>
      <c r="F71" s="177" t="s">
        <v>464</v>
      </c>
      <c r="G71" s="177" t="s">
        <v>465</v>
      </c>
      <c r="H71" s="177" t="s">
        <v>37</v>
      </c>
      <c r="I71" s="177" t="s">
        <v>466</v>
      </c>
      <c r="J71" s="177" t="s">
        <v>467</v>
      </c>
      <c r="K71" s="177" t="s">
        <v>468</v>
      </c>
      <c r="L71" s="178">
        <v>45192.55</v>
      </c>
    </row>
    <row r="72" spans="1:12" ht="15">
      <c r="A72" s="177">
        <v>2015</v>
      </c>
      <c r="B72" s="177" t="s">
        <v>469</v>
      </c>
      <c r="C72" s="177" t="s">
        <v>49</v>
      </c>
      <c r="D72" s="177" t="s">
        <v>462</v>
      </c>
      <c r="E72" s="177" t="s">
        <v>463</v>
      </c>
      <c r="F72" s="177" t="s">
        <v>464</v>
      </c>
      <c r="G72" s="177" t="s">
        <v>465</v>
      </c>
      <c r="H72" s="177" t="s">
        <v>37</v>
      </c>
      <c r="I72" s="177" t="s">
        <v>466</v>
      </c>
      <c r="J72" s="177" t="s">
        <v>467</v>
      </c>
      <c r="K72" s="177" t="s">
        <v>468</v>
      </c>
      <c r="L72" s="178">
        <v>228865.65</v>
      </c>
    </row>
    <row r="73" spans="1:12" ht="15">
      <c r="A73" s="177">
        <v>2015</v>
      </c>
      <c r="B73" s="177" t="s">
        <v>470</v>
      </c>
      <c r="C73" s="177" t="s">
        <v>51</v>
      </c>
      <c r="D73" s="177" t="s">
        <v>462</v>
      </c>
      <c r="E73" s="177" t="s">
        <v>463</v>
      </c>
      <c r="F73" s="177" t="s">
        <v>464</v>
      </c>
      <c r="G73" s="177" t="s">
        <v>465</v>
      </c>
      <c r="H73" s="177" t="s">
        <v>37</v>
      </c>
      <c r="I73" s="177" t="s">
        <v>466</v>
      </c>
      <c r="J73" s="177" t="s">
        <v>467</v>
      </c>
      <c r="K73" s="177" t="s">
        <v>468</v>
      </c>
      <c r="L73" s="178">
        <v>64430.93</v>
      </c>
    </row>
    <row r="74" spans="1:12" ht="15">
      <c r="A74" s="177">
        <v>2015</v>
      </c>
      <c r="B74" s="177" t="s">
        <v>52</v>
      </c>
      <c r="C74" s="177" t="s">
        <v>53</v>
      </c>
      <c r="D74" s="177" t="s">
        <v>462</v>
      </c>
      <c r="E74" s="177" t="s">
        <v>463</v>
      </c>
      <c r="F74" s="177" t="s">
        <v>464</v>
      </c>
      <c r="G74" s="177" t="s">
        <v>465</v>
      </c>
      <c r="H74" s="177" t="s">
        <v>37</v>
      </c>
      <c r="I74" s="177" t="s">
        <v>466</v>
      </c>
      <c r="J74" s="177" t="s">
        <v>467</v>
      </c>
      <c r="K74" s="177" t="s">
        <v>468</v>
      </c>
      <c r="L74" s="178">
        <v>33259.6</v>
      </c>
    </row>
    <row r="75" spans="1:12" ht="15">
      <c r="A75" s="177">
        <v>2015</v>
      </c>
      <c r="B75" s="177" t="s">
        <v>54</v>
      </c>
      <c r="C75" s="177" t="s">
        <v>55</v>
      </c>
      <c r="D75" s="177" t="s">
        <v>462</v>
      </c>
      <c r="E75" s="177" t="s">
        <v>463</v>
      </c>
      <c r="F75" s="177" t="s">
        <v>464</v>
      </c>
      <c r="G75" s="177" t="s">
        <v>465</v>
      </c>
      <c r="H75" s="177" t="s">
        <v>37</v>
      </c>
      <c r="I75" s="177" t="s">
        <v>466</v>
      </c>
      <c r="J75" s="177" t="s">
        <v>467</v>
      </c>
      <c r="K75" s="177" t="s">
        <v>468</v>
      </c>
      <c r="L75" s="178">
        <v>41922.75</v>
      </c>
    </row>
    <row r="76" spans="1:12" ht="15">
      <c r="A76" s="177">
        <v>2015</v>
      </c>
      <c r="B76" s="177" t="s">
        <v>56</v>
      </c>
      <c r="C76" s="177" t="s">
        <v>57</v>
      </c>
      <c r="D76" s="177" t="s">
        <v>462</v>
      </c>
      <c r="E76" s="177" t="s">
        <v>463</v>
      </c>
      <c r="F76" s="177" t="s">
        <v>464</v>
      </c>
      <c r="G76" s="177" t="s">
        <v>465</v>
      </c>
      <c r="H76" s="177" t="s">
        <v>37</v>
      </c>
      <c r="I76" s="177" t="s">
        <v>466</v>
      </c>
      <c r="J76" s="177" t="s">
        <v>467</v>
      </c>
      <c r="K76" s="177" t="s">
        <v>468</v>
      </c>
      <c r="L76" s="178">
        <v>27386.27</v>
      </c>
    </row>
    <row r="77" spans="1:12" ht="15">
      <c r="A77" s="177">
        <v>2015</v>
      </c>
      <c r="B77" s="177" t="s">
        <v>58</v>
      </c>
      <c r="C77" s="177" t="s">
        <v>59</v>
      </c>
      <c r="D77" s="177" t="s">
        <v>462</v>
      </c>
      <c r="E77" s="177" t="s">
        <v>463</v>
      </c>
      <c r="F77" s="177" t="s">
        <v>464</v>
      </c>
      <c r="G77" s="177" t="s">
        <v>465</v>
      </c>
      <c r="H77" s="177" t="s">
        <v>37</v>
      </c>
      <c r="I77" s="177" t="s">
        <v>466</v>
      </c>
      <c r="J77" s="177" t="s">
        <v>467</v>
      </c>
      <c r="K77" s="177" t="s">
        <v>468</v>
      </c>
      <c r="L77" s="178">
        <v>28413.71</v>
      </c>
    </row>
    <row r="78" spans="1:12" ht="15">
      <c r="A78" s="177">
        <v>2015</v>
      </c>
      <c r="B78" s="177" t="s">
        <v>60</v>
      </c>
      <c r="C78" s="177" t="s">
        <v>61</v>
      </c>
      <c r="D78" s="177" t="s">
        <v>462</v>
      </c>
      <c r="E78" s="177" t="s">
        <v>463</v>
      </c>
      <c r="F78" s="177" t="s">
        <v>464</v>
      </c>
      <c r="G78" s="177" t="s">
        <v>465</v>
      </c>
      <c r="H78" s="177" t="s">
        <v>37</v>
      </c>
      <c r="I78" s="177" t="s">
        <v>466</v>
      </c>
      <c r="J78" s="177" t="s">
        <v>467</v>
      </c>
      <c r="K78" s="177" t="s">
        <v>468</v>
      </c>
      <c r="L78" s="178">
        <v>133317.64</v>
      </c>
    </row>
    <row r="79" spans="1:12" ht="15">
      <c r="A79" s="177">
        <v>2015</v>
      </c>
      <c r="B79" s="177" t="s">
        <v>62</v>
      </c>
      <c r="C79" s="177" t="s">
        <v>63</v>
      </c>
      <c r="D79" s="177" t="s">
        <v>462</v>
      </c>
      <c r="E79" s="177" t="s">
        <v>463</v>
      </c>
      <c r="F79" s="177" t="s">
        <v>464</v>
      </c>
      <c r="G79" s="177" t="s">
        <v>465</v>
      </c>
      <c r="H79" s="177" t="s">
        <v>37</v>
      </c>
      <c r="I79" s="177" t="s">
        <v>466</v>
      </c>
      <c r="J79" s="177" t="s">
        <v>467</v>
      </c>
      <c r="K79" s="177" t="s">
        <v>468</v>
      </c>
      <c r="L79" s="178">
        <v>99695.74</v>
      </c>
    </row>
    <row r="80" spans="1:12" ht="15">
      <c r="A80" s="177">
        <v>2015</v>
      </c>
      <c r="B80" s="177" t="s">
        <v>64</v>
      </c>
      <c r="C80" s="177" t="s">
        <v>65</v>
      </c>
      <c r="D80" s="177" t="s">
        <v>462</v>
      </c>
      <c r="E80" s="177" t="s">
        <v>463</v>
      </c>
      <c r="F80" s="177" t="s">
        <v>464</v>
      </c>
      <c r="G80" s="177" t="s">
        <v>465</v>
      </c>
      <c r="H80" s="177" t="s">
        <v>37</v>
      </c>
      <c r="I80" s="177" t="s">
        <v>466</v>
      </c>
      <c r="J80" s="177" t="s">
        <v>467</v>
      </c>
      <c r="K80" s="177" t="s">
        <v>468</v>
      </c>
      <c r="L80" s="178">
        <v>85356.81</v>
      </c>
    </row>
    <row r="81" spans="1:12" ht="15">
      <c r="A81" s="177">
        <v>2015</v>
      </c>
      <c r="B81" s="177" t="s">
        <v>66</v>
      </c>
      <c r="C81" s="177" t="s">
        <v>67</v>
      </c>
      <c r="D81" s="177" t="s">
        <v>462</v>
      </c>
      <c r="E81" s="177" t="s">
        <v>463</v>
      </c>
      <c r="F81" s="177" t="s">
        <v>464</v>
      </c>
      <c r="G81" s="177" t="s">
        <v>465</v>
      </c>
      <c r="H81" s="177" t="s">
        <v>37</v>
      </c>
      <c r="I81" s="177" t="s">
        <v>466</v>
      </c>
      <c r="J81" s="177" t="s">
        <v>467</v>
      </c>
      <c r="K81" s="177" t="s">
        <v>468</v>
      </c>
      <c r="L81" s="178">
        <v>61855.1</v>
      </c>
    </row>
    <row r="82" spans="1:12" ht="15">
      <c r="A82" s="177">
        <v>2015</v>
      </c>
      <c r="B82" s="177" t="s">
        <v>68</v>
      </c>
      <c r="C82" s="177" t="s">
        <v>69</v>
      </c>
      <c r="D82" s="177" t="s">
        <v>462</v>
      </c>
      <c r="E82" s="177" t="s">
        <v>463</v>
      </c>
      <c r="F82" s="177" t="s">
        <v>464</v>
      </c>
      <c r="G82" s="177" t="s">
        <v>465</v>
      </c>
      <c r="H82" s="177" t="s">
        <v>37</v>
      </c>
      <c r="I82" s="177" t="s">
        <v>466</v>
      </c>
      <c r="J82" s="177" t="s">
        <v>467</v>
      </c>
      <c r="K82" s="177" t="s">
        <v>468</v>
      </c>
      <c r="L82" s="178">
        <v>64212.85</v>
      </c>
    </row>
    <row r="83" spans="1:12" ht="15">
      <c r="A83" s="177">
        <v>2015</v>
      </c>
      <c r="B83" s="177" t="s">
        <v>70</v>
      </c>
      <c r="C83" s="177" t="s">
        <v>71</v>
      </c>
      <c r="D83" s="177" t="s">
        <v>462</v>
      </c>
      <c r="E83" s="177" t="s">
        <v>463</v>
      </c>
      <c r="F83" s="177" t="s">
        <v>464</v>
      </c>
      <c r="G83" s="177" t="s">
        <v>465</v>
      </c>
      <c r="H83" s="177" t="s">
        <v>37</v>
      </c>
      <c r="I83" s="177" t="s">
        <v>466</v>
      </c>
      <c r="J83" s="177" t="s">
        <v>467</v>
      </c>
      <c r="K83" s="177" t="s">
        <v>468</v>
      </c>
      <c r="L83" s="178">
        <v>163357.19</v>
      </c>
    </row>
    <row r="84" spans="1:12" ht="15">
      <c r="A84" s="177">
        <v>2015</v>
      </c>
      <c r="B84" s="177" t="s">
        <v>72</v>
      </c>
      <c r="C84" s="177" t="s">
        <v>73</v>
      </c>
      <c r="D84" s="177" t="s">
        <v>462</v>
      </c>
      <c r="E84" s="177" t="s">
        <v>463</v>
      </c>
      <c r="F84" s="177" t="s">
        <v>464</v>
      </c>
      <c r="G84" s="177" t="s">
        <v>465</v>
      </c>
      <c r="H84" s="177" t="s">
        <v>37</v>
      </c>
      <c r="I84" s="177" t="s">
        <v>466</v>
      </c>
      <c r="J84" s="177" t="s">
        <v>467</v>
      </c>
      <c r="K84" s="177" t="s">
        <v>468</v>
      </c>
      <c r="L84" s="178">
        <v>134775.89</v>
      </c>
    </row>
    <row r="85" spans="1:12" ht="15">
      <c r="A85" s="177">
        <v>2015</v>
      </c>
      <c r="B85" s="177" t="s">
        <v>74</v>
      </c>
      <c r="C85" s="177" t="s">
        <v>75</v>
      </c>
      <c r="D85" s="177" t="s">
        <v>462</v>
      </c>
      <c r="E85" s="177" t="s">
        <v>463</v>
      </c>
      <c r="F85" s="177" t="s">
        <v>464</v>
      </c>
      <c r="G85" s="177" t="s">
        <v>465</v>
      </c>
      <c r="H85" s="177" t="s">
        <v>37</v>
      </c>
      <c r="I85" s="177" t="s">
        <v>466</v>
      </c>
      <c r="J85" s="177" t="s">
        <v>467</v>
      </c>
      <c r="K85" s="177" t="s">
        <v>468</v>
      </c>
      <c r="L85" s="178">
        <v>90624.08</v>
      </c>
    </row>
    <row r="86" spans="1:12" ht="15">
      <c r="A86" s="177">
        <v>2015</v>
      </c>
      <c r="B86" s="177" t="s">
        <v>76</v>
      </c>
      <c r="C86" s="177" t="s">
        <v>77</v>
      </c>
      <c r="D86" s="177" t="s">
        <v>462</v>
      </c>
      <c r="E86" s="177" t="s">
        <v>463</v>
      </c>
      <c r="F86" s="177" t="s">
        <v>464</v>
      </c>
      <c r="G86" s="177" t="s">
        <v>465</v>
      </c>
      <c r="H86" s="177" t="s">
        <v>37</v>
      </c>
      <c r="I86" s="177" t="s">
        <v>466</v>
      </c>
      <c r="J86" s="177" t="s">
        <v>467</v>
      </c>
      <c r="K86" s="177" t="s">
        <v>468</v>
      </c>
      <c r="L86" s="178">
        <v>203482.37</v>
      </c>
    </row>
    <row r="87" spans="1:12" ht="15">
      <c r="A87" s="177">
        <v>2015</v>
      </c>
      <c r="B87" s="177" t="s">
        <v>78</v>
      </c>
      <c r="C87" s="177" t="s">
        <v>79</v>
      </c>
      <c r="D87" s="177" t="s">
        <v>462</v>
      </c>
      <c r="E87" s="177" t="s">
        <v>463</v>
      </c>
      <c r="F87" s="177" t="s">
        <v>464</v>
      </c>
      <c r="G87" s="177" t="s">
        <v>465</v>
      </c>
      <c r="H87" s="177" t="s">
        <v>37</v>
      </c>
      <c r="I87" s="177" t="s">
        <v>466</v>
      </c>
      <c r="J87" s="177" t="s">
        <v>467</v>
      </c>
      <c r="K87" s="177" t="s">
        <v>468</v>
      </c>
      <c r="L87" s="178">
        <v>203367.36</v>
      </c>
    </row>
    <row r="88" spans="1:12" ht="15">
      <c r="A88" s="177">
        <v>2015</v>
      </c>
      <c r="B88" s="177" t="s">
        <v>80</v>
      </c>
      <c r="C88" s="177" t="s">
        <v>81</v>
      </c>
      <c r="D88" s="177" t="s">
        <v>462</v>
      </c>
      <c r="E88" s="177" t="s">
        <v>463</v>
      </c>
      <c r="F88" s="177" t="s">
        <v>464</v>
      </c>
      <c r="G88" s="177" t="s">
        <v>465</v>
      </c>
      <c r="H88" s="177" t="s">
        <v>37</v>
      </c>
      <c r="I88" s="177" t="s">
        <v>466</v>
      </c>
      <c r="J88" s="177" t="s">
        <v>467</v>
      </c>
      <c r="K88" s="177" t="s">
        <v>468</v>
      </c>
      <c r="L88" s="178">
        <v>51193.79</v>
      </c>
    </row>
    <row r="89" spans="1:12" ht="15">
      <c r="A89" s="177">
        <v>2015</v>
      </c>
      <c r="B89" s="177" t="s">
        <v>471</v>
      </c>
      <c r="C89" s="177" t="s">
        <v>83</v>
      </c>
      <c r="D89" s="177" t="s">
        <v>462</v>
      </c>
      <c r="E89" s="177" t="s">
        <v>463</v>
      </c>
      <c r="F89" s="177" t="s">
        <v>464</v>
      </c>
      <c r="G89" s="177" t="s">
        <v>465</v>
      </c>
      <c r="H89" s="177" t="s">
        <v>37</v>
      </c>
      <c r="I89" s="177" t="s">
        <v>466</v>
      </c>
      <c r="J89" s="177" t="s">
        <v>467</v>
      </c>
      <c r="K89" s="177" t="s">
        <v>468</v>
      </c>
      <c r="L89" s="178">
        <v>78154.01</v>
      </c>
    </row>
    <row r="90" spans="1:12" ht="15">
      <c r="A90" s="177">
        <v>2015</v>
      </c>
      <c r="B90" s="177" t="s">
        <v>84</v>
      </c>
      <c r="C90" s="177" t="s">
        <v>85</v>
      </c>
      <c r="D90" s="177" t="s">
        <v>462</v>
      </c>
      <c r="E90" s="177" t="s">
        <v>463</v>
      </c>
      <c r="F90" s="177" t="s">
        <v>464</v>
      </c>
      <c r="G90" s="177" t="s">
        <v>465</v>
      </c>
      <c r="H90" s="177" t="s">
        <v>37</v>
      </c>
      <c r="I90" s="177" t="s">
        <v>466</v>
      </c>
      <c r="J90" s="177" t="s">
        <v>467</v>
      </c>
      <c r="K90" s="177" t="s">
        <v>468</v>
      </c>
      <c r="L90" s="178">
        <v>74163.72</v>
      </c>
    </row>
    <row r="91" spans="1:12" ht="15">
      <c r="A91" s="177">
        <v>2015</v>
      </c>
      <c r="B91" s="177" t="s">
        <v>86</v>
      </c>
      <c r="C91" s="177" t="s">
        <v>87</v>
      </c>
      <c r="D91" s="177" t="s">
        <v>462</v>
      </c>
      <c r="E91" s="177" t="s">
        <v>463</v>
      </c>
      <c r="F91" s="177" t="s">
        <v>464</v>
      </c>
      <c r="G91" s="177" t="s">
        <v>465</v>
      </c>
      <c r="H91" s="177" t="s">
        <v>37</v>
      </c>
      <c r="I91" s="177" t="s">
        <v>466</v>
      </c>
      <c r="J91" s="177" t="s">
        <v>467</v>
      </c>
      <c r="K91" s="177" t="s">
        <v>468</v>
      </c>
      <c r="L91" s="178">
        <v>208030.37</v>
      </c>
    </row>
    <row r="92" spans="1:12" ht="15">
      <c r="A92" s="177">
        <v>2015</v>
      </c>
      <c r="B92" s="177" t="s">
        <v>88</v>
      </c>
      <c r="C92" s="177" t="s">
        <v>89</v>
      </c>
      <c r="D92" s="177" t="s">
        <v>462</v>
      </c>
      <c r="E92" s="177" t="s">
        <v>463</v>
      </c>
      <c r="F92" s="177" t="s">
        <v>464</v>
      </c>
      <c r="G92" s="177" t="s">
        <v>465</v>
      </c>
      <c r="H92" s="177" t="s">
        <v>37</v>
      </c>
      <c r="I92" s="177" t="s">
        <v>466</v>
      </c>
      <c r="J92" s="177" t="s">
        <v>467</v>
      </c>
      <c r="K92" s="177" t="s">
        <v>468</v>
      </c>
      <c r="L92" s="178">
        <v>27648.65</v>
      </c>
    </row>
    <row r="93" spans="1:12" ht="15">
      <c r="A93" s="177">
        <v>2015</v>
      </c>
      <c r="B93" s="177" t="s">
        <v>472</v>
      </c>
      <c r="C93" s="177" t="s">
        <v>91</v>
      </c>
      <c r="D93" s="177" t="s">
        <v>462</v>
      </c>
      <c r="E93" s="177" t="s">
        <v>463</v>
      </c>
      <c r="F93" s="177" t="s">
        <v>464</v>
      </c>
      <c r="G93" s="177" t="s">
        <v>465</v>
      </c>
      <c r="H93" s="177" t="s">
        <v>37</v>
      </c>
      <c r="I93" s="177" t="s">
        <v>466</v>
      </c>
      <c r="J93" s="177" t="s">
        <v>467</v>
      </c>
      <c r="K93" s="177" t="s">
        <v>468</v>
      </c>
      <c r="L93" s="178">
        <v>75622.23</v>
      </c>
    </row>
    <row r="94" spans="1:12" ht="15">
      <c r="A94" s="177">
        <v>2015</v>
      </c>
      <c r="B94" s="177" t="s">
        <v>92</v>
      </c>
      <c r="C94" s="177" t="s">
        <v>93</v>
      </c>
      <c r="D94" s="177" t="s">
        <v>462</v>
      </c>
      <c r="E94" s="177" t="s">
        <v>463</v>
      </c>
      <c r="F94" s="177" t="s">
        <v>464</v>
      </c>
      <c r="G94" s="177" t="s">
        <v>465</v>
      </c>
      <c r="H94" s="177" t="s">
        <v>37</v>
      </c>
      <c r="I94" s="177" t="s">
        <v>466</v>
      </c>
      <c r="J94" s="177" t="s">
        <v>467</v>
      </c>
      <c r="K94" s="177" t="s">
        <v>468</v>
      </c>
      <c r="L94" s="178">
        <v>553718.05</v>
      </c>
    </row>
    <row r="95" spans="1:12" ht="15">
      <c r="A95" s="177">
        <v>2015</v>
      </c>
      <c r="B95" s="177" t="s">
        <v>94</v>
      </c>
      <c r="C95" s="177" t="s">
        <v>95</v>
      </c>
      <c r="D95" s="177" t="s">
        <v>462</v>
      </c>
      <c r="E95" s="177" t="s">
        <v>463</v>
      </c>
      <c r="F95" s="177" t="s">
        <v>464</v>
      </c>
      <c r="G95" s="177" t="s">
        <v>465</v>
      </c>
      <c r="H95" s="177" t="s">
        <v>37</v>
      </c>
      <c r="I95" s="177" t="s">
        <v>466</v>
      </c>
      <c r="J95" s="177" t="s">
        <v>467</v>
      </c>
      <c r="K95" s="177" t="s">
        <v>468</v>
      </c>
      <c r="L95" s="178">
        <v>160404.57</v>
      </c>
    </row>
    <row r="96" spans="1:12" ht="15">
      <c r="A96" s="177">
        <v>2015</v>
      </c>
      <c r="B96" s="177" t="s">
        <v>96</v>
      </c>
      <c r="C96" s="177" t="s">
        <v>97</v>
      </c>
      <c r="D96" s="177" t="s">
        <v>462</v>
      </c>
      <c r="E96" s="177" t="s">
        <v>463</v>
      </c>
      <c r="F96" s="177" t="s">
        <v>464</v>
      </c>
      <c r="G96" s="177" t="s">
        <v>465</v>
      </c>
      <c r="H96" s="177" t="s">
        <v>37</v>
      </c>
      <c r="I96" s="177" t="s">
        <v>466</v>
      </c>
      <c r="J96" s="177" t="s">
        <v>467</v>
      </c>
      <c r="K96" s="177" t="s">
        <v>468</v>
      </c>
      <c r="L96" s="178">
        <v>600237.11</v>
      </c>
    </row>
    <row r="97" spans="1:12" ht="15">
      <c r="A97" s="177">
        <v>2015</v>
      </c>
      <c r="B97" s="177" t="s">
        <v>98</v>
      </c>
      <c r="C97" s="177" t="s">
        <v>99</v>
      </c>
      <c r="D97" s="177" t="s">
        <v>462</v>
      </c>
      <c r="E97" s="177" t="s">
        <v>463</v>
      </c>
      <c r="F97" s="177" t="s">
        <v>464</v>
      </c>
      <c r="G97" s="177" t="s">
        <v>465</v>
      </c>
      <c r="H97" s="177" t="s">
        <v>37</v>
      </c>
      <c r="I97" s="177" t="s">
        <v>466</v>
      </c>
      <c r="J97" s="177" t="s">
        <v>467</v>
      </c>
      <c r="K97" s="177" t="s">
        <v>468</v>
      </c>
      <c r="L97" s="178">
        <v>471714.02</v>
      </c>
    </row>
    <row r="98" spans="1:12" ht="15">
      <c r="A98" s="177">
        <v>2015</v>
      </c>
      <c r="B98" s="177" t="s">
        <v>100</v>
      </c>
      <c r="C98" s="177" t="s">
        <v>101</v>
      </c>
      <c r="D98" s="177" t="s">
        <v>462</v>
      </c>
      <c r="E98" s="177" t="s">
        <v>463</v>
      </c>
      <c r="F98" s="177" t="s">
        <v>464</v>
      </c>
      <c r="G98" s="177" t="s">
        <v>465</v>
      </c>
      <c r="H98" s="177" t="s">
        <v>37</v>
      </c>
      <c r="I98" s="177" t="s">
        <v>466</v>
      </c>
      <c r="J98" s="177" t="s">
        <v>467</v>
      </c>
      <c r="K98" s="177" t="s">
        <v>468</v>
      </c>
      <c r="L98" s="178">
        <v>255013.4</v>
      </c>
    </row>
    <row r="99" spans="1:12" ht="15">
      <c r="A99" s="177">
        <v>2015</v>
      </c>
      <c r="B99" s="177" t="s">
        <v>102</v>
      </c>
      <c r="C99" s="177" t="s">
        <v>103</v>
      </c>
      <c r="D99" s="177" t="s">
        <v>462</v>
      </c>
      <c r="E99" s="177" t="s">
        <v>463</v>
      </c>
      <c r="F99" s="177" t="s">
        <v>464</v>
      </c>
      <c r="G99" s="177" t="s">
        <v>465</v>
      </c>
      <c r="H99" s="177" t="s">
        <v>37</v>
      </c>
      <c r="I99" s="177" t="s">
        <v>466</v>
      </c>
      <c r="J99" s="177" t="s">
        <v>467</v>
      </c>
      <c r="K99" s="177" t="s">
        <v>468</v>
      </c>
      <c r="L99" s="178">
        <v>30817.15</v>
      </c>
    </row>
    <row r="100" spans="1:12" ht="15">
      <c r="A100" s="177">
        <v>2015</v>
      </c>
      <c r="B100" s="177" t="s">
        <v>104</v>
      </c>
      <c r="C100" s="177" t="s">
        <v>105</v>
      </c>
      <c r="D100" s="177" t="s">
        <v>462</v>
      </c>
      <c r="E100" s="177" t="s">
        <v>463</v>
      </c>
      <c r="F100" s="177" t="s">
        <v>464</v>
      </c>
      <c r="G100" s="177" t="s">
        <v>465</v>
      </c>
      <c r="H100" s="177" t="s">
        <v>37</v>
      </c>
      <c r="I100" s="177" t="s">
        <v>466</v>
      </c>
      <c r="J100" s="177" t="s">
        <v>467</v>
      </c>
      <c r="K100" s="177" t="s">
        <v>468</v>
      </c>
      <c r="L100" s="178">
        <v>31501.81</v>
      </c>
    </row>
    <row r="101" spans="1:12" ht="15">
      <c r="A101" s="177">
        <v>2015</v>
      </c>
      <c r="B101" s="177" t="s">
        <v>106</v>
      </c>
      <c r="C101" s="177" t="s">
        <v>107</v>
      </c>
      <c r="D101" s="177" t="s">
        <v>462</v>
      </c>
      <c r="E101" s="177" t="s">
        <v>463</v>
      </c>
      <c r="F101" s="177" t="s">
        <v>464</v>
      </c>
      <c r="G101" s="177" t="s">
        <v>465</v>
      </c>
      <c r="H101" s="177" t="s">
        <v>37</v>
      </c>
      <c r="I101" s="177" t="s">
        <v>466</v>
      </c>
      <c r="J101" s="177" t="s">
        <v>467</v>
      </c>
      <c r="K101" s="177" t="s">
        <v>468</v>
      </c>
      <c r="L101" s="178">
        <v>193149.11</v>
      </c>
    </row>
    <row r="102" spans="1:12" ht="15">
      <c r="A102" s="177">
        <v>2015</v>
      </c>
      <c r="B102" s="177" t="s">
        <v>108</v>
      </c>
      <c r="C102" s="177" t="s">
        <v>109</v>
      </c>
      <c r="D102" s="177" t="s">
        <v>462</v>
      </c>
      <c r="E102" s="177" t="s">
        <v>463</v>
      </c>
      <c r="F102" s="177" t="s">
        <v>464</v>
      </c>
      <c r="G102" s="177" t="s">
        <v>465</v>
      </c>
      <c r="H102" s="177" t="s">
        <v>37</v>
      </c>
      <c r="I102" s="177" t="s">
        <v>466</v>
      </c>
      <c r="J102" s="177" t="s">
        <v>467</v>
      </c>
      <c r="K102" s="177" t="s">
        <v>468</v>
      </c>
      <c r="L102" s="178">
        <v>43963.52</v>
      </c>
    </row>
    <row r="103" spans="1:12" ht="15">
      <c r="A103" s="177">
        <v>2015</v>
      </c>
      <c r="B103" s="177" t="s">
        <v>110</v>
      </c>
      <c r="C103" s="177" t="s">
        <v>111</v>
      </c>
      <c r="D103" s="177" t="s">
        <v>462</v>
      </c>
      <c r="E103" s="177" t="s">
        <v>463</v>
      </c>
      <c r="F103" s="177" t="s">
        <v>464</v>
      </c>
      <c r="G103" s="177" t="s">
        <v>465</v>
      </c>
      <c r="H103" s="177" t="s">
        <v>37</v>
      </c>
      <c r="I103" s="177" t="s">
        <v>466</v>
      </c>
      <c r="J103" s="177" t="s">
        <v>467</v>
      </c>
      <c r="K103" s="177" t="s">
        <v>468</v>
      </c>
      <c r="L103" s="178">
        <v>297824.5</v>
      </c>
    </row>
    <row r="104" spans="1:12" ht="15">
      <c r="A104" s="177">
        <v>2015</v>
      </c>
      <c r="B104" s="177" t="s">
        <v>112</v>
      </c>
      <c r="C104" s="177" t="s">
        <v>113</v>
      </c>
      <c r="D104" s="177" t="s">
        <v>462</v>
      </c>
      <c r="E104" s="177" t="s">
        <v>463</v>
      </c>
      <c r="F104" s="177" t="s">
        <v>464</v>
      </c>
      <c r="G104" s="177" t="s">
        <v>465</v>
      </c>
      <c r="H104" s="177" t="s">
        <v>37</v>
      </c>
      <c r="I104" s="177" t="s">
        <v>466</v>
      </c>
      <c r="J104" s="177" t="s">
        <v>467</v>
      </c>
      <c r="K104" s="177" t="s">
        <v>468</v>
      </c>
      <c r="L104" s="178">
        <v>67045.07</v>
      </c>
    </row>
    <row r="105" spans="1:12" ht="15">
      <c r="A105" s="177">
        <v>2015</v>
      </c>
      <c r="B105" s="177" t="s">
        <v>473</v>
      </c>
      <c r="C105" s="177" t="s">
        <v>115</v>
      </c>
      <c r="D105" s="177" t="s">
        <v>462</v>
      </c>
      <c r="E105" s="177" t="s">
        <v>463</v>
      </c>
      <c r="F105" s="177" t="s">
        <v>464</v>
      </c>
      <c r="G105" s="177" t="s">
        <v>465</v>
      </c>
      <c r="H105" s="177" t="s">
        <v>37</v>
      </c>
      <c r="I105" s="177" t="s">
        <v>466</v>
      </c>
      <c r="J105" s="177" t="s">
        <v>467</v>
      </c>
      <c r="K105" s="177" t="s">
        <v>468</v>
      </c>
      <c r="L105" s="178">
        <v>52742.67</v>
      </c>
    </row>
    <row r="106" spans="1:12" ht="15">
      <c r="A106" s="177">
        <v>2015</v>
      </c>
      <c r="B106" s="177" t="s">
        <v>116</v>
      </c>
      <c r="C106" s="177" t="s">
        <v>117</v>
      </c>
      <c r="D106" s="177" t="s">
        <v>462</v>
      </c>
      <c r="E106" s="177" t="s">
        <v>463</v>
      </c>
      <c r="F106" s="177" t="s">
        <v>464</v>
      </c>
      <c r="G106" s="177" t="s">
        <v>465</v>
      </c>
      <c r="H106" s="177" t="s">
        <v>37</v>
      </c>
      <c r="I106" s="177" t="s">
        <v>466</v>
      </c>
      <c r="J106" s="177" t="s">
        <v>467</v>
      </c>
      <c r="K106" s="177" t="s">
        <v>468</v>
      </c>
      <c r="L106" s="178">
        <v>134784.89</v>
      </c>
    </row>
    <row r="107" spans="1:12" ht="15">
      <c r="A107" s="177">
        <v>2015</v>
      </c>
      <c r="B107" s="177" t="s">
        <v>474</v>
      </c>
      <c r="C107" s="177" t="s">
        <v>119</v>
      </c>
      <c r="D107" s="177" t="s">
        <v>462</v>
      </c>
      <c r="E107" s="177" t="s">
        <v>463</v>
      </c>
      <c r="F107" s="177" t="s">
        <v>464</v>
      </c>
      <c r="G107" s="177" t="s">
        <v>465</v>
      </c>
      <c r="H107" s="177" t="s">
        <v>37</v>
      </c>
      <c r="I107" s="177" t="s">
        <v>466</v>
      </c>
      <c r="J107" s="177" t="s">
        <v>467</v>
      </c>
      <c r="K107" s="177" t="s">
        <v>468</v>
      </c>
      <c r="L107" s="178">
        <v>254221.65</v>
      </c>
    </row>
    <row r="108" spans="1:12" ht="15">
      <c r="A108" s="177">
        <v>2015</v>
      </c>
      <c r="B108" s="177" t="s">
        <v>120</v>
      </c>
      <c r="C108" s="177" t="s">
        <v>121</v>
      </c>
      <c r="D108" s="177" t="s">
        <v>462</v>
      </c>
      <c r="E108" s="177" t="s">
        <v>463</v>
      </c>
      <c r="F108" s="177" t="s">
        <v>464</v>
      </c>
      <c r="G108" s="177" t="s">
        <v>465</v>
      </c>
      <c r="H108" s="177" t="s">
        <v>37</v>
      </c>
      <c r="I108" s="177" t="s">
        <v>466</v>
      </c>
      <c r="J108" s="177" t="s">
        <v>467</v>
      </c>
      <c r="K108" s="177" t="s">
        <v>468</v>
      </c>
      <c r="L108" s="178">
        <v>378879.78</v>
      </c>
    </row>
    <row r="109" spans="1:12" ht="15">
      <c r="A109" s="177">
        <v>2015</v>
      </c>
      <c r="B109" s="177" t="s">
        <v>122</v>
      </c>
      <c r="C109" s="177" t="s">
        <v>123</v>
      </c>
      <c r="D109" s="177" t="s">
        <v>462</v>
      </c>
      <c r="E109" s="177" t="s">
        <v>463</v>
      </c>
      <c r="F109" s="177" t="s">
        <v>464</v>
      </c>
      <c r="G109" s="177" t="s">
        <v>465</v>
      </c>
      <c r="H109" s="177" t="s">
        <v>37</v>
      </c>
      <c r="I109" s="177" t="s">
        <v>466</v>
      </c>
      <c r="J109" s="177" t="s">
        <v>467</v>
      </c>
      <c r="K109" s="177" t="s">
        <v>468</v>
      </c>
      <c r="L109" s="178">
        <v>89048.88</v>
      </c>
    </row>
    <row r="110" spans="1:12" ht="15">
      <c r="A110" s="177">
        <v>2015</v>
      </c>
      <c r="B110" s="177" t="s">
        <v>124</v>
      </c>
      <c r="C110" s="177" t="s">
        <v>125</v>
      </c>
      <c r="D110" s="177" t="s">
        <v>462</v>
      </c>
      <c r="E110" s="177" t="s">
        <v>463</v>
      </c>
      <c r="F110" s="177" t="s">
        <v>464</v>
      </c>
      <c r="G110" s="177" t="s">
        <v>465</v>
      </c>
      <c r="H110" s="177" t="s">
        <v>37</v>
      </c>
      <c r="I110" s="177" t="s">
        <v>466</v>
      </c>
      <c r="J110" s="177" t="s">
        <v>467</v>
      </c>
      <c r="K110" s="177" t="s">
        <v>468</v>
      </c>
      <c r="L110" s="178">
        <v>79647.47</v>
      </c>
    </row>
    <row r="111" spans="1:12" ht="15">
      <c r="A111" s="177">
        <v>2015</v>
      </c>
      <c r="B111" s="177" t="s">
        <v>475</v>
      </c>
      <c r="C111" s="177" t="s">
        <v>476</v>
      </c>
      <c r="D111" s="177" t="s">
        <v>462</v>
      </c>
      <c r="E111" s="177" t="s">
        <v>463</v>
      </c>
      <c r="F111" s="177" t="s">
        <v>464</v>
      </c>
      <c r="G111" s="177" t="s">
        <v>465</v>
      </c>
      <c r="H111" s="177" t="s">
        <v>37</v>
      </c>
      <c r="I111" s="177" t="s">
        <v>466</v>
      </c>
      <c r="J111" s="177" t="s">
        <v>467</v>
      </c>
      <c r="K111" s="177" t="s">
        <v>468</v>
      </c>
      <c r="L111" s="178">
        <v>1198943.31</v>
      </c>
    </row>
    <row r="112" spans="1:12" ht="15">
      <c r="A112" s="177">
        <v>2015</v>
      </c>
      <c r="B112" s="177" t="s">
        <v>477</v>
      </c>
      <c r="C112" s="177" t="s">
        <v>478</v>
      </c>
      <c r="D112" s="177" t="s">
        <v>462</v>
      </c>
      <c r="E112" s="177" t="s">
        <v>463</v>
      </c>
      <c r="F112" s="177" t="s">
        <v>464</v>
      </c>
      <c r="G112" s="177" t="s">
        <v>465</v>
      </c>
      <c r="H112" s="177" t="s">
        <v>37</v>
      </c>
      <c r="I112" s="177" t="s">
        <v>466</v>
      </c>
      <c r="J112" s="177" t="s">
        <v>467</v>
      </c>
      <c r="K112" s="177" t="s">
        <v>468</v>
      </c>
      <c r="L112" s="177">
        <v>0</v>
      </c>
    </row>
    <row r="113" spans="1:12" ht="15">
      <c r="A113" s="177">
        <v>2015</v>
      </c>
      <c r="B113" s="177" t="s">
        <v>479</v>
      </c>
      <c r="C113" s="177" t="s">
        <v>129</v>
      </c>
      <c r="D113" s="177" t="s">
        <v>462</v>
      </c>
      <c r="E113" s="177" t="s">
        <v>463</v>
      </c>
      <c r="F113" s="177" t="s">
        <v>464</v>
      </c>
      <c r="G113" s="177" t="s">
        <v>465</v>
      </c>
      <c r="H113" s="177" t="s">
        <v>37</v>
      </c>
      <c r="I113" s="177" t="s">
        <v>466</v>
      </c>
      <c r="J113" s="177" t="s">
        <v>467</v>
      </c>
      <c r="K113" s="177" t="s">
        <v>468</v>
      </c>
      <c r="L113" s="178">
        <v>357879.01</v>
      </c>
    </row>
    <row r="114" spans="1:12" ht="15">
      <c r="A114" s="177">
        <v>2015</v>
      </c>
      <c r="B114" s="177" t="s">
        <v>130</v>
      </c>
      <c r="C114" s="177" t="s">
        <v>131</v>
      </c>
      <c r="D114" s="177" t="s">
        <v>462</v>
      </c>
      <c r="E114" s="177" t="s">
        <v>463</v>
      </c>
      <c r="F114" s="177" t="s">
        <v>464</v>
      </c>
      <c r="G114" s="177" t="s">
        <v>465</v>
      </c>
      <c r="H114" s="177" t="s">
        <v>37</v>
      </c>
      <c r="I114" s="177" t="s">
        <v>466</v>
      </c>
      <c r="J114" s="177" t="s">
        <v>467</v>
      </c>
      <c r="K114" s="177" t="s">
        <v>468</v>
      </c>
      <c r="L114" s="178">
        <v>146748.74</v>
      </c>
    </row>
    <row r="115" spans="1:12" ht="15">
      <c r="A115" s="177">
        <v>2015</v>
      </c>
      <c r="B115" s="177" t="s">
        <v>132</v>
      </c>
      <c r="C115" s="177" t="s">
        <v>133</v>
      </c>
      <c r="D115" s="177" t="s">
        <v>462</v>
      </c>
      <c r="E115" s="177" t="s">
        <v>463</v>
      </c>
      <c r="F115" s="177" t="s">
        <v>464</v>
      </c>
      <c r="G115" s="177" t="s">
        <v>465</v>
      </c>
      <c r="H115" s="177" t="s">
        <v>37</v>
      </c>
      <c r="I115" s="177" t="s">
        <v>466</v>
      </c>
      <c r="J115" s="177" t="s">
        <v>467</v>
      </c>
      <c r="K115" s="177" t="s">
        <v>468</v>
      </c>
      <c r="L115" s="178">
        <v>97891.02</v>
      </c>
    </row>
    <row r="116" spans="1:12" ht="15">
      <c r="A116" s="177">
        <v>2015</v>
      </c>
      <c r="B116" s="177" t="s">
        <v>134</v>
      </c>
      <c r="C116" s="177" t="s">
        <v>135</v>
      </c>
      <c r="D116" s="177" t="s">
        <v>462</v>
      </c>
      <c r="E116" s="177" t="s">
        <v>463</v>
      </c>
      <c r="F116" s="177" t="s">
        <v>464</v>
      </c>
      <c r="G116" s="177" t="s">
        <v>465</v>
      </c>
      <c r="H116" s="177" t="s">
        <v>37</v>
      </c>
      <c r="I116" s="177" t="s">
        <v>466</v>
      </c>
      <c r="J116" s="177" t="s">
        <v>467</v>
      </c>
      <c r="K116" s="177" t="s">
        <v>468</v>
      </c>
      <c r="L116" s="178">
        <v>49570.07</v>
      </c>
    </row>
    <row r="117" spans="1:12" ht="15">
      <c r="A117" s="177">
        <v>2015</v>
      </c>
      <c r="B117" s="177" t="s">
        <v>480</v>
      </c>
      <c r="C117" s="177" t="s">
        <v>137</v>
      </c>
      <c r="D117" s="177" t="s">
        <v>462</v>
      </c>
      <c r="E117" s="177" t="s">
        <v>463</v>
      </c>
      <c r="F117" s="177" t="s">
        <v>464</v>
      </c>
      <c r="G117" s="177" t="s">
        <v>465</v>
      </c>
      <c r="H117" s="177" t="s">
        <v>37</v>
      </c>
      <c r="I117" s="177" t="s">
        <v>466</v>
      </c>
      <c r="J117" s="177" t="s">
        <v>467</v>
      </c>
      <c r="K117" s="177" t="s">
        <v>468</v>
      </c>
      <c r="L117" s="178">
        <v>52580.28</v>
      </c>
    </row>
    <row r="118" spans="1:12" ht="15">
      <c r="A118" s="177">
        <v>2015</v>
      </c>
      <c r="B118" s="177" t="s">
        <v>138</v>
      </c>
      <c r="C118" s="177" t="s">
        <v>139</v>
      </c>
      <c r="D118" s="177" t="s">
        <v>462</v>
      </c>
      <c r="E118" s="177" t="s">
        <v>463</v>
      </c>
      <c r="F118" s="177" t="s">
        <v>464</v>
      </c>
      <c r="G118" s="177" t="s">
        <v>465</v>
      </c>
      <c r="H118" s="177" t="s">
        <v>37</v>
      </c>
      <c r="I118" s="177" t="s">
        <v>466</v>
      </c>
      <c r="J118" s="177" t="s">
        <v>467</v>
      </c>
      <c r="K118" s="177" t="s">
        <v>468</v>
      </c>
      <c r="L118" s="178">
        <v>126731.3</v>
      </c>
    </row>
    <row r="119" spans="1:12" ht="15">
      <c r="A119" s="177">
        <v>2015</v>
      </c>
      <c r="B119" s="177" t="s">
        <v>140</v>
      </c>
      <c r="C119" s="177" t="s">
        <v>141</v>
      </c>
      <c r="D119" s="177" t="s">
        <v>462</v>
      </c>
      <c r="E119" s="177" t="s">
        <v>463</v>
      </c>
      <c r="F119" s="177" t="s">
        <v>464</v>
      </c>
      <c r="G119" s="177" t="s">
        <v>465</v>
      </c>
      <c r="H119" s="177" t="s">
        <v>37</v>
      </c>
      <c r="I119" s="177" t="s">
        <v>466</v>
      </c>
      <c r="J119" s="177" t="s">
        <v>467</v>
      </c>
      <c r="K119" s="177" t="s">
        <v>468</v>
      </c>
      <c r="L119" s="178">
        <v>117511.68</v>
      </c>
    </row>
    <row r="120" spans="1:12" ht="15">
      <c r="A120" s="177">
        <v>2015</v>
      </c>
      <c r="B120" s="177" t="s">
        <v>142</v>
      </c>
      <c r="C120" s="177" t="s">
        <v>481</v>
      </c>
      <c r="D120" s="177" t="s">
        <v>462</v>
      </c>
      <c r="E120" s="177" t="s">
        <v>463</v>
      </c>
      <c r="F120" s="177" t="s">
        <v>464</v>
      </c>
      <c r="G120" s="177" t="s">
        <v>465</v>
      </c>
      <c r="H120" s="177" t="s">
        <v>37</v>
      </c>
      <c r="I120" s="177" t="s">
        <v>466</v>
      </c>
      <c r="J120" s="177" t="s">
        <v>467</v>
      </c>
      <c r="K120" s="177" t="s">
        <v>468</v>
      </c>
      <c r="L120" s="178">
        <v>22828.26</v>
      </c>
    </row>
    <row r="121" spans="1:12" ht="15">
      <c r="A121" s="177">
        <v>2015</v>
      </c>
      <c r="B121" s="177" t="s">
        <v>482</v>
      </c>
      <c r="C121" s="177" t="s">
        <v>145</v>
      </c>
      <c r="D121" s="177" t="s">
        <v>462</v>
      </c>
      <c r="E121" s="177" t="s">
        <v>463</v>
      </c>
      <c r="F121" s="177" t="s">
        <v>464</v>
      </c>
      <c r="G121" s="177" t="s">
        <v>465</v>
      </c>
      <c r="H121" s="177" t="s">
        <v>37</v>
      </c>
      <c r="I121" s="177" t="s">
        <v>466</v>
      </c>
      <c r="J121" s="177" t="s">
        <v>467</v>
      </c>
      <c r="K121" s="177" t="s">
        <v>468</v>
      </c>
      <c r="L121" s="178">
        <v>206504.76</v>
      </c>
    </row>
    <row r="122" spans="1:12" ht="15">
      <c r="A122" s="177">
        <v>2015</v>
      </c>
      <c r="B122" s="177" t="s">
        <v>146</v>
      </c>
      <c r="C122" s="177" t="s">
        <v>147</v>
      </c>
      <c r="D122" s="177" t="s">
        <v>462</v>
      </c>
      <c r="E122" s="177" t="s">
        <v>463</v>
      </c>
      <c r="F122" s="177" t="s">
        <v>464</v>
      </c>
      <c r="G122" s="177" t="s">
        <v>465</v>
      </c>
      <c r="H122" s="177" t="s">
        <v>37</v>
      </c>
      <c r="I122" s="177" t="s">
        <v>466</v>
      </c>
      <c r="J122" s="177" t="s">
        <v>467</v>
      </c>
      <c r="K122" s="177" t="s">
        <v>468</v>
      </c>
      <c r="L122" s="178">
        <v>717015.04</v>
      </c>
    </row>
    <row r="123" spans="1:12" ht="15">
      <c r="A123" s="177">
        <v>2015</v>
      </c>
      <c r="B123" s="177" t="s">
        <v>148</v>
      </c>
      <c r="C123" s="177" t="s">
        <v>149</v>
      </c>
      <c r="D123" s="177" t="s">
        <v>462</v>
      </c>
      <c r="E123" s="177" t="s">
        <v>463</v>
      </c>
      <c r="F123" s="177" t="s">
        <v>464</v>
      </c>
      <c r="G123" s="177" t="s">
        <v>465</v>
      </c>
      <c r="H123" s="177" t="s">
        <v>37</v>
      </c>
      <c r="I123" s="177" t="s">
        <v>466</v>
      </c>
      <c r="J123" s="177" t="s">
        <v>467</v>
      </c>
      <c r="K123" s="177" t="s">
        <v>468</v>
      </c>
      <c r="L123" s="178">
        <v>540169.4</v>
      </c>
    </row>
    <row r="124" spans="1:12" ht="15">
      <c r="A124" s="177">
        <v>2015</v>
      </c>
      <c r="B124" s="177" t="s">
        <v>150</v>
      </c>
      <c r="C124" s="177" t="s">
        <v>151</v>
      </c>
      <c r="D124" s="177" t="s">
        <v>462</v>
      </c>
      <c r="E124" s="177" t="s">
        <v>463</v>
      </c>
      <c r="F124" s="177" t="s">
        <v>464</v>
      </c>
      <c r="G124" s="177" t="s">
        <v>465</v>
      </c>
      <c r="H124" s="177" t="s">
        <v>37</v>
      </c>
      <c r="I124" s="177" t="s">
        <v>466</v>
      </c>
      <c r="J124" s="177" t="s">
        <v>467</v>
      </c>
      <c r="K124" s="177" t="s">
        <v>468</v>
      </c>
      <c r="L124" s="178">
        <v>557778.99</v>
      </c>
    </row>
    <row r="125" spans="1:12" ht="15">
      <c r="A125" s="177">
        <v>2015</v>
      </c>
      <c r="B125" s="177" t="s">
        <v>483</v>
      </c>
      <c r="C125" s="177" t="s">
        <v>153</v>
      </c>
      <c r="D125" s="177" t="s">
        <v>462</v>
      </c>
      <c r="E125" s="177" t="s">
        <v>463</v>
      </c>
      <c r="F125" s="177" t="s">
        <v>464</v>
      </c>
      <c r="G125" s="177" t="s">
        <v>465</v>
      </c>
      <c r="H125" s="177" t="s">
        <v>37</v>
      </c>
      <c r="I125" s="177" t="s">
        <v>466</v>
      </c>
      <c r="J125" s="177" t="s">
        <v>467</v>
      </c>
      <c r="K125" s="177" t="s">
        <v>468</v>
      </c>
      <c r="L125" s="178">
        <v>247813.36</v>
      </c>
    </row>
    <row r="126" spans="1:12" ht="15">
      <c r="A126" s="177">
        <v>2015</v>
      </c>
      <c r="B126" s="177" t="s">
        <v>484</v>
      </c>
      <c r="C126" s="177" t="s">
        <v>155</v>
      </c>
      <c r="D126" s="177" t="s">
        <v>462</v>
      </c>
      <c r="E126" s="177" t="s">
        <v>463</v>
      </c>
      <c r="F126" s="177" t="s">
        <v>464</v>
      </c>
      <c r="G126" s="177" t="s">
        <v>465</v>
      </c>
      <c r="H126" s="177" t="s">
        <v>37</v>
      </c>
      <c r="I126" s="177" t="s">
        <v>466</v>
      </c>
      <c r="J126" s="177" t="s">
        <v>467</v>
      </c>
      <c r="K126" s="177" t="s">
        <v>468</v>
      </c>
      <c r="L126" s="178">
        <v>86312.85</v>
      </c>
    </row>
    <row r="127" spans="1:12" ht="15">
      <c r="A127" s="177">
        <v>2015</v>
      </c>
      <c r="B127" s="177" t="s">
        <v>156</v>
      </c>
      <c r="C127" s="177" t="s">
        <v>157</v>
      </c>
      <c r="D127" s="177" t="s">
        <v>462</v>
      </c>
      <c r="E127" s="177" t="s">
        <v>463</v>
      </c>
      <c r="F127" s="177" t="s">
        <v>464</v>
      </c>
      <c r="G127" s="177" t="s">
        <v>465</v>
      </c>
      <c r="H127" s="177" t="s">
        <v>37</v>
      </c>
      <c r="I127" s="177" t="s">
        <v>466</v>
      </c>
      <c r="J127" s="177" t="s">
        <v>467</v>
      </c>
      <c r="K127" s="177" t="s">
        <v>468</v>
      </c>
      <c r="L127" s="178">
        <v>60162.5</v>
      </c>
    </row>
    <row r="128" spans="1:12" ht="15">
      <c r="A128" s="177">
        <v>2015</v>
      </c>
      <c r="B128" s="177" t="s">
        <v>158</v>
      </c>
      <c r="C128" s="177" t="s">
        <v>159</v>
      </c>
      <c r="D128" s="177" t="s">
        <v>462</v>
      </c>
      <c r="E128" s="177" t="s">
        <v>463</v>
      </c>
      <c r="F128" s="177" t="s">
        <v>464</v>
      </c>
      <c r="G128" s="177" t="s">
        <v>465</v>
      </c>
      <c r="H128" s="177" t="s">
        <v>37</v>
      </c>
      <c r="I128" s="177" t="s">
        <v>466</v>
      </c>
      <c r="J128" s="177" t="s">
        <v>467</v>
      </c>
      <c r="K128" s="177" t="s">
        <v>468</v>
      </c>
      <c r="L128" s="178">
        <v>74835.18</v>
      </c>
    </row>
    <row r="129" spans="1:12" ht="15">
      <c r="A129" s="177">
        <v>2015</v>
      </c>
      <c r="B129" s="177" t="s">
        <v>160</v>
      </c>
      <c r="C129" s="177" t="s">
        <v>161</v>
      </c>
      <c r="D129" s="177" t="s">
        <v>462</v>
      </c>
      <c r="E129" s="177" t="s">
        <v>463</v>
      </c>
      <c r="F129" s="177" t="s">
        <v>464</v>
      </c>
      <c r="G129" s="177" t="s">
        <v>465</v>
      </c>
      <c r="H129" s="177" t="s">
        <v>37</v>
      </c>
      <c r="I129" s="177" t="s">
        <v>466</v>
      </c>
      <c r="J129" s="177" t="s">
        <v>467</v>
      </c>
      <c r="K129" s="177" t="s">
        <v>468</v>
      </c>
      <c r="L129" s="178">
        <v>14864.46</v>
      </c>
    </row>
    <row r="130" spans="1:12" ht="15">
      <c r="A130" s="177">
        <v>2015</v>
      </c>
      <c r="B130" s="177" t="s">
        <v>162</v>
      </c>
      <c r="C130" s="177" t="s">
        <v>163</v>
      </c>
      <c r="D130" s="177" t="s">
        <v>462</v>
      </c>
      <c r="E130" s="177" t="s">
        <v>463</v>
      </c>
      <c r="F130" s="177" t="s">
        <v>464</v>
      </c>
      <c r="G130" s="177" t="s">
        <v>465</v>
      </c>
      <c r="H130" s="177" t="s">
        <v>37</v>
      </c>
      <c r="I130" s="177" t="s">
        <v>466</v>
      </c>
      <c r="J130" s="177" t="s">
        <v>467</v>
      </c>
      <c r="K130" s="177" t="s">
        <v>468</v>
      </c>
      <c r="L130" s="178">
        <v>97844.2</v>
      </c>
    </row>
    <row r="131" spans="1:12" ht="15">
      <c r="A131" s="177">
        <v>2015</v>
      </c>
      <c r="B131" s="177" t="s">
        <v>164</v>
      </c>
      <c r="C131" s="177" t="s">
        <v>165</v>
      </c>
      <c r="D131" s="177" t="s">
        <v>462</v>
      </c>
      <c r="E131" s="177" t="s">
        <v>463</v>
      </c>
      <c r="F131" s="177" t="s">
        <v>464</v>
      </c>
      <c r="G131" s="177" t="s">
        <v>465</v>
      </c>
      <c r="H131" s="177" t="s">
        <v>37</v>
      </c>
      <c r="I131" s="177" t="s">
        <v>466</v>
      </c>
      <c r="J131" s="177" t="s">
        <v>467</v>
      </c>
      <c r="K131" s="177" t="s">
        <v>468</v>
      </c>
      <c r="L131" s="178">
        <v>44387.12</v>
      </c>
    </row>
    <row r="132" spans="1:12" ht="15">
      <c r="A132" s="177">
        <v>2015</v>
      </c>
      <c r="B132" s="177" t="s">
        <v>166</v>
      </c>
      <c r="C132" s="177" t="s">
        <v>167</v>
      </c>
      <c r="D132" s="177" t="s">
        <v>462</v>
      </c>
      <c r="E132" s="177" t="s">
        <v>463</v>
      </c>
      <c r="F132" s="177" t="s">
        <v>464</v>
      </c>
      <c r="G132" s="177" t="s">
        <v>465</v>
      </c>
      <c r="H132" s="177" t="s">
        <v>37</v>
      </c>
      <c r="I132" s="177" t="s">
        <v>466</v>
      </c>
      <c r="J132" s="177" t="s">
        <v>467</v>
      </c>
      <c r="K132" s="177" t="s">
        <v>468</v>
      </c>
      <c r="L132" s="177">
        <v>0</v>
      </c>
    </row>
    <row r="133" spans="1:12" ht="15">
      <c r="A133" s="177">
        <v>2015</v>
      </c>
      <c r="B133" s="177" t="s">
        <v>37</v>
      </c>
      <c r="C133" s="177" t="s">
        <v>466</v>
      </c>
      <c r="D133" s="177" t="s">
        <v>462</v>
      </c>
      <c r="E133" s="177" t="s">
        <v>463</v>
      </c>
      <c r="F133" s="177" t="s">
        <v>464</v>
      </c>
      <c r="G133" s="177" t="s">
        <v>465</v>
      </c>
      <c r="H133" s="177" t="s">
        <v>37</v>
      </c>
      <c r="I133" s="177" t="s">
        <v>466</v>
      </c>
      <c r="J133" s="177" t="s">
        <v>467</v>
      </c>
      <c r="K133" s="177" t="s">
        <v>468</v>
      </c>
      <c r="L133" s="178">
        <v>10936120.1</v>
      </c>
    </row>
    <row r="134" spans="1:12" ht="15">
      <c r="A134" s="177">
        <v>2016</v>
      </c>
      <c r="B134" s="177" t="s">
        <v>40</v>
      </c>
      <c r="C134" s="177" t="s">
        <v>41</v>
      </c>
      <c r="D134" s="177" t="s">
        <v>462</v>
      </c>
      <c r="E134" s="177" t="s">
        <v>463</v>
      </c>
      <c r="F134" s="177" t="s">
        <v>464</v>
      </c>
      <c r="G134" s="177" t="s">
        <v>465</v>
      </c>
      <c r="H134" s="177" t="s">
        <v>37</v>
      </c>
      <c r="I134" s="177" t="s">
        <v>466</v>
      </c>
      <c r="J134" s="177" t="s">
        <v>467</v>
      </c>
      <c r="K134" s="177" t="s">
        <v>468</v>
      </c>
      <c r="L134" s="178">
        <v>168003.98</v>
      </c>
    </row>
    <row r="135" spans="1:12" ht="15">
      <c r="A135" s="177">
        <v>2016</v>
      </c>
      <c r="B135" s="177" t="s">
        <v>42</v>
      </c>
      <c r="C135" s="177" t="s">
        <v>43</v>
      </c>
      <c r="D135" s="177" t="s">
        <v>462</v>
      </c>
      <c r="E135" s="177" t="s">
        <v>463</v>
      </c>
      <c r="F135" s="177" t="s">
        <v>464</v>
      </c>
      <c r="G135" s="177" t="s">
        <v>465</v>
      </c>
      <c r="H135" s="177" t="s">
        <v>37</v>
      </c>
      <c r="I135" s="177" t="s">
        <v>466</v>
      </c>
      <c r="J135" s="177" t="s">
        <v>467</v>
      </c>
      <c r="K135" s="177" t="s">
        <v>468</v>
      </c>
      <c r="L135" s="178">
        <v>24559.27</v>
      </c>
    </row>
    <row r="136" spans="1:12" ht="15">
      <c r="A136" s="177">
        <v>2016</v>
      </c>
      <c r="B136" s="177" t="s">
        <v>44</v>
      </c>
      <c r="C136" s="177" t="s">
        <v>45</v>
      </c>
      <c r="D136" s="177" t="s">
        <v>462</v>
      </c>
      <c r="E136" s="177" t="s">
        <v>463</v>
      </c>
      <c r="F136" s="177" t="s">
        <v>464</v>
      </c>
      <c r="G136" s="177" t="s">
        <v>465</v>
      </c>
      <c r="H136" s="177" t="s">
        <v>37</v>
      </c>
      <c r="I136" s="177" t="s">
        <v>466</v>
      </c>
      <c r="J136" s="177" t="s">
        <v>467</v>
      </c>
      <c r="K136" s="177" t="s">
        <v>468</v>
      </c>
      <c r="L136" s="178">
        <v>6436.3</v>
      </c>
    </row>
    <row r="137" spans="1:12" ht="15">
      <c r="A137" s="177">
        <v>2016</v>
      </c>
      <c r="B137" s="177" t="s">
        <v>46</v>
      </c>
      <c r="C137" s="177" t="s">
        <v>47</v>
      </c>
      <c r="D137" s="177" t="s">
        <v>462</v>
      </c>
      <c r="E137" s="177" t="s">
        <v>463</v>
      </c>
      <c r="F137" s="177" t="s">
        <v>464</v>
      </c>
      <c r="G137" s="177" t="s">
        <v>465</v>
      </c>
      <c r="H137" s="177" t="s">
        <v>37</v>
      </c>
      <c r="I137" s="177" t="s">
        <v>466</v>
      </c>
      <c r="J137" s="177" t="s">
        <v>467</v>
      </c>
      <c r="K137" s="177" t="s">
        <v>468</v>
      </c>
      <c r="L137" s="178">
        <v>37649.41</v>
      </c>
    </row>
    <row r="138" spans="1:12" ht="15">
      <c r="A138" s="177">
        <v>2016</v>
      </c>
      <c r="B138" s="177" t="s">
        <v>469</v>
      </c>
      <c r="C138" s="177" t="s">
        <v>49</v>
      </c>
      <c r="D138" s="177" t="s">
        <v>462</v>
      </c>
      <c r="E138" s="177" t="s">
        <v>463</v>
      </c>
      <c r="F138" s="177" t="s">
        <v>464</v>
      </c>
      <c r="G138" s="177" t="s">
        <v>465</v>
      </c>
      <c r="H138" s="177" t="s">
        <v>37</v>
      </c>
      <c r="I138" s="177" t="s">
        <v>466</v>
      </c>
      <c r="J138" s="177" t="s">
        <v>467</v>
      </c>
      <c r="K138" s="177" t="s">
        <v>468</v>
      </c>
      <c r="L138" s="178">
        <v>236266.04</v>
      </c>
    </row>
    <row r="139" spans="1:12" ht="15">
      <c r="A139" s="177">
        <v>2016</v>
      </c>
      <c r="B139" s="177" t="s">
        <v>470</v>
      </c>
      <c r="C139" s="177" t="s">
        <v>51</v>
      </c>
      <c r="D139" s="177" t="s">
        <v>462</v>
      </c>
      <c r="E139" s="177" t="s">
        <v>463</v>
      </c>
      <c r="F139" s="177" t="s">
        <v>464</v>
      </c>
      <c r="G139" s="177" t="s">
        <v>465</v>
      </c>
      <c r="H139" s="177" t="s">
        <v>37</v>
      </c>
      <c r="I139" s="177" t="s">
        <v>466</v>
      </c>
      <c r="J139" s="177" t="s">
        <v>467</v>
      </c>
      <c r="K139" s="177" t="s">
        <v>468</v>
      </c>
      <c r="L139" s="178">
        <v>65844.53</v>
      </c>
    </row>
    <row r="140" spans="1:12" ht="15">
      <c r="A140" s="177">
        <v>2016</v>
      </c>
      <c r="B140" s="177" t="s">
        <v>52</v>
      </c>
      <c r="C140" s="177" t="s">
        <v>53</v>
      </c>
      <c r="D140" s="177" t="s">
        <v>462</v>
      </c>
      <c r="E140" s="177" t="s">
        <v>463</v>
      </c>
      <c r="F140" s="177" t="s">
        <v>464</v>
      </c>
      <c r="G140" s="177" t="s">
        <v>465</v>
      </c>
      <c r="H140" s="177" t="s">
        <v>37</v>
      </c>
      <c r="I140" s="177" t="s">
        <v>466</v>
      </c>
      <c r="J140" s="177" t="s">
        <v>467</v>
      </c>
      <c r="K140" s="177" t="s">
        <v>468</v>
      </c>
      <c r="L140" s="178">
        <v>33614.15</v>
      </c>
    </row>
    <row r="141" spans="1:12" ht="15">
      <c r="A141" s="177">
        <v>2016</v>
      </c>
      <c r="B141" s="177" t="s">
        <v>54</v>
      </c>
      <c r="C141" s="177" t="s">
        <v>55</v>
      </c>
      <c r="D141" s="177" t="s">
        <v>462</v>
      </c>
      <c r="E141" s="177" t="s">
        <v>463</v>
      </c>
      <c r="F141" s="177" t="s">
        <v>464</v>
      </c>
      <c r="G141" s="177" t="s">
        <v>465</v>
      </c>
      <c r="H141" s="177" t="s">
        <v>37</v>
      </c>
      <c r="I141" s="177" t="s">
        <v>466</v>
      </c>
      <c r="J141" s="177" t="s">
        <v>467</v>
      </c>
      <c r="K141" s="177" t="s">
        <v>468</v>
      </c>
      <c r="L141" s="179">
        <v>42838</v>
      </c>
    </row>
    <row r="142" spans="1:12" ht="15">
      <c r="A142" s="177">
        <v>2016</v>
      </c>
      <c r="B142" s="177" t="s">
        <v>56</v>
      </c>
      <c r="C142" s="177" t="s">
        <v>57</v>
      </c>
      <c r="D142" s="177" t="s">
        <v>462</v>
      </c>
      <c r="E142" s="177" t="s">
        <v>463</v>
      </c>
      <c r="F142" s="177" t="s">
        <v>464</v>
      </c>
      <c r="G142" s="177" t="s">
        <v>465</v>
      </c>
      <c r="H142" s="177" t="s">
        <v>37</v>
      </c>
      <c r="I142" s="177" t="s">
        <v>466</v>
      </c>
      <c r="J142" s="177" t="s">
        <v>467</v>
      </c>
      <c r="K142" s="177" t="s">
        <v>468</v>
      </c>
      <c r="L142" s="178">
        <v>27915.68</v>
      </c>
    </row>
    <row r="143" spans="1:12" ht="15">
      <c r="A143" s="177">
        <v>2016</v>
      </c>
      <c r="B143" s="177" t="s">
        <v>58</v>
      </c>
      <c r="C143" s="177" t="s">
        <v>59</v>
      </c>
      <c r="D143" s="177" t="s">
        <v>462</v>
      </c>
      <c r="E143" s="177" t="s">
        <v>463</v>
      </c>
      <c r="F143" s="177" t="s">
        <v>464</v>
      </c>
      <c r="G143" s="177" t="s">
        <v>465</v>
      </c>
      <c r="H143" s="177" t="s">
        <v>37</v>
      </c>
      <c r="I143" s="177" t="s">
        <v>466</v>
      </c>
      <c r="J143" s="177" t="s">
        <v>467</v>
      </c>
      <c r="K143" s="177" t="s">
        <v>468</v>
      </c>
      <c r="L143" s="178">
        <v>29618.49</v>
      </c>
    </row>
    <row r="144" spans="1:12" ht="15">
      <c r="A144" s="177">
        <v>2016</v>
      </c>
      <c r="B144" s="177" t="s">
        <v>60</v>
      </c>
      <c r="C144" s="177" t="s">
        <v>61</v>
      </c>
      <c r="D144" s="177" t="s">
        <v>462</v>
      </c>
      <c r="E144" s="177" t="s">
        <v>463</v>
      </c>
      <c r="F144" s="177" t="s">
        <v>464</v>
      </c>
      <c r="G144" s="177" t="s">
        <v>465</v>
      </c>
      <c r="H144" s="177" t="s">
        <v>37</v>
      </c>
      <c r="I144" s="177" t="s">
        <v>466</v>
      </c>
      <c r="J144" s="177" t="s">
        <v>467</v>
      </c>
      <c r="K144" s="177" t="s">
        <v>468</v>
      </c>
      <c r="L144" s="178">
        <v>137368.3</v>
      </c>
    </row>
    <row r="145" spans="1:12" ht="15">
      <c r="A145" s="177">
        <v>2016</v>
      </c>
      <c r="B145" s="177" t="s">
        <v>62</v>
      </c>
      <c r="C145" s="177" t="s">
        <v>63</v>
      </c>
      <c r="D145" s="177" t="s">
        <v>462</v>
      </c>
      <c r="E145" s="177" t="s">
        <v>463</v>
      </c>
      <c r="F145" s="177" t="s">
        <v>464</v>
      </c>
      <c r="G145" s="177" t="s">
        <v>465</v>
      </c>
      <c r="H145" s="177" t="s">
        <v>37</v>
      </c>
      <c r="I145" s="177" t="s">
        <v>466</v>
      </c>
      <c r="J145" s="177" t="s">
        <v>467</v>
      </c>
      <c r="K145" s="177" t="s">
        <v>468</v>
      </c>
      <c r="L145" s="178">
        <v>108455.69</v>
      </c>
    </row>
    <row r="146" spans="1:12" ht="15">
      <c r="A146" s="177">
        <v>2016</v>
      </c>
      <c r="B146" s="177" t="s">
        <v>64</v>
      </c>
      <c r="C146" s="177" t="s">
        <v>65</v>
      </c>
      <c r="D146" s="177" t="s">
        <v>462</v>
      </c>
      <c r="E146" s="177" t="s">
        <v>463</v>
      </c>
      <c r="F146" s="177" t="s">
        <v>464</v>
      </c>
      <c r="G146" s="177" t="s">
        <v>465</v>
      </c>
      <c r="H146" s="177" t="s">
        <v>37</v>
      </c>
      <c r="I146" s="177" t="s">
        <v>466</v>
      </c>
      <c r="J146" s="177" t="s">
        <v>467</v>
      </c>
      <c r="K146" s="177" t="s">
        <v>468</v>
      </c>
      <c r="L146" s="178">
        <v>89598.48</v>
      </c>
    </row>
    <row r="147" spans="1:12" ht="15">
      <c r="A147" s="177">
        <v>2016</v>
      </c>
      <c r="B147" s="177" t="s">
        <v>66</v>
      </c>
      <c r="C147" s="177" t="s">
        <v>67</v>
      </c>
      <c r="D147" s="177" t="s">
        <v>462</v>
      </c>
      <c r="E147" s="177" t="s">
        <v>463</v>
      </c>
      <c r="F147" s="177" t="s">
        <v>464</v>
      </c>
      <c r="G147" s="177" t="s">
        <v>465</v>
      </c>
      <c r="H147" s="177" t="s">
        <v>37</v>
      </c>
      <c r="I147" s="177" t="s">
        <v>466</v>
      </c>
      <c r="J147" s="177" t="s">
        <v>467</v>
      </c>
      <c r="K147" s="177" t="s">
        <v>468</v>
      </c>
      <c r="L147" s="178">
        <v>65447.32</v>
      </c>
    </row>
    <row r="148" spans="1:12" ht="15">
      <c r="A148" s="177">
        <v>2016</v>
      </c>
      <c r="B148" s="177" t="s">
        <v>68</v>
      </c>
      <c r="C148" s="177" t="s">
        <v>69</v>
      </c>
      <c r="D148" s="177" t="s">
        <v>462</v>
      </c>
      <c r="E148" s="177" t="s">
        <v>463</v>
      </c>
      <c r="F148" s="177" t="s">
        <v>464</v>
      </c>
      <c r="G148" s="177" t="s">
        <v>465</v>
      </c>
      <c r="H148" s="177" t="s">
        <v>37</v>
      </c>
      <c r="I148" s="177" t="s">
        <v>466</v>
      </c>
      <c r="J148" s="177" t="s">
        <v>467</v>
      </c>
      <c r="K148" s="177" t="s">
        <v>468</v>
      </c>
      <c r="L148" s="178">
        <v>64766.18</v>
      </c>
    </row>
    <row r="149" spans="1:12" ht="15">
      <c r="A149" s="177">
        <v>2016</v>
      </c>
      <c r="B149" s="177" t="s">
        <v>70</v>
      </c>
      <c r="C149" s="177" t="s">
        <v>71</v>
      </c>
      <c r="D149" s="177" t="s">
        <v>462</v>
      </c>
      <c r="E149" s="177" t="s">
        <v>463</v>
      </c>
      <c r="F149" s="177" t="s">
        <v>464</v>
      </c>
      <c r="G149" s="177" t="s">
        <v>465</v>
      </c>
      <c r="H149" s="177" t="s">
        <v>37</v>
      </c>
      <c r="I149" s="177" t="s">
        <v>466</v>
      </c>
      <c r="J149" s="177" t="s">
        <v>467</v>
      </c>
      <c r="K149" s="177" t="s">
        <v>468</v>
      </c>
      <c r="L149" s="178">
        <v>170570.48</v>
      </c>
    </row>
    <row r="150" spans="1:12" ht="15">
      <c r="A150" s="177">
        <v>2016</v>
      </c>
      <c r="B150" s="177" t="s">
        <v>72</v>
      </c>
      <c r="C150" s="177" t="s">
        <v>73</v>
      </c>
      <c r="D150" s="177" t="s">
        <v>462</v>
      </c>
      <c r="E150" s="177" t="s">
        <v>463</v>
      </c>
      <c r="F150" s="177" t="s">
        <v>464</v>
      </c>
      <c r="G150" s="177" t="s">
        <v>465</v>
      </c>
      <c r="H150" s="177" t="s">
        <v>37</v>
      </c>
      <c r="I150" s="177" t="s">
        <v>466</v>
      </c>
      <c r="J150" s="177" t="s">
        <v>467</v>
      </c>
      <c r="K150" s="177" t="s">
        <v>468</v>
      </c>
      <c r="L150" s="178">
        <v>131282.84</v>
      </c>
    </row>
    <row r="151" spans="1:12" ht="15">
      <c r="A151" s="177">
        <v>2016</v>
      </c>
      <c r="B151" s="177" t="s">
        <v>74</v>
      </c>
      <c r="C151" s="177" t="s">
        <v>75</v>
      </c>
      <c r="D151" s="177" t="s">
        <v>462</v>
      </c>
      <c r="E151" s="177" t="s">
        <v>463</v>
      </c>
      <c r="F151" s="177" t="s">
        <v>464</v>
      </c>
      <c r="G151" s="177" t="s">
        <v>465</v>
      </c>
      <c r="H151" s="177" t="s">
        <v>37</v>
      </c>
      <c r="I151" s="177" t="s">
        <v>466</v>
      </c>
      <c r="J151" s="177" t="s">
        <v>467</v>
      </c>
      <c r="K151" s="177" t="s">
        <v>468</v>
      </c>
      <c r="L151" s="178">
        <v>93207.14</v>
      </c>
    </row>
    <row r="152" spans="1:12" ht="15">
      <c r="A152" s="177">
        <v>2016</v>
      </c>
      <c r="B152" s="177" t="s">
        <v>76</v>
      </c>
      <c r="C152" s="177" t="s">
        <v>77</v>
      </c>
      <c r="D152" s="177" t="s">
        <v>462</v>
      </c>
      <c r="E152" s="177" t="s">
        <v>463</v>
      </c>
      <c r="F152" s="177" t="s">
        <v>464</v>
      </c>
      <c r="G152" s="177" t="s">
        <v>465</v>
      </c>
      <c r="H152" s="177" t="s">
        <v>37</v>
      </c>
      <c r="I152" s="177" t="s">
        <v>466</v>
      </c>
      <c r="J152" s="177" t="s">
        <v>467</v>
      </c>
      <c r="K152" s="177" t="s">
        <v>468</v>
      </c>
      <c r="L152" s="178">
        <v>207576.92</v>
      </c>
    </row>
    <row r="153" spans="1:12" ht="15">
      <c r="A153" s="177">
        <v>2016</v>
      </c>
      <c r="B153" s="177" t="s">
        <v>78</v>
      </c>
      <c r="C153" s="177" t="s">
        <v>79</v>
      </c>
      <c r="D153" s="177" t="s">
        <v>462</v>
      </c>
      <c r="E153" s="177" t="s">
        <v>463</v>
      </c>
      <c r="F153" s="177" t="s">
        <v>464</v>
      </c>
      <c r="G153" s="177" t="s">
        <v>465</v>
      </c>
      <c r="H153" s="177" t="s">
        <v>37</v>
      </c>
      <c r="I153" s="177" t="s">
        <v>466</v>
      </c>
      <c r="J153" s="177" t="s">
        <v>467</v>
      </c>
      <c r="K153" s="177" t="s">
        <v>468</v>
      </c>
      <c r="L153" s="178">
        <v>222091.95</v>
      </c>
    </row>
    <row r="154" spans="1:12" ht="15">
      <c r="A154" s="177">
        <v>2016</v>
      </c>
      <c r="B154" s="177" t="s">
        <v>80</v>
      </c>
      <c r="C154" s="177" t="s">
        <v>81</v>
      </c>
      <c r="D154" s="177" t="s">
        <v>462</v>
      </c>
      <c r="E154" s="177" t="s">
        <v>463</v>
      </c>
      <c r="F154" s="177" t="s">
        <v>464</v>
      </c>
      <c r="G154" s="177" t="s">
        <v>465</v>
      </c>
      <c r="H154" s="177" t="s">
        <v>37</v>
      </c>
      <c r="I154" s="177" t="s">
        <v>466</v>
      </c>
      <c r="J154" s="177" t="s">
        <v>467</v>
      </c>
      <c r="K154" s="177" t="s">
        <v>468</v>
      </c>
      <c r="L154" s="178">
        <v>53173.02</v>
      </c>
    </row>
    <row r="155" spans="1:12" ht="15">
      <c r="A155" s="177">
        <v>2016</v>
      </c>
      <c r="B155" s="177" t="s">
        <v>471</v>
      </c>
      <c r="C155" s="177" t="s">
        <v>83</v>
      </c>
      <c r="D155" s="177" t="s">
        <v>462</v>
      </c>
      <c r="E155" s="177" t="s">
        <v>463</v>
      </c>
      <c r="F155" s="177" t="s">
        <v>464</v>
      </c>
      <c r="G155" s="177" t="s">
        <v>465</v>
      </c>
      <c r="H155" s="177" t="s">
        <v>37</v>
      </c>
      <c r="I155" s="177" t="s">
        <v>466</v>
      </c>
      <c r="J155" s="177" t="s">
        <v>467</v>
      </c>
      <c r="K155" s="177" t="s">
        <v>468</v>
      </c>
      <c r="L155" s="178">
        <v>80618.6</v>
      </c>
    </row>
    <row r="156" spans="1:12" ht="15">
      <c r="A156" s="177">
        <v>2016</v>
      </c>
      <c r="B156" s="177" t="s">
        <v>84</v>
      </c>
      <c r="C156" s="177" t="s">
        <v>85</v>
      </c>
      <c r="D156" s="177" t="s">
        <v>462</v>
      </c>
      <c r="E156" s="177" t="s">
        <v>463</v>
      </c>
      <c r="F156" s="177" t="s">
        <v>464</v>
      </c>
      <c r="G156" s="177" t="s">
        <v>465</v>
      </c>
      <c r="H156" s="177" t="s">
        <v>37</v>
      </c>
      <c r="I156" s="177" t="s">
        <v>466</v>
      </c>
      <c r="J156" s="177" t="s">
        <v>467</v>
      </c>
      <c r="K156" s="177" t="s">
        <v>468</v>
      </c>
      <c r="L156" s="178">
        <v>75222.44</v>
      </c>
    </row>
    <row r="157" spans="1:12" ht="15">
      <c r="A157" s="177">
        <v>2016</v>
      </c>
      <c r="B157" s="177" t="s">
        <v>86</v>
      </c>
      <c r="C157" s="177" t="s">
        <v>87</v>
      </c>
      <c r="D157" s="177" t="s">
        <v>462</v>
      </c>
      <c r="E157" s="177" t="s">
        <v>463</v>
      </c>
      <c r="F157" s="177" t="s">
        <v>464</v>
      </c>
      <c r="G157" s="177" t="s">
        <v>465</v>
      </c>
      <c r="H157" s="177" t="s">
        <v>37</v>
      </c>
      <c r="I157" s="177" t="s">
        <v>466</v>
      </c>
      <c r="J157" s="177" t="s">
        <v>467</v>
      </c>
      <c r="K157" s="177" t="s">
        <v>468</v>
      </c>
      <c r="L157" s="178">
        <v>208714.57</v>
      </c>
    </row>
    <row r="158" spans="1:12" ht="15">
      <c r="A158" s="177">
        <v>2016</v>
      </c>
      <c r="B158" s="177" t="s">
        <v>88</v>
      </c>
      <c r="C158" s="177" t="s">
        <v>89</v>
      </c>
      <c r="D158" s="177" t="s">
        <v>462</v>
      </c>
      <c r="E158" s="177" t="s">
        <v>463</v>
      </c>
      <c r="F158" s="177" t="s">
        <v>464</v>
      </c>
      <c r="G158" s="177" t="s">
        <v>465</v>
      </c>
      <c r="H158" s="177" t="s">
        <v>37</v>
      </c>
      <c r="I158" s="177" t="s">
        <v>466</v>
      </c>
      <c r="J158" s="177" t="s">
        <v>467</v>
      </c>
      <c r="K158" s="177" t="s">
        <v>468</v>
      </c>
      <c r="L158" s="178">
        <v>29268.57</v>
      </c>
    </row>
    <row r="159" spans="1:12" ht="15">
      <c r="A159" s="177">
        <v>2016</v>
      </c>
      <c r="B159" s="177" t="s">
        <v>472</v>
      </c>
      <c r="C159" s="177" t="s">
        <v>91</v>
      </c>
      <c r="D159" s="177" t="s">
        <v>462</v>
      </c>
      <c r="E159" s="177" t="s">
        <v>463</v>
      </c>
      <c r="F159" s="177" t="s">
        <v>464</v>
      </c>
      <c r="G159" s="177" t="s">
        <v>465</v>
      </c>
      <c r="H159" s="177" t="s">
        <v>37</v>
      </c>
      <c r="I159" s="177" t="s">
        <v>466</v>
      </c>
      <c r="J159" s="177" t="s">
        <v>467</v>
      </c>
      <c r="K159" s="177" t="s">
        <v>468</v>
      </c>
      <c r="L159" s="178">
        <v>76938.94</v>
      </c>
    </row>
    <row r="160" spans="1:12" ht="15">
      <c r="A160" s="177">
        <v>2016</v>
      </c>
      <c r="B160" s="177" t="s">
        <v>92</v>
      </c>
      <c r="C160" s="177" t="s">
        <v>93</v>
      </c>
      <c r="D160" s="177" t="s">
        <v>462</v>
      </c>
      <c r="E160" s="177" t="s">
        <v>463</v>
      </c>
      <c r="F160" s="177" t="s">
        <v>464</v>
      </c>
      <c r="G160" s="177" t="s">
        <v>465</v>
      </c>
      <c r="H160" s="177" t="s">
        <v>37</v>
      </c>
      <c r="I160" s="177" t="s">
        <v>466</v>
      </c>
      <c r="J160" s="177" t="s">
        <v>467</v>
      </c>
      <c r="K160" s="177" t="s">
        <v>468</v>
      </c>
      <c r="L160" s="178">
        <v>570868.23</v>
      </c>
    </row>
    <row r="161" spans="1:12" ht="15">
      <c r="A161" s="177">
        <v>2016</v>
      </c>
      <c r="B161" s="177" t="s">
        <v>94</v>
      </c>
      <c r="C161" s="177" t="s">
        <v>95</v>
      </c>
      <c r="D161" s="177" t="s">
        <v>462</v>
      </c>
      <c r="E161" s="177" t="s">
        <v>463</v>
      </c>
      <c r="F161" s="177" t="s">
        <v>464</v>
      </c>
      <c r="G161" s="177" t="s">
        <v>465</v>
      </c>
      <c r="H161" s="177" t="s">
        <v>37</v>
      </c>
      <c r="I161" s="177" t="s">
        <v>466</v>
      </c>
      <c r="J161" s="177" t="s">
        <v>467</v>
      </c>
      <c r="K161" s="177" t="s">
        <v>468</v>
      </c>
      <c r="L161" s="178">
        <v>173157.18</v>
      </c>
    </row>
    <row r="162" spans="1:12" ht="15">
      <c r="A162" s="177">
        <v>2016</v>
      </c>
      <c r="B162" s="177" t="s">
        <v>96</v>
      </c>
      <c r="C162" s="177" t="s">
        <v>97</v>
      </c>
      <c r="D162" s="177" t="s">
        <v>462</v>
      </c>
      <c r="E162" s="177" t="s">
        <v>463</v>
      </c>
      <c r="F162" s="177" t="s">
        <v>464</v>
      </c>
      <c r="G162" s="177" t="s">
        <v>465</v>
      </c>
      <c r="H162" s="177" t="s">
        <v>37</v>
      </c>
      <c r="I162" s="177" t="s">
        <v>466</v>
      </c>
      <c r="J162" s="177" t="s">
        <v>467</v>
      </c>
      <c r="K162" s="177" t="s">
        <v>468</v>
      </c>
      <c r="L162" s="178">
        <v>614422.16</v>
      </c>
    </row>
    <row r="163" spans="1:12" ht="15">
      <c r="A163" s="177">
        <v>2016</v>
      </c>
      <c r="B163" s="177" t="s">
        <v>98</v>
      </c>
      <c r="C163" s="177" t="s">
        <v>99</v>
      </c>
      <c r="D163" s="177" t="s">
        <v>462</v>
      </c>
      <c r="E163" s="177" t="s">
        <v>463</v>
      </c>
      <c r="F163" s="177" t="s">
        <v>464</v>
      </c>
      <c r="G163" s="177" t="s">
        <v>465</v>
      </c>
      <c r="H163" s="177" t="s">
        <v>37</v>
      </c>
      <c r="I163" s="177" t="s">
        <v>466</v>
      </c>
      <c r="J163" s="177" t="s">
        <v>467</v>
      </c>
      <c r="K163" s="177" t="s">
        <v>468</v>
      </c>
      <c r="L163" s="178">
        <v>485862.67</v>
      </c>
    </row>
    <row r="164" spans="1:12" ht="15">
      <c r="A164" s="177">
        <v>2016</v>
      </c>
      <c r="B164" s="177" t="s">
        <v>100</v>
      </c>
      <c r="C164" s="177" t="s">
        <v>101</v>
      </c>
      <c r="D164" s="177" t="s">
        <v>462</v>
      </c>
      <c r="E164" s="177" t="s">
        <v>463</v>
      </c>
      <c r="F164" s="177" t="s">
        <v>464</v>
      </c>
      <c r="G164" s="177" t="s">
        <v>465</v>
      </c>
      <c r="H164" s="177" t="s">
        <v>37</v>
      </c>
      <c r="I164" s="177" t="s">
        <v>466</v>
      </c>
      <c r="J164" s="177" t="s">
        <v>467</v>
      </c>
      <c r="K164" s="177" t="s">
        <v>468</v>
      </c>
      <c r="L164" s="178">
        <v>259882.03</v>
      </c>
    </row>
    <row r="165" spans="1:12" ht="15">
      <c r="A165" s="177">
        <v>2016</v>
      </c>
      <c r="B165" s="177" t="s">
        <v>102</v>
      </c>
      <c r="C165" s="177" t="s">
        <v>103</v>
      </c>
      <c r="D165" s="177" t="s">
        <v>462</v>
      </c>
      <c r="E165" s="177" t="s">
        <v>463</v>
      </c>
      <c r="F165" s="177" t="s">
        <v>464</v>
      </c>
      <c r="G165" s="177" t="s">
        <v>465</v>
      </c>
      <c r="H165" s="177" t="s">
        <v>37</v>
      </c>
      <c r="I165" s="177" t="s">
        <v>466</v>
      </c>
      <c r="J165" s="177" t="s">
        <v>467</v>
      </c>
      <c r="K165" s="177" t="s">
        <v>468</v>
      </c>
      <c r="L165" s="178">
        <v>24691.04</v>
      </c>
    </row>
    <row r="166" spans="1:12" ht="15">
      <c r="A166" s="177">
        <v>2016</v>
      </c>
      <c r="B166" s="177" t="s">
        <v>104</v>
      </c>
      <c r="C166" s="177" t="s">
        <v>105</v>
      </c>
      <c r="D166" s="177" t="s">
        <v>462</v>
      </c>
      <c r="E166" s="177" t="s">
        <v>463</v>
      </c>
      <c r="F166" s="177" t="s">
        <v>464</v>
      </c>
      <c r="G166" s="177" t="s">
        <v>465</v>
      </c>
      <c r="H166" s="177" t="s">
        <v>37</v>
      </c>
      <c r="I166" s="177" t="s">
        <v>466</v>
      </c>
      <c r="J166" s="177" t="s">
        <v>467</v>
      </c>
      <c r="K166" s="177" t="s">
        <v>468</v>
      </c>
      <c r="L166" s="178">
        <v>33234.34</v>
      </c>
    </row>
    <row r="167" spans="1:12" ht="15">
      <c r="A167" s="177">
        <v>2016</v>
      </c>
      <c r="B167" s="177" t="s">
        <v>106</v>
      </c>
      <c r="C167" s="177" t="s">
        <v>107</v>
      </c>
      <c r="D167" s="177" t="s">
        <v>462</v>
      </c>
      <c r="E167" s="177" t="s">
        <v>463</v>
      </c>
      <c r="F167" s="177" t="s">
        <v>464</v>
      </c>
      <c r="G167" s="177" t="s">
        <v>465</v>
      </c>
      <c r="H167" s="177" t="s">
        <v>37</v>
      </c>
      <c r="I167" s="177" t="s">
        <v>466</v>
      </c>
      <c r="J167" s="177" t="s">
        <v>467</v>
      </c>
      <c r="K167" s="177" t="s">
        <v>468</v>
      </c>
      <c r="L167" s="178">
        <v>197531.08</v>
      </c>
    </row>
    <row r="168" spans="1:12" ht="15">
      <c r="A168" s="177">
        <v>2016</v>
      </c>
      <c r="B168" s="177" t="s">
        <v>108</v>
      </c>
      <c r="C168" s="177" t="s">
        <v>109</v>
      </c>
      <c r="D168" s="177" t="s">
        <v>462</v>
      </c>
      <c r="E168" s="177" t="s">
        <v>463</v>
      </c>
      <c r="F168" s="177" t="s">
        <v>464</v>
      </c>
      <c r="G168" s="177" t="s">
        <v>465</v>
      </c>
      <c r="H168" s="177" t="s">
        <v>37</v>
      </c>
      <c r="I168" s="177" t="s">
        <v>466</v>
      </c>
      <c r="J168" s="177" t="s">
        <v>467</v>
      </c>
      <c r="K168" s="177" t="s">
        <v>468</v>
      </c>
      <c r="L168" s="178">
        <v>44521.21</v>
      </c>
    </row>
    <row r="169" spans="1:12" ht="15">
      <c r="A169" s="177">
        <v>2016</v>
      </c>
      <c r="B169" s="177" t="s">
        <v>110</v>
      </c>
      <c r="C169" s="177" t="s">
        <v>111</v>
      </c>
      <c r="D169" s="177" t="s">
        <v>462</v>
      </c>
      <c r="E169" s="177" t="s">
        <v>463</v>
      </c>
      <c r="F169" s="177" t="s">
        <v>464</v>
      </c>
      <c r="G169" s="177" t="s">
        <v>465</v>
      </c>
      <c r="H169" s="177" t="s">
        <v>37</v>
      </c>
      <c r="I169" s="177" t="s">
        <v>466</v>
      </c>
      <c r="J169" s="177" t="s">
        <v>467</v>
      </c>
      <c r="K169" s="177" t="s">
        <v>468</v>
      </c>
      <c r="L169" s="178">
        <v>314271.23</v>
      </c>
    </row>
    <row r="170" spans="1:12" ht="15">
      <c r="A170" s="177">
        <v>2016</v>
      </c>
      <c r="B170" s="177" t="s">
        <v>112</v>
      </c>
      <c r="C170" s="177" t="s">
        <v>113</v>
      </c>
      <c r="D170" s="177" t="s">
        <v>462</v>
      </c>
      <c r="E170" s="177" t="s">
        <v>463</v>
      </c>
      <c r="F170" s="177" t="s">
        <v>464</v>
      </c>
      <c r="G170" s="177" t="s">
        <v>465</v>
      </c>
      <c r="H170" s="177" t="s">
        <v>37</v>
      </c>
      <c r="I170" s="177" t="s">
        <v>466</v>
      </c>
      <c r="J170" s="177" t="s">
        <v>467</v>
      </c>
      <c r="K170" s="177" t="s">
        <v>468</v>
      </c>
      <c r="L170" s="178">
        <v>66036.98</v>
      </c>
    </row>
    <row r="171" spans="1:12" ht="15">
      <c r="A171" s="177">
        <v>2016</v>
      </c>
      <c r="B171" s="177" t="s">
        <v>473</v>
      </c>
      <c r="C171" s="177" t="s">
        <v>115</v>
      </c>
      <c r="D171" s="177" t="s">
        <v>462</v>
      </c>
      <c r="E171" s="177" t="s">
        <v>463</v>
      </c>
      <c r="F171" s="177" t="s">
        <v>464</v>
      </c>
      <c r="G171" s="177" t="s">
        <v>465</v>
      </c>
      <c r="H171" s="177" t="s">
        <v>37</v>
      </c>
      <c r="I171" s="177" t="s">
        <v>466</v>
      </c>
      <c r="J171" s="177" t="s">
        <v>467</v>
      </c>
      <c r="K171" s="177" t="s">
        <v>468</v>
      </c>
      <c r="L171" s="178">
        <v>55129.33</v>
      </c>
    </row>
    <row r="172" spans="1:12" ht="15">
      <c r="A172" s="177">
        <v>2016</v>
      </c>
      <c r="B172" s="177" t="s">
        <v>116</v>
      </c>
      <c r="C172" s="177" t="s">
        <v>117</v>
      </c>
      <c r="D172" s="177" t="s">
        <v>462</v>
      </c>
      <c r="E172" s="177" t="s">
        <v>463</v>
      </c>
      <c r="F172" s="177" t="s">
        <v>464</v>
      </c>
      <c r="G172" s="177" t="s">
        <v>465</v>
      </c>
      <c r="H172" s="177" t="s">
        <v>37</v>
      </c>
      <c r="I172" s="177" t="s">
        <v>466</v>
      </c>
      <c r="J172" s="177" t="s">
        <v>467</v>
      </c>
      <c r="K172" s="177" t="s">
        <v>468</v>
      </c>
      <c r="L172" s="178">
        <v>134479.7</v>
      </c>
    </row>
    <row r="173" spans="1:12" ht="15">
      <c r="A173" s="177">
        <v>2016</v>
      </c>
      <c r="B173" s="177" t="s">
        <v>474</v>
      </c>
      <c r="C173" s="177" t="s">
        <v>119</v>
      </c>
      <c r="D173" s="177" t="s">
        <v>462</v>
      </c>
      <c r="E173" s="177" t="s">
        <v>463</v>
      </c>
      <c r="F173" s="177" t="s">
        <v>464</v>
      </c>
      <c r="G173" s="177" t="s">
        <v>465</v>
      </c>
      <c r="H173" s="177" t="s">
        <v>37</v>
      </c>
      <c r="I173" s="177" t="s">
        <v>466</v>
      </c>
      <c r="J173" s="177" t="s">
        <v>467</v>
      </c>
      <c r="K173" s="177" t="s">
        <v>468</v>
      </c>
      <c r="L173" s="178">
        <v>272069.38</v>
      </c>
    </row>
    <row r="174" spans="1:12" ht="15">
      <c r="A174" s="177">
        <v>2016</v>
      </c>
      <c r="B174" s="177" t="s">
        <v>120</v>
      </c>
      <c r="C174" s="177" t="s">
        <v>121</v>
      </c>
      <c r="D174" s="177" t="s">
        <v>462</v>
      </c>
      <c r="E174" s="177" t="s">
        <v>463</v>
      </c>
      <c r="F174" s="177" t="s">
        <v>464</v>
      </c>
      <c r="G174" s="177" t="s">
        <v>465</v>
      </c>
      <c r="H174" s="177" t="s">
        <v>37</v>
      </c>
      <c r="I174" s="177" t="s">
        <v>466</v>
      </c>
      <c r="J174" s="177" t="s">
        <v>467</v>
      </c>
      <c r="K174" s="177" t="s">
        <v>468</v>
      </c>
      <c r="L174" s="178">
        <v>371536.36</v>
      </c>
    </row>
    <row r="175" spans="1:12" ht="15">
      <c r="A175" s="177">
        <v>2016</v>
      </c>
      <c r="B175" s="177" t="s">
        <v>122</v>
      </c>
      <c r="C175" s="177" t="s">
        <v>123</v>
      </c>
      <c r="D175" s="177" t="s">
        <v>462</v>
      </c>
      <c r="E175" s="177" t="s">
        <v>463</v>
      </c>
      <c r="F175" s="177" t="s">
        <v>464</v>
      </c>
      <c r="G175" s="177" t="s">
        <v>465</v>
      </c>
      <c r="H175" s="177" t="s">
        <v>37</v>
      </c>
      <c r="I175" s="177" t="s">
        <v>466</v>
      </c>
      <c r="J175" s="177" t="s">
        <v>467</v>
      </c>
      <c r="K175" s="177" t="s">
        <v>468</v>
      </c>
      <c r="L175" s="178">
        <v>92089.6</v>
      </c>
    </row>
    <row r="176" spans="1:12" ht="15">
      <c r="A176" s="177">
        <v>2016</v>
      </c>
      <c r="B176" s="177" t="s">
        <v>124</v>
      </c>
      <c r="C176" s="177" t="s">
        <v>125</v>
      </c>
      <c r="D176" s="177" t="s">
        <v>462</v>
      </c>
      <c r="E176" s="177" t="s">
        <v>463</v>
      </c>
      <c r="F176" s="177" t="s">
        <v>464</v>
      </c>
      <c r="G176" s="177" t="s">
        <v>465</v>
      </c>
      <c r="H176" s="177" t="s">
        <v>37</v>
      </c>
      <c r="I176" s="177" t="s">
        <v>466</v>
      </c>
      <c r="J176" s="177" t="s">
        <v>467</v>
      </c>
      <c r="K176" s="177" t="s">
        <v>468</v>
      </c>
      <c r="L176" s="178">
        <v>80869.62</v>
      </c>
    </row>
    <row r="177" spans="1:12" ht="15">
      <c r="A177" s="177">
        <v>2016</v>
      </c>
      <c r="B177" s="177" t="s">
        <v>475</v>
      </c>
      <c r="C177" s="177" t="s">
        <v>476</v>
      </c>
      <c r="D177" s="177" t="s">
        <v>462</v>
      </c>
      <c r="E177" s="177" t="s">
        <v>463</v>
      </c>
      <c r="F177" s="177" t="s">
        <v>464</v>
      </c>
      <c r="G177" s="177" t="s">
        <v>465</v>
      </c>
      <c r="H177" s="177" t="s">
        <v>37</v>
      </c>
      <c r="I177" s="177" t="s">
        <v>466</v>
      </c>
      <c r="J177" s="177" t="s">
        <v>467</v>
      </c>
      <c r="K177" s="177" t="s">
        <v>468</v>
      </c>
      <c r="L177" s="178">
        <v>1228370.53</v>
      </c>
    </row>
    <row r="178" spans="1:12" ht="15">
      <c r="A178" s="177">
        <v>2016</v>
      </c>
      <c r="B178" s="177" t="s">
        <v>477</v>
      </c>
      <c r="C178" s="177" t="s">
        <v>478</v>
      </c>
      <c r="D178" s="177" t="s">
        <v>462</v>
      </c>
      <c r="E178" s="177" t="s">
        <v>463</v>
      </c>
      <c r="F178" s="177" t="s">
        <v>464</v>
      </c>
      <c r="G178" s="177" t="s">
        <v>465</v>
      </c>
      <c r="H178" s="177" t="s">
        <v>37</v>
      </c>
      <c r="I178" s="177" t="s">
        <v>466</v>
      </c>
      <c r="J178" s="177" t="s">
        <v>467</v>
      </c>
      <c r="K178" s="177" t="s">
        <v>468</v>
      </c>
      <c r="L178" s="177">
        <v>0</v>
      </c>
    </row>
    <row r="179" spans="1:12" ht="15">
      <c r="A179" s="177">
        <v>2016</v>
      </c>
      <c r="B179" s="177" t="s">
        <v>479</v>
      </c>
      <c r="C179" s="177" t="s">
        <v>129</v>
      </c>
      <c r="D179" s="177" t="s">
        <v>462</v>
      </c>
      <c r="E179" s="177" t="s">
        <v>463</v>
      </c>
      <c r="F179" s="177" t="s">
        <v>464</v>
      </c>
      <c r="G179" s="177" t="s">
        <v>465</v>
      </c>
      <c r="H179" s="177" t="s">
        <v>37</v>
      </c>
      <c r="I179" s="177" t="s">
        <v>466</v>
      </c>
      <c r="J179" s="177" t="s">
        <v>467</v>
      </c>
      <c r="K179" s="177" t="s">
        <v>468</v>
      </c>
      <c r="L179" s="178">
        <v>369039.14</v>
      </c>
    </row>
    <row r="180" spans="1:12" ht="15">
      <c r="A180" s="177">
        <v>2016</v>
      </c>
      <c r="B180" s="177" t="s">
        <v>130</v>
      </c>
      <c r="C180" s="177" t="s">
        <v>131</v>
      </c>
      <c r="D180" s="177" t="s">
        <v>462</v>
      </c>
      <c r="E180" s="177" t="s">
        <v>463</v>
      </c>
      <c r="F180" s="177" t="s">
        <v>464</v>
      </c>
      <c r="G180" s="177" t="s">
        <v>465</v>
      </c>
      <c r="H180" s="177" t="s">
        <v>37</v>
      </c>
      <c r="I180" s="177" t="s">
        <v>466</v>
      </c>
      <c r="J180" s="177" t="s">
        <v>467</v>
      </c>
      <c r="K180" s="177" t="s">
        <v>468</v>
      </c>
      <c r="L180" s="178">
        <v>146901.3</v>
      </c>
    </row>
    <row r="181" spans="1:12" ht="15">
      <c r="A181" s="177">
        <v>2016</v>
      </c>
      <c r="B181" s="177" t="s">
        <v>132</v>
      </c>
      <c r="C181" s="177" t="s">
        <v>133</v>
      </c>
      <c r="D181" s="177" t="s">
        <v>462</v>
      </c>
      <c r="E181" s="177" t="s">
        <v>463</v>
      </c>
      <c r="F181" s="177" t="s">
        <v>464</v>
      </c>
      <c r="G181" s="177" t="s">
        <v>465</v>
      </c>
      <c r="H181" s="177" t="s">
        <v>37</v>
      </c>
      <c r="I181" s="177" t="s">
        <v>466</v>
      </c>
      <c r="J181" s="177" t="s">
        <v>467</v>
      </c>
      <c r="K181" s="177" t="s">
        <v>468</v>
      </c>
      <c r="L181" s="178">
        <v>100997.62</v>
      </c>
    </row>
    <row r="182" spans="1:12" ht="15">
      <c r="A182" s="177">
        <v>2016</v>
      </c>
      <c r="B182" s="177" t="s">
        <v>134</v>
      </c>
      <c r="C182" s="177" t="s">
        <v>135</v>
      </c>
      <c r="D182" s="177" t="s">
        <v>462</v>
      </c>
      <c r="E182" s="177" t="s">
        <v>463</v>
      </c>
      <c r="F182" s="177" t="s">
        <v>464</v>
      </c>
      <c r="G182" s="177" t="s">
        <v>465</v>
      </c>
      <c r="H182" s="177" t="s">
        <v>37</v>
      </c>
      <c r="I182" s="177" t="s">
        <v>466</v>
      </c>
      <c r="J182" s="177" t="s">
        <v>467</v>
      </c>
      <c r="K182" s="177" t="s">
        <v>468</v>
      </c>
      <c r="L182" s="178">
        <v>50707.56</v>
      </c>
    </row>
    <row r="183" spans="1:12" ht="15">
      <c r="A183" s="177">
        <v>2016</v>
      </c>
      <c r="B183" s="177" t="s">
        <v>480</v>
      </c>
      <c r="C183" s="177" t="s">
        <v>137</v>
      </c>
      <c r="D183" s="177" t="s">
        <v>462</v>
      </c>
      <c r="E183" s="177" t="s">
        <v>463</v>
      </c>
      <c r="F183" s="177" t="s">
        <v>464</v>
      </c>
      <c r="G183" s="177" t="s">
        <v>465</v>
      </c>
      <c r="H183" s="177" t="s">
        <v>37</v>
      </c>
      <c r="I183" s="177" t="s">
        <v>466</v>
      </c>
      <c r="J183" s="177" t="s">
        <v>467</v>
      </c>
      <c r="K183" s="177" t="s">
        <v>468</v>
      </c>
      <c r="L183" s="178">
        <v>57955.37</v>
      </c>
    </row>
    <row r="184" spans="1:12" ht="15">
      <c r="A184" s="177">
        <v>2016</v>
      </c>
      <c r="B184" s="177" t="s">
        <v>138</v>
      </c>
      <c r="C184" s="177" t="s">
        <v>139</v>
      </c>
      <c r="D184" s="177" t="s">
        <v>462</v>
      </c>
      <c r="E184" s="177" t="s">
        <v>463</v>
      </c>
      <c r="F184" s="177" t="s">
        <v>464</v>
      </c>
      <c r="G184" s="177" t="s">
        <v>465</v>
      </c>
      <c r="H184" s="177" t="s">
        <v>37</v>
      </c>
      <c r="I184" s="177" t="s">
        <v>466</v>
      </c>
      <c r="J184" s="177" t="s">
        <v>467</v>
      </c>
      <c r="K184" s="177" t="s">
        <v>468</v>
      </c>
      <c r="L184" s="178">
        <v>133729.18</v>
      </c>
    </row>
    <row r="185" spans="1:12" ht="15">
      <c r="A185" s="177">
        <v>2016</v>
      </c>
      <c r="B185" s="177" t="s">
        <v>140</v>
      </c>
      <c r="C185" s="177" t="s">
        <v>141</v>
      </c>
      <c r="D185" s="177" t="s">
        <v>462</v>
      </c>
      <c r="E185" s="177" t="s">
        <v>463</v>
      </c>
      <c r="F185" s="177" t="s">
        <v>464</v>
      </c>
      <c r="G185" s="177" t="s">
        <v>465</v>
      </c>
      <c r="H185" s="177" t="s">
        <v>37</v>
      </c>
      <c r="I185" s="177" t="s">
        <v>466</v>
      </c>
      <c r="J185" s="177" t="s">
        <v>467</v>
      </c>
      <c r="K185" s="177" t="s">
        <v>468</v>
      </c>
      <c r="L185" s="178">
        <v>122794.33</v>
      </c>
    </row>
    <row r="186" spans="1:12" ht="15">
      <c r="A186" s="177">
        <v>2016</v>
      </c>
      <c r="B186" s="177" t="s">
        <v>142</v>
      </c>
      <c r="C186" s="177" t="s">
        <v>481</v>
      </c>
      <c r="D186" s="177" t="s">
        <v>462</v>
      </c>
      <c r="E186" s="177" t="s">
        <v>463</v>
      </c>
      <c r="F186" s="177" t="s">
        <v>464</v>
      </c>
      <c r="G186" s="177" t="s">
        <v>465</v>
      </c>
      <c r="H186" s="177" t="s">
        <v>37</v>
      </c>
      <c r="I186" s="177" t="s">
        <v>466</v>
      </c>
      <c r="J186" s="177" t="s">
        <v>467</v>
      </c>
      <c r="K186" s="177" t="s">
        <v>468</v>
      </c>
      <c r="L186" s="178">
        <v>23025.02</v>
      </c>
    </row>
    <row r="187" spans="1:12" ht="15">
      <c r="A187" s="177">
        <v>2016</v>
      </c>
      <c r="B187" s="177" t="s">
        <v>482</v>
      </c>
      <c r="C187" s="177" t="s">
        <v>145</v>
      </c>
      <c r="D187" s="177" t="s">
        <v>462</v>
      </c>
      <c r="E187" s="177" t="s">
        <v>463</v>
      </c>
      <c r="F187" s="177" t="s">
        <v>464</v>
      </c>
      <c r="G187" s="177" t="s">
        <v>465</v>
      </c>
      <c r="H187" s="177" t="s">
        <v>37</v>
      </c>
      <c r="I187" s="177" t="s">
        <v>466</v>
      </c>
      <c r="J187" s="177" t="s">
        <v>467</v>
      </c>
      <c r="K187" s="177" t="s">
        <v>468</v>
      </c>
      <c r="L187" s="178">
        <v>217366.15</v>
      </c>
    </row>
    <row r="188" spans="1:12" ht="15">
      <c r="A188" s="177">
        <v>2016</v>
      </c>
      <c r="B188" s="177" t="s">
        <v>146</v>
      </c>
      <c r="C188" s="177" t="s">
        <v>147</v>
      </c>
      <c r="D188" s="177" t="s">
        <v>462</v>
      </c>
      <c r="E188" s="177" t="s">
        <v>463</v>
      </c>
      <c r="F188" s="177" t="s">
        <v>464</v>
      </c>
      <c r="G188" s="177" t="s">
        <v>465</v>
      </c>
      <c r="H188" s="177" t="s">
        <v>37</v>
      </c>
      <c r="I188" s="177" t="s">
        <v>466</v>
      </c>
      <c r="J188" s="177" t="s">
        <v>467</v>
      </c>
      <c r="K188" s="177" t="s">
        <v>468</v>
      </c>
      <c r="L188" s="178">
        <v>729353.63</v>
      </c>
    </row>
    <row r="189" spans="1:12" ht="15">
      <c r="A189" s="177">
        <v>2016</v>
      </c>
      <c r="B189" s="177" t="s">
        <v>148</v>
      </c>
      <c r="C189" s="177" t="s">
        <v>149</v>
      </c>
      <c r="D189" s="177" t="s">
        <v>462</v>
      </c>
      <c r="E189" s="177" t="s">
        <v>463</v>
      </c>
      <c r="F189" s="177" t="s">
        <v>464</v>
      </c>
      <c r="G189" s="177" t="s">
        <v>465</v>
      </c>
      <c r="H189" s="177" t="s">
        <v>37</v>
      </c>
      <c r="I189" s="177" t="s">
        <v>466</v>
      </c>
      <c r="J189" s="177" t="s">
        <v>467</v>
      </c>
      <c r="K189" s="177" t="s">
        <v>468</v>
      </c>
      <c r="L189" s="178">
        <v>554708.3</v>
      </c>
    </row>
    <row r="190" spans="1:12" ht="15">
      <c r="A190" s="177">
        <v>2016</v>
      </c>
      <c r="B190" s="177" t="s">
        <v>150</v>
      </c>
      <c r="C190" s="177" t="s">
        <v>151</v>
      </c>
      <c r="D190" s="177" t="s">
        <v>462</v>
      </c>
      <c r="E190" s="177" t="s">
        <v>463</v>
      </c>
      <c r="F190" s="177" t="s">
        <v>464</v>
      </c>
      <c r="G190" s="177" t="s">
        <v>465</v>
      </c>
      <c r="H190" s="177" t="s">
        <v>37</v>
      </c>
      <c r="I190" s="177" t="s">
        <v>466</v>
      </c>
      <c r="J190" s="177" t="s">
        <v>467</v>
      </c>
      <c r="K190" s="177" t="s">
        <v>468</v>
      </c>
      <c r="L190" s="178">
        <v>573899.92</v>
      </c>
    </row>
    <row r="191" spans="1:12" ht="15">
      <c r="A191" s="177">
        <v>2016</v>
      </c>
      <c r="B191" s="177" t="s">
        <v>483</v>
      </c>
      <c r="C191" s="177" t="s">
        <v>153</v>
      </c>
      <c r="D191" s="177" t="s">
        <v>462</v>
      </c>
      <c r="E191" s="177" t="s">
        <v>463</v>
      </c>
      <c r="F191" s="177" t="s">
        <v>464</v>
      </c>
      <c r="G191" s="177" t="s">
        <v>465</v>
      </c>
      <c r="H191" s="177" t="s">
        <v>37</v>
      </c>
      <c r="I191" s="177" t="s">
        <v>466</v>
      </c>
      <c r="J191" s="177" t="s">
        <v>467</v>
      </c>
      <c r="K191" s="177" t="s">
        <v>468</v>
      </c>
      <c r="L191" s="178">
        <v>258804.68</v>
      </c>
    </row>
    <row r="192" spans="1:12" ht="15">
      <c r="A192" s="177">
        <v>2016</v>
      </c>
      <c r="B192" s="177" t="s">
        <v>484</v>
      </c>
      <c r="C192" s="177" t="s">
        <v>155</v>
      </c>
      <c r="D192" s="177" t="s">
        <v>462</v>
      </c>
      <c r="E192" s="177" t="s">
        <v>463</v>
      </c>
      <c r="F192" s="177" t="s">
        <v>464</v>
      </c>
      <c r="G192" s="177" t="s">
        <v>465</v>
      </c>
      <c r="H192" s="177" t="s">
        <v>37</v>
      </c>
      <c r="I192" s="177" t="s">
        <v>466</v>
      </c>
      <c r="J192" s="177" t="s">
        <v>467</v>
      </c>
      <c r="K192" s="177" t="s">
        <v>468</v>
      </c>
      <c r="L192" s="178">
        <v>87497.97</v>
      </c>
    </row>
    <row r="193" spans="1:12" ht="15">
      <c r="A193" s="177">
        <v>2016</v>
      </c>
      <c r="B193" s="177" t="s">
        <v>156</v>
      </c>
      <c r="C193" s="177" t="s">
        <v>157</v>
      </c>
      <c r="D193" s="177" t="s">
        <v>462</v>
      </c>
      <c r="E193" s="177" t="s">
        <v>463</v>
      </c>
      <c r="F193" s="177" t="s">
        <v>464</v>
      </c>
      <c r="G193" s="177" t="s">
        <v>465</v>
      </c>
      <c r="H193" s="177" t="s">
        <v>37</v>
      </c>
      <c r="I193" s="177" t="s">
        <v>466</v>
      </c>
      <c r="J193" s="177" t="s">
        <v>467</v>
      </c>
      <c r="K193" s="177" t="s">
        <v>468</v>
      </c>
      <c r="L193" s="178">
        <v>62917.21</v>
      </c>
    </row>
    <row r="194" spans="1:12" ht="15">
      <c r="A194" s="177">
        <v>2016</v>
      </c>
      <c r="B194" s="177" t="s">
        <v>158</v>
      </c>
      <c r="C194" s="177" t="s">
        <v>159</v>
      </c>
      <c r="D194" s="177" t="s">
        <v>462</v>
      </c>
      <c r="E194" s="177" t="s">
        <v>463</v>
      </c>
      <c r="F194" s="177" t="s">
        <v>464</v>
      </c>
      <c r="G194" s="177" t="s">
        <v>465</v>
      </c>
      <c r="H194" s="177" t="s">
        <v>37</v>
      </c>
      <c r="I194" s="177" t="s">
        <v>466</v>
      </c>
      <c r="J194" s="177" t="s">
        <v>467</v>
      </c>
      <c r="K194" s="177" t="s">
        <v>468</v>
      </c>
      <c r="L194" s="178">
        <v>77192.48</v>
      </c>
    </row>
    <row r="195" spans="1:12" ht="15">
      <c r="A195" s="177">
        <v>2016</v>
      </c>
      <c r="B195" s="177" t="s">
        <v>160</v>
      </c>
      <c r="C195" s="177" t="s">
        <v>161</v>
      </c>
      <c r="D195" s="177" t="s">
        <v>462</v>
      </c>
      <c r="E195" s="177" t="s">
        <v>463</v>
      </c>
      <c r="F195" s="177" t="s">
        <v>464</v>
      </c>
      <c r="G195" s="177" t="s">
        <v>465</v>
      </c>
      <c r="H195" s="177" t="s">
        <v>37</v>
      </c>
      <c r="I195" s="177" t="s">
        <v>466</v>
      </c>
      <c r="J195" s="177" t="s">
        <v>467</v>
      </c>
      <c r="K195" s="177" t="s">
        <v>468</v>
      </c>
      <c r="L195" s="178">
        <v>14414.93</v>
      </c>
    </row>
    <row r="196" spans="1:12" ht="15">
      <c r="A196" s="177">
        <v>2016</v>
      </c>
      <c r="B196" s="177" t="s">
        <v>162</v>
      </c>
      <c r="C196" s="177" t="s">
        <v>163</v>
      </c>
      <c r="D196" s="177" t="s">
        <v>462</v>
      </c>
      <c r="E196" s="177" t="s">
        <v>463</v>
      </c>
      <c r="F196" s="177" t="s">
        <v>464</v>
      </c>
      <c r="G196" s="177" t="s">
        <v>465</v>
      </c>
      <c r="H196" s="177" t="s">
        <v>37</v>
      </c>
      <c r="I196" s="177" t="s">
        <v>466</v>
      </c>
      <c r="J196" s="177" t="s">
        <v>467</v>
      </c>
      <c r="K196" s="177" t="s">
        <v>468</v>
      </c>
      <c r="L196" s="178">
        <v>97415.45</v>
      </c>
    </row>
    <row r="197" spans="1:12" ht="15">
      <c r="A197" s="177">
        <v>2016</v>
      </c>
      <c r="B197" s="177" t="s">
        <v>164</v>
      </c>
      <c r="C197" s="177" t="s">
        <v>165</v>
      </c>
      <c r="D197" s="177" t="s">
        <v>462</v>
      </c>
      <c r="E197" s="177" t="s">
        <v>463</v>
      </c>
      <c r="F197" s="177" t="s">
        <v>464</v>
      </c>
      <c r="G197" s="177" t="s">
        <v>465</v>
      </c>
      <c r="H197" s="177" t="s">
        <v>37</v>
      </c>
      <c r="I197" s="177" t="s">
        <v>466</v>
      </c>
      <c r="J197" s="177" t="s">
        <v>467</v>
      </c>
      <c r="K197" s="177" t="s">
        <v>468</v>
      </c>
      <c r="L197" s="178">
        <v>43798.48</v>
      </c>
    </row>
    <row r="198" spans="1:12" ht="15">
      <c r="A198" s="177">
        <v>2016</v>
      </c>
      <c r="B198" s="177" t="s">
        <v>166</v>
      </c>
      <c r="C198" s="177" t="s">
        <v>167</v>
      </c>
      <c r="D198" s="177" t="s">
        <v>462</v>
      </c>
      <c r="E198" s="177" t="s">
        <v>463</v>
      </c>
      <c r="F198" s="177" t="s">
        <v>464</v>
      </c>
      <c r="G198" s="177" t="s">
        <v>465</v>
      </c>
      <c r="H198" s="177" t="s">
        <v>37</v>
      </c>
      <c r="I198" s="177" t="s">
        <v>466</v>
      </c>
      <c r="J198" s="177" t="s">
        <v>467</v>
      </c>
      <c r="K198" s="177" t="s">
        <v>468</v>
      </c>
      <c r="L198" s="177">
        <v>0</v>
      </c>
    </row>
    <row r="199" spans="1:12" ht="15">
      <c r="A199" s="177">
        <v>2016</v>
      </c>
      <c r="B199" s="177" t="s">
        <v>37</v>
      </c>
      <c r="C199" s="177" t="s">
        <v>466</v>
      </c>
      <c r="D199" s="177" t="s">
        <v>462</v>
      </c>
      <c r="E199" s="177" t="s">
        <v>463</v>
      </c>
      <c r="F199" s="177" t="s">
        <v>464</v>
      </c>
      <c r="G199" s="177" t="s">
        <v>465</v>
      </c>
      <c r="H199" s="177" t="s">
        <v>37</v>
      </c>
      <c r="I199" s="177" t="s">
        <v>466</v>
      </c>
      <c r="J199" s="177" t="s">
        <v>467</v>
      </c>
      <c r="K199" s="177" t="s">
        <v>468</v>
      </c>
      <c r="L199" s="178">
        <v>11228588.7</v>
      </c>
    </row>
    <row r="200" spans="1:12" ht="15">
      <c r="A200" s="177">
        <v>2017</v>
      </c>
      <c r="B200" s="177" t="s">
        <v>40</v>
      </c>
      <c r="C200" s="177" t="s">
        <v>41</v>
      </c>
      <c r="D200" s="177" t="s">
        <v>462</v>
      </c>
      <c r="E200" s="177" t="s">
        <v>463</v>
      </c>
      <c r="F200" s="177" t="s">
        <v>464</v>
      </c>
      <c r="G200" s="177" t="s">
        <v>465</v>
      </c>
      <c r="H200" s="177" t="s">
        <v>37</v>
      </c>
      <c r="I200" s="177" t="s">
        <v>466</v>
      </c>
      <c r="J200" s="177" t="s">
        <v>467</v>
      </c>
      <c r="K200" s="177" t="s">
        <v>468</v>
      </c>
      <c r="L200" s="178">
        <v>188503.14</v>
      </c>
    </row>
    <row r="201" spans="1:12" ht="15">
      <c r="A201" s="177">
        <v>2017</v>
      </c>
      <c r="B201" s="177" t="s">
        <v>42</v>
      </c>
      <c r="C201" s="177" t="s">
        <v>43</v>
      </c>
      <c r="D201" s="177" t="s">
        <v>462</v>
      </c>
      <c r="E201" s="177" t="s">
        <v>463</v>
      </c>
      <c r="F201" s="177" t="s">
        <v>464</v>
      </c>
      <c r="G201" s="177" t="s">
        <v>465</v>
      </c>
      <c r="H201" s="177" t="s">
        <v>37</v>
      </c>
      <c r="I201" s="177" t="s">
        <v>466</v>
      </c>
      <c r="J201" s="177" t="s">
        <v>467</v>
      </c>
      <c r="K201" s="177" t="s">
        <v>468</v>
      </c>
      <c r="L201" s="178">
        <v>25298.59</v>
      </c>
    </row>
    <row r="202" spans="1:12" ht="15">
      <c r="A202" s="177">
        <v>2017</v>
      </c>
      <c r="B202" s="177" t="s">
        <v>44</v>
      </c>
      <c r="C202" s="177" t="s">
        <v>45</v>
      </c>
      <c r="D202" s="177" t="s">
        <v>462</v>
      </c>
      <c r="E202" s="177" t="s">
        <v>463</v>
      </c>
      <c r="F202" s="177" t="s">
        <v>464</v>
      </c>
      <c r="G202" s="177" t="s">
        <v>465</v>
      </c>
      <c r="H202" s="177" t="s">
        <v>37</v>
      </c>
      <c r="I202" s="177" t="s">
        <v>466</v>
      </c>
      <c r="J202" s="177" t="s">
        <v>467</v>
      </c>
      <c r="K202" s="177" t="s">
        <v>468</v>
      </c>
      <c r="L202" s="178">
        <v>6697.14</v>
      </c>
    </row>
    <row r="203" spans="1:12" ht="15">
      <c r="A203" s="177">
        <v>2017</v>
      </c>
      <c r="B203" s="177" t="s">
        <v>46</v>
      </c>
      <c r="C203" s="177" t="s">
        <v>47</v>
      </c>
      <c r="D203" s="177" t="s">
        <v>462</v>
      </c>
      <c r="E203" s="177" t="s">
        <v>463</v>
      </c>
      <c r="F203" s="177" t="s">
        <v>464</v>
      </c>
      <c r="G203" s="177" t="s">
        <v>465</v>
      </c>
      <c r="H203" s="177" t="s">
        <v>37</v>
      </c>
      <c r="I203" s="177" t="s">
        <v>466</v>
      </c>
      <c r="J203" s="177" t="s">
        <v>467</v>
      </c>
      <c r="K203" s="177" t="s">
        <v>468</v>
      </c>
      <c r="L203" s="178">
        <v>42113.08</v>
      </c>
    </row>
    <row r="204" spans="1:12" ht="15">
      <c r="A204" s="177">
        <v>2017</v>
      </c>
      <c r="B204" s="177" t="s">
        <v>469</v>
      </c>
      <c r="C204" s="177" t="s">
        <v>49</v>
      </c>
      <c r="D204" s="177" t="s">
        <v>462</v>
      </c>
      <c r="E204" s="177" t="s">
        <v>463</v>
      </c>
      <c r="F204" s="177" t="s">
        <v>464</v>
      </c>
      <c r="G204" s="177" t="s">
        <v>465</v>
      </c>
      <c r="H204" s="177" t="s">
        <v>37</v>
      </c>
      <c r="I204" s="177" t="s">
        <v>466</v>
      </c>
      <c r="J204" s="177" t="s">
        <v>467</v>
      </c>
      <c r="K204" s="177" t="s">
        <v>468</v>
      </c>
      <c r="L204" s="178">
        <v>240171.52</v>
      </c>
    </row>
    <row r="205" spans="1:12" ht="15">
      <c r="A205" s="177">
        <v>2017</v>
      </c>
      <c r="B205" s="177" t="s">
        <v>470</v>
      </c>
      <c r="C205" s="177" t="s">
        <v>51</v>
      </c>
      <c r="D205" s="177" t="s">
        <v>462</v>
      </c>
      <c r="E205" s="177" t="s">
        <v>463</v>
      </c>
      <c r="F205" s="177" t="s">
        <v>464</v>
      </c>
      <c r="G205" s="177" t="s">
        <v>465</v>
      </c>
      <c r="H205" s="177" t="s">
        <v>37</v>
      </c>
      <c r="I205" s="177" t="s">
        <v>466</v>
      </c>
      <c r="J205" s="177" t="s">
        <v>467</v>
      </c>
      <c r="K205" s="177" t="s">
        <v>468</v>
      </c>
      <c r="L205" s="178">
        <v>67064.49</v>
      </c>
    </row>
    <row r="206" spans="1:12" ht="15">
      <c r="A206" s="177">
        <v>2017</v>
      </c>
      <c r="B206" s="177" t="s">
        <v>52</v>
      </c>
      <c r="C206" s="177" t="s">
        <v>53</v>
      </c>
      <c r="D206" s="177" t="s">
        <v>462</v>
      </c>
      <c r="E206" s="177" t="s">
        <v>463</v>
      </c>
      <c r="F206" s="177" t="s">
        <v>464</v>
      </c>
      <c r="G206" s="177" t="s">
        <v>465</v>
      </c>
      <c r="H206" s="177" t="s">
        <v>37</v>
      </c>
      <c r="I206" s="177" t="s">
        <v>466</v>
      </c>
      <c r="J206" s="177" t="s">
        <v>467</v>
      </c>
      <c r="K206" s="177" t="s">
        <v>468</v>
      </c>
      <c r="L206" s="178">
        <v>35432.94</v>
      </c>
    </row>
    <row r="207" spans="1:12" ht="15">
      <c r="A207" s="177">
        <v>2017</v>
      </c>
      <c r="B207" s="177" t="s">
        <v>54</v>
      </c>
      <c r="C207" s="177" t="s">
        <v>55</v>
      </c>
      <c r="D207" s="177" t="s">
        <v>462</v>
      </c>
      <c r="E207" s="177" t="s">
        <v>463</v>
      </c>
      <c r="F207" s="177" t="s">
        <v>464</v>
      </c>
      <c r="G207" s="177" t="s">
        <v>465</v>
      </c>
      <c r="H207" s="177" t="s">
        <v>37</v>
      </c>
      <c r="I207" s="177" t="s">
        <v>466</v>
      </c>
      <c r="J207" s="177" t="s">
        <v>467</v>
      </c>
      <c r="K207" s="177" t="s">
        <v>468</v>
      </c>
      <c r="L207" s="178">
        <v>43836.84</v>
      </c>
    </row>
    <row r="208" spans="1:12" ht="15">
      <c r="A208" s="177">
        <v>2017</v>
      </c>
      <c r="B208" s="177" t="s">
        <v>56</v>
      </c>
      <c r="C208" s="177" t="s">
        <v>57</v>
      </c>
      <c r="D208" s="177" t="s">
        <v>462</v>
      </c>
      <c r="E208" s="177" t="s">
        <v>463</v>
      </c>
      <c r="F208" s="177" t="s">
        <v>464</v>
      </c>
      <c r="G208" s="177" t="s">
        <v>465</v>
      </c>
      <c r="H208" s="177" t="s">
        <v>37</v>
      </c>
      <c r="I208" s="177" t="s">
        <v>466</v>
      </c>
      <c r="J208" s="177" t="s">
        <v>467</v>
      </c>
      <c r="K208" s="177" t="s">
        <v>468</v>
      </c>
      <c r="L208" s="178">
        <v>27618.29</v>
      </c>
    </row>
    <row r="209" spans="1:12" ht="15">
      <c r="A209" s="177">
        <v>2017</v>
      </c>
      <c r="B209" s="177" t="s">
        <v>58</v>
      </c>
      <c r="C209" s="177" t="s">
        <v>59</v>
      </c>
      <c r="D209" s="177" t="s">
        <v>462</v>
      </c>
      <c r="E209" s="177" t="s">
        <v>463</v>
      </c>
      <c r="F209" s="177" t="s">
        <v>464</v>
      </c>
      <c r="G209" s="177" t="s">
        <v>465</v>
      </c>
      <c r="H209" s="177" t="s">
        <v>37</v>
      </c>
      <c r="I209" s="177" t="s">
        <v>466</v>
      </c>
      <c r="J209" s="177" t="s">
        <v>467</v>
      </c>
      <c r="K209" s="177" t="s">
        <v>468</v>
      </c>
      <c r="L209" s="178">
        <v>31597.96</v>
      </c>
    </row>
    <row r="210" spans="1:12" ht="15">
      <c r="A210" s="177">
        <v>2017</v>
      </c>
      <c r="B210" s="177" t="s">
        <v>60</v>
      </c>
      <c r="C210" s="177" t="s">
        <v>61</v>
      </c>
      <c r="D210" s="177" t="s">
        <v>462</v>
      </c>
      <c r="E210" s="177" t="s">
        <v>463</v>
      </c>
      <c r="F210" s="177" t="s">
        <v>464</v>
      </c>
      <c r="G210" s="177" t="s">
        <v>465</v>
      </c>
      <c r="H210" s="177" t="s">
        <v>37</v>
      </c>
      <c r="I210" s="177" t="s">
        <v>466</v>
      </c>
      <c r="J210" s="177" t="s">
        <v>467</v>
      </c>
      <c r="K210" s="177" t="s">
        <v>468</v>
      </c>
      <c r="L210" s="178">
        <v>143781.92</v>
      </c>
    </row>
    <row r="211" spans="1:12" ht="15">
      <c r="A211" s="177">
        <v>2017</v>
      </c>
      <c r="B211" s="177" t="s">
        <v>62</v>
      </c>
      <c r="C211" s="177" t="s">
        <v>63</v>
      </c>
      <c r="D211" s="177" t="s">
        <v>462</v>
      </c>
      <c r="E211" s="177" t="s">
        <v>463</v>
      </c>
      <c r="F211" s="177" t="s">
        <v>464</v>
      </c>
      <c r="G211" s="177" t="s">
        <v>465</v>
      </c>
      <c r="H211" s="177" t="s">
        <v>37</v>
      </c>
      <c r="I211" s="177" t="s">
        <v>466</v>
      </c>
      <c r="J211" s="177" t="s">
        <v>467</v>
      </c>
      <c r="K211" s="177" t="s">
        <v>468</v>
      </c>
      <c r="L211" s="178">
        <v>106848.45</v>
      </c>
    </row>
    <row r="212" spans="1:12" ht="15">
      <c r="A212" s="177">
        <v>2017</v>
      </c>
      <c r="B212" s="177" t="s">
        <v>64</v>
      </c>
      <c r="C212" s="177" t="s">
        <v>65</v>
      </c>
      <c r="D212" s="177" t="s">
        <v>462</v>
      </c>
      <c r="E212" s="177" t="s">
        <v>463</v>
      </c>
      <c r="F212" s="177" t="s">
        <v>464</v>
      </c>
      <c r="G212" s="177" t="s">
        <v>465</v>
      </c>
      <c r="H212" s="177" t="s">
        <v>37</v>
      </c>
      <c r="I212" s="177" t="s">
        <v>466</v>
      </c>
      <c r="J212" s="177" t="s">
        <v>467</v>
      </c>
      <c r="K212" s="177" t="s">
        <v>468</v>
      </c>
      <c r="L212" s="178">
        <v>90905.2</v>
      </c>
    </row>
    <row r="213" spans="1:12" ht="15">
      <c r="A213" s="177">
        <v>2017</v>
      </c>
      <c r="B213" s="177" t="s">
        <v>66</v>
      </c>
      <c r="C213" s="177" t="s">
        <v>67</v>
      </c>
      <c r="D213" s="177" t="s">
        <v>462</v>
      </c>
      <c r="E213" s="177" t="s">
        <v>463</v>
      </c>
      <c r="F213" s="177" t="s">
        <v>464</v>
      </c>
      <c r="G213" s="177" t="s">
        <v>465</v>
      </c>
      <c r="H213" s="177" t="s">
        <v>37</v>
      </c>
      <c r="I213" s="177" t="s">
        <v>466</v>
      </c>
      <c r="J213" s="177" t="s">
        <v>467</v>
      </c>
      <c r="K213" s="177" t="s">
        <v>468</v>
      </c>
      <c r="L213" s="178">
        <v>67408.57</v>
      </c>
    </row>
    <row r="214" spans="1:12" ht="15">
      <c r="A214" s="177">
        <v>2017</v>
      </c>
      <c r="B214" s="177" t="s">
        <v>68</v>
      </c>
      <c r="C214" s="177" t="s">
        <v>69</v>
      </c>
      <c r="D214" s="177" t="s">
        <v>462</v>
      </c>
      <c r="E214" s="177" t="s">
        <v>463</v>
      </c>
      <c r="F214" s="177" t="s">
        <v>464</v>
      </c>
      <c r="G214" s="177" t="s">
        <v>465</v>
      </c>
      <c r="H214" s="177" t="s">
        <v>37</v>
      </c>
      <c r="I214" s="177" t="s">
        <v>466</v>
      </c>
      <c r="J214" s="177" t="s">
        <v>467</v>
      </c>
      <c r="K214" s="177" t="s">
        <v>468</v>
      </c>
      <c r="L214" s="178">
        <v>68683.36</v>
      </c>
    </row>
    <row r="215" spans="1:12" ht="15">
      <c r="A215" s="177">
        <v>2017</v>
      </c>
      <c r="B215" s="177" t="s">
        <v>70</v>
      </c>
      <c r="C215" s="177" t="s">
        <v>71</v>
      </c>
      <c r="D215" s="177" t="s">
        <v>462</v>
      </c>
      <c r="E215" s="177" t="s">
        <v>463</v>
      </c>
      <c r="F215" s="177" t="s">
        <v>464</v>
      </c>
      <c r="G215" s="177" t="s">
        <v>465</v>
      </c>
      <c r="H215" s="177" t="s">
        <v>37</v>
      </c>
      <c r="I215" s="177" t="s">
        <v>466</v>
      </c>
      <c r="J215" s="177" t="s">
        <v>467</v>
      </c>
      <c r="K215" s="177" t="s">
        <v>468</v>
      </c>
      <c r="L215" s="178">
        <v>176768.22</v>
      </c>
    </row>
    <row r="216" spans="1:12" ht="15">
      <c r="A216" s="177">
        <v>2017</v>
      </c>
      <c r="B216" s="177" t="s">
        <v>72</v>
      </c>
      <c r="C216" s="177" t="s">
        <v>73</v>
      </c>
      <c r="D216" s="177" t="s">
        <v>462</v>
      </c>
      <c r="E216" s="177" t="s">
        <v>463</v>
      </c>
      <c r="F216" s="177" t="s">
        <v>464</v>
      </c>
      <c r="G216" s="177" t="s">
        <v>465</v>
      </c>
      <c r="H216" s="177" t="s">
        <v>37</v>
      </c>
      <c r="I216" s="177" t="s">
        <v>466</v>
      </c>
      <c r="J216" s="177" t="s">
        <v>467</v>
      </c>
      <c r="K216" s="177" t="s">
        <v>468</v>
      </c>
      <c r="L216" s="178">
        <v>136077.68</v>
      </c>
    </row>
    <row r="217" spans="1:12" ht="15">
      <c r="A217" s="177">
        <v>2017</v>
      </c>
      <c r="B217" s="177" t="s">
        <v>74</v>
      </c>
      <c r="C217" s="177" t="s">
        <v>75</v>
      </c>
      <c r="D217" s="177" t="s">
        <v>462</v>
      </c>
      <c r="E217" s="177" t="s">
        <v>463</v>
      </c>
      <c r="F217" s="177" t="s">
        <v>464</v>
      </c>
      <c r="G217" s="177" t="s">
        <v>465</v>
      </c>
      <c r="H217" s="177" t="s">
        <v>37</v>
      </c>
      <c r="I217" s="177" t="s">
        <v>466</v>
      </c>
      <c r="J217" s="177" t="s">
        <v>467</v>
      </c>
      <c r="K217" s="177" t="s">
        <v>468</v>
      </c>
      <c r="L217" s="178">
        <v>95959.48</v>
      </c>
    </row>
    <row r="218" spans="1:12" ht="15">
      <c r="A218" s="177">
        <v>2017</v>
      </c>
      <c r="B218" s="177" t="s">
        <v>76</v>
      </c>
      <c r="C218" s="177" t="s">
        <v>77</v>
      </c>
      <c r="D218" s="177" t="s">
        <v>462</v>
      </c>
      <c r="E218" s="177" t="s">
        <v>463</v>
      </c>
      <c r="F218" s="177" t="s">
        <v>464</v>
      </c>
      <c r="G218" s="177" t="s">
        <v>465</v>
      </c>
      <c r="H218" s="177" t="s">
        <v>37</v>
      </c>
      <c r="I218" s="177" t="s">
        <v>466</v>
      </c>
      <c r="J218" s="177" t="s">
        <v>467</v>
      </c>
      <c r="K218" s="177" t="s">
        <v>468</v>
      </c>
      <c r="L218" s="178">
        <v>219978.14</v>
      </c>
    </row>
    <row r="219" spans="1:12" ht="15">
      <c r="A219" s="177">
        <v>2017</v>
      </c>
      <c r="B219" s="177" t="s">
        <v>78</v>
      </c>
      <c r="C219" s="177" t="s">
        <v>79</v>
      </c>
      <c r="D219" s="177" t="s">
        <v>462</v>
      </c>
      <c r="E219" s="177" t="s">
        <v>463</v>
      </c>
      <c r="F219" s="177" t="s">
        <v>464</v>
      </c>
      <c r="G219" s="177" t="s">
        <v>465</v>
      </c>
      <c r="H219" s="177" t="s">
        <v>37</v>
      </c>
      <c r="I219" s="177" t="s">
        <v>466</v>
      </c>
      <c r="J219" s="177" t="s">
        <v>467</v>
      </c>
      <c r="K219" s="177" t="s">
        <v>468</v>
      </c>
      <c r="L219" s="178">
        <v>232377.58</v>
      </c>
    </row>
    <row r="220" spans="1:12" ht="15">
      <c r="A220" s="177">
        <v>2017</v>
      </c>
      <c r="B220" s="177" t="s">
        <v>80</v>
      </c>
      <c r="C220" s="177" t="s">
        <v>81</v>
      </c>
      <c r="D220" s="177" t="s">
        <v>462</v>
      </c>
      <c r="E220" s="177" t="s">
        <v>463</v>
      </c>
      <c r="F220" s="177" t="s">
        <v>464</v>
      </c>
      <c r="G220" s="177" t="s">
        <v>465</v>
      </c>
      <c r="H220" s="177" t="s">
        <v>37</v>
      </c>
      <c r="I220" s="177" t="s">
        <v>466</v>
      </c>
      <c r="J220" s="177" t="s">
        <v>467</v>
      </c>
      <c r="K220" s="177" t="s">
        <v>468</v>
      </c>
      <c r="L220" s="178">
        <v>56449.28</v>
      </c>
    </row>
    <row r="221" spans="1:12" ht="15">
      <c r="A221" s="177">
        <v>2017</v>
      </c>
      <c r="B221" s="177" t="s">
        <v>471</v>
      </c>
      <c r="C221" s="177" t="s">
        <v>83</v>
      </c>
      <c r="D221" s="177" t="s">
        <v>462</v>
      </c>
      <c r="E221" s="177" t="s">
        <v>463</v>
      </c>
      <c r="F221" s="177" t="s">
        <v>464</v>
      </c>
      <c r="G221" s="177" t="s">
        <v>465</v>
      </c>
      <c r="H221" s="177" t="s">
        <v>37</v>
      </c>
      <c r="I221" s="177" t="s">
        <v>466</v>
      </c>
      <c r="J221" s="177" t="s">
        <v>467</v>
      </c>
      <c r="K221" s="177" t="s">
        <v>468</v>
      </c>
      <c r="L221" s="178">
        <v>84401.83</v>
      </c>
    </row>
    <row r="222" spans="1:12" ht="15">
      <c r="A222" s="177">
        <v>2017</v>
      </c>
      <c r="B222" s="177" t="s">
        <v>84</v>
      </c>
      <c r="C222" s="177" t="s">
        <v>85</v>
      </c>
      <c r="D222" s="177" t="s">
        <v>462</v>
      </c>
      <c r="E222" s="177" t="s">
        <v>463</v>
      </c>
      <c r="F222" s="177" t="s">
        <v>464</v>
      </c>
      <c r="G222" s="177" t="s">
        <v>465</v>
      </c>
      <c r="H222" s="177" t="s">
        <v>37</v>
      </c>
      <c r="I222" s="177" t="s">
        <v>466</v>
      </c>
      <c r="J222" s="177" t="s">
        <v>467</v>
      </c>
      <c r="K222" s="177" t="s">
        <v>468</v>
      </c>
      <c r="L222" s="178">
        <v>76161.73</v>
      </c>
    </row>
    <row r="223" spans="1:12" ht="15">
      <c r="A223" s="177">
        <v>2017</v>
      </c>
      <c r="B223" s="177" t="s">
        <v>86</v>
      </c>
      <c r="C223" s="177" t="s">
        <v>87</v>
      </c>
      <c r="D223" s="177" t="s">
        <v>462</v>
      </c>
      <c r="E223" s="177" t="s">
        <v>463</v>
      </c>
      <c r="F223" s="177" t="s">
        <v>464</v>
      </c>
      <c r="G223" s="177" t="s">
        <v>465</v>
      </c>
      <c r="H223" s="177" t="s">
        <v>37</v>
      </c>
      <c r="I223" s="177" t="s">
        <v>466</v>
      </c>
      <c r="J223" s="177" t="s">
        <v>467</v>
      </c>
      <c r="K223" s="177" t="s">
        <v>468</v>
      </c>
      <c r="L223" s="178">
        <v>211627.61</v>
      </c>
    </row>
    <row r="224" spans="1:12" ht="15">
      <c r="A224" s="177">
        <v>2017</v>
      </c>
      <c r="B224" s="177" t="s">
        <v>88</v>
      </c>
      <c r="C224" s="177" t="s">
        <v>89</v>
      </c>
      <c r="D224" s="177" t="s">
        <v>462</v>
      </c>
      <c r="E224" s="177" t="s">
        <v>463</v>
      </c>
      <c r="F224" s="177" t="s">
        <v>464</v>
      </c>
      <c r="G224" s="177" t="s">
        <v>465</v>
      </c>
      <c r="H224" s="177" t="s">
        <v>37</v>
      </c>
      <c r="I224" s="177" t="s">
        <v>466</v>
      </c>
      <c r="J224" s="177" t="s">
        <v>467</v>
      </c>
      <c r="K224" s="177" t="s">
        <v>468</v>
      </c>
      <c r="L224" s="178">
        <v>29620.32</v>
      </c>
    </row>
    <row r="225" spans="1:12" ht="15">
      <c r="A225" s="177">
        <v>2017</v>
      </c>
      <c r="B225" s="177" t="s">
        <v>472</v>
      </c>
      <c r="C225" s="177" t="s">
        <v>91</v>
      </c>
      <c r="D225" s="177" t="s">
        <v>462</v>
      </c>
      <c r="E225" s="177" t="s">
        <v>463</v>
      </c>
      <c r="F225" s="177" t="s">
        <v>464</v>
      </c>
      <c r="G225" s="177" t="s">
        <v>465</v>
      </c>
      <c r="H225" s="177" t="s">
        <v>37</v>
      </c>
      <c r="I225" s="177" t="s">
        <v>466</v>
      </c>
      <c r="J225" s="177" t="s">
        <v>467</v>
      </c>
      <c r="K225" s="177" t="s">
        <v>468</v>
      </c>
      <c r="L225" s="178">
        <v>80085.51</v>
      </c>
    </row>
    <row r="226" spans="1:12" ht="15">
      <c r="A226" s="177">
        <v>2017</v>
      </c>
      <c r="B226" s="177" t="s">
        <v>92</v>
      </c>
      <c r="C226" s="177" t="s">
        <v>93</v>
      </c>
      <c r="D226" s="177" t="s">
        <v>462</v>
      </c>
      <c r="E226" s="177" t="s">
        <v>463</v>
      </c>
      <c r="F226" s="177" t="s">
        <v>464</v>
      </c>
      <c r="G226" s="177" t="s">
        <v>465</v>
      </c>
      <c r="H226" s="177" t="s">
        <v>37</v>
      </c>
      <c r="I226" s="177" t="s">
        <v>466</v>
      </c>
      <c r="J226" s="177" t="s">
        <v>467</v>
      </c>
      <c r="K226" s="177" t="s">
        <v>468</v>
      </c>
      <c r="L226" s="178">
        <v>600830.18</v>
      </c>
    </row>
    <row r="227" spans="1:12" ht="15">
      <c r="A227" s="177">
        <v>2017</v>
      </c>
      <c r="B227" s="177" t="s">
        <v>94</v>
      </c>
      <c r="C227" s="177" t="s">
        <v>95</v>
      </c>
      <c r="D227" s="177" t="s">
        <v>462</v>
      </c>
      <c r="E227" s="177" t="s">
        <v>463</v>
      </c>
      <c r="F227" s="177" t="s">
        <v>464</v>
      </c>
      <c r="G227" s="177" t="s">
        <v>465</v>
      </c>
      <c r="H227" s="177" t="s">
        <v>37</v>
      </c>
      <c r="I227" s="177" t="s">
        <v>466</v>
      </c>
      <c r="J227" s="177" t="s">
        <v>467</v>
      </c>
      <c r="K227" s="177" t="s">
        <v>468</v>
      </c>
      <c r="L227" s="178">
        <v>179167.32</v>
      </c>
    </row>
    <row r="228" spans="1:12" ht="15">
      <c r="A228" s="177">
        <v>2017</v>
      </c>
      <c r="B228" s="177" t="s">
        <v>96</v>
      </c>
      <c r="C228" s="177" t="s">
        <v>97</v>
      </c>
      <c r="D228" s="177" t="s">
        <v>462</v>
      </c>
      <c r="E228" s="177" t="s">
        <v>463</v>
      </c>
      <c r="F228" s="177" t="s">
        <v>464</v>
      </c>
      <c r="G228" s="177" t="s">
        <v>465</v>
      </c>
      <c r="H228" s="177" t="s">
        <v>37</v>
      </c>
      <c r="I228" s="177" t="s">
        <v>466</v>
      </c>
      <c r="J228" s="177" t="s">
        <v>467</v>
      </c>
      <c r="K228" s="177" t="s">
        <v>468</v>
      </c>
      <c r="L228" s="178">
        <v>643225.33</v>
      </c>
    </row>
    <row r="229" spans="1:12" ht="15">
      <c r="A229" s="177">
        <v>2017</v>
      </c>
      <c r="B229" s="177" t="s">
        <v>98</v>
      </c>
      <c r="C229" s="177" t="s">
        <v>99</v>
      </c>
      <c r="D229" s="177" t="s">
        <v>462</v>
      </c>
      <c r="E229" s="177" t="s">
        <v>463</v>
      </c>
      <c r="F229" s="177" t="s">
        <v>464</v>
      </c>
      <c r="G229" s="177" t="s">
        <v>465</v>
      </c>
      <c r="H229" s="177" t="s">
        <v>37</v>
      </c>
      <c r="I229" s="177" t="s">
        <v>466</v>
      </c>
      <c r="J229" s="177" t="s">
        <v>467</v>
      </c>
      <c r="K229" s="177" t="s">
        <v>468</v>
      </c>
      <c r="L229" s="178">
        <v>506875.93</v>
      </c>
    </row>
    <row r="230" spans="1:12" ht="15">
      <c r="A230" s="177">
        <v>2017</v>
      </c>
      <c r="B230" s="177" t="s">
        <v>100</v>
      </c>
      <c r="C230" s="177" t="s">
        <v>101</v>
      </c>
      <c r="D230" s="177" t="s">
        <v>462</v>
      </c>
      <c r="E230" s="177" t="s">
        <v>463</v>
      </c>
      <c r="F230" s="177" t="s">
        <v>464</v>
      </c>
      <c r="G230" s="177" t="s">
        <v>465</v>
      </c>
      <c r="H230" s="177" t="s">
        <v>37</v>
      </c>
      <c r="I230" s="177" t="s">
        <v>466</v>
      </c>
      <c r="J230" s="177" t="s">
        <v>467</v>
      </c>
      <c r="K230" s="177" t="s">
        <v>468</v>
      </c>
      <c r="L230" s="178">
        <v>270064.92</v>
      </c>
    </row>
    <row r="231" spans="1:12" ht="15">
      <c r="A231" s="177">
        <v>2017</v>
      </c>
      <c r="B231" s="177" t="s">
        <v>102</v>
      </c>
      <c r="C231" s="177" t="s">
        <v>103</v>
      </c>
      <c r="D231" s="177" t="s">
        <v>462</v>
      </c>
      <c r="E231" s="177" t="s">
        <v>463</v>
      </c>
      <c r="F231" s="177" t="s">
        <v>464</v>
      </c>
      <c r="G231" s="177" t="s">
        <v>465</v>
      </c>
      <c r="H231" s="177" t="s">
        <v>37</v>
      </c>
      <c r="I231" s="177" t="s">
        <v>466</v>
      </c>
      <c r="J231" s="177" t="s">
        <v>467</v>
      </c>
      <c r="K231" s="177" t="s">
        <v>468</v>
      </c>
      <c r="L231" s="178">
        <v>28640.31</v>
      </c>
    </row>
    <row r="232" spans="1:12" ht="15">
      <c r="A232" s="177">
        <v>2017</v>
      </c>
      <c r="B232" s="177" t="s">
        <v>104</v>
      </c>
      <c r="C232" s="177" t="s">
        <v>105</v>
      </c>
      <c r="D232" s="177" t="s">
        <v>462</v>
      </c>
      <c r="E232" s="177" t="s">
        <v>463</v>
      </c>
      <c r="F232" s="177" t="s">
        <v>464</v>
      </c>
      <c r="G232" s="177" t="s">
        <v>465</v>
      </c>
      <c r="H232" s="177" t="s">
        <v>37</v>
      </c>
      <c r="I232" s="177" t="s">
        <v>466</v>
      </c>
      <c r="J232" s="177" t="s">
        <v>467</v>
      </c>
      <c r="K232" s="177" t="s">
        <v>468</v>
      </c>
      <c r="L232" s="178">
        <v>33486.4</v>
      </c>
    </row>
    <row r="233" spans="1:12" ht="15">
      <c r="A233" s="177">
        <v>2017</v>
      </c>
      <c r="B233" s="177" t="s">
        <v>106</v>
      </c>
      <c r="C233" s="177" t="s">
        <v>107</v>
      </c>
      <c r="D233" s="177" t="s">
        <v>462</v>
      </c>
      <c r="E233" s="177" t="s">
        <v>463</v>
      </c>
      <c r="F233" s="177" t="s">
        <v>464</v>
      </c>
      <c r="G233" s="177" t="s">
        <v>465</v>
      </c>
      <c r="H233" s="177" t="s">
        <v>37</v>
      </c>
      <c r="I233" s="177" t="s">
        <v>466</v>
      </c>
      <c r="J233" s="177" t="s">
        <v>467</v>
      </c>
      <c r="K233" s="177" t="s">
        <v>468</v>
      </c>
      <c r="L233" s="178">
        <v>205216.75</v>
      </c>
    </row>
    <row r="234" spans="1:12" ht="15">
      <c r="A234" s="177">
        <v>2017</v>
      </c>
      <c r="B234" s="177" t="s">
        <v>108</v>
      </c>
      <c r="C234" s="177" t="s">
        <v>109</v>
      </c>
      <c r="D234" s="177" t="s">
        <v>462</v>
      </c>
      <c r="E234" s="177" t="s">
        <v>463</v>
      </c>
      <c r="F234" s="177" t="s">
        <v>464</v>
      </c>
      <c r="G234" s="177" t="s">
        <v>465</v>
      </c>
      <c r="H234" s="177" t="s">
        <v>37</v>
      </c>
      <c r="I234" s="177" t="s">
        <v>466</v>
      </c>
      <c r="J234" s="177" t="s">
        <v>467</v>
      </c>
      <c r="K234" s="177" t="s">
        <v>468</v>
      </c>
      <c r="L234" s="178">
        <v>45498.5</v>
      </c>
    </row>
    <row r="235" spans="1:12" ht="15">
      <c r="A235" s="177">
        <v>2017</v>
      </c>
      <c r="B235" s="177" t="s">
        <v>110</v>
      </c>
      <c r="C235" s="177" t="s">
        <v>111</v>
      </c>
      <c r="D235" s="177" t="s">
        <v>462</v>
      </c>
      <c r="E235" s="177" t="s">
        <v>463</v>
      </c>
      <c r="F235" s="177" t="s">
        <v>464</v>
      </c>
      <c r="G235" s="177" t="s">
        <v>465</v>
      </c>
      <c r="H235" s="177" t="s">
        <v>37</v>
      </c>
      <c r="I235" s="177" t="s">
        <v>466</v>
      </c>
      <c r="J235" s="177" t="s">
        <v>467</v>
      </c>
      <c r="K235" s="177" t="s">
        <v>468</v>
      </c>
      <c r="L235" s="178">
        <v>335484.96</v>
      </c>
    </row>
    <row r="236" spans="1:12" ht="15">
      <c r="A236" s="177">
        <v>2017</v>
      </c>
      <c r="B236" s="177" t="s">
        <v>112</v>
      </c>
      <c r="C236" s="177" t="s">
        <v>113</v>
      </c>
      <c r="D236" s="177" t="s">
        <v>462</v>
      </c>
      <c r="E236" s="177" t="s">
        <v>463</v>
      </c>
      <c r="F236" s="177" t="s">
        <v>464</v>
      </c>
      <c r="G236" s="177" t="s">
        <v>465</v>
      </c>
      <c r="H236" s="177" t="s">
        <v>37</v>
      </c>
      <c r="I236" s="177" t="s">
        <v>466</v>
      </c>
      <c r="J236" s="177" t="s">
        <v>467</v>
      </c>
      <c r="K236" s="177" t="s">
        <v>468</v>
      </c>
      <c r="L236" s="178">
        <v>70908.67</v>
      </c>
    </row>
    <row r="237" spans="1:12" ht="15">
      <c r="A237" s="177">
        <v>2017</v>
      </c>
      <c r="B237" s="177" t="s">
        <v>473</v>
      </c>
      <c r="C237" s="177" t="s">
        <v>115</v>
      </c>
      <c r="D237" s="177" t="s">
        <v>462</v>
      </c>
      <c r="E237" s="177" t="s">
        <v>463</v>
      </c>
      <c r="F237" s="177" t="s">
        <v>464</v>
      </c>
      <c r="G237" s="177" t="s">
        <v>465</v>
      </c>
      <c r="H237" s="177" t="s">
        <v>37</v>
      </c>
      <c r="I237" s="177" t="s">
        <v>466</v>
      </c>
      <c r="J237" s="177" t="s">
        <v>467</v>
      </c>
      <c r="K237" s="177" t="s">
        <v>468</v>
      </c>
      <c r="L237" s="178">
        <v>54644.23</v>
      </c>
    </row>
    <row r="238" spans="1:12" ht="15">
      <c r="A238" s="177">
        <v>2017</v>
      </c>
      <c r="B238" s="177" t="s">
        <v>116</v>
      </c>
      <c r="C238" s="177" t="s">
        <v>117</v>
      </c>
      <c r="D238" s="177" t="s">
        <v>462</v>
      </c>
      <c r="E238" s="177" t="s">
        <v>463</v>
      </c>
      <c r="F238" s="177" t="s">
        <v>464</v>
      </c>
      <c r="G238" s="177" t="s">
        <v>465</v>
      </c>
      <c r="H238" s="177" t="s">
        <v>37</v>
      </c>
      <c r="I238" s="177" t="s">
        <v>466</v>
      </c>
      <c r="J238" s="177" t="s">
        <v>467</v>
      </c>
      <c r="K238" s="177" t="s">
        <v>468</v>
      </c>
      <c r="L238" s="178">
        <v>137158.23</v>
      </c>
    </row>
    <row r="239" spans="1:12" ht="15">
      <c r="A239" s="177">
        <v>2017</v>
      </c>
      <c r="B239" s="177" t="s">
        <v>474</v>
      </c>
      <c r="C239" s="177" t="s">
        <v>119</v>
      </c>
      <c r="D239" s="177" t="s">
        <v>462</v>
      </c>
      <c r="E239" s="177" t="s">
        <v>463</v>
      </c>
      <c r="F239" s="177" t="s">
        <v>464</v>
      </c>
      <c r="G239" s="177" t="s">
        <v>465</v>
      </c>
      <c r="H239" s="177" t="s">
        <v>37</v>
      </c>
      <c r="I239" s="177" t="s">
        <v>466</v>
      </c>
      <c r="J239" s="177" t="s">
        <v>467</v>
      </c>
      <c r="K239" s="177" t="s">
        <v>468</v>
      </c>
      <c r="L239" s="178">
        <v>294469.98</v>
      </c>
    </row>
    <row r="240" spans="1:12" ht="15">
      <c r="A240" s="177">
        <v>2017</v>
      </c>
      <c r="B240" s="177" t="s">
        <v>120</v>
      </c>
      <c r="C240" s="177" t="s">
        <v>121</v>
      </c>
      <c r="D240" s="177" t="s">
        <v>462</v>
      </c>
      <c r="E240" s="177" t="s">
        <v>463</v>
      </c>
      <c r="F240" s="177" t="s">
        <v>464</v>
      </c>
      <c r="G240" s="177" t="s">
        <v>465</v>
      </c>
      <c r="H240" s="177" t="s">
        <v>37</v>
      </c>
      <c r="I240" s="177" t="s">
        <v>466</v>
      </c>
      <c r="J240" s="177" t="s">
        <v>467</v>
      </c>
      <c r="K240" s="177" t="s">
        <v>468</v>
      </c>
      <c r="L240" s="178">
        <v>360846.24</v>
      </c>
    </row>
    <row r="241" spans="1:12" ht="15">
      <c r="A241" s="177">
        <v>2017</v>
      </c>
      <c r="B241" s="177" t="s">
        <v>122</v>
      </c>
      <c r="C241" s="177" t="s">
        <v>123</v>
      </c>
      <c r="D241" s="177" t="s">
        <v>462</v>
      </c>
      <c r="E241" s="177" t="s">
        <v>463</v>
      </c>
      <c r="F241" s="177" t="s">
        <v>464</v>
      </c>
      <c r="G241" s="177" t="s">
        <v>465</v>
      </c>
      <c r="H241" s="177" t="s">
        <v>37</v>
      </c>
      <c r="I241" s="177" t="s">
        <v>466</v>
      </c>
      <c r="J241" s="177" t="s">
        <v>467</v>
      </c>
      <c r="K241" s="177" t="s">
        <v>468</v>
      </c>
      <c r="L241" s="178">
        <v>90660.42</v>
      </c>
    </row>
    <row r="242" spans="1:12" ht="15">
      <c r="A242" s="177">
        <v>2017</v>
      </c>
      <c r="B242" s="177" t="s">
        <v>124</v>
      </c>
      <c r="C242" s="177" t="s">
        <v>125</v>
      </c>
      <c r="D242" s="177" t="s">
        <v>462</v>
      </c>
      <c r="E242" s="177" t="s">
        <v>463</v>
      </c>
      <c r="F242" s="177" t="s">
        <v>464</v>
      </c>
      <c r="G242" s="177" t="s">
        <v>465</v>
      </c>
      <c r="H242" s="177" t="s">
        <v>37</v>
      </c>
      <c r="I242" s="177" t="s">
        <v>466</v>
      </c>
      <c r="J242" s="177" t="s">
        <v>467</v>
      </c>
      <c r="K242" s="177" t="s">
        <v>468</v>
      </c>
      <c r="L242" s="178">
        <v>85767.33</v>
      </c>
    </row>
    <row r="243" spans="1:12" ht="15">
      <c r="A243" s="177">
        <v>2017</v>
      </c>
      <c r="B243" s="177" t="s">
        <v>475</v>
      </c>
      <c r="C243" s="177" t="s">
        <v>476</v>
      </c>
      <c r="D243" s="177" t="s">
        <v>462</v>
      </c>
      <c r="E243" s="177" t="s">
        <v>463</v>
      </c>
      <c r="F243" s="177" t="s">
        <v>464</v>
      </c>
      <c r="G243" s="177" t="s">
        <v>465</v>
      </c>
      <c r="H243" s="177" t="s">
        <v>37</v>
      </c>
      <c r="I243" s="177" t="s">
        <v>466</v>
      </c>
      <c r="J243" s="177" t="s">
        <v>467</v>
      </c>
      <c r="K243" s="177" t="s">
        <v>468</v>
      </c>
      <c r="L243" s="178">
        <v>1261827.12</v>
      </c>
    </row>
    <row r="244" spans="1:12" ht="15">
      <c r="A244" s="177">
        <v>2017</v>
      </c>
      <c r="B244" s="177" t="s">
        <v>477</v>
      </c>
      <c r="C244" s="177" t="s">
        <v>478</v>
      </c>
      <c r="D244" s="177" t="s">
        <v>462</v>
      </c>
      <c r="E244" s="177" t="s">
        <v>463</v>
      </c>
      <c r="F244" s="177" t="s">
        <v>464</v>
      </c>
      <c r="G244" s="177" t="s">
        <v>465</v>
      </c>
      <c r="H244" s="177" t="s">
        <v>37</v>
      </c>
      <c r="I244" s="177" t="s">
        <v>466</v>
      </c>
      <c r="J244" s="177" t="s">
        <v>467</v>
      </c>
      <c r="K244" s="177" t="s">
        <v>468</v>
      </c>
      <c r="L244" s="177">
        <v>0</v>
      </c>
    </row>
    <row r="245" spans="1:12" ht="15">
      <c r="A245" s="177">
        <v>2017</v>
      </c>
      <c r="B245" s="177" t="s">
        <v>479</v>
      </c>
      <c r="C245" s="177" t="s">
        <v>129</v>
      </c>
      <c r="D245" s="177" t="s">
        <v>462</v>
      </c>
      <c r="E245" s="177" t="s">
        <v>463</v>
      </c>
      <c r="F245" s="177" t="s">
        <v>464</v>
      </c>
      <c r="G245" s="177" t="s">
        <v>465</v>
      </c>
      <c r="H245" s="177" t="s">
        <v>37</v>
      </c>
      <c r="I245" s="177" t="s">
        <v>466</v>
      </c>
      <c r="J245" s="177" t="s">
        <v>467</v>
      </c>
      <c r="K245" s="177" t="s">
        <v>468</v>
      </c>
      <c r="L245" s="178">
        <v>388631.51</v>
      </c>
    </row>
    <row r="246" spans="1:12" ht="15">
      <c r="A246" s="177">
        <v>2017</v>
      </c>
      <c r="B246" s="177" t="s">
        <v>130</v>
      </c>
      <c r="C246" s="177" t="s">
        <v>131</v>
      </c>
      <c r="D246" s="177" t="s">
        <v>462</v>
      </c>
      <c r="E246" s="177" t="s">
        <v>463</v>
      </c>
      <c r="F246" s="177" t="s">
        <v>464</v>
      </c>
      <c r="G246" s="177" t="s">
        <v>465</v>
      </c>
      <c r="H246" s="177" t="s">
        <v>37</v>
      </c>
      <c r="I246" s="177" t="s">
        <v>466</v>
      </c>
      <c r="J246" s="177" t="s">
        <v>467</v>
      </c>
      <c r="K246" s="177" t="s">
        <v>468</v>
      </c>
      <c r="L246" s="178">
        <v>155897.57</v>
      </c>
    </row>
    <row r="247" spans="1:12" ht="15">
      <c r="A247" s="177">
        <v>2017</v>
      </c>
      <c r="B247" s="177" t="s">
        <v>132</v>
      </c>
      <c r="C247" s="177" t="s">
        <v>133</v>
      </c>
      <c r="D247" s="177" t="s">
        <v>462</v>
      </c>
      <c r="E247" s="177" t="s">
        <v>463</v>
      </c>
      <c r="F247" s="177" t="s">
        <v>464</v>
      </c>
      <c r="G247" s="177" t="s">
        <v>465</v>
      </c>
      <c r="H247" s="177" t="s">
        <v>37</v>
      </c>
      <c r="I247" s="177" t="s">
        <v>466</v>
      </c>
      <c r="J247" s="177" t="s">
        <v>467</v>
      </c>
      <c r="K247" s="177" t="s">
        <v>468</v>
      </c>
      <c r="L247" s="178">
        <v>107143.74</v>
      </c>
    </row>
    <row r="248" spans="1:12" ht="15">
      <c r="A248" s="177">
        <v>2017</v>
      </c>
      <c r="B248" s="177" t="s">
        <v>134</v>
      </c>
      <c r="C248" s="177" t="s">
        <v>135</v>
      </c>
      <c r="D248" s="177" t="s">
        <v>462</v>
      </c>
      <c r="E248" s="177" t="s">
        <v>463</v>
      </c>
      <c r="F248" s="177" t="s">
        <v>464</v>
      </c>
      <c r="G248" s="177" t="s">
        <v>465</v>
      </c>
      <c r="H248" s="177" t="s">
        <v>37</v>
      </c>
      <c r="I248" s="177" t="s">
        <v>466</v>
      </c>
      <c r="J248" s="177" t="s">
        <v>467</v>
      </c>
      <c r="K248" s="177" t="s">
        <v>468</v>
      </c>
      <c r="L248" s="178">
        <v>52439.62</v>
      </c>
    </row>
    <row r="249" spans="1:12" ht="15">
      <c r="A249" s="177">
        <v>2017</v>
      </c>
      <c r="B249" s="177" t="s">
        <v>480</v>
      </c>
      <c r="C249" s="177" t="s">
        <v>137</v>
      </c>
      <c r="D249" s="177" t="s">
        <v>462</v>
      </c>
      <c r="E249" s="177" t="s">
        <v>463</v>
      </c>
      <c r="F249" s="177" t="s">
        <v>464</v>
      </c>
      <c r="G249" s="177" t="s">
        <v>465</v>
      </c>
      <c r="H249" s="177" t="s">
        <v>37</v>
      </c>
      <c r="I249" s="177" t="s">
        <v>466</v>
      </c>
      <c r="J249" s="177" t="s">
        <v>467</v>
      </c>
      <c r="K249" s="177" t="s">
        <v>468</v>
      </c>
      <c r="L249" s="178">
        <v>59432.33</v>
      </c>
    </row>
    <row r="250" spans="1:12" ht="15">
      <c r="A250" s="177">
        <v>2017</v>
      </c>
      <c r="B250" s="177" t="s">
        <v>138</v>
      </c>
      <c r="C250" s="177" t="s">
        <v>139</v>
      </c>
      <c r="D250" s="177" t="s">
        <v>462</v>
      </c>
      <c r="E250" s="177" t="s">
        <v>463</v>
      </c>
      <c r="F250" s="177" t="s">
        <v>464</v>
      </c>
      <c r="G250" s="177" t="s">
        <v>465</v>
      </c>
      <c r="H250" s="177" t="s">
        <v>37</v>
      </c>
      <c r="I250" s="177" t="s">
        <v>466</v>
      </c>
      <c r="J250" s="177" t="s">
        <v>467</v>
      </c>
      <c r="K250" s="177" t="s">
        <v>468</v>
      </c>
      <c r="L250" s="178">
        <v>140087.19</v>
      </c>
    </row>
    <row r="251" spans="1:12" ht="15">
      <c r="A251" s="177">
        <v>2017</v>
      </c>
      <c r="B251" s="177" t="s">
        <v>140</v>
      </c>
      <c r="C251" s="177" t="s">
        <v>141</v>
      </c>
      <c r="D251" s="177" t="s">
        <v>462</v>
      </c>
      <c r="E251" s="177" t="s">
        <v>463</v>
      </c>
      <c r="F251" s="177" t="s">
        <v>464</v>
      </c>
      <c r="G251" s="177" t="s">
        <v>465</v>
      </c>
      <c r="H251" s="177" t="s">
        <v>37</v>
      </c>
      <c r="I251" s="177" t="s">
        <v>466</v>
      </c>
      <c r="J251" s="177" t="s">
        <v>467</v>
      </c>
      <c r="K251" s="177" t="s">
        <v>468</v>
      </c>
      <c r="L251" s="178">
        <v>134898.92</v>
      </c>
    </row>
    <row r="252" spans="1:12" ht="15">
      <c r="A252" s="177">
        <v>2017</v>
      </c>
      <c r="B252" s="177" t="s">
        <v>142</v>
      </c>
      <c r="C252" s="177" t="s">
        <v>481</v>
      </c>
      <c r="D252" s="177" t="s">
        <v>462</v>
      </c>
      <c r="E252" s="177" t="s">
        <v>463</v>
      </c>
      <c r="F252" s="177" t="s">
        <v>464</v>
      </c>
      <c r="G252" s="177" t="s">
        <v>465</v>
      </c>
      <c r="H252" s="177" t="s">
        <v>37</v>
      </c>
      <c r="I252" s="177" t="s">
        <v>466</v>
      </c>
      <c r="J252" s="177" t="s">
        <v>467</v>
      </c>
      <c r="K252" s="177" t="s">
        <v>468</v>
      </c>
      <c r="L252" s="178">
        <v>25577.96</v>
      </c>
    </row>
    <row r="253" spans="1:12" ht="15">
      <c r="A253" s="177">
        <v>2017</v>
      </c>
      <c r="B253" s="177" t="s">
        <v>482</v>
      </c>
      <c r="C253" s="177" t="s">
        <v>145</v>
      </c>
      <c r="D253" s="177" t="s">
        <v>462</v>
      </c>
      <c r="E253" s="177" t="s">
        <v>463</v>
      </c>
      <c r="F253" s="177" t="s">
        <v>464</v>
      </c>
      <c r="G253" s="177" t="s">
        <v>465</v>
      </c>
      <c r="H253" s="177" t="s">
        <v>37</v>
      </c>
      <c r="I253" s="177" t="s">
        <v>466</v>
      </c>
      <c r="J253" s="177" t="s">
        <v>467</v>
      </c>
      <c r="K253" s="177" t="s">
        <v>468</v>
      </c>
      <c r="L253" s="179">
        <v>230848</v>
      </c>
    </row>
    <row r="254" spans="1:12" ht="15">
      <c r="A254" s="177">
        <v>2017</v>
      </c>
      <c r="B254" s="177" t="s">
        <v>146</v>
      </c>
      <c r="C254" s="177" t="s">
        <v>147</v>
      </c>
      <c r="D254" s="177" t="s">
        <v>462</v>
      </c>
      <c r="E254" s="177" t="s">
        <v>463</v>
      </c>
      <c r="F254" s="177" t="s">
        <v>464</v>
      </c>
      <c r="G254" s="177" t="s">
        <v>465</v>
      </c>
      <c r="H254" s="177" t="s">
        <v>37</v>
      </c>
      <c r="I254" s="177" t="s">
        <v>466</v>
      </c>
      <c r="J254" s="177" t="s">
        <v>467</v>
      </c>
      <c r="K254" s="177" t="s">
        <v>468</v>
      </c>
      <c r="L254" s="178">
        <v>752603.09</v>
      </c>
    </row>
    <row r="255" spans="1:12" ht="15">
      <c r="A255" s="177">
        <v>2017</v>
      </c>
      <c r="B255" s="177" t="s">
        <v>148</v>
      </c>
      <c r="C255" s="177" t="s">
        <v>149</v>
      </c>
      <c r="D255" s="177" t="s">
        <v>462</v>
      </c>
      <c r="E255" s="177" t="s">
        <v>463</v>
      </c>
      <c r="F255" s="177" t="s">
        <v>464</v>
      </c>
      <c r="G255" s="177" t="s">
        <v>465</v>
      </c>
      <c r="H255" s="177" t="s">
        <v>37</v>
      </c>
      <c r="I255" s="177" t="s">
        <v>466</v>
      </c>
      <c r="J255" s="177" t="s">
        <v>467</v>
      </c>
      <c r="K255" s="177" t="s">
        <v>468</v>
      </c>
      <c r="L255" s="178">
        <v>571789.2</v>
      </c>
    </row>
    <row r="256" spans="1:12" ht="15">
      <c r="A256" s="177">
        <v>2017</v>
      </c>
      <c r="B256" s="177" t="s">
        <v>150</v>
      </c>
      <c r="C256" s="177" t="s">
        <v>151</v>
      </c>
      <c r="D256" s="177" t="s">
        <v>462</v>
      </c>
      <c r="E256" s="177" t="s">
        <v>463</v>
      </c>
      <c r="F256" s="177" t="s">
        <v>464</v>
      </c>
      <c r="G256" s="177" t="s">
        <v>465</v>
      </c>
      <c r="H256" s="177" t="s">
        <v>37</v>
      </c>
      <c r="I256" s="177" t="s">
        <v>466</v>
      </c>
      <c r="J256" s="177" t="s">
        <v>467</v>
      </c>
      <c r="K256" s="177" t="s">
        <v>468</v>
      </c>
      <c r="L256" s="178">
        <v>590249.56</v>
      </c>
    </row>
    <row r="257" spans="1:12" ht="15">
      <c r="A257" s="177">
        <v>2017</v>
      </c>
      <c r="B257" s="177" t="s">
        <v>483</v>
      </c>
      <c r="C257" s="177" t="s">
        <v>153</v>
      </c>
      <c r="D257" s="177" t="s">
        <v>462</v>
      </c>
      <c r="E257" s="177" t="s">
        <v>463</v>
      </c>
      <c r="F257" s="177" t="s">
        <v>464</v>
      </c>
      <c r="G257" s="177" t="s">
        <v>465</v>
      </c>
      <c r="H257" s="177" t="s">
        <v>37</v>
      </c>
      <c r="I257" s="177" t="s">
        <v>466</v>
      </c>
      <c r="J257" s="177" t="s">
        <v>467</v>
      </c>
      <c r="K257" s="177" t="s">
        <v>468</v>
      </c>
      <c r="L257" s="178">
        <v>268136.39</v>
      </c>
    </row>
    <row r="258" spans="1:12" ht="15">
      <c r="A258" s="177">
        <v>2017</v>
      </c>
      <c r="B258" s="177" t="s">
        <v>484</v>
      </c>
      <c r="C258" s="177" t="s">
        <v>155</v>
      </c>
      <c r="D258" s="177" t="s">
        <v>462</v>
      </c>
      <c r="E258" s="177" t="s">
        <v>463</v>
      </c>
      <c r="F258" s="177" t="s">
        <v>464</v>
      </c>
      <c r="G258" s="177" t="s">
        <v>465</v>
      </c>
      <c r="H258" s="177" t="s">
        <v>37</v>
      </c>
      <c r="I258" s="177" t="s">
        <v>466</v>
      </c>
      <c r="J258" s="177" t="s">
        <v>467</v>
      </c>
      <c r="K258" s="177" t="s">
        <v>468</v>
      </c>
      <c r="L258" s="178">
        <v>91170.98</v>
      </c>
    </row>
    <row r="259" spans="1:12" ht="15">
      <c r="A259" s="177">
        <v>2017</v>
      </c>
      <c r="B259" s="177" t="s">
        <v>156</v>
      </c>
      <c r="C259" s="177" t="s">
        <v>157</v>
      </c>
      <c r="D259" s="177" t="s">
        <v>462</v>
      </c>
      <c r="E259" s="177" t="s">
        <v>463</v>
      </c>
      <c r="F259" s="177" t="s">
        <v>464</v>
      </c>
      <c r="G259" s="177" t="s">
        <v>465</v>
      </c>
      <c r="H259" s="177" t="s">
        <v>37</v>
      </c>
      <c r="I259" s="177" t="s">
        <v>466</v>
      </c>
      <c r="J259" s="177" t="s">
        <v>467</v>
      </c>
      <c r="K259" s="177" t="s">
        <v>468</v>
      </c>
      <c r="L259" s="178">
        <v>66048.28</v>
      </c>
    </row>
    <row r="260" spans="1:12" ht="15">
      <c r="A260" s="177">
        <v>2017</v>
      </c>
      <c r="B260" s="177" t="s">
        <v>158</v>
      </c>
      <c r="C260" s="177" t="s">
        <v>159</v>
      </c>
      <c r="D260" s="177" t="s">
        <v>462</v>
      </c>
      <c r="E260" s="177" t="s">
        <v>463</v>
      </c>
      <c r="F260" s="177" t="s">
        <v>464</v>
      </c>
      <c r="G260" s="177" t="s">
        <v>465</v>
      </c>
      <c r="H260" s="177" t="s">
        <v>37</v>
      </c>
      <c r="I260" s="177" t="s">
        <v>466</v>
      </c>
      <c r="J260" s="177" t="s">
        <v>467</v>
      </c>
      <c r="K260" s="177" t="s">
        <v>468</v>
      </c>
      <c r="L260" s="178">
        <v>79265.57</v>
      </c>
    </row>
    <row r="261" spans="1:12" ht="15">
      <c r="A261" s="177">
        <v>2017</v>
      </c>
      <c r="B261" s="177" t="s">
        <v>160</v>
      </c>
      <c r="C261" s="177" t="s">
        <v>161</v>
      </c>
      <c r="D261" s="177" t="s">
        <v>462</v>
      </c>
      <c r="E261" s="177" t="s">
        <v>463</v>
      </c>
      <c r="F261" s="177" t="s">
        <v>464</v>
      </c>
      <c r="G261" s="177" t="s">
        <v>465</v>
      </c>
      <c r="H261" s="177" t="s">
        <v>37</v>
      </c>
      <c r="I261" s="177" t="s">
        <v>466</v>
      </c>
      <c r="J261" s="177" t="s">
        <v>467</v>
      </c>
      <c r="K261" s="177" t="s">
        <v>468</v>
      </c>
      <c r="L261" s="178">
        <v>15117.34</v>
      </c>
    </row>
    <row r="262" spans="1:12" ht="15">
      <c r="A262" s="177">
        <v>2017</v>
      </c>
      <c r="B262" s="177" t="s">
        <v>162</v>
      </c>
      <c r="C262" s="177" t="s">
        <v>163</v>
      </c>
      <c r="D262" s="177" t="s">
        <v>462</v>
      </c>
      <c r="E262" s="177" t="s">
        <v>463</v>
      </c>
      <c r="F262" s="177" t="s">
        <v>464</v>
      </c>
      <c r="G262" s="177" t="s">
        <v>465</v>
      </c>
      <c r="H262" s="177" t="s">
        <v>37</v>
      </c>
      <c r="I262" s="177" t="s">
        <v>466</v>
      </c>
      <c r="J262" s="177" t="s">
        <v>467</v>
      </c>
      <c r="K262" s="177" t="s">
        <v>468</v>
      </c>
      <c r="L262" s="178">
        <v>100306.12</v>
      </c>
    </row>
    <row r="263" spans="1:12" ht="15">
      <c r="A263" s="177">
        <v>2017</v>
      </c>
      <c r="B263" s="177" t="s">
        <v>164</v>
      </c>
      <c r="C263" s="177" t="s">
        <v>165</v>
      </c>
      <c r="D263" s="177" t="s">
        <v>462</v>
      </c>
      <c r="E263" s="177" t="s">
        <v>463</v>
      </c>
      <c r="F263" s="177" t="s">
        <v>464</v>
      </c>
      <c r="G263" s="177" t="s">
        <v>465</v>
      </c>
      <c r="H263" s="177" t="s">
        <v>37</v>
      </c>
      <c r="I263" s="177" t="s">
        <v>466</v>
      </c>
      <c r="J263" s="177" t="s">
        <v>467</v>
      </c>
      <c r="K263" s="177" t="s">
        <v>468</v>
      </c>
      <c r="L263" s="178">
        <v>43885.63</v>
      </c>
    </row>
    <row r="264" spans="1:12" ht="15">
      <c r="A264" s="177">
        <v>2017</v>
      </c>
      <c r="B264" s="177" t="s">
        <v>166</v>
      </c>
      <c r="C264" s="177" t="s">
        <v>167</v>
      </c>
      <c r="D264" s="177" t="s">
        <v>462</v>
      </c>
      <c r="E264" s="177" t="s">
        <v>463</v>
      </c>
      <c r="F264" s="177" t="s">
        <v>464</v>
      </c>
      <c r="G264" s="177" t="s">
        <v>465</v>
      </c>
      <c r="H264" s="177" t="s">
        <v>37</v>
      </c>
      <c r="I264" s="177" t="s">
        <v>466</v>
      </c>
      <c r="J264" s="177" t="s">
        <v>467</v>
      </c>
      <c r="K264" s="177" t="s">
        <v>468</v>
      </c>
      <c r="L264" s="177">
        <v>0</v>
      </c>
    </row>
    <row r="265" spans="1:12" ht="15">
      <c r="A265" s="177">
        <v>2017</v>
      </c>
      <c r="B265" s="177" t="s">
        <v>37</v>
      </c>
      <c r="C265" s="177" t="s">
        <v>466</v>
      </c>
      <c r="D265" s="177" t="s">
        <v>462</v>
      </c>
      <c r="E265" s="177" t="s">
        <v>463</v>
      </c>
      <c r="F265" s="177" t="s">
        <v>464</v>
      </c>
      <c r="G265" s="177" t="s">
        <v>465</v>
      </c>
      <c r="H265" s="177" t="s">
        <v>37</v>
      </c>
      <c r="I265" s="177" t="s">
        <v>466</v>
      </c>
      <c r="J265" s="177" t="s">
        <v>467</v>
      </c>
      <c r="K265" s="177" t="s">
        <v>468</v>
      </c>
      <c r="L265" s="178">
        <v>11663770.7</v>
      </c>
    </row>
    <row r="266" spans="1:12" ht="15">
      <c r="A266" s="177">
        <v>2018</v>
      </c>
      <c r="B266" s="177" t="s">
        <v>40</v>
      </c>
      <c r="C266" s="177" t="s">
        <v>41</v>
      </c>
      <c r="D266" s="177" t="s">
        <v>462</v>
      </c>
      <c r="E266" s="177" t="s">
        <v>463</v>
      </c>
      <c r="F266" s="177" t="s">
        <v>464</v>
      </c>
      <c r="G266" s="177" t="s">
        <v>465</v>
      </c>
      <c r="H266" s="177" t="s">
        <v>37</v>
      </c>
      <c r="I266" s="177" t="s">
        <v>466</v>
      </c>
      <c r="J266" s="177" t="s">
        <v>467</v>
      </c>
      <c r="K266" s="177" t="s">
        <v>468</v>
      </c>
      <c r="L266" s="178">
        <v>187449.3</v>
      </c>
    </row>
    <row r="267" spans="1:12" ht="15">
      <c r="A267" s="177">
        <v>2018</v>
      </c>
      <c r="B267" s="177" t="s">
        <v>42</v>
      </c>
      <c r="C267" s="177" t="s">
        <v>43</v>
      </c>
      <c r="D267" s="177" t="s">
        <v>462</v>
      </c>
      <c r="E267" s="177" t="s">
        <v>463</v>
      </c>
      <c r="F267" s="177" t="s">
        <v>464</v>
      </c>
      <c r="G267" s="177" t="s">
        <v>465</v>
      </c>
      <c r="H267" s="177" t="s">
        <v>37</v>
      </c>
      <c r="I267" s="177" t="s">
        <v>466</v>
      </c>
      <c r="J267" s="177" t="s">
        <v>467</v>
      </c>
      <c r="K267" s="177" t="s">
        <v>468</v>
      </c>
      <c r="L267" s="178">
        <v>25157.13</v>
      </c>
    </row>
    <row r="268" spans="1:12" ht="15">
      <c r="A268" s="177">
        <v>2018</v>
      </c>
      <c r="B268" s="177" t="s">
        <v>44</v>
      </c>
      <c r="C268" s="177" t="s">
        <v>45</v>
      </c>
      <c r="D268" s="177" t="s">
        <v>462</v>
      </c>
      <c r="E268" s="177" t="s">
        <v>463</v>
      </c>
      <c r="F268" s="177" t="s">
        <v>464</v>
      </c>
      <c r="G268" s="177" t="s">
        <v>465</v>
      </c>
      <c r="H268" s="177" t="s">
        <v>37</v>
      </c>
      <c r="I268" s="177" t="s">
        <v>466</v>
      </c>
      <c r="J268" s="177" t="s">
        <v>467</v>
      </c>
      <c r="K268" s="177" t="s">
        <v>468</v>
      </c>
      <c r="L268" s="178">
        <v>6659.69</v>
      </c>
    </row>
    <row r="269" spans="1:12" ht="15">
      <c r="A269" s="177">
        <v>2018</v>
      </c>
      <c r="B269" s="177" t="s">
        <v>46</v>
      </c>
      <c r="C269" s="177" t="s">
        <v>47</v>
      </c>
      <c r="D269" s="177" t="s">
        <v>462</v>
      </c>
      <c r="E269" s="177" t="s">
        <v>463</v>
      </c>
      <c r="F269" s="177" t="s">
        <v>464</v>
      </c>
      <c r="G269" s="177" t="s">
        <v>465</v>
      </c>
      <c r="H269" s="177" t="s">
        <v>37</v>
      </c>
      <c r="I269" s="177" t="s">
        <v>466</v>
      </c>
      <c r="J269" s="177" t="s">
        <v>467</v>
      </c>
      <c r="K269" s="177" t="s">
        <v>468</v>
      </c>
      <c r="L269" s="178">
        <v>43564.19</v>
      </c>
    </row>
    <row r="270" spans="1:12" ht="15">
      <c r="A270" s="177">
        <v>2018</v>
      </c>
      <c r="B270" s="177" t="s">
        <v>469</v>
      </c>
      <c r="C270" s="177" t="s">
        <v>49</v>
      </c>
      <c r="D270" s="177" t="s">
        <v>462</v>
      </c>
      <c r="E270" s="177" t="s">
        <v>463</v>
      </c>
      <c r="F270" s="177" t="s">
        <v>464</v>
      </c>
      <c r="G270" s="177" t="s">
        <v>465</v>
      </c>
      <c r="H270" s="177" t="s">
        <v>37</v>
      </c>
      <c r="I270" s="177" t="s">
        <v>466</v>
      </c>
      <c r="J270" s="177" t="s">
        <v>467</v>
      </c>
      <c r="K270" s="177" t="s">
        <v>468</v>
      </c>
      <c r="L270" s="178">
        <v>246964.36</v>
      </c>
    </row>
    <row r="271" spans="1:12" ht="15">
      <c r="A271" s="177">
        <v>2018</v>
      </c>
      <c r="B271" s="177" t="s">
        <v>470</v>
      </c>
      <c r="C271" s="177" t="s">
        <v>51</v>
      </c>
      <c r="D271" s="177" t="s">
        <v>462</v>
      </c>
      <c r="E271" s="177" t="s">
        <v>463</v>
      </c>
      <c r="F271" s="177" t="s">
        <v>464</v>
      </c>
      <c r="G271" s="177" t="s">
        <v>465</v>
      </c>
      <c r="H271" s="177" t="s">
        <v>37</v>
      </c>
      <c r="I271" s="177" t="s">
        <v>466</v>
      </c>
      <c r="J271" s="177" t="s">
        <v>467</v>
      </c>
      <c r="K271" s="177" t="s">
        <v>468</v>
      </c>
      <c r="L271" s="178">
        <v>68961.28</v>
      </c>
    </row>
    <row r="272" spans="1:12" ht="15">
      <c r="A272" s="177">
        <v>2018</v>
      </c>
      <c r="B272" s="177" t="s">
        <v>52</v>
      </c>
      <c r="C272" s="177" t="s">
        <v>53</v>
      </c>
      <c r="D272" s="177" t="s">
        <v>462</v>
      </c>
      <c r="E272" s="177" t="s">
        <v>463</v>
      </c>
      <c r="F272" s="177" t="s">
        <v>464</v>
      </c>
      <c r="G272" s="177" t="s">
        <v>465</v>
      </c>
      <c r="H272" s="177" t="s">
        <v>37</v>
      </c>
      <c r="I272" s="177" t="s">
        <v>466</v>
      </c>
      <c r="J272" s="177" t="s">
        <v>467</v>
      </c>
      <c r="K272" s="177" t="s">
        <v>468</v>
      </c>
      <c r="L272" s="178">
        <v>36435.1</v>
      </c>
    </row>
    <row r="273" spans="1:12" ht="15">
      <c r="A273" s="177">
        <v>2018</v>
      </c>
      <c r="B273" s="177" t="s">
        <v>54</v>
      </c>
      <c r="C273" s="177" t="s">
        <v>55</v>
      </c>
      <c r="D273" s="177" t="s">
        <v>462</v>
      </c>
      <c r="E273" s="177" t="s">
        <v>463</v>
      </c>
      <c r="F273" s="177" t="s">
        <v>464</v>
      </c>
      <c r="G273" s="177" t="s">
        <v>465</v>
      </c>
      <c r="H273" s="177" t="s">
        <v>37</v>
      </c>
      <c r="I273" s="177" t="s">
        <v>466</v>
      </c>
      <c r="J273" s="177" t="s">
        <v>467</v>
      </c>
      <c r="K273" s="177" t="s">
        <v>468</v>
      </c>
      <c r="L273" s="178">
        <v>45076.68</v>
      </c>
    </row>
    <row r="274" spans="1:12" ht="15">
      <c r="A274" s="177">
        <v>2018</v>
      </c>
      <c r="B274" s="177" t="s">
        <v>56</v>
      </c>
      <c r="C274" s="177" t="s">
        <v>57</v>
      </c>
      <c r="D274" s="177" t="s">
        <v>462</v>
      </c>
      <c r="E274" s="177" t="s">
        <v>463</v>
      </c>
      <c r="F274" s="177" t="s">
        <v>464</v>
      </c>
      <c r="G274" s="177" t="s">
        <v>465</v>
      </c>
      <c r="H274" s="177" t="s">
        <v>37</v>
      </c>
      <c r="I274" s="177" t="s">
        <v>466</v>
      </c>
      <c r="J274" s="177" t="s">
        <v>467</v>
      </c>
      <c r="K274" s="177" t="s">
        <v>468</v>
      </c>
      <c r="L274" s="178">
        <v>28399.43</v>
      </c>
    </row>
    <row r="275" spans="1:12" ht="15">
      <c r="A275" s="177">
        <v>2018</v>
      </c>
      <c r="B275" s="177" t="s">
        <v>58</v>
      </c>
      <c r="C275" s="177" t="s">
        <v>59</v>
      </c>
      <c r="D275" s="177" t="s">
        <v>462</v>
      </c>
      <c r="E275" s="177" t="s">
        <v>463</v>
      </c>
      <c r="F275" s="177" t="s">
        <v>464</v>
      </c>
      <c r="G275" s="177" t="s">
        <v>465</v>
      </c>
      <c r="H275" s="177" t="s">
        <v>37</v>
      </c>
      <c r="I275" s="177" t="s">
        <v>466</v>
      </c>
      <c r="J275" s="177" t="s">
        <v>467</v>
      </c>
      <c r="K275" s="177" t="s">
        <v>468</v>
      </c>
      <c r="L275" s="178">
        <v>32491.68</v>
      </c>
    </row>
    <row r="276" spans="1:12" ht="15">
      <c r="A276" s="177">
        <v>2018</v>
      </c>
      <c r="B276" s="177" t="s">
        <v>60</v>
      </c>
      <c r="C276" s="177" t="s">
        <v>61</v>
      </c>
      <c r="D276" s="177" t="s">
        <v>462</v>
      </c>
      <c r="E276" s="177" t="s">
        <v>463</v>
      </c>
      <c r="F276" s="177" t="s">
        <v>464</v>
      </c>
      <c r="G276" s="177" t="s">
        <v>465</v>
      </c>
      <c r="H276" s="177" t="s">
        <v>37</v>
      </c>
      <c r="I276" s="177" t="s">
        <v>466</v>
      </c>
      <c r="J276" s="177" t="s">
        <v>467</v>
      </c>
      <c r="K276" s="177" t="s">
        <v>468</v>
      </c>
      <c r="L276" s="178">
        <v>147848.57</v>
      </c>
    </row>
    <row r="277" spans="1:12" ht="15">
      <c r="A277" s="177">
        <v>2018</v>
      </c>
      <c r="B277" s="177" t="s">
        <v>62</v>
      </c>
      <c r="C277" s="177" t="s">
        <v>63</v>
      </c>
      <c r="D277" s="177" t="s">
        <v>462</v>
      </c>
      <c r="E277" s="177" t="s">
        <v>463</v>
      </c>
      <c r="F277" s="177" t="s">
        <v>464</v>
      </c>
      <c r="G277" s="177" t="s">
        <v>465</v>
      </c>
      <c r="H277" s="177" t="s">
        <v>37</v>
      </c>
      <c r="I277" s="177" t="s">
        <v>466</v>
      </c>
      <c r="J277" s="177" t="s">
        <v>467</v>
      </c>
      <c r="K277" s="177" t="s">
        <v>468</v>
      </c>
      <c r="L277" s="178">
        <v>109870.36</v>
      </c>
    </row>
    <row r="278" spans="1:12" ht="15">
      <c r="A278" s="177">
        <v>2018</v>
      </c>
      <c r="B278" s="177" t="s">
        <v>64</v>
      </c>
      <c r="C278" s="177" t="s">
        <v>65</v>
      </c>
      <c r="D278" s="177" t="s">
        <v>462</v>
      </c>
      <c r="E278" s="177" t="s">
        <v>463</v>
      </c>
      <c r="F278" s="177" t="s">
        <v>464</v>
      </c>
      <c r="G278" s="177" t="s">
        <v>465</v>
      </c>
      <c r="H278" s="177" t="s">
        <v>37</v>
      </c>
      <c r="I278" s="177" t="s">
        <v>466</v>
      </c>
      <c r="J278" s="177" t="s">
        <v>467</v>
      </c>
      <c r="K278" s="177" t="s">
        <v>468</v>
      </c>
      <c r="L278" s="178">
        <v>93476.29</v>
      </c>
    </row>
    <row r="279" spans="1:12" ht="15">
      <c r="A279" s="177">
        <v>2018</v>
      </c>
      <c r="B279" s="177" t="s">
        <v>66</v>
      </c>
      <c r="C279" s="177" t="s">
        <v>67</v>
      </c>
      <c r="D279" s="177" t="s">
        <v>462</v>
      </c>
      <c r="E279" s="177" t="s">
        <v>463</v>
      </c>
      <c r="F279" s="177" t="s">
        <v>464</v>
      </c>
      <c r="G279" s="177" t="s">
        <v>465</v>
      </c>
      <c r="H279" s="177" t="s">
        <v>37</v>
      </c>
      <c r="I279" s="177" t="s">
        <v>466</v>
      </c>
      <c r="J279" s="177" t="s">
        <v>467</v>
      </c>
      <c r="K279" s="177" t="s">
        <v>468</v>
      </c>
      <c r="L279" s="178">
        <v>69315.11</v>
      </c>
    </row>
    <row r="280" spans="1:12" ht="15">
      <c r="A280" s="177">
        <v>2018</v>
      </c>
      <c r="B280" s="177" t="s">
        <v>68</v>
      </c>
      <c r="C280" s="177" t="s">
        <v>69</v>
      </c>
      <c r="D280" s="177" t="s">
        <v>462</v>
      </c>
      <c r="E280" s="177" t="s">
        <v>463</v>
      </c>
      <c r="F280" s="177" t="s">
        <v>464</v>
      </c>
      <c r="G280" s="177" t="s">
        <v>465</v>
      </c>
      <c r="H280" s="177" t="s">
        <v>37</v>
      </c>
      <c r="I280" s="177" t="s">
        <v>466</v>
      </c>
      <c r="J280" s="177" t="s">
        <v>467</v>
      </c>
      <c r="K280" s="177" t="s">
        <v>468</v>
      </c>
      <c r="L280" s="178">
        <v>70625.96</v>
      </c>
    </row>
    <row r="281" spans="1:12" ht="15">
      <c r="A281" s="177">
        <v>2018</v>
      </c>
      <c r="B281" s="177" t="s">
        <v>70</v>
      </c>
      <c r="C281" s="177" t="s">
        <v>71</v>
      </c>
      <c r="D281" s="177" t="s">
        <v>462</v>
      </c>
      <c r="E281" s="177" t="s">
        <v>463</v>
      </c>
      <c r="F281" s="177" t="s">
        <v>464</v>
      </c>
      <c r="G281" s="177" t="s">
        <v>465</v>
      </c>
      <c r="H281" s="177" t="s">
        <v>37</v>
      </c>
      <c r="I281" s="177" t="s">
        <v>466</v>
      </c>
      <c r="J281" s="177" t="s">
        <v>467</v>
      </c>
      <c r="K281" s="177" t="s">
        <v>468</v>
      </c>
      <c r="L281" s="178">
        <v>181767.79</v>
      </c>
    </row>
    <row r="282" spans="1:12" ht="15">
      <c r="A282" s="177">
        <v>2018</v>
      </c>
      <c r="B282" s="177" t="s">
        <v>72</v>
      </c>
      <c r="C282" s="177" t="s">
        <v>73</v>
      </c>
      <c r="D282" s="177" t="s">
        <v>462</v>
      </c>
      <c r="E282" s="177" t="s">
        <v>463</v>
      </c>
      <c r="F282" s="177" t="s">
        <v>464</v>
      </c>
      <c r="G282" s="177" t="s">
        <v>465</v>
      </c>
      <c r="H282" s="177" t="s">
        <v>37</v>
      </c>
      <c r="I282" s="177" t="s">
        <v>466</v>
      </c>
      <c r="J282" s="177" t="s">
        <v>467</v>
      </c>
      <c r="K282" s="177" t="s">
        <v>468</v>
      </c>
      <c r="L282" s="178">
        <v>139926.38</v>
      </c>
    </row>
    <row r="283" spans="1:12" ht="15">
      <c r="A283" s="177">
        <v>2018</v>
      </c>
      <c r="B283" s="177" t="s">
        <v>74</v>
      </c>
      <c r="C283" s="177" t="s">
        <v>75</v>
      </c>
      <c r="D283" s="177" t="s">
        <v>462</v>
      </c>
      <c r="E283" s="177" t="s">
        <v>463</v>
      </c>
      <c r="F283" s="177" t="s">
        <v>464</v>
      </c>
      <c r="G283" s="177" t="s">
        <v>465</v>
      </c>
      <c r="H283" s="177" t="s">
        <v>37</v>
      </c>
      <c r="I283" s="177" t="s">
        <v>466</v>
      </c>
      <c r="J283" s="177" t="s">
        <v>467</v>
      </c>
      <c r="K283" s="177" t="s">
        <v>468</v>
      </c>
      <c r="L283" s="178">
        <v>98673.5</v>
      </c>
    </row>
    <row r="284" spans="1:12" ht="15">
      <c r="A284" s="177">
        <v>2018</v>
      </c>
      <c r="B284" s="177" t="s">
        <v>76</v>
      </c>
      <c r="C284" s="177" t="s">
        <v>77</v>
      </c>
      <c r="D284" s="177" t="s">
        <v>462</v>
      </c>
      <c r="E284" s="177" t="s">
        <v>463</v>
      </c>
      <c r="F284" s="177" t="s">
        <v>464</v>
      </c>
      <c r="G284" s="177" t="s">
        <v>465</v>
      </c>
      <c r="H284" s="177" t="s">
        <v>37</v>
      </c>
      <c r="I284" s="177" t="s">
        <v>466</v>
      </c>
      <c r="J284" s="177" t="s">
        <v>467</v>
      </c>
      <c r="K284" s="177" t="s">
        <v>468</v>
      </c>
      <c r="L284" s="178">
        <v>226199.83</v>
      </c>
    </row>
    <row r="285" spans="1:12" ht="15">
      <c r="A285" s="177">
        <v>2018</v>
      </c>
      <c r="B285" s="177" t="s">
        <v>78</v>
      </c>
      <c r="C285" s="177" t="s">
        <v>79</v>
      </c>
      <c r="D285" s="177" t="s">
        <v>462</v>
      </c>
      <c r="E285" s="177" t="s">
        <v>463</v>
      </c>
      <c r="F285" s="177" t="s">
        <v>464</v>
      </c>
      <c r="G285" s="177" t="s">
        <v>465</v>
      </c>
      <c r="H285" s="177" t="s">
        <v>37</v>
      </c>
      <c r="I285" s="177" t="s">
        <v>466</v>
      </c>
      <c r="J285" s="177" t="s">
        <v>467</v>
      </c>
      <c r="K285" s="177" t="s">
        <v>468</v>
      </c>
      <c r="L285" s="178">
        <v>238949.92</v>
      </c>
    </row>
    <row r="286" spans="1:12" ht="15">
      <c r="A286" s="177">
        <v>2018</v>
      </c>
      <c r="B286" s="177" t="s">
        <v>80</v>
      </c>
      <c r="C286" s="177" t="s">
        <v>81</v>
      </c>
      <c r="D286" s="177" t="s">
        <v>462</v>
      </c>
      <c r="E286" s="177" t="s">
        <v>463</v>
      </c>
      <c r="F286" s="177" t="s">
        <v>464</v>
      </c>
      <c r="G286" s="177" t="s">
        <v>465</v>
      </c>
      <c r="H286" s="177" t="s">
        <v>37</v>
      </c>
      <c r="I286" s="177" t="s">
        <v>466</v>
      </c>
      <c r="J286" s="177" t="s">
        <v>467</v>
      </c>
      <c r="K286" s="177" t="s">
        <v>468</v>
      </c>
      <c r="L286" s="178">
        <v>58045.86</v>
      </c>
    </row>
    <row r="287" spans="1:12" ht="15">
      <c r="A287" s="177">
        <v>2018</v>
      </c>
      <c r="B287" s="177" t="s">
        <v>471</v>
      </c>
      <c r="C287" s="177" t="s">
        <v>83</v>
      </c>
      <c r="D287" s="177" t="s">
        <v>462</v>
      </c>
      <c r="E287" s="177" t="s">
        <v>463</v>
      </c>
      <c r="F287" s="177" t="s">
        <v>464</v>
      </c>
      <c r="G287" s="177" t="s">
        <v>465</v>
      </c>
      <c r="H287" s="177" t="s">
        <v>37</v>
      </c>
      <c r="I287" s="177" t="s">
        <v>466</v>
      </c>
      <c r="J287" s="177" t="s">
        <v>467</v>
      </c>
      <c r="K287" s="177" t="s">
        <v>468</v>
      </c>
      <c r="L287" s="178">
        <v>86788.99</v>
      </c>
    </row>
    <row r="288" spans="1:12" ht="15">
      <c r="A288" s="177">
        <v>2018</v>
      </c>
      <c r="B288" s="177" t="s">
        <v>84</v>
      </c>
      <c r="C288" s="177" t="s">
        <v>85</v>
      </c>
      <c r="D288" s="177" t="s">
        <v>462</v>
      </c>
      <c r="E288" s="177" t="s">
        <v>463</v>
      </c>
      <c r="F288" s="177" t="s">
        <v>464</v>
      </c>
      <c r="G288" s="177" t="s">
        <v>465</v>
      </c>
      <c r="H288" s="177" t="s">
        <v>37</v>
      </c>
      <c r="I288" s="177" t="s">
        <v>466</v>
      </c>
      <c r="J288" s="177" t="s">
        <v>467</v>
      </c>
      <c r="K288" s="177" t="s">
        <v>468</v>
      </c>
      <c r="L288" s="178">
        <v>78315.81</v>
      </c>
    </row>
    <row r="289" spans="1:12" ht="15">
      <c r="A289" s="177">
        <v>2018</v>
      </c>
      <c r="B289" s="177" t="s">
        <v>86</v>
      </c>
      <c r="C289" s="177" t="s">
        <v>87</v>
      </c>
      <c r="D289" s="177" t="s">
        <v>462</v>
      </c>
      <c r="E289" s="177" t="s">
        <v>463</v>
      </c>
      <c r="F289" s="177" t="s">
        <v>464</v>
      </c>
      <c r="G289" s="177" t="s">
        <v>465</v>
      </c>
      <c r="H289" s="177" t="s">
        <v>37</v>
      </c>
      <c r="I289" s="177" t="s">
        <v>466</v>
      </c>
      <c r="J289" s="177" t="s">
        <v>467</v>
      </c>
      <c r="K289" s="177" t="s">
        <v>468</v>
      </c>
      <c r="L289" s="178">
        <v>212836.43</v>
      </c>
    </row>
    <row r="290" spans="1:12" ht="15">
      <c r="A290" s="177">
        <v>2018</v>
      </c>
      <c r="B290" s="177" t="s">
        <v>88</v>
      </c>
      <c r="C290" s="177" t="s">
        <v>89</v>
      </c>
      <c r="D290" s="177" t="s">
        <v>462</v>
      </c>
      <c r="E290" s="177" t="s">
        <v>463</v>
      </c>
      <c r="F290" s="177" t="s">
        <v>464</v>
      </c>
      <c r="G290" s="177" t="s">
        <v>465</v>
      </c>
      <c r="H290" s="177" t="s">
        <v>37</v>
      </c>
      <c r="I290" s="177" t="s">
        <v>466</v>
      </c>
      <c r="J290" s="177" t="s">
        <v>467</v>
      </c>
      <c r="K290" s="177" t="s">
        <v>468</v>
      </c>
      <c r="L290" s="178">
        <v>29789.5</v>
      </c>
    </row>
    <row r="291" spans="1:12" ht="15">
      <c r="A291" s="177">
        <v>2018</v>
      </c>
      <c r="B291" s="177" t="s">
        <v>472</v>
      </c>
      <c r="C291" s="177" t="s">
        <v>91</v>
      </c>
      <c r="D291" s="177" t="s">
        <v>462</v>
      </c>
      <c r="E291" s="177" t="s">
        <v>463</v>
      </c>
      <c r="F291" s="177" t="s">
        <v>464</v>
      </c>
      <c r="G291" s="177" t="s">
        <v>465</v>
      </c>
      <c r="H291" s="177" t="s">
        <v>37</v>
      </c>
      <c r="I291" s="177" t="s">
        <v>466</v>
      </c>
      <c r="J291" s="177" t="s">
        <v>467</v>
      </c>
      <c r="K291" s="177" t="s">
        <v>468</v>
      </c>
      <c r="L291" s="178">
        <v>80542.97</v>
      </c>
    </row>
    <row r="292" spans="1:12" ht="15">
      <c r="A292" s="177">
        <v>2018</v>
      </c>
      <c r="B292" s="177" t="s">
        <v>92</v>
      </c>
      <c r="C292" s="177" t="s">
        <v>93</v>
      </c>
      <c r="D292" s="177" t="s">
        <v>462</v>
      </c>
      <c r="E292" s="177" t="s">
        <v>463</v>
      </c>
      <c r="F292" s="177" t="s">
        <v>464</v>
      </c>
      <c r="G292" s="177" t="s">
        <v>465</v>
      </c>
      <c r="H292" s="177" t="s">
        <v>37</v>
      </c>
      <c r="I292" s="177" t="s">
        <v>466</v>
      </c>
      <c r="J292" s="177" t="s">
        <v>467</v>
      </c>
      <c r="K292" s="177" t="s">
        <v>468</v>
      </c>
      <c r="L292" s="178">
        <v>647621.51</v>
      </c>
    </row>
    <row r="293" spans="1:12" ht="15">
      <c r="A293" s="177">
        <v>2018</v>
      </c>
      <c r="B293" s="177" t="s">
        <v>94</v>
      </c>
      <c r="C293" s="177" t="s">
        <v>95</v>
      </c>
      <c r="D293" s="177" t="s">
        <v>462</v>
      </c>
      <c r="E293" s="177" t="s">
        <v>463</v>
      </c>
      <c r="F293" s="177" t="s">
        <v>464</v>
      </c>
      <c r="G293" s="177" t="s">
        <v>465</v>
      </c>
      <c r="H293" s="177" t="s">
        <v>37</v>
      </c>
      <c r="I293" s="177" t="s">
        <v>466</v>
      </c>
      <c r="J293" s="177" t="s">
        <v>467</v>
      </c>
      <c r="K293" s="177" t="s">
        <v>468</v>
      </c>
      <c r="L293" s="178">
        <v>184726.44</v>
      </c>
    </row>
    <row r="294" spans="1:12" ht="15">
      <c r="A294" s="177">
        <v>2018</v>
      </c>
      <c r="B294" s="177" t="s">
        <v>96</v>
      </c>
      <c r="C294" s="177" t="s">
        <v>97</v>
      </c>
      <c r="D294" s="177" t="s">
        <v>462</v>
      </c>
      <c r="E294" s="177" t="s">
        <v>463</v>
      </c>
      <c r="F294" s="177" t="s">
        <v>464</v>
      </c>
      <c r="G294" s="177" t="s">
        <v>465</v>
      </c>
      <c r="H294" s="177" t="s">
        <v>37</v>
      </c>
      <c r="I294" s="177" t="s">
        <v>466</v>
      </c>
      <c r="J294" s="177" t="s">
        <v>467</v>
      </c>
      <c r="K294" s="177" t="s">
        <v>468</v>
      </c>
      <c r="L294" s="178">
        <v>663183.17</v>
      </c>
    </row>
    <row r="295" spans="1:12" ht="15">
      <c r="A295" s="177">
        <v>2018</v>
      </c>
      <c r="B295" s="177" t="s">
        <v>98</v>
      </c>
      <c r="C295" s="177" t="s">
        <v>99</v>
      </c>
      <c r="D295" s="177" t="s">
        <v>462</v>
      </c>
      <c r="E295" s="177" t="s">
        <v>463</v>
      </c>
      <c r="F295" s="177" t="s">
        <v>464</v>
      </c>
      <c r="G295" s="177" t="s">
        <v>465</v>
      </c>
      <c r="H295" s="177" t="s">
        <v>37</v>
      </c>
      <c r="I295" s="177" t="s">
        <v>466</v>
      </c>
      <c r="J295" s="177" t="s">
        <v>467</v>
      </c>
      <c r="K295" s="177" t="s">
        <v>468</v>
      </c>
      <c r="L295" s="178">
        <v>522603.16</v>
      </c>
    </row>
    <row r="296" spans="1:12" ht="15">
      <c r="A296" s="177">
        <v>2018</v>
      </c>
      <c r="B296" s="177" t="s">
        <v>100</v>
      </c>
      <c r="C296" s="177" t="s">
        <v>101</v>
      </c>
      <c r="D296" s="177" t="s">
        <v>462</v>
      </c>
      <c r="E296" s="177" t="s">
        <v>463</v>
      </c>
      <c r="F296" s="177" t="s">
        <v>464</v>
      </c>
      <c r="G296" s="177" t="s">
        <v>465</v>
      </c>
      <c r="H296" s="177" t="s">
        <v>37</v>
      </c>
      <c r="I296" s="177" t="s">
        <v>466</v>
      </c>
      <c r="J296" s="177" t="s">
        <v>467</v>
      </c>
      <c r="K296" s="177" t="s">
        <v>468</v>
      </c>
      <c r="L296" s="178">
        <v>278444.44</v>
      </c>
    </row>
    <row r="297" spans="1:12" ht="15">
      <c r="A297" s="177">
        <v>2018</v>
      </c>
      <c r="B297" s="177" t="s">
        <v>102</v>
      </c>
      <c r="C297" s="177" t="s">
        <v>103</v>
      </c>
      <c r="D297" s="177" t="s">
        <v>462</v>
      </c>
      <c r="E297" s="177" t="s">
        <v>463</v>
      </c>
      <c r="F297" s="177" t="s">
        <v>464</v>
      </c>
      <c r="G297" s="177" t="s">
        <v>465</v>
      </c>
      <c r="H297" s="177" t="s">
        <v>37</v>
      </c>
      <c r="I297" s="177" t="s">
        <v>466</v>
      </c>
      <c r="J297" s="177" t="s">
        <v>467</v>
      </c>
      <c r="K297" s="177" t="s">
        <v>468</v>
      </c>
      <c r="L297" s="178">
        <v>29528.99</v>
      </c>
    </row>
    <row r="298" spans="1:12" ht="15">
      <c r="A298" s="177">
        <v>2018</v>
      </c>
      <c r="B298" s="177" t="s">
        <v>104</v>
      </c>
      <c r="C298" s="177" t="s">
        <v>105</v>
      </c>
      <c r="D298" s="177" t="s">
        <v>462</v>
      </c>
      <c r="E298" s="177" t="s">
        <v>463</v>
      </c>
      <c r="F298" s="177" t="s">
        <v>464</v>
      </c>
      <c r="G298" s="177" t="s">
        <v>465</v>
      </c>
      <c r="H298" s="177" t="s">
        <v>37</v>
      </c>
      <c r="I298" s="177" t="s">
        <v>466</v>
      </c>
      <c r="J298" s="177" t="s">
        <v>467</v>
      </c>
      <c r="K298" s="177" t="s">
        <v>468</v>
      </c>
      <c r="L298" s="178">
        <v>34525.4</v>
      </c>
    </row>
    <row r="299" spans="1:12" ht="15">
      <c r="A299" s="177">
        <v>2018</v>
      </c>
      <c r="B299" s="177" t="s">
        <v>106</v>
      </c>
      <c r="C299" s="177" t="s">
        <v>107</v>
      </c>
      <c r="D299" s="177" t="s">
        <v>462</v>
      </c>
      <c r="E299" s="177" t="s">
        <v>463</v>
      </c>
      <c r="F299" s="177" t="s">
        <v>464</v>
      </c>
      <c r="G299" s="177" t="s">
        <v>465</v>
      </c>
      <c r="H299" s="177" t="s">
        <v>37</v>
      </c>
      <c r="I299" s="177" t="s">
        <v>466</v>
      </c>
      <c r="J299" s="177" t="s">
        <v>467</v>
      </c>
      <c r="K299" s="177" t="s">
        <v>468</v>
      </c>
      <c r="L299" s="178">
        <v>211584.17</v>
      </c>
    </row>
    <row r="300" spans="1:12" ht="15">
      <c r="A300" s="177">
        <v>2018</v>
      </c>
      <c r="B300" s="177" t="s">
        <v>108</v>
      </c>
      <c r="C300" s="177" t="s">
        <v>109</v>
      </c>
      <c r="D300" s="177" t="s">
        <v>462</v>
      </c>
      <c r="E300" s="177" t="s">
        <v>463</v>
      </c>
      <c r="F300" s="177" t="s">
        <v>464</v>
      </c>
      <c r="G300" s="177" t="s">
        <v>465</v>
      </c>
      <c r="H300" s="177" t="s">
        <v>37</v>
      </c>
      <c r="I300" s="177" t="s">
        <v>466</v>
      </c>
      <c r="J300" s="177" t="s">
        <v>467</v>
      </c>
      <c r="K300" s="177" t="s">
        <v>468</v>
      </c>
      <c r="L300" s="178">
        <v>46910.21</v>
      </c>
    </row>
    <row r="301" spans="1:12" ht="15">
      <c r="A301" s="177">
        <v>2018</v>
      </c>
      <c r="B301" s="177" t="s">
        <v>110</v>
      </c>
      <c r="C301" s="177" t="s">
        <v>111</v>
      </c>
      <c r="D301" s="177" t="s">
        <v>462</v>
      </c>
      <c r="E301" s="177" t="s">
        <v>463</v>
      </c>
      <c r="F301" s="177" t="s">
        <v>464</v>
      </c>
      <c r="G301" s="177" t="s">
        <v>465</v>
      </c>
      <c r="H301" s="177" t="s">
        <v>37</v>
      </c>
      <c r="I301" s="177" t="s">
        <v>466</v>
      </c>
      <c r="J301" s="177" t="s">
        <v>467</v>
      </c>
      <c r="K301" s="177" t="s">
        <v>468</v>
      </c>
      <c r="L301" s="178">
        <v>350495.54</v>
      </c>
    </row>
    <row r="302" spans="1:12" ht="15">
      <c r="A302" s="177">
        <v>2018</v>
      </c>
      <c r="B302" s="177" t="s">
        <v>112</v>
      </c>
      <c r="C302" s="177" t="s">
        <v>113</v>
      </c>
      <c r="D302" s="177" t="s">
        <v>462</v>
      </c>
      <c r="E302" s="177" t="s">
        <v>463</v>
      </c>
      <c r="F302" s="177" t="s">
        <v>464</v>
      </c>
      <c r="G302" s="177" t="s">
        <v>465</v>
      </c>
      <c r="H302" s="177" t="s">
        <v>37</v>
      </c>
      <c r="I302" s="177" t="s">
        <v>466</v>
      </c>
      <c r="J302" s="177" t="s">
        <v>467</v>
      </c>
      <c r="K302" s="177" t="s">
        <v>468</v>
      </c>
      <c r="L302" s="178">
        <v>74096.95</v>
      </c>
    </row>
    <row r="303" spans="1:12" ht="15">
      <c r="A303" s="177">
        <v>2018</v>
      </c>
      <c r="B303" s="177" t="s">
        <v>473</v>
      </c>
      <c r="C303" s="177" t="s">
        <v>115</v>
      </c>
      <c r="D303" s="177" t="s">
        <v>462</v>
      </c>
      <c r="E303" s="177" t="s">
        <v>463</v>
      </c>
      <c r="F303" s="177" t="s">
        <v>464</v>
      </c>
      <c r="G303" s="177" t="s">
        <v>465</v>
      </c>
      <c r="H303" s="177" t="s">
        <v>37</v>
      </c>
      <c r="I303" s="177" t="s">
        <v>466</v>
      </c>
      <c r="J303" s="177" t="s">
        <v>467</v>
      </c>
      <c r="K303" s="177" t="s">
        <v>468</v>
      </c>
      <c r="L303" s="178">
        <v>57101.15</v>
      </c>
    </row>
    <row r="304" spans="1:12" ht="15">
      <c r="A304" s="177">
        <v>2018</v>
      </c>
      <c r="B304" s="177" t="s">
        <v>116</v>
      </c>
      <c r="C304" s="177" t="s">
        <v>117</v>
      </c>
      <c r="D304" s="177" t="s">
        <v>462</v>
      </c>
      <c r="E304" s="177" t="s">
        <v>463</v>
      </c>
      <c r="F304" s="177" t="s">
        <v>464</v>
      </c>
      <c r="G304" s="177" t="s">
        <v>465</v>
      </c>
      <c r="H304" s="177" t="s">
        <v>37</v>
      </c>
      <c r="I304" s="177" t="s">
        <v>466</v>
      </c>
      <c r="J304" s="177" t="s">
        <v>467</v>
      </c>
      <c r="K304" s="177" t="s">
        <v>468</v>
      </c>
      <c r="L304" s="178">
        <v>143325.22</v>
      </c>
    </row>
    <row r="305" spans="1:12" ht="15">
      <c r="A305" s="177">
        <v>2018</v>
      </c>
      <c r="B305" s="177" t="s">
        <v>474</v>
      </c>
      <c r="C305" s="177" t="s">
        <v>119</v>
      </c>
      <c r="D305" s="177" t="s">
        <v>462</v>
      </c>
      <c r="E305" s="177" t="s">
        <v>463</v>
      </c>
      <c r="F305" s="177" t="s">
        <v>464</v>
      </c>
      <c r="G305" s="177" t="s">
        <v>465</v>
      </c>
      <c r="H305" s="177" t="s">
        <v>37</v>
      </c>
      <c r="I305" s="177" t="s">
        <v>466</v>
      </c>
      <c r="J305" s="177" t="s">
        <v>467</v>
      </c>
      <c r="K305" s="177" t="s">
        <v>468</v>
      </c>
      <c r="L305" s="178">
        <v>307710.28</v>
      </c>
    </row>
    <row r="306" spans="1:12" ht="15">
      <c r="A306" s="177">
        <v>2018</v>
      </c>
      <c r="B306" s="177" t="s">
        <v>120</v>
      </c>
      <c r="C306" s="177" t="s">
        <v>121</v>
      </c>
      <c r="D306" s="177" t="s">
        <v>462</v>
      </c>
      <c r="E306" s="177" t="s">
        <v>463</v>
      </c>
      <c r="F306" s="177" t="s">
        <v>464</v>
      </c>
      <c r="G306" s="177" t="s">
        <v>465</v>
      </c>
      <c r="H306" s="177" t="s">
        <v>37</v>
      </c>
      <c r="I306" s="177" t="s">
        <v>466</v>
      </c>
      <c r="J306" s="177" t="s">
        <v>467</v>
      </c>
      <c r="K306" s="177" t="s">
        <v>468</v>
      </c>
      <c r="L306" s="178">
        <v>364802.8</v>
      </c>
    </row>
    <row r="307" spans="1:12" ht="15">
      <c r="A307" s="177">
        <v>2018</v>
      </c>
      <c r="B307" s="177" t="s">
        <v>122</v>
      </c>
      <c r="C307" s="177" t="s">
        <v>123</v>
      </c>
      <c r="D307" s="177" t="s">
        <v>462</v>
      </c>
      <c r="E307" s="177" t="s">
        <v>463</v>
      </c>
      <c r="F307" s="177" t="s">
        <v>464</v>
      </c>
      <c r="G307" s="177" t="s">
        <v>465</v>
      </c>
      <c r="H307" s="177" t="s">
        <v>37</v>
      </c>
      <c r="I307" s="177" t="s">
        <v>466</v>
      </c>
      <c r="J307" s="177" t="s">
        <v>467</v>
      </c>
      <c r="K307" s="177" t="s">
        <v>468</v>
      </c>
      <c r="L307" s="178">
        <v>91654.46</v>
      </c>
    </row>
    <row r="308" spans="1:12" ht="15">
      <c r="A308" s="177">
        <v>2018</v>
      </c>
      <c r="B308" s="177" t="s">
        <v>124</v>
      </c>
      <c r="C308" s="177" t="s">
        <v>125</v>
      </c>
      <c r="D308" s="177" t="s">
        <v>462</v>
      </c>
      <c r="E308" s="177" t="s">
        <v>463</v>
      </c>
      <c r="F308" s="177" t="s">
        <v>464</v>
      </c>
      <c r="G308" s="177" t="s">
        <v>465</v>
      </c>
      <c r="H308" s="177" t="s">
        <v>37</v>
      </c>
      <c r="I308" s="177" t="s">
        <v>466</v>
      </c>
      <c r="J308" s="177" t="s">
        <v>467</v>
      </c>
      <c r="K308" s="177" t="s">
        <v>468</v>
      </c>
      <c r="L308" s="178">
        <v>86707.78</v>
      </c>
    </row>
    <row r="309" spans="1:12" ht="15">
      <c r="A309" s="177">
        <v>2018</v>
      </c>
      <c r="B309" s="177" t="s">
        <v>475</v>
      </c>
      <c r="C309" s="177" t="s">
        <v>476</v>
      </c>
      <c r="D309" s="177" t="s">
        <v>462</v>
      </c>
      <c r="E309" s="177" t="s">
        <v>463</v>
      </c>
      <c r="F309" s="177" t="s">
        <v>464</v>
      </c>
      <c r="G309" s="177" t="s">
        <v>465</v>
      </c>
      <c r="H309" s="177" t="s">
        <v>37</v>
      </c>
      <c r="I309" s="177" t="s">
        <v>466</v>
      </c>
      <c r="J309" s="177" t="s">
        <v>467</v>
      </c>
      <c r="K309" s="177" t="s">
        <v>468</v>
      </c>
      <c r="L309" s="178">
        <v>1299258.57</v>
      </c>
    </row>
    <row r="310" spans="1:12" ht="15">
      <c r="A310" s="177">
        <v>2018</v>
      </c>
      <c r="B310" s="177" t="s">
        <v>477</v>
      </c>
      <c r="C310" s="177" t="s">
        <v>478</v>
      </c>
      <c r="D310" s="177" t="s">
        <v>462</v>
      </c>
      <c r="E310" s="177" t="s">
        <v>463</v>
      </c>
      <c r="F310" s="177" t="s">
        <v>464</v>
      </c>
      <c r="G310" s="177" t="s">
        <v>465</v>
      </c>
      <c r="H310" s="177" t="s">
        <v>37</v>
      </c>
      <c r="I310" s="177" t="s">
        <v>466</v>
      </c>
      <c r="J310" s="177" t="s">
        <v>467</v>
      </c>
      <c r="K310" s="177" t="s">
        <v>468</v>
      </c>
      <c r="L310" s="177">
        <v>0</v>
      </c>
    </row>
    <row r="311" spans="1:12" ht="15">
      <c r="A311" s="177">
        <v>2018</v>
      </c>
      <c r="B311" s="177" t="s">
        <v>479</v>
      </c>
      <c r="C311" s="177" t="s">
        <v>129</v>
      </c>
      <c r="D311" s="177" t="s">
        <v>462</v>
      </c>
      <c r="E311" s="177" t="s">
        <v>463</v>
      </c>
      <c r="F311" s="177" t="s">
        <v>464</v>
      </c>
      <c r="G311" s="177" t="s">
        <v>465</v>
      </c>
      <c r="H311" s="177" t="s">
        <v>37</v>
      </c>
      <c r="I311" s="177" t="s">
        <v>466</v>
      </c>
      <c r="J311" s="177" t="s">
        <v>467</v>
      </c>
      <c r="K311" s="177" t="s">
        <v>468</v>
      </c>
      <c r="L311" s="178">
        <v>406418.78</v>
      </c>
    </row>
    <row r="312" spans="1:12" ht="15">
      <c r="A312" s="177">
        <v>2018</v>
      </c>
      <c r="B312" s="177" t="s">
        <v>130</v>
      </c>
      <c r="C312" s="177" t="s">
        <v>131</v>
      </c>
      <c r="D312" s="177" t="s">
        <v>462</v>
      </c>
      <c r="E312" s="177" t="s">
        <v>463</v>
      </c>
      <c r="F312" s="177" t="s">
        <v>464</v>
      </c>
      <c r="G312" s="177" t="s">
        <v>465</v>
      </c>
      <c r="H312" s="177" t="s">
        <v>37</v>
      </c>
      <c r="I312" s="177" t="s">
        <v>466</v>
      </c>
      <c r="J312" s="177" t="s">
        <v>467</v>
      </c>
      <c r="K312" s="177" t="s">
        <v>468</v>
      </c>
      <c r="L312" s="178">
        <v>163032.86</v>
      </c>
    </row>
    <row r="313" spans="1:12" ht="15">
      <c r="A313" s="177">
        <v>2018</v>
      </c>
      <c r="B313" s="177" t="s">
        <v>132</v>
      </c>
      <c r="C313" s="177" t="s">
        <v>133</v>
      </c>
      <c r="D313" s="177" t="s">
        <v>462</v>
      </c>
      <c r="E313" s="177" t="s">
        <v>463</v>
      </c>
      <c r="F313" s="177" t="s">
        <v>464</v>
      </c>
      <c r="G313" s="177" t="s">
        <v>465</v>
      </c>
      <c r="H313" s="177" t="s">
        <v>37</v>
      </c>
      <c r="I313" s="177" t="s">
        <v>466</v>
      </c>
      <c r="J313" s="177" t="s">
        <v>467</v>
      </c>
      <c r="K313" s="177" t="s">
        <v>468</v>
      </c>
      <c r="L313" s="178">
        <v>112047.62</v>
      </c>
    </row>
    <row r="314" spans="1:12" ht="15">
      <c r="A314" s="177">
        <v>2018</v>
      </c>
      <c r="B314" s="177" t="s">
        <v>134</v>
      </c>
      <c r="C314" s="177" t="s">
        <v>135</v>
      </c>
      <c r="D314" s="177" t="s">
        <v>462</v>
      </c>
      <c r="E314" s="177" t="s">
        <v>463</v>
      </c>
      <c r="F314" s="177" t="s">
        <v>464</v>
      </c>
      <c r="G314" s="177" t="s">
        <v>465</v>
      </c>
      <c r="H314" s="177" t="s">
        <v>37</v>
      </c>
      <c r="I314" s="177" t="s">
        <v>466</v>
      </c>
      <c r="J314" s="177" t="s">
        <v>467</v>
      </c>
      <c r="K314" s="177" t="s">
        <v>468</v>
      </c>
      <c r="L314" s="178">
        <v>54839.72</v>
      </c>
    </row>
    <row r="315" spans="1:12" ht="15">
      <c r="A315" s="177">
        <v>2018</v>
      </c>
      <c r="B315" s="177" t="s">
        <v>480</v>
      </c>
      <c r="C315" s="177" t="s">
        <v>137</v>
      </c>
      <c r="D315" s="177" t="s">
        <v>462</v>
      </c>
      <c r="E315" s="177" t="s">
        <v>463</v>
      </c>
      <c r="F315" s="177" t="s">
        <v>464</v>
      </c>
      <c r="G315" s="177" t="s">
        <v>465</v>
      </c>
      <c r="H315" s="177" t="s">
        <v>37</v>
      </c>
      <c r="I315" s="177" t="s">
        <v>466</v>
      </c>
      <c r="J315" s="177" t="s">
        <v>467</v>
      </c>
      <c r="K315" s="177" t="s">
        <v>468</v>
      </c>
      <c r="L315" s="178">
        <v>62152.49</v>
      </c>
    </row>
    <row r="316" spans="1:12" ht="15">
      <c r="A316" s="177">
        <v>2018</v>
      </c>
      <c r="B316" s="177" t="s">
        <v>138</v>
      </c>
      <c r="C316" s="177" t="s">
        <v>139</v>
      </c>
      <c r="D316" s="177" t="s">
        <v>462</v>
      </c>
      <c r="E316" s="177" t="s">
        <v>463</v>
      </c>
      <c r="F316" s="177" t="s">
        <v>464</v>
      </c>
      <c r="G316" s="177" t="s">
        <v>465</v>
      </c>
      <c r="H316" s="177" t="s">
        <v>37</v>
      </c>
      <c r="I316" s="177" t="s">
        <v>466</v>
      </c>
      <c r="J316" s="177" t="s">
        <v>467</v>
      </c>
      <c r="K316" s="177" t="s">
        <v>468</v>
      </c>
      <c r="L316" s="178">
        <v>146498.85</v>
      </c>
    </row>
    <row r="317" spans="1:12" ht="15">
      <c r="A317" s="177">
        <v>2018</v>
      </c>
      <c r="B317" s="177" t="s">
        <v>140</v>
      </c>
      <c r="C317" s="177" t="s">
        <v>141</v>
      </c>
      <c r="D317" s="177" t="s">
        <v>462</v>
      </c>
      <c r="E317" s="177" t="s">
        <v>463</v>
      </c>
      <c r="F317" s="177" t="s">
        <v>464</v>
      </c>
      <c r="G317" s="177" t="s">
        <v>465</v>
      </c>
      <c r="H317" s="177" t="s">
        <v>37</v>
      </c>
      <c r="I317" s="177" t="s">
        <v>466</v>
      </c>
      <c r="J317" s="177" t="s">
        <v>467</v>
      </c>
      <c r="K317" s="177" t="s">
        <v>468</v>
      </c>
      <c r="L317" s="178">
        <v>141073.11</v>
      </c>
    </row>
    <row r="318" spans="1:12" ht="15">
      <c r="A318" s="177">
        <v>2018</v>
      </c>
      <c r="B318" s="177" t="s">
        <v>142</v>
      </c>
      <c r="C318" s="177" t="s">
        <v>481</v>
      </c>
      <c r="D318" s="177" t="s">
        <v>462</v>
      </c>
      <c r="E318" s="177" t="s">
        <v>463</v>
      </c>
      <c r="F318" s="177" t="s">
        <v>464</v>
      </c>
      <c r="G318" s="177" t="s">
        <v>465</v>
      </c>
      <c r="H318" s="177" t="s">
        <v>37</v>
      </c>
      <c r="I318" s="177" t="s">
        <v>466</v>
      </c>
      <c r="J318" s="177" t="s">
        <v>467</v>
      </c>
      <c r="K318" s="177" t="s">
        <v>468</v>
      </c>
      <c r="L318" s="178">
        <v>26748.67</v>
      </c>
    </row>
    <row r="319" spans="1:12" ht="15">
      <c r="A319" s="177">
        <v>2018</v>
      </c>
      <c r="B319" s="177" t="s">
        <v>482</v>
      </c>
      <c r="C319" s="177" t="s">
        <v>145</v>
      </c>
      <c r="D319" s="177" t="s">
        <v>462</v>
      </c>
      <c r="E319" s="177" t="s">
        <v>463</v>
      </c>
      <c r="F319" s="177" t="s">
        <v>464</v>
      </c>
      <c r="G319" s="177" t="s">
        <v>465</v>
      </c>
      <c r="H319" s="177" t="s">
        <v>37</v>
      </c>
      <c r="I319" s="177" t="s">
        <v>466</v>
      </c>
      <c r="J319" s="177" t="s">
        <v>467</v>
      </c>
      <c r="K319" s="177" t="s">
        <v>468</v>
      </c>
      <c r="L319" s="178">
        <v>241413.7</v>
      </c>
    </row>
    <row r="320" spans="1:12" ht="15">
      <c r="A320" s="177">
        <v>2018</v>
      </c>
      <c r="B320" s="177" t="s">
        <v>146</v>
      </c>
      <c r="C320" s="177" t="s">
        <v>147</v>
      </c>
      <c r="D320" s="177" t="s">
        <v>462</v>
      </c>
      <c r="E320" s="177" t="s">
        <v>463</v>
      </c>
      <c r="F320" s="177" t="s">
        <v>464</v>
      </c>
      <c r="G320" s="177" t="s">
        <v>465</v>
      </c>
      <c r="H320" s="177" t="s">
        <v>37</v>
      </c>
      <c r="I320" s="177" t="s">
        <v>466</v>
      </c>
      <c r="J320" s="177" t="s">
        <v>467</v>
      </c>
      <c r="K320" s="177" t="s">
        <v>468</v>
      </c>
      <c r="L320" s="178">
        <v>777504.15</v>
      </c>
    </row>
    <row r="321" spans="1:12" ht="15">
      <c r="A321" s="177">
        <v>2018</v>
      </c>
      <c r="B321" s="177" t="s">
        <v>148</v>
      </c>
      <c r="C321" s="177" t="s">
        <v>149</v>
      </c>
      <c r="D321" s="177" t="s">
        <v>462</v>
      </c>
      <c r="E321" s="177" t="s">
        <v>463</v>
      </c>
      <c r="F321" s="177" t="s">
        <v>464</v>
      </c>
      <c r="G321" s="177" t="s">
        <v>465</v>
      </c>
      <c r="H321" s="177" t="s">
        <v>37</v>
      </c>
      <c r="I321" s="177" t="s">
        <v>466</v>
      </c>
      <c r="J321" s="177" t="s">
        <v>467</v>
      </c>
      <c r="K321" s="177" t="s">
        <v>468</v>
      </c>
      <c r="L321" s="178">
        <v>588348.09</v>
      </c>
    </row>
    <row r="322" spans="1:12" ht="15">
      <c r="A322" s="177">
        <v>2018</v>
      </c>
      <c r="B322" s="177" t="s">
        <v>150</v>
      </c>
      <c r="C322" s="177" t="s">
        <v>151</v>
      </c>
      <c r="D322" s="177" t="s">
        <v>462</v>
      </c>
      <c r="E322" s="177" t="s">
        <v>463</v>
      </c>
      <c r="F322" s="177" t="s">
        <v>464</v>
      </c>
      <c r="G322" s="177" t="s">
        <v>465</v>
      </c>
      <c r="H322" s="177" t="s">
        <v>37</v>
      </c>
      <c r="I322" s="177" t="s">
        <v>466</v>
      </c>
      <c r="J322" s="177" t="s">
        <v>467</v>
      </c>
      <c r="K322" s="177" t="s">
        <v>468</v>
      </c>
      <c r="L322" s="178">
        <v>609123.48</v>
      </c>
    </row>
    <row r="323" spans="1:12" ht="15">
      <c r="A323" s="177">
        <v>2018</v>
      </c>
      <c r="B323" s="177" t="s">
        <v>483</v>
      </c>
      <c r="C323" s="177" t="s">
        <v>153</v>
      </c>
      <c r="D323" s="177" t="s">
        <v>462</v>
      </c>
      <c r="E323" s="177" t="s">
        <v>463</v>
      </c>
      <c r="F323" s="177" t="s">
        <v>464</v>
      </c>
      <c r="G323" s="177" t="s">
        <v>465</v>
      </c>
      <c r="H323" s="177" t="s">
        <v>37</v>
      </c>
      <c r="I323" s="177" t="s">
        <v>466</v>
      </c>
      <c r="J323" s="177" t="s">
        <v>467</v>
      </c>
      <c r="K323" s="177" t="s">
        <v>468</v>
      </c>
      <c r="L323" s="178">
        <v>276710.43</v>
      </c>
    </row>
    <row r="324" spans="1:12" ht="15">
      <c r="A324" s="177">
        <v>2018</v>
      </c>
      <c r="B324" s="177" t="s">
        <v>484</v>
      </c>
      <c r="C324" s="177" t="s">
        <v>155</v>
      </c>
      <c r="D324" s="177" t="s">
        <v>462</v>
      </c>
      <c r="E324" s="177" t="s">
        <v>463</v>
      </c>
      <c r="F324" s="177" t="s">
        <v>464</v>
      </c>
      <c r="G324" s="177" t="s">
        <v>465</v>
      </c>
      <c r="H324" s="177" t="s">
        <v>37</v>
      </c>
      <c r="I324" s="177" t="s">
        <v>466</v>
      </c>
      <c r="J324" s="177" t="s">
        <v>467</v>
      </c>
      <c r="K324" s="177" t="s">
        <v>468</v>
      </c>
      <c r="L324" s="178">
        <v>93551.63</v>
      </c>
    </row>
    <row r="325" spans="1:12" ht="15">
      <c r="A325" s="177">
        <v>2018</v>
      </c>
      <c r="B325" s="177" t="s">
        <v>156</v>
      </c>
      <c r="C325" s="177" t="s">
        <v>157</v>
      </c>
      <c r="D325" s="177" t="s">
        <v>462</v>
      </c>
      <c r="E325" s="177" t="s">
        <v>463</v>
      </c>
      <c r="F325" s="177" t="s">
        <v>464</v>
      </c>
      <c r="G325" s="177" t="s">
        <v>465</v>
      </c>
      <c r="H325" s="177" t="s">
        <v>37</v>
      </c>
      <c r="I325" s="177" t="s">
        <v>466</v>
      </c>
      <c r="J325" s="177" t="s">
        <v>467</v>
      </c>
      <c r="K325" s="177" t="s">
        <v>468</v>
      </c>
      <c r="L325" s="178">
        <v>67222.41</v>
      </c>
    </row>
    <row r="326" spans="1:12" ht="15">
      <c r="A326" s="177">
        <v>2018</v>
      </c>
      <c r="B326" s="177" t="s">
        <v>158</v>
      </c>
      <c r="C326" s="177" t="s">
        <v>159</v>
      </c>
      <c r="D326" s="177" t="s">
        <v>462</v>
      </c>
      <c r="E326" s="177" t="s">
        <v>463</v>
      </c>
      <c r="F326" s="177" t="s">
        <v>464</v>
      </c>
      <c r="G326" s="177" t="s">
        <v>465</v>
      </c>
      <c r="H326" s="177" t="s">
        <v>37</v>
      </c>
      <c r="I326" s="177" t="s">
        <v>466</v>
      </c>
      <c r="J326" s="177" t="s">
        <v>467</v>
      </c>
      <c r="K326" s="177" t="s">
        <v>468</v>
      </c>
      <c r="L326" s="178">
        <v>80674.62</v>
      </c>
    </row>
    <row r="327" spans="1:12" ht="15">
      <c r="A327" s="177">
        <v>2018</v>
      </c>
      <c r="B327" s="177" t="s">
        <v>160</v>
      </c>
      <c r="C327" s="177" t="s">
        <v>161</v>
      </c>
      <c r="D327" s="177" t="s">
        <v>462</v>
      </c>
      <c r="E327" s="177" t="s">
        <v>463</v>
      </c>
      <c r="F327" s="177" t="s">
        <v>464</v>
      </c>
      <c r="G327" s="177" t="s">
        <v>465</v>
      </c>
      <c r="H327" s="177" t="s">
        <v>37</v>
      </c>
      <c r="I327" s="177" t="s">
        <v>466</v>
      </c>
      <c r="J327" s="177" t="s">
        <v>467</v>
      </c>
      <c r="K327" s="177" t="s">
        <v>468</v>
      </c>
      <c r="L327" s="178">
        <v>15386.07</v>
      </c>
    </row>
    <row r="328" spans="1:12" ht="15">
      <c r="A328" s="177">
        <v>2018</v>
      </c>
      <c r="B328" s="177" t="s">
        <v>162</v>
      </c>
      <c r="C328" s="177" t="s">
        <v>163</v>
      </c>
      <c r="D328" s="177" t="s">
        <v>462</v>
      </c>
      <c r="E328" s="177" t="s">
        <v>463</v>
      </c>
      <c r="F328" s="177" t="s">
        <v>464</v>
      </c>
      <c r="G328" s="177" t="s">
        <v>465</v>
      </c>
      <c r="H328" s="177" t="s">
        <v>37</v>
      </c>
      <c r="I328" s="177" t="s">
        <v>466</v>
      </c>
      <c r="J328" s="177" t="s">
        <v>467</v>
      </c>
      <c r="K328" s="177" t="s">
        <v>468</v>
      </c>
      <c r="L328" s="178">
        <v>102089.18</v>
      </c>
    </row>
    <row r="329" spans="1:12" ht="15">
      <c r="A329" s="177">
        <v>2018</v>
      </c>
      <c r="B329" s="177" t="s">
        <v>164</v>
      </c>
      <c r="C329" s="177" t="s">
        <v>165</v>
      </c>
      <c r="D329" s="177" t="s">
        <v>462</v>
      </c>
      <c r="E329" s="177" t="s">
        <v>463</v>
      </c>
      <c r="F329" s="177" t="s">
        <v>464</v>
      </c>
      <c r="G329" s="177" t="s">
        <v>465</v>
      </c>
      <c r="H329" s="177" t="s">
        <v>37</v>
      </c>
      <c r="I329" s="177" t="s">
        <v>466</v>
      </c>
      <c r="J329" s="177" t="s">
        <v>467</v>
      </c>
      <c r="K329" s="177" t="s">
        <v>468</v>
      </c>
      <c r="L329" s="178">
        <v>43951.81</v>
      </c>
    </row>
    <row r="330" spans="1:12" ht="15">
      <c r="A330" s="177">
        <v>2018</v>
      </c>
      <c r="B330" s="177" t="s">
        <v>166</v>
      </c>
      <c r="C330" s="177" t="s">
        <v>167</v>
      </c>
      <c r="D330" s="177" t="s">
        <v>462</v>
      </c>
      <c r="E330" s="177" t="s">
        <v>463</v>
      </c>
      <c r="F330" s="177" t="s">
        <v>464</v>
      </c>
      <c r="G330" s="177" t="s">
        <v>465</v>
      </c>
      <c r="H330" s="177" t="s">
        <v>37</v>
      </c>
      <c r="I330" s="177" t="s">
        <v>466</v>
      </c>
      <c r="J330" s="177" t="s">
        <v>467</v>
      </c>
      <c r="K330" s="177" t="s">
        <v>468</v>
      </c>
      <c r="L330" s="177">
        <v>0</v>
      </c>
    </row>
    <row r="331" spans="1:12" ht="15">
      <c r="A331" s="177">
        <v>2018</v>
      </c>
      <c r="B331" s="177" t="s">
        <v>37</v>
      </c>
      <c r="C331" s="177" t="s">
        <v>466</v>
      </c>
      <c r="D331" s="177" t="s">
        <v>462</v>
      </c>
      <c r="E331" s="177" t="s">
        <v>463</v>
      </c>
      <c r="F331" s="177" t="s">
        <v>464</v>
      </c>
      <c r="G331" s="177" t="s">
        <v>465</v>
      </c>
      <c r="H331" s="177" t="s">
        <v>37</v>
      </c>
      <c r="I331" s="177" t="s">
        <v>466</v>
      </c>
      <c r="J331" s="177" t="s">
        <v>467</v>
      </c>
      <c r="K331" s="177" t="s">
        <v>468</v>
      </c>
      <c r="L331" s="178">
        <v>12047200.04</v>
      </c>
    </row>
    <row r="332" spans="1:12" ht="15">
      <c r="A332" s="177">
        <v>2019</v>
      </c>
      <c r="B332" s="177" t="s">
        <v>40</v>
      </c>
      <c r="C332" s="177" t="s">
        <v>41</v>
      </c>
      <c r="D332" s="177" t="s">
        <v>462</v>
      </c>
      <c r="E332" s="177" t="s">
        <v>463</v>
      </c>
      <c r="F332" s="177" t="s">
        <v>464</v>
      </c>
      <c r="G332" s="177" t="s">
        <v>465</v>
      </c>
      <c r="H332" s="177" t="s">
        <v>37</v>
      </c>
      <c r="I332" s="177" t="s">
        <v>466</v>
      </c>
      <c r="J332" s="177" t="s">
        <v>467</v>
      </c>
      <c r="K332" s="177" t="s">
        <v>468</v>
      </c>
      <c r="L332" s="178">
        <v>191491.4</v>
      </c>
    </row>
    <row r="333" spans="1:12" ht="15">
      <c r="A333" s="177">
        <v>2019</v>
      </c>
      <c r="B333" s="177" t="s">
        <v>42</v>
      </c>
      <c r="C333" s="177" t="s">
        <v>43</v>
      </c>
      <c r="D333" s="177" t="s">
        <v>462</v>
      </c>
      <c r="E333" s="177" t="s">
        <v>463</v>
      </c>
      <c r="F333" s="177" t="s">
        <v>464</v>
      </c>
      <c r="G333" s="177" t="s">
        <v>465</v>
      </c>
      <c r="H333" s="177" t="s">
        <v>37</v>
      </c>
      <c r="I333" s="177" t="s">
        <v>466</v>
      </c>
      <c r="J333" s="177" t="s">
        <v>467</v>
      </c>
      <c r="K333" s="177" t="s">
        <v>468</v>
      </c>
      <c r="L333" s="178">
        <v>25699.58</v>
      </c>
    </row>
    <row r="334" spans="1:12" ht="15">
      <c r="A334" s="177">
        <v>2019</v>
      </c>
      <c r="B334" s="177" t="s">
        <v>44</v>
      </c>
      <c r="C334" s="177" t="s">
        <v>45</v>
      </c>
      <c r="D334" s="177" t="s">
        <v>462</v>
      </c>
      <c r="E334" s="177" t="s">
        <v>463</v>
      </c>
      <c r="F334" s="177" t="s">
        <v>464</v>
      </c>
      <c r="G334" s="177" t="s">
        <v>465</v>
      </c>
      <c r="H334" s="177" t="s">
        <v>37</v>
      </c>
      <c r="I334" s="177" t="s">
        <v>466</v>
      </c>
      <c r="J334" s="177" t="s">
        <v>467</v>
      </c>
      <c r="K334" s="177" t="s">
        <v>468</v>
      </c>
      <c r="L334" s="178">
        <v>6803.3</v>
      </c>
    </row>
    <row r="335" spans="1:12" ht="15">
      <c r="A335" s="177">
        <v>2019</v>
      </c>
      <c r="B335" s="177" t="s">
        <v>46</v>
      </c>
      <c r="C335" s="177" t="s">
        <v>47</v>
      </c>
      <c r="D335" s="177" t="s">
        <v>462</v>
      </c>
      <c r="E335" s="177" t="s">
        <v>463</v>
      </c>
      <c r="F335" s="177" t="s">
        <v>464</v>
      </c>
      <c r="G335" s="177" t="s">
        <v>465</v>
      </c>
      <c r="H335" s="177" t="s">
        <v>37</v>
      </c>
      <c r="I335" s="177" t="s">
        <v>466</v>
      </c>
      <c r="J335" s="177" t="s">
        <v>467</v>
      </c>
      <c r="K335" s="177" t="s">
        <v>468</v>
      </c>
      <c r="L335" s="178">
        <v>43305.68</v>
      </c>
    </row>
    <row r="336" spans="1:12" ht="15">
      <c r="A336" s="177">
        <v>2019</v>
      </c>
      <c r="B336" s="177" t="s">
        <v>469</v>
      </c>
      <c r="C336" s="177" t="s">
        <v>49</v>
      </c>
      <c r="D336" s="177" t="s">
        <v>462</v>
      </c>
      <c r="E336" s="177" t="s">
        <v>463</v>
      </c>
      <c r="F336" s="177" t="s">
        <v>464</v>
      </c>
      <c r="G336" s="177" t="s">
        <v>465</v>
      </c>
      <c r="H336" s="177" t="s">
        <v>37</v>
      </c>
      <c r="I336" s="177" t="s">
        <v>466</v>
      </c>
      <c r="J336" s="177" t="s">
        <v>467</v>
      </c>
      <c r="K336" s="177" t="s">
        <v>468</v>
      </c>
      <c r="L336" s="178">
        <v>249049.36</v>
      </c>
    </row>
    <row r="337" spans="1:12" ht="15">
      <c r="A337" s="177">
        <v>2019</v>
      </c>
      <c r="B337" s="177" t="s">
        <v>470</v>
      </c>
      <c r="C337" s="177" t="s">
        <v>51</v>
      </c>
      <c r="D337" s="177" t="s">
        <v>462</v>
      </c>
      <c r="E337" s="177" t="s">
        <v>463</v>
      </c>
      <c r="F337" s="177" t="s">
        <v>464</v>
      </c>
      <c r="G337" s="177" t="s">
        <v>465</v>
      </c>
      <c r="H337" s="177" t="s">
        <v>37</v>
      </c>
      <c r="I337" s="177" t="s">
        <v>466</v>
      </c>
      <c r="J337" s="177" t="s">
        <v>467</v>
      </c>
      <c r="K337" s="177" t="s">
        <v>468</v>
      </c>
      <c r="L337" s="178">
        <v>69543.45</v>
      </c>
    </row>
    <row r="338" spans="1:12" ht="15">
      <c r="A338" s="177">
        <v>2019</v>
      </c>
      <c r="B338" s="177" t="s">
        <v>52</v>
      </c>
      <c r="C338" s="177" t="s">
        <v>53</v>
      </c>
      <c r="D338" s="177" t="s">
        <v>462</v>
      </c>
      <c r="E338" s="177" t="s">
        <v>463</v>
      </c>
      <c r="F338" s="177" t="s">
        <v>464</v>
      </c>
      <c r="G338" s="177" t="s">
        <v>465</v>
      </c>
      <c r="H338" s="177" t="s">
        <v>37</v>
      </c>
      <c r="I338" s="177" t="s">
        <v>466</v>
      </c>
      <c r="J338" s="177" t="s">
        <v>467</v>
      </c>
      <c r="K338" s="177" t="s">
        <v>468</v>
      </c>
      <c r="L338" s="178">
        <v>36742.71</v>
      </c>
    </row>
    <row r="339" spans="1:12" ht="15">
      <c r="A339" s="177">
        <v>2019</v>
      </c>
      <c r="B339" s="177" t="s">
        <v>54</v>
      </c>
      <c r="C339" s="177" t="s">
        <v>55</v>
      </c>
      <c r="D339" s="177" t="s">
        <v>462</v>
      </c>
      <c r="E339" s="177" t="s">
        <v>463</v>
      </c>
      <c r="F339" s="177" t="s">
        <v>464</v>
      </c>
      <c r="G339" s="177" t="s">
        <v>465</v>
      </c>
      <c r="H339" s="177" t="s">
        <v>37</v>
      </c>
      <c r="I339" s="177" t="s">
        <v>466</v>
      </c>
      <c r="J339" s="177" t="s">
        <v>467</v>
      </c>
      <c r="K339" s="177" t="s">
        <v>468</v>
      </c>
      <c r="L339" s="178">
        <v>45457.25</v>
      </c>
    </row>
    <row r="340" spans="1:12" ht="15">
      <c r="A340" s="177">
        <v>2019</v>
      </c>
      <c r="B340" s="177" t="s">
        <v>56</v>
      </c>
      <c r="C340" s="177" t="s">
        <v>57</v>
      </c>
      <c r="D340" s="177" t="s">
        <v>462</v>
      </c>
      <c r="E340" s="177" t="s">
        <v>463</v>
      </c>
      <c r="F340" s="177" t="s">
        <v>464</v>
      </c>
      <c r="G340" s="177" t="s">
        <v>465</v>
      </c>
      <c r="H340" s="177" t="s">
        <v>37</v>
      </c>
      <c r="I340" s="177" t="s">
        <v>466</v>
      </c>
      <c r="J340" s="177" t="s">
        <v>467</v>
      </c>
      <c r="K340" s="177" t="s">
        <v>468</v>
      </c>
      <c r="L340" s="178">
        <v>28639.21</v>
      </c>
    </row>
    <row r="341" spans="1:12" ht="15">
      <c r="A341" s="177">
        <v>2019</v>
      </c>
      <c r="B341" s="177" t="s">
        <v>58</v>
      </c>
      <c r="C341" s="177" t="s">
        <v>59</v>
      </c>
      <c r="D341" s="177" t="s">
        <v>462</v>
      </c>
      <c r="E341" s="177" t="s">
        <v>463</v>
      </c>
      <c r="F341" s="177" t="s">
        <v>464</v>
      </c>
      <c r="G341" s="177" t="s">
        <v>465</v>
      </c>
      <c r="H341" s="177" t="s">
        <v>37</v>
      </c>
      <c r="I341" s="177" t="s">
        <v>466</v>
      </c>
      <c r="J341" s="177" t="s">
        <v>467</v>
      </c>
      <c r="K341" s="177" t="s">
        <v>468</v>
      </c>
      <c r="L341" s="178">
        <v>32766.03</v>
      </c>
    </row>
    <row r="342" spans="1:12" ht="15">
      <c r="A342" s="177">
        <v>2019</v>
      </c>
      <c r="B342" s="177" t="s">
        <v>60</v>
      </c>
      <c r="C342" s="177" t="s">
        <v>61</v>
      </c>
      <c r="D342" s="177" t="s">
        <v>462</v>
      </c>
      <c r="E342" s="177" t="s">
        <v>463</v>
      </c>
      <c r="F342" s="177" t="s">
        <v>464</v>
      </c>
      <c r="G342" s="177" t="s">
        <v>465</v>
      </c>
      <c r="H342" s="177" t="s">
        <v>37</v>
      </c>
      <c r="I342" s="177" t="s">
        <v>466</v>
      </c>
      <c r="J342" s="177" t="s">
        <v>467</v>
      </c>
      <c r="K342" s="177" t="s">
        <v>468</v>
      </c>
      <c r="L342" s="178">
        <v>149096.82</v>
      </c>
    </row>
    <row r="343" spans="1:12" ht="15">
      <c r="A343" s="177">
        <v>2019</v>
      </c>
      <c r="B343" s="177" t="s">
        <v>62</v>
      </c>
      <c r="C343" s="177" t="s">
        <v>63</v>
      </c>
      <c r="D343" s="177" t="s">
        <v>462</v>
      </c>
      <c r="E343" s="177" t="s">
        <v>463</v>
      </c>
      <c r="F343" s="177" t="s">
        <v>464</v>
      </c>
      <c r="G343" s="177" t="s">
        <v>465</v>
      </c>
      <c r="H343" s="177" t="s">
        <v>37</v>
      </c>
      <c r="I343" s="177" t="s">
        <v>466</v>
      </c>
      <c r="J343" s="177" t="s">
        <v>467</v>
      </c>
      <c r="K343" s="177" t="s">
        <v>468</v>
      </c>
      <c r="L343" s="178">
        <v>110797.85</v>
      </c>
    </row>
    <row r="344" spans="1:12" ht="15">
      <c r="A344" s="177">
        <v>2019</v>
      </c>
      <c r="B344" s="177" t="s">
        <v>64</v>
      </c>
      <c r="C344" s="177" t="s">
        <v>65</v>
      </c>
      <c r="D344" s="177" t="s">
        <v>462</v>
      </c>
      <c r="E344" s="177" t="s">
        <v>463</v>
      </c>
      <c r="F344" s="177" t="s">
        <v>464</v>
      </c>
      <c r="G344" s="177" t="s">
        <v>465</v>
      </c>
      <c r="H344" s="177" t="s">
        <v>37</v>
      </c>
      <c r="I344" s="177" t="s">
        <v>466</v>
      </c>
      <c r="J344" s="177" t="s">
        <v>467</v>
      </c>
      <c r="K344" s="177" t="s">
        <v>468</v>
      </c>
      <c r="L344" s="178">
        <v>94265.47</v>
      </c>
    </row>
    <row r="345" spans="1:12" ht="15">
      <c r="A345" s="177">
        <v>2019</v>
      </c>
      <c r="B345" s="177" t="s">
        <v>66</v>
      </c>
      <c r="C345" s="177" t="s">
        <v>67</v>
      </c>
      <c r="D345" s="177" t="s">
        <v>462</v>
      </c>
      <c r="E345" s="177" t="s">
        <v>463</v>
      </c>
      <c r="F345" s="177" t="s">
        <v>464</v>
      </c>
      <c r="G345" s="177" t="s">
        <v>465</v>
      </c>
      <c r="H345" s="177" t="s">
        <v>37</v>
      </c>
      <c r="I345" s="177" t="s">
        <v>466</v>
      </c>
      <c r="J345" s="177" t="s">
        <v>467</v>
      </c>
      <c r="K345" s="177" t="s">
        <v>468</v>
      </c>
      <c r="L345" s="178">
        <v>69900.34</v>
      </c>
    </row>
    <row r="346" spans="1:12" ht="15">
      <c r="A346" s="177">
        <v>2019</v>
      </c>
      <c r="B346" s="177" t="s">
        <v>68</v>
      </c>
      <c r="C346" s="177" t="s">
        <v>69</v>
      </c>
      <c r="D346" s="177" t="s">
        <v>462</v>
      </c>
      <c r="E346" s="177" t="s">
        <v>463</v>
      </c>
      <c r="F346" s="177" t="s">
        <v>464</v>
      </c>
      <c r="G346" s="177" t="s">
        <v>465</v>
      </c>
      <c r="H346" s="177" t="s">
        <v>37</v>
      </c>
      <c r="I346" s="177" t="s">
        <v>466</v>
      </c>
      <c r="J346" s="177" t="s">
        <v>467</v>
      </c>
      <c r="K346" s="177" t="s">
        <v>468</v>
      </c>
      <c r="L346" s="178">
        <v>71222.24</v>
      </c>
    </row>
    <row r="347" spans="1:12" ht="15">
      <c r="A347" s="177">
        <v>2019</v>
      </c>
      <c r="B347" s="177" t="s">
        <v>70</v>
      </c>
      <c r="C347" s="177" t="s">
        <v>71</v>
      </c>
      <c r="D347" s="177" t="s">
        <v>462</v>
      </c>
      <c r="E347" s="177" t="s">
        <v>463</v>
      </c>
      <c r="F347" s="177" t="s">
        <v>464</v>
      </c>
      <c r="G347" s="177" t="s">
        <v>465</v>
      </c>
      <c r="H347" s="177" t="s">
        <v>37</v>
      </c>
      <c r="I347" s="177" t="s">
        <v>466</v>
      </c>
      <c r="J347" s="177" t="s">
        <v>467</v>
      </c>
      <c r="K347" s="177" t="s">
        <v>468</v>
      </c>
      <c r="L347" s="178">
        <v>183302.34</v>
      </c>
    </row>
    <row r="348" spans="1:12" ht="15">
      <c r="A348" s="177">
        <v>2019</v>
      </c>
      <c r="B348" s="177" t="s">
        <v>72</v>
      </c>
      <c r="C348" s="177" t="s">
        <v>73</v>
      </c>
      <c r="D348" s="177" t="s">
        <v>462</v>
      </c>
      <c r="E348" s="177" t="s">
        <v>463</v>
      </c>
      <c r="F348" s="177" t="s">
        <v>464</v>
      </c>
      <c r="G348" s="177" t="s">
        <v>465</v>
      </c>
      <c r="H348" s="177" t="s">
        <v>37</v>
      </c>
      <c r="I348" s="177" t="s">
        <v>466</v>
      </c>
      <c r="J348" s="177" t="s">
        <v>467</v>
      </c>
      <c r="K348" s="177" t="s">
        <v>468</v>
      </c>
      <c r="L348" s="178">
        <v>141107.67</v>
      </c>
    </row>
    <row r="349" spans="1:12" ht="15">
      <c r="A349" s="177">
        <v>2019</v>
      </c>
      <c r="B349" s="177" t="s">
        <v>74</v>
      </c>
      <c r="C349" s="177" t="s">
        <v>75</v>
      </c>
      <c r="D349" s="177" t="s">
        <v>462</v>
      </c>
      <c r="E349" s="177" t="s">
        <v>463</v>
      </c>
      <c r="F349" s="177" t="s">
        <v>464</v>
      </c>
      <c r="G349" s="177" t="s">
        <v>465</v>
      </c>
      <c r="H349" s="177" t="s">
        <v>37</v>
      </c>
      <c r="I349" s="177" t="s">
        <v>466</v>
      </c>
      <c r="J349" s="177" t="s">
        <v>467</v>
      </c>
      <c r="K349" s="177" t="s">
        <v>468</v>
      </c>
      <c r="L349" s="178">
        <v>99506.51</v>
      </c>
    </row>
    <row r="350" spans="1:12" ht="15">
      <c r="A350" s="177">
        <v>2019</v>
      </c>
      <c r="B350" s="177" t="s">
        <v>76</v>
      </c>
      <c r="C350" s="177" t="s">
        <v>77</v>
      </c>
      <c r="D350" s="177" t="s">
        <v>462</v>
      </c>
      <c r="E350" s="177" t="s">
        <v>463</v>
      </c>
      <c r="F350" s="177" t="s">
        <v>464</v>
      </c>
      <c r="G350" s="177" t="s">
        <v>465</v>
      </c>
      <c r="H350" s="177" t="s">
        <v>37</v>
      </c>
      <c r="I350" s="177" t="s">
        <v>466</v>
      </c>
      <c r="J350" s="177" t="s">
        <v>467</v>
      </c>
      <c r="K350" s="177" t="s">
        <v>468</v>
      </c>
      <c r="L350" s="178">
        <v>228109.38</v>
      </c>
    </row>
    <row r="351" spans="1:12" ht="15">
      <c r="A351" s="177">
        <v>2019</v>
      </c>
      <c r="B351" s="177" t="s">
        <v>78</v>
      </c>
      <c r="C351" s="177" t="s">
        <v>79</v>
      </c>
      <c r="D351" s="177" t="s">
        <v>462</v>
      </c>
      <c r="E351" s="177" t="s">
        <v>463</v>
      </c>
      <c r="F351" s="177" t="s">
        <v>464</v>
      </c>
      <c r="G351" s="177" t="s">
        <v>465</v>
      </c>
      <c r="H351" s="177" t="s">
        <v>37</v>
      </c>
      <c r="I351" s="177" t="s">
        <v>466</v>
      </c>
      <c r="J351" s="177" t="s">
        <v>467</v>
      </c>
      <c r="K351" s="177" t="s">
        <v>468</v>
      </c>
      <c r="L351" s="178">
        <v>240967.09</v>
      </c>
    </row>
    <row r="352" spans="1:12" ht="15">
      <c r="A352" s="177">
        <v>2019</v>
      </c>
      <c r="B352" s="177" t="s">
        <v>80</v>
      </c>
      <c r="C352" s="177" t="s">
        <v>81</v>
      </c>
      <c r="D352" s="177" t="s">
        <v>462</v>
      </c>
      <c r="E352" s="177" t="s">
        <v>463</v>
      </c>
      <c r="F352" s="177" t="s">
        <v>464</v>
      </c>
      <c r="G352" s="177" t="s">
        <v>465</v>
      </c>
      <c r="H352" s="177" t="s">
        <v>37</v>
      </c>
      <c r="I352" s="177" t="s">
        <v>466</v>
      </c>
      <c r="J352" s="177" t="s">
        <v>467</v>
      </c>
      <c r="K352" s="177" t="s">
        <v>468</v>
      </c>
      <c r="L352" s="178">
        <v>58535.89</v>
      </c>
    </row>
    <row r="353" spans="1:12" ht="15">
      <c r="A353" s="177">
        <v>2019</v>
      </c>
      <c r="B353" s="177" t="s">
        <v>471</v>
      </c>
      <c r="C353" s="177" t="s">
        <v>83</v>
      </c>
      <c r="D353" s="177" t="s">
        <v>462</v>
      </c>
      <c r="E353" s="177" t="s">
        <v>463</v>
      </c>
      <c r="F353" s="177" t="s">
        <v>464</v>
      </c>
      <c r="G353" s="177" t="s">
        <v>465</v>
      </c>
      <c r="H353" s="177" t="s">
        <v>37</v>
      </c>
      <c r="I353" s="177" t="s">
        <v>466</v>
      </c>
      <c r="J353" s="177" t="s">
        <v>467</v>
      </c>
      <c r="K353" s="177" t="s">
        <v>468</v>
      </c>
      <c r="L353" s="178">
        <v>87521.68</v>
      </c>
    </row>
    <row r="354" spans="1:12" ht="15">
      <c r="A354" s="177">
        <v>2019</v>
      </c>
      <c r="B354" s="177" t="s">
        <v>84</v>
      </c>
      <c r="C354" s="177" t="s">
        <v>85</v>
      </c>
      <c r="D354" s="177" t="s">
        <v>462</v>
      </c>
      <c r="E354" s="177" t="s">
        <v>463</v>
      </c>
      <c r="F354" s="177" t="s">
        <v>464</v>
      </c>
      <c r="G354" s="177" t="s">
        <v>465</v>
      </c>
      <c r="H354" s="177" t="s">
        <v>37</v>
      </c>
      <c r="I354" s="177" t="s">
        <v>466</v>
      </c>
      <c r="J354" s="177" t="s">
        <v>467</v>
      </c>
      <c r="K354" s="177" t="s">
        <v>468</v>
      </c>
      <c r="L354" s="178">
        <v>78976.95</v>
      </c>
    </row>
    <row r="355" spans="1:12" ht="15">
      <c r="A355" s="177">
        <v>2019</v>
      </c>
      <c r="B355" s="177" t="s">
        <v>86</v>
      </c>
      <c r="C355" s="177" t="s">
        <v>87</v>
      </c>
      <c r="D355" s="177" t="s">
        <v>462</v>
      </c>
      <c r="E355" s="177" t="s">
        <v>463</v>
      </c>
      <c r="F355" s="177" t="s">
        <v>464</v>
      </c>
      <c r="G355" s="177" t="s">
        <v>465</v>
      </c>
      <c r="H355" s="177" t="s">
        <v>37</v>
      </c>
      <c r="I355" s="177" t="s">
        <v>466</v>
      </c>
      <c r="J355" s="177" t="s">
        <v>467</v>
      </c>
      <c r="K355" s="177" t="s">
        <v>468</v>
      </c>
      <c r="L355" s="178">
        <v>217620.37</v>
      </c>
    </row>
    <row r="356" spans="1:12" ht="15">
      <c r="A356" s="177">
        <v>2019</v>
      </c>
      <c r="B356" s="177" t="s">
        <v>88</v>
      </c>
      <c r="C356" s="177" t="s">
        <v>89</v>
      </c>
      <c r="D356" s="177" t="s">
        <v>462</v>
      </c>
      <c r="E356" s="177" t="s">
        <v>463</v>
      </c>
      <c r="F356" s="177" t="s">
        <v>464</v>
      </c>
      <c r="G356" s="177" t="s">
        <v>465</v>
      </c>
      <c r="H356" s="177" t="s">
        <v>37</v>
      </c>
      <c r="I356" s="177" t="s">
        <v>466</v>
      </c>
      <c r="J356" s="177" t="s">
        <v>467</v>
      </c>
      <c r="K356" s="177" t="s">
        <v>468</v>
      </c>
      <c r="L356" s="178">
        <v>30459.07</v>
      </c>
    </row>
    <row r="357" spans="1:12" ht="15">
      <c r="A357" s="177">
        <v>2019</v>
      </c>
      <c r="B357" s="177" t="s">
        <v>472</v>
      </c>
      <c r="C357" s="177" t="s">
        <v>91</v>
      </c>
      <c r="D357" s="177" t="s">
        <v>462</v>
      </c>
      <c r="E357" s="177" t="s">
        <v>463</v>
      </c>
      <c r="F357" s="177" t="s">
        <v>464</v>
      </c>
      <c r="G357" s="177" t="s">
        <v>465</v>
      </c>
      <c r="H357" s="177" t="s">
        <v>37</v>
      </c>
      <c r="I357" s="177" t="s">
        <v>466</v>
      </c>
      <c r="J357" s="177" t="s">
        <v>467</v>
      </c>
      <c r="K357" s="177" t="s">
        <v>468</v>
      </c>
      <c r="L357" s="178">
        <v>82353.34</v>
      </c>
    </row>
    <row r="358" spans="1:12" ht="15">
      <c r="A358" s="177">
        <v>2019</v>
      </c>
      <c r="B358" s="177" t="s">
        <v>92</v>
      </c>
      <c r="C358" s="177" t="s">
        <v>93</v>
      </c>
      <c r="D358" s="177" t="s">
        <v>462</v>
      </c>
      <c r="E358" s="177" t="s">
        <v>463</v>
      </c>
      <c r="F358" s="177" t="s">
        <v>464</v>
      </c>
      <c r="G358" s="177" t="s">
        <v>465</v>
      </c>
      <c r="H358" s="177" t="s">
        <v>37</v>
      </c>
      <c r="I358" s="177" t="s">
        <v>466</v>
      </c>
      <c r="J358" s="177" t="s">
        <v>467</v>
      </c>
      <c r="K358" s="177" t="s">
        <v>468</v>
      </c>
      <c r="L358" s="178">
        <v>699428.54</v>
      </c>
    </row>
    <row r="359" spans="1:12" ht="15">
      <c r="A359" s="177">
        <v>2019</v>
      </c>
      <c r="B359" s="177" t="s">
        <v>94</v>
      </c>
      <c r="C359" s="177" t="s">
        <v>95</v>
      </c>
      <c r="D359" s="177" t="s">
        <v>462</v>
      </c>
      <c r="E359" s="177" t="s">
        <v>463</v>
      </c>
      <c r="F359" s="177" t="s">
        <v>464</v>
      </c>
      <c r="G359" s="177" t="s">
        <v>465</v>
      </c>
      <c r="H359" s="177" t="s">
        <v>37</v>
      </c>
      <c r="I359" s="177" t="s">
        <v>466</v>
      </c>
      <c r="J359" s="177" t="s">
        <v>467</v>
      </c>
      <c r="K359" s="177" t="s">
        <v>468</v>
      </c>
      <c r="L359" s="178">
        <v>191764.58</v>
      </c>
    </row>
    <row r="360" spans="1:12" ht="15">
      <c r="A360" s="177">
        <v>2019</v>
      </c>
      <c r="B360" s="177" t="s">
        <v>96</v>
      </c>
      <c r="C360" s="177" t="s">
        <v>97</v>
      </c>
      <c r="D360" s="177" t="s">
        <v>462</v>
      </c>
      <c r="E360" s="177" t="s">
        <v>463</v>
      </c>
      <c r="F360" s="177" t="s">
        <v>464</v>
      </c>
      <c r="G360" s="177" t="s">
        <v>465</v>
      </c>
      <c r="H360" s="177" t="s">
        <v>37</v>
      </c>
      <c r="I360" s="177" t="s">
        <v>466</v>
      </c>
      <c r="J360" s="177" t="s">
        <v>467</v>
      </c>
      <c r="K360" s="177" t="s">
        <v>468</v>
      </c>
      <c r="L360" s="178">
        <v>688450.82</v>
      </c>
    </row>
    <row r="361" spans="1:12" ht="15">
      <c r="A361" s="177">
        <v>2019</v>
      </c>
      <c r="B361" s="177" t="s">
        <v>98</v>
      </c>
      <c r="C361" s="177" t="s">
        <v>99</v>
      </c>
      <c r="D361" s="177" t="s">
        <v>462</v>
      </c>
      <c r="E361" s="177" t="s">
        <v>463</v>
      </c>
      <c r="F361" s="177" t="s">
        <v>464</v>
      </c>
      <c r="G361" s="177" t="s">
        <v>465</v>
      </c>
      <c r="H361" s="177" t="s">
        <v>37</v>
      </c>
      <c r="I361" s="177" t="s">
        <v>466</v>
      </c>
      <c r="J361" s="177" t="s">
        <v>467</v>
      </c>
      <c r="K361" s="177" t="s">
        <v>468</v>
      </c>
      <c r="L361" s="178">
        <v>542514.76</v>
      </c>
    </row>
    <row r="362" spans="1:12" ht="15">
      <c r="A362" s="177">
        <v>2019</v>
      </c>
      <c r="B362" s="177" t="s">
        <v>100</v>
      </c>
      <c r="C362" s="177" t="s">
        <v>101</v>
      </c>
      <c r="D362" s="177" t="s">
        <v>462</v>
      </c>
      <c r="E362" s="177" t="s">
        <v>463</v>
      </c>
      <c r="F362" s="177" t="s">
        <v>464</v>
      </c>
      <c r="G362" s="177" t="s">
        <v>465</v>
      </c>
      <c r="H362" s="177" t="s">
        <v>37</v>
      </c>
      <c r="I362" s="177" t="s">
        <v>466</v>
      </c>
      <c r="J362" s="177" t="s">
        <v>467</v>
      </c>
      <c r="K362" s="177" t="s">
        <v>468</v>
      </c>
      <c r="L362" s="178">
        <v>289053.34</v>
      </c>
    </row>
    <row r="363" spans="1:12" ht="15">
      <c r="A363" s="177">
        <v>2019</v>
      </c>
      <c r="B363" s="177" t="s">
        <v>102</v>
      </c>
      <c r="C363" s="177" t="s">
        <v>103</v>
      </c>
      <c r="D363" s="177" t="s">
        <v>462</v>
      </c>
      <c r="E363" s="177" t="s">
        <v>463</v>
      </c>
      <c r="F363" s="177" t="s">
        <v>464</v>
      </c>
      <c r="G363" s="177" t="s">
        <v>465</v>
      </c>
      <c r="H363" s="177" t="s">
        <v>37</v>
      </c>
      <c r="I363" s="177" t="s">
        <v>466</v>
      </c>
      <c r="J363" s="177" t="s">
        <v>467</v>
      </c>
      <c r="K363" s="177" t="s">
        <v>468</v>
      </c>
      <c r="L363" s="178">
        <v>30654.11</v>
      </c>
    </row>
    <row r="364" spans="1:12" ht="15">
      <c r="A364" s="177">
        <v>2019</v>
      </c>
      <c r="B364" s="177" t="s">
        <v>104</v>
      </c>
      <c r="C364" s="177" t="s">
        <v>105</v>
      </c>
      <c r="D364" s="177" t="s">
        <v>462</v>
      </c>
      <c r="E364" s="177" t="s">
        <v>463</v>
      </c>
      <c r="F364" s="177" t="s">
        <v>464</v>
      </c>
      <c r="G364" s="177" t="s">
        <v>465</v>
      </c>
      <c r="H364" s="177" t="s">
        <v>37</v>
      </c>
      <c r="I364" s="177" t="s">
        <v>466</v>
      </c>
      <c r="J364" s="177" t="s">
        <v>467</v>
      </c>
      <c r="K364" s="177" t="s">
        <v>468</v>
      </c>
      <c r="L364" s="178">
        <v>35840.84</v>
      </c>
    </row>
    <row r="365" spans="1:12" ht="15">
      <c r="A365" s="177">
        <v>2019</v>
      </c>
      <c r="B365" s="177" t="s">
        <v>106</v>
      </c>
      <c r="C365" s="177" t="s">
        <v>107</v>
      </c>
      <c r="D365" s="177" t="s">
        <v>462</v>
      </c>
      <c r="E365" s="177" t="s">
        <v>463</v>
      </c>
      <c r="F365" s="177" t="s">
        <v>464</v>
      </c>
      <c r="G365" s="177" t="s">
        <v>465</v>
      </c>
      <c r="H365" s="177" t="s">
        <v>37</v>
      </c>
      <c r="I365" s="177" t="s">
        <v>466</v>
      </c>
      <c r="J365" s="177" t="s">
        <v>467</v>
      </c>
      <c r="K365" s="177" t="s">
        <v>468</v>
      </c>
      <c r="L365" s="178">
        <v>219645.67</v>
      </c>
    </row>
    <row r="366" spans="1:12" ht="15">
      <c r="A366" s="177">
        <v>2019</v>
      </c>
      <c r="B366" s="177" t="s">
        <v>108</v>
      </c>
      <c r="C366" s="177" t="s">
        <v>109</v>
      </c>
      <c r="D366" s="177" t="s">
        <v>462</v>
      </c>
      <c r="E366" s="177" t="s">
        <v>463</v>
      </c>
      <c r="F366" s="177" t="s">
        <v>464</v>
      </c>
      <c r="G366" s="177" t="s">
        <v>465</v>
      </c>
      <c r="H366" s="177" t="s">
        <v>37</v>
      </c>
      <c r="I366" s="177" t="s">
        <v>466</v>
      </c>
      <c r="J366" s="177" t="s">
        <v>467</v>
      </c>
      <c r="K366" s="177" t="s">
        <v>468</v>
      </c>
      <c r="L366" s="178">
        <v>48697.51</v>
      </c>
    </row>
    <row r="367" spans="1:12" ht="15">
      <c r="A367" s="177">
        <v>2019</v>
      </c>
      <c r="B367" s="177" t="s">
        <v>110</v>
      </c>
      <c r="C367" s="177" t="s">
        <v>111</v>
      </c>
      <c r="D367" s="177" t="s">
        <v>462</v>
      </c>
      <c r="E367" s="177" t="s">
        <v>463</v>
      </c>
      <c r="F367" s="177" t="s">
        <v>464</v>
      </c>
      <c r="G367" s="177" t="s">
        <v>465</v>
      </c>
      <c r="H367" s="177" t="s">
        <v>37</v>
      </c>
      <c r="I367" s="177" t="s">
        <v>466</v>
      </c>
      <c r="J367" s="177" t="s">
        <v>467</v>
      </c>
      <c r="K367" s="177" t="s">
        <v>468</v>
      </c>
      <c r="L367" s="178">
        <v>359073.49</v>
      </c>
    </row>
    <row r="368" spans="1:12" ht="15">
      <c r="A368" s="177">
        <v>2019</v>
      </c>
      <c r="B368" s="177" t="s">
        <v>112</v>
      </c>
      <c r="C368" s="177" t="s">
        <v>113</v>
      </c>
      <c r="D368" s="177" t="s">
        <v>462</v>
      </c>
      <c r="E368" s="177" t="s">
        <v>463</v>
      </c>
      <c r="F368" s="177" t="s">
        <v>464</v>
      </c>
      <c r="G368" s="177" t="s">
        <v>465</v>
      </c>
      <c r="H368" s="177" t="s">
        <v>37</v>
      </c>
      <c r="I368" s="177" t="s">
        <v>466</v>
      </c>
      <c r="J368" s="177" t="s">
        <v>467</v>
      </c>
      <c r="K368" s="177" t="s">
        <v>468</v>
      </c>
      <c r="L368" s="178">
        <v>77892.07</v>
      </c>
    </row>
    <row r="369" spans="1:12" ht="15">
      <c r="A369" s="177">
        <v>2019</v>
      </c>
      <c r="B369" s="177" t="s">
        <v>473</v>
      </c>
      <c r="C369" s="177" t="s">
        <v>115</v>
      </c>
      <c r="D369" s="177" t="s">
        <v>462</v>
      </c>
      <c r="E369" s="177" t="s">
        <v>463</v>
      </c>
      <c r="F369" s="177" t="s">
        <v>464</v>
      </c>
      <c r="G369" s="177" t="s">
        <v>465</v>
      </c>
      <c r="H369" s="177" t="s">
        <v>37</v>
      </c>
      <c r="I369" s="177" t="s">
        <v>466</v>
      </c>
      <c r="J369" s="177" t="s">
        <v>467</v>
      </c>
      <c r="K369" s="177" t="s">
        <v>468</v>
      </c>
      <c r="L369" s="178">
        <v>60025.73</v>
      </c>
    </row>
    <row r="370" spans="1:12" ht="15">
      <c r="A370" s="177">
        <v>2019</v>
      </c>
      <c r="B370" s="177" t="s">
        <v>116</v>
      </c>
      <c r="C370" s="177" t="s">
        <v>117</v>
      </c>
      <c r="D370" s="177" t="s">
        <v>462</v>
      </c>
      <c r="E370" s="177" t="s">
        <v>463</v>
      </c>
      <c r="F370" s="177" t="s">
        <v>464</v>
      </c>
      <c r="G370" s="177" t="s">
        <v>465</v>
      </c>
      <c r="H370" s="177" t="s">
        <v>37</v>
      </c>
      <c r="I370" s="177" t="s">
        <v>466</v>
      </c>
      <c r="J370" s="177" t="s">
        <v>467</v>
      </c>
      <c r="K370" s="177" t="s">
        <v>468</v>
      </c>
      <c r="L370" s="178">
        <v>150666.04</v>
      </c>
    </row>
    <row r="371" spans="1:12" ht="15">
      <c r="A371" s="177">
        <v>2019</v>
      </c>
      <c r="B371" s="177" t="s">
        <v>474</v>
      </c>
      <c r="C371" s="177" t="s">
        <v>119</v>
      </c>
      <c r="D371" s="177" t="s">
        <v>462</v>
      </c>
      <c r="E371" s="177" t="s">
        <v>463</v>
      </c>
      <c r="F371" s="177" t="s">
        <v>464</v>
      </c>
      <c r="G371" s="177" t="s">
        <v>465</v>
      </c>
      <c r="H371" s="177" t="s">
        <v>37</v>
      </c>
      <c r="I371" s="177" t="s">
        <v>466</v>
      </c>
      <c r="J371" s="177" t="s">
        <v>467</v>
      </c>
      <c r="K371" s="177" t="s">
        <v>468</v>
      </c>
      <c r="L371" s="178">
        <v>323470.67</v>
      </c>
    </row>
    <row r="372" spans="1:12" ht="15">
      <c r="A372" s="177">
        <v>2019</v>
      </c>
      <c r="B372" s="177" t="s">
        <v>120</v>
      </c>
      <c r="C372" s="177" t="s">
        <v>121</v>
      </c>
      <c r="D372" s="177" t="s">
        <v>462</v>
      </c>
      <c r="E372" s="177" t="s">
        <v>463</v>
      </c>
      <c r="F372" s="177" t="s">
        <v>464</v>
      </c>
      <c r="G372" s="177" t="s">
        <v>465</v>
      </c>
      <c r="H372" s="177" t="s">
        <v>37</v>
      </c>
      <c r="I372" s="177" t="s">
        <v>466</v>
      </c>
      <c r="J372" s="177" t="s">
        <v>467</v>
      </c>
      <c r="K372" s="177" t="s">
        <v>468</v>
      </c>
      <c r="L372" s="178">
        <v>371889.15</v>
      </c>
    </row>
    <row r="373" spans="1:12" ht="15">
      <c r="A373" s="177">
        <v>2019</v>
      </c>
      <c r="B373" s="177" t="s">
        <v>122</v>
      </c>
      <c r="C373" s="177" t="s">
        <v>123</v>
      </c>
      <c r="D373" s="177" t="s">
        <v>462</v>
      </c>
      <c r="E373" s="177" t="s">
        <v>463</v>
      </c>
      <c r="F373" s="177" t="s">
        <v>464</v>
      </c>
      <c r="G373" s="177" t="s">
        <v>465</v>
      </c>
      <c r="H373" s="177" t="s">
        <v>37</v>
      </c>
      <c r="I373" s="177" t="s">
        <v>466</v>
      </c>
      <c r="J373" s="177" t="s">
        <v>467</v>
      </c>
      <c r="K373" s="177" t="s">
        <v>468</v>
      </c>
      <c r="L373" s="178">
        <v>93434.83</v>
      </c>
    </row>
    <row r="374" spans="1:12" ht="15">
      <c r="A374" s="177">
        <v>2019</v>
      </c>
      <c r="B374" s="177" t="s">
        <v>124</v>
      </c>
      <c r="C374" s="177" t="s">
        <v>125</v>
      </c>
      <c r="D374" s="177" t="s">
        <v>462</v>
      </c>
      <c r="E374" s="177" t="s">
        <v>463</v>
      </c>
      <c r="F374" s="177" t="s">
        <v>464</v>
      </c>
      <c r="G374" s="177" t="s">
        <v>465</v>
      </c>
      <c r="H374" s="177" t="s">
        <v>37</v>
      </c>
      <c r="I374" s="177" t="s">
        <v>466</v>
      </c>
      <c r="J374" s="177" t="s">
        <v>467</v>
      </c>
      <c r="K374" s="177" t="s">
        <v>468</v>
      </c>
      <c r="L374" s="178">
        <v>88392.13</v>
      </c>
    </row>
    <row r="375" spans="1:12" ht="15">
      <c r="A375" s="177">
        <v>2019</v>
      </c>
      <c r="B375" s="177" t="s">
        <v>475</v>
      </c>
      <c r="C375" s="177" t="s">
        <v>476</v>
      </c>
      <c r="D375" s="177" t="s">
        <v>462</v>
      </c>
      <c r="E375" s="177" t="s">
        <v>463</v>
      </c>
      <c r="F375" s="177" t="s">
        <v>464</v>
      </c>
      <c r="G375" s="177" t="s">
        <v>465</v>
      </c>
      <c r="H375" s="177" t="s">
        <v>37</v>
      </c>
      <c r="I375" s="177" t="s">
        <v>466</v>
      </c>
      <c r="J375" s="177" t="s">
        <v>467</v>
      </c>
      <c r="K375" s="177" t="s">
        <v>468</v>
      </c>
      <c r="L375" s="178">
        <v>1343594.36</v>
      </c>
    </row>
    <row r="376" spans="1:12" ht="15">
      <c r="A376" s="177">
        <v>2019</v>
      </c>
      <c r="B376" s="177" t="s">
        <v>477</v>
      </c>
      <c r="C376" s="177" t="s">
        <v>478</v>
      </c>
      <c r="D376" s="177" t="s">
        <v>462</v>
      </c>
      <c r="E376" s="177" t="s">
        <v>463</v>
      </c>
      <c r="F376" s="177" t="s">
        <v>464</v>
      </c>
      <c r="G376" s="177" t="s">
        <v>465</v>
      </c>
      <c r="H376" s="177" t="s">
        <v>37</v>
      </c>
      <c r="I376" s="177" t="s">
        <v>466</v>
      </c>
      <c r="J376" s="177" t="s">
        <v>467</v>
      </c>
      <c r="K376" s="177" t="s">
        <v>468</v>
      </c>
      <c r="L376" s="177">
        <v>0</v>
      </c>
    </row>
    <row r="377" spans="1:12" ht="15">
      <c r="A377" s="177">
        <v>2019</v>
      </c>
      <c r="B377" s="177" t="s">
        <v>479</v>
      </c>
      <c r="C377" s="177" t="s">
        <v>129</v>
      </c>
      <c r="D377" s="177" t="s">
        <v>462</v>
      </c>
      <c r="E377" s="177" t="s">
        <v>463</v>
      </c>
      <c r="F377" s="177" t="s">
        <v>464</v>
      </c>
      <c r="G377" s="177" t="s">
        <v>465</v>
      </c>
      <c r="H377" s="177" t="s">
        <v>37</v>
      </c>
      <c r="I377" s="177" t="s">
        <v>466</v>
      </c>
      <c r="J377" s="177" t="s">
        <v>467</v>
      </c>
      <c r="K377" s="177" t="s">
        <v>468</v>
      </c>
      <c r="L377" s="178">
        <v>422574.15</v>
      </c>
    </row>
    <row r="378" spans="1:12" ht="15">
      <c r="A378" s="177">
        <v>2019</v>
      </c>
      <c r="B378" s="177" t="s">
        <v>130</v>
      </c>
      <c r="C378" s="177" t="s">
        <v>131</v>
      </c>
      <c r="D378" s="177" t="s">
        <v>462</v>
      </c>
      <c r="E378" s="177" t="s">
        <v>463</v>
      </c>
      <c r="F378" s="177" t="s">
        <v>464</v>
      </c>
      <c r="G378" s="177" t="s">
        <v>465</v>
      </c>
      <c r="H378" s="177" t="s">
        <v>37</v>
      </c>
      <c r="I378" s="177" t="s">
        <v>466</v>
      </c>
      <c r="J378" s="177" t="s">
        <v>467</v>
      </c>
      <c r="K378" s="177" t="s">
        <v>468</v>
      </c>
      <c r="L378" s="178">
        <v>169513.51</v>
      </c>
    </row>
    <row r="379" spans="1:12" ht="15">
      <c r="A379" s="177">
        <v>2019</v>
      </c>
      <c r="B379" s="177" t="s">
        <v>132</v>
      </c>
      <c r="C379" s="177" t="s">
        <v>133</v>
      </c>
      <c r="D379" s="177" t="s">
        <v>462</v>
      </c>
      <c r="E379" s="177" t="s">
        <v>463</v>
      </c>
      <c r="F379" s="177" t="s">
        <v>464</v>
      </c>
      <c r="G379" s="177" t="s">
        <v>465</v>
      </c>
      <c r="H379" s="177" t="s">
        <v>37</v>
      </c>
      <c r="I379" s="177" t="s">
        <v>466</v>
      </c>
      <c r="J379" s="177" t="s">
        <v>467</v>
      </c>
      <c r="K379" s="177" t="s">
        <v>468</v>
      </c>
      <c r="L379" s="178">
        <v>116501.56</v>
      </c>
    </row>
    <row r="380" spans="1:12" ht="15">
      <c r="A380" s="177">
        <v>2019</v>
      </c>
      <c r="B380" s="177" t="s">
        <v>134</v>
      </c>
      <c r="C380" s="177" t="s">
        <v>135</v>
      </c>
      <c r="D380" s="177" t="s">
        <v>462</v>
      </c>
      <c r="E380" s="177" t="s">
        <v>463</v>
      </c>
      <c r="F380" s="177" t="s">
        <v>464</v>
      </c>
      <c r="G380" s="177" t="s">
        <v>465</v>
      </c>
      <c r="H380" s="177" t="s">
        <v>37</v>
      </c>
      <c r="I380" s="177" t="s">
        <v>466</v>
      </c>
      <c r="J380" s="177" t="s">
        <v>467</v>
      </c>
      <c r="K380" s="177" t="s">
        <v>468</v>
      </c>
      <c r="L380" s="178">
        <v>57019.62</v>
      </c>
    </row>
    <row r="381" spans="1:12" ht="15">
      <c r="A381" s="177">
        <v>2019</v>
      </c>
      <c r="B381" s="177" t="s">
        <v>480</v>
      </c>
      <c r="C381" s="177" t="s">
        <v>137</v>
      </c>
      <c r="D381" s="177" t="s">
        <v>462</v>
      </c>
      <c r="E381" s="177" t="s">
        <v>463</v>
      </c>
      <c r="F381" s="177" t="s">
        <v>464</v>
      </c>
      <c r="G381" s="177" t="s">
        <v>465</v>
      </c>
      <c r="H381" s="177" t="s">
        <v>37</v>
      </c>
      <c r="I381" s="177" t="s">
        <v>466</v>
      </c>
      <c r="J381" s="177" t="s">
        <v>467</v>
      </c>
      <c r="K381" s="177" t="s">
        <v>468</v>
      </c>
      <c r="L381" s="178">
        <v>64623.08</v>
      </c>
    </row>
    <row r="382" spans="1:12" ht="15">
      <c r="A382" s="177">
        <v>2019</v>
      </c>
      <c r="B382" s="177" t="s">
        <v>138</v>
      </c>
      <c r="C382" s="177" t="s">
        <v>139</v>
      </c>
      <c r="D382" s="177" t="s">
        <v>462</v>
      </c>
      <c r="E382" s="177" t="s">
        <v>463</v>
      </c>
      <c r="F382" s="177" t="s">
        <v>464</v>
      </c>
      <c r="G382" s="177" t="s">
        <v>465</v>
      </c>
      <c r="H382" s="177" t="s">
        <v>37</v>
      </c>
      <c r="I382" s="177" t="s">
        <v>466</v>
      </c>
      <c r="J382" s="177" t="s">
        <v>467</v>
      </c>
      <c r="K382" s="177" t="s">
        <v>468</v>
      </c>
      <c r="L382" s="178">
        <v>152322.27</v>
      </c>
    </row>
    <row r="383" spans="1:12" ht="15">
      <c r="A383" s="177">
        <v>2019</v>
      </c>
      <c r="B383" s="177" t="s">
        <v>140</v>
      </c>
      <c r="C383" s="177" t="s">
        <v>141</v>
      </c>
      <c r="D383" s="177" t="s">
        <v>462</v>
      </c>
      <c r="E383" s="177" t="s">
        <v>463</v>
      </c>
      <c r="F383" s="177" t="s">
        <v>464</v>
      </c>
      <c r="G383" s="177" t="s">
        <v>465</v>
      </c>
      <c r="H383" s="177" t="s">
        <v>37</v>
      </c>
      <c r="I383" s="177" t="s">
        <v>466</v>
      </c>
      <c r="J383" s="177" t="s">
        <v>467</v>
      </c>
      <c r="K383" s="177" t="s">
        <v>468</v>
      </c>
      <c r="L383" s="178">
        <v>146680.82</v>
      </c>
    </row>
    <row r="384" spans="1:12" ht="15">
      <c r="A384" s="177">
        <v>2019</v>
      </c>
      <c r="B384" s="177" t="s">
        <v>142</v>
      </c>
      <c r="C384" s="177" t="s">
        <v>481</v>
      </c>
      <c r="D384" s="177" t="s">
        <v>462</v>
      </c>
      <c r="E384" s="177" t="s">
        <v>463</v>
      </c>
      <c r="F384" s="177" t="s">
        <v>464</v>
      </c>
      <c r="G384" s="177" t="s">
        <v>465</v>
      </c>
      <c r="H384" s="177" t="s">
        <v>37</v>
      </c>
      <c r="I384" s="177" t="s">
        <v>466</v>
      </c>
      <c r="J384" s="177" t="s">
        <v>467</v>
      </c>
      <c r="K384" s="177" t="s">
        <v>468</v>
      </c>
      <c r="L384" s="178">
        <v>27811.98</v>
      </c>
    </row>
    <row r="385" spans="1:12" ht="15">
      <c r="A385" s="177">
        <v>2019</v>
      </c>
      <c r="B385" s="177" t="s">
        <v>482</v>
      </c>
      <c r="C385" s="177" t="s">
        <v>145</v>
      </c>
      <c r="D385" s="177" t="s">
        <v>462</v>
      </c>
      <c r="E385" s="177" t="s">
        <v>463</v>
      </c>
      <c r="F385" s="177" t="s">
        <v>464</v>
      </c>
      <c r="G385" s="177" t="s">
        <v>465</v>
      </c>
      <c r="H385" s="177" t="s">
        <v>37</v>
      </c>
      <c r="I385" s="177" t="s">
        <v>466</v>
      </c>
      <c r="J385" s="177" t="s">
        <v>467</v>
      </c>
      <c r="K385" s="177" t="s">
        <v>468</v>
      </c>
      <c r="L385" s="178">
        <v>251010.03</v>
      </c>
    </row>
    <row r="386" spans="1:12" ht="15">
      <c r="A386" s="177">
        <v>2019</v>
      </c>
      <c r="B386" s="177" t="s">
        <v>146</v>
      </c>
      <c r="C386" s="177" t="s">
        <v>147</v>
      </c>
      <c r="D386" s="177" t="s">
        <v>462</v>
      </c>
      <c r="E386" s="177" t="s">
        <v>463</v>
      </c>
      <c r="F386" s="177" t="s">
        <v>464</v>
      </c>
      <c r="G386" s="177" t="s">
        <v>465</v>
      </c>
      <c r="H386" s="177" t="s">
        <v>37</v>
      </c>
      <c r="I386" s="177" t="s">
        <v>466</v>
      </c>
      <c r="J386" s="177" t="s">
        <v>467</v>
      </c>
      <c r="K386" s="177" t="s">
        <v>468</v>
      </c>
      <c r="L386" s="178">
        <v>803741.3</v>
      </c>
    </row>
    <row r="387" spans="1:12" ht="15">
      <c r="A387" s="177">
        <v>2019</v>
      </c>
      <c r="B387" s="177" t="s">
        <v>148</v>
      </c>
      <c r="C387" s="177" t="s">
        <v>149</v>
      </c>
      <c r="D387" s="177" t="s">
        <v>462</v>
      </c>
      <c r="E387" s="177" t="s">
        <v>463</v>
      </c>
      <c r="F387" s="177" t="s">
        <v>464</v>
      </c>
      <c r="G387" s="177" t="s">
        <v>465</v>
      </c>
      <c r="H387" s="177" t="s">
        <v>37</v>
      </c>
      <c r="I387" s="177" t="s">
        <v>466</v>
      </c>
      <c r="J387" s="177" t="s">
        <v>467</v>
      </c>
      <c r="K387" s="177" t="s">
        <v>468</v>
      </c>
      <c r="L387" s="178">
        <v>608201.97</v>
      </c>
    </row>
    <row r="388" spans="1:12" ht="15">
      <c r="A388" s="177">
        <v>2019</v>
      </c>
      <c r="B388" s="177" t="s">
        <v>150</v>
      </c>
      <c r="C388" s="177" t="s">
        <v>151</v>
      </c>
      <c r="D388" s="177" t="s">
        <v>462</v>
      </c>
      <c r="E388" s="177" t="s">
        <v>463</v>
      </c>
      <c r="F388" s="177" t="s">
        <v>464</v>
      </c>
      <c r="G388" s="177" t="s">
        <v>465</v>
      </c>
      <c r="H388" s="177" t="s">
        <v>37</v>
      </c>
      <c r="I388" s="177" t="s">
        <v>466</v>
      </c>
      <c r="J388" s="177" t="s">
        <v>467</v>
      </c>
      <c r="K388" s="177" t="s">
        <v>468</v>
      </c>
      <c r="L388" s="178">
        <v>629678.48</v>
      </c>
    </row>
    <row r="389" spans="1:12" ht="15">
      <c r="A389" s="177">
        <v>2019</v>
      </c>
      <c r="B389" s="177" t="s">
        <v>483</v>
      </c>
      <c r="C389" s="177" t="s">
        <v>153</v>
      </c>
      <c r="D389" s="177" t="s">
        <v>462</v>
      </c>
      <c r="E389" s="177" t="s">
        <v>463</v>
      </c>
      <c r="F389" s="177" t="s">
        <v>464</v>
      </c>
      <c r="G389" s="177" t="s">
        <v>465</v>
      </c>
      <c r="H389" s="177" t="s">
        <v>37</v>
      </c>
      <c r="I389" s="177" t="s">
        <v>466</v>
      </c>
      <c r="J389" s="177" t="s">
        <v>467</v>
      </c>
      <c r="K389" s="177" t="s">
        <v>468</v>
      </c>
      <c r="L389" s="178">
        <v>286048.14</v>
      </c>
    </row>
    <row r="390" spans="1:12" ht="15">
      <c r="A390" s="177">
        <v>2019</v>
      </c>
      <c r="B390" s="177" t="s">
        <v>484</v>
      </c>
      <c r="C390" s="177" t="s">
        <v>155</v>
      </c>
      <c r="D390" s="177" t="s">
        <v>462</v>
      </c>
      <c r="E390" s="177" t="s">
        <v>463</v>
      </c>
      <c r="F390" s="177" t="s">
        <v>464</v>
      </c>
      <c r="G390" s="177" t="s">
        <v>465</v>
      </c>
      <c r="H390" s="177" t="s">
        <v>37</v>
      </c>
      <c r="I390" s="177" t="s">
        <v>466</v>
      </c>
      <c r="J390" s="177" t="s">
        <v>467</v>
      </c>
      <c r="K390" s="177" t="s">
        <v>468</v>
      </c>
      <c r="L390" s="178">
        <v>96708.59</v>
      </c>
    </row>
    <row r="391" spans="1:12" ht="15">
      <c r="A391" s="177">
        <v>2019</v>
      </c>
      <c r="B391" s="177" t="s">
        <v>156</v>
      </c>
      <c r="C391" s="177" t="s">
        <v>157</v>
      </c>
      <c r="D391" s="177" t="s">
        <v>462</v>
      </c>
      <c r="E391" s="177" t="s">
        <v>463</v>
      </c>
      <c r="F391" s="177" t="s">
        <v>464</v>
      </c>
      <c r="G391" s="177" t="s">
        <v>465</v>
      </c>
      <c r="H391" s="177" t="s">
        <v>37</v>
      </c>
      <c r="I391" s="177" t="s">
        <v>466</v>
      </c>
      <c r="J391" s="177" t="s">
        <v>467</v>
      </c>
      <c r="K391" s="177" t="s">
        <v>468</v>
      </c>
      <c r="L391" s="178">
        <v>68983.95</v>
      </c>
    </row>
    <row r="392" spans="1:12" ht="15">
      <c r="A392" s="177">
        <v>2019</v>
      </c>
      <c r="B392" s="177" t="s">
        <v>158</v>
      </c>
      <c r="C392" s="177" t="s">
        <v>159</v>
      </c>
      <c r="D392" s="177" t="s">
        <v>462</v>
      </c>
      <c r="E392" s="177" t="s">
        <v>463</v>
      </c>
      <c r="F392" s="177" t="s">
        <v>464</v>
      </c>
      <c r="G392" s="177" t="s">
        <v>465</v>
      </c>
      <c r="H392" s="177" t="s">
        <v>37</v>
      </c>
      <c r="I392" s="177" t="s">
        <v>466</v>
      </c>
      <c r="J392" s="177" t="s">
        <v>467</v>
      </c>
      <c r="K392" s="177" t="s">
        <v>468</v>
      </c>
      <c r="L392" s="178">
        <v>82788.63</v>
      </c>
    </row>
    <row r="393" spans="1:12" ht="15">
      <c r="A393" s="177">
        <v>2019</v>
      </c>
      <c r="B393" s="177" t="s">
        <v>160</v>
      </c>
      <c r="C393" s="177" t="s">
        <v>161</v>
      </c>
      <c r="D393" s="177" t="s">
        <v>462</v>
      </c>
      <c r="E393" s="177" t="s">
        <v>463</v>
      </c>
      <c r="F393" s="177" t="s">
        <v>464</v>
      </c>
      <c r="G393" s="177" t="s">
        <v>465</v>
      </c>
      <c r="H393" s="177" t="s">
        <v>37</v>
      </c>
      <c r="I393" s="177" t="s">
        <v>466</v>
      </c>
      <c r="J393" s="177" t="s">
        <v>467</v>
      </c>
      <c r="K393" s="177" t="s">
        <v>468</v>
      </c>
      <c r="L393" s="178">
        <v>15789.26</v>
      </c>
    </row>
    <row r="394" spans="1:12" ht="15">
      <c r="A394" s="177">
        <v>2019</v>
      </c>
      <c r="B394" s="177" t="s">
        <v>162</v>
      </c>
      <c r="C394" s="177" t="s">
        <v>163</v>
      </c>
      <c r="D394" s="177" t="s">
        <v>462</v>
      </c>
      <c r="E394" s="177" t="s">
        <v>463</v>
      </c>
      <c r="F394" s="177" t="s">
        <v>464</v>
      </c>
      <c r="G394" s="177" t="s">
        <v>465</v>
      </c>
      <c r="H394" s="177" t="s">
        <v>37</v>
      </c>
      <c r="I394" s="177" t="s">
        <v>466</v>
      </c>
      <c r="J394" s="177" t="s">
        <v>467</v>
      </c>
      <c r="K394" s="177" t="s">
        <v>468</v>
      </c>
      <c r="L394" s="178">
        <v>104764.35</v>
      </c>
    </row>
    <row r="395" spans="1:12" ht="15">
      <c r="A395" s="177">
        <v>2019</v>
      </c>
      <c r="B395" s="177" t="s">
        <v>164</v>
      </c>
      <c r="C395" s="177" t="s">
        <v>165</v>
      </c>
      <c r="D395" s="177" t="s">
        <v>462</v>
      </c>
      <c r="E395" s="177" t="s">
        <v>463</v>
      </c>
      <c r="F395" s="177" t="s">
        <v>464</v>
      </c>
      <c r="G395" s="177" t="s">
        <v>465</v>
      </c>
      <c r="H395" s="177" t="s">
        <v>37</v>
      </c>
      <c r="I395" s="177" t="s">
        <v>466</v>
      </c>
      <c r="J395" s="177" t="s">
        <v>467</v>
      </c>
      <c r="K395" s="177" t="s">
        <v>468</v>
      </c>
      <c r="L395" s="178">
        <v>45103.44</v>
      </c>
    </row>
    <row r="396" spans="1:12" ht="15">
      <c r="A396" s="177">
        <v>2019</v>
      </c>
      <c r="B396" s="177" t="s">
        <v>166</v>
      </c>
      <c r="C396" s="177" t="s">
        <v>167</v>
      </c>
      <c r="D396" s="177" t="s">
        <v>462</v>
      </c>
      <c r="E396" s="177" t="s">
        <v>463</v>
      </c>
      <c r="F396" s="177" t="s">
        <v>464</v>
      </c>
      <c r="G396" s="177" t="s">
        <v>465</v>
      </c>
      <c r="H396" s="177" t="s">
        <v>37</v>
      </c>
      <c r="I396" s="177" t="s">
        <v>466</v>
      </c>
      <c r="J396" s="177" t="s">
        <v>467</v>
      </c>
      <c r="K396" s="177" t="s">
        <v>468</v>
      </c>
      <c r="L396" s="177">
        <v>0</v>
      </c>
    </row>
    <row r="397" spans="1:12" ht="15">
      <c r="A397" s="177">
        <v>2019</v>
      </c>
      <c r="B397" s="177" t="s">
        <v>37</v>
      </c>
      <c r="C397" s="177" t="s">
        <v>466</v>
      </c>
      <c r="D397" s="177" t="s">
        <v>462</v>
      </c>
      <c r="E397" s="177" t="s">
        <v>463</v>
      </c>
      <c r="F397" s="177" t="s">
        <v>464</v>
      </c>
      <c r="G397" s="177" t="s">
        <v>465</v>
      </c>
      <c r="H397" s="177" t="s">
        <v>37</v>
      </c>
      <c r="I397" s="177" t="s">
        <v>466</v>
      </c>
      <c r="J397" s="177" t="s">
        <v>467</v>
      </c>
      <c r="K397" s="177" t="s">
        <v>468</v>
      </c>
      <c r="L397" s="178">
        <v>12437594.75</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B113"/>
  <sheetViews>
    <sheetView zoomScale="80" zoomScaleNormal="80" workbookViewId="0" topLeftCell="A1"/>
  </sheetViews>
  <sheetFormatPr defaultColWidth="9.140625" defaultRowHeight="15"/>
  <cols>
    <col min="1" max="16384" width="9.140625" style="177" customWidth="1"/>
  </cols>
  <sheetData>
    <row r="1" ht="15">
      <c r="A1" s="177" t="s">
        <v>485</v>
      </c>
    </row>
    <row r="3" ht="15">
      <c r="A3" s="177" t="s">
        <v>486</v>
      </c>
    </row>
    <row r="5" ht="15">
      <c r="A5" s="177" t="s">
        <v>487</v>
      </c>
    </row>
    <row r="7" ht="15">
      <c r="A7" s="177" t="s">
        <v>488</v>
      </c>
    </row>
    <row r="9" ht="15">
      <c r="A9" s="177" t="s">
        <v>251</v>
      </c>
    </row>
    <row r="10" ht="15">
      <c r="A10" s="177">
        <v>2014</v>
      </c>
    </row>
    <row r="11" ht="15">
      <c r="A11" s="177">
        <v>2015</v>
      </c>
    </row>
    <row r="12" ht="15">
      <c r="A12" s="177">
        <v>2016</v>
      </c>
    </row>
    <row r="13" ht="15">
      <c r="A13" s="177">
        <v>2017</v>
      </c>
    </row>
    <row r="14" ht="15">
      <c r="A14" s="177">
        <v>2018</v>
      </c>
    </row>
    <row r="15" ht="15">
      <c r="A15" s="177">
        <v>2019</v>
      </c>
    </row>
    <row r="17" ht="15">
      <c r="A17" s="177" t="s">
        <v>255</v>
      </c>
    </row>
    <row r="18" ht="15">
      <c r="A18" s="177" t="s">
        <v>489</v>
      </c>
    </row>
    <row r="19" ht="15">
      <c r="A19" s="177" t="s">
        <v>490</v>
      </c>
    </row>
    <row r="20" ht="15">
      <c r="A20" s="177" t="s">
        <v>491</v>
      </c>
    </row>
    <row r="21" ht="15">
      <c r="A21" s="177" t="s">
        <v>492</v>
      </c>
    </row>
    <row r="22" ht="15">
      <c r="A22" s="177" t="s">
        <v>493</v>
      </c>
    </row>
    <row r="23" ht="15">
      <c r="A23" s="177" t="s">
        <v>494</v>
      </c>
    </row>
    <row r="24" ht="15">
      <c r="A24" s="177" t="s">
        <v>495</v>
      </c>
    </row>
    <row r="25" ht="15">
      <c r="A25" s="177" t="s">
        <v>496</v>
      </c>
    </row>
    <row r="26" ht="15">
      <c r="A26" s="177" t="s">
        <v>497</v>
      </c>
    </row>
    <row r="27" ht="15">
      <c r="A27" s="177" t="s">
        <v>498</v>
      </c>
    </row>
    <row r="28" ht="15">
      <c r="A28" s="177" t="s">
        <v>499</v>
      </c>
    </row>
    <row r="29" ht="15">
      <c r="A29" s="177" t="s">
        <v>500</v>
      </c>
    </row>
    <row r="30" ht="15">
      <c r="A30" s="177" t="s">
        <v>501</v>
      </c>
    </row>
    <row r="31" ht="15">
      <c r="A31" s="177" t="s">
        <v>502</v>
      </c>
    </row>
    <row r="32" ht="15">
      <c r="A32" s="177" t="s">
        <v>503</v>
      </c>
    </row>
    <row r="33" ht="15">
      <c r="A33" s="177" t="s">
        <v>504</v>
      </c>
    </row>
    <row r="34" ht="15">
      <c r="A34" s="177" t="s">
        <v>505</v>
      </c>
    </row>
    <row r="35" ht="15">
      <c r="A35" s="177" t="s">
        <v>506</v>
      </c>
    </row>
    <row r="36" ht="15">
      <c r="A36" s="177" t="s">
        <v>507</v>
      </c>
    </row>
    <row r="37" ht="15">
      <c r="A37" s="177" t="s">
        <v>508</v>
      </c>
    </row>
    <row r="38" ht="15">
      <c r="A38" s="177" t="s">
        <v>509</v>
      </c>
    </row>
    <row r="39" ht="15">
      <c r="A39" s="177" t="s">
        <v>510</v>
      </c>
    </row>
    <row r="40" ht="15">
      <c r="A40" s="177" t="s">
        <v>511</v>
      </c>
    </row>
    <row r="41" ht="15">
      <c r="A41" s="177" t="s">
        <v>512</v>
      </c>
    </row>
    <row r="42" ht="15">
      <c r="A42" s="177" t="s">
        <v>513</v>
      </c>
    </row>
    <row r="43" ht="15">
      <c r="A43" s="177" t="s">
        <v>514</v>
      </c>
    </row>
    <row r="44" ht="15">
      <c r="A44" s="177" t="s">
        <v>515</v>
      </c>
    </row>
    <row r="45" ht="15">
      <c r="A45" s="177" t="s">
        <v>516</v>
      </c>
    </row>
    <row r="46" ht="15">
      <c r="A46" s="177" t="s">
        <v>517</v>
      </c>
    </row>
    <row r="47" ht="15">
      <c r="A47" s="177" t="s">
        <v>518</v>
      </c>
    </row>
    <row r="48" ht="15">
      <c r="A48" s="177" t="s">
        <v>519</v>
      </c>
    </row>
    <row r="49" ht="15">
      <c r="A49" s="177" t="s">
        <v>520</v>
      </c>
    </row>
    <row r="50" ht="15">
      <c r="A50" s="177" t="s">
        <v>521</v>
      </c>
    </row>
    <row r="51" ht="15">
      <c r="A51" s="177" t="s">
        <v>522</v>
      </c>
    </row>
    <row r="52" ht="15">
      <c r="A52" s="177" t="s">
        <v>523</v>
      </c>
    </row>
    <row r="53" ht="15">
      <c r="A53" s="177" t="s">
        <v>524</v>
      </c>
    </row>
    <row r="54" ht="15">
      <c r="A54" s="177" t="s">
        <v>525</v>
      </c>
    </row>
    <row r="55" ht="15">
      <c r="A55" s="177" t="s">
        <v>526</v>
      </c>
    </row>
    <row r="56" ht="15">
      <c r="A56" s="177" t="s">
        <v>527</v>
      </c>
    </row>
    <row r="57" ht="15">
      <c r="A57" s="177" t="s">
        <v>528</v>
      </c>
    </row>
    <row r="58" ht="15">
      <c r="A58" s="177" t="s">
        <v>529</v>
      </c>
    </row>
    <row r="59" ht="15">
      <c r="A59" s="177" t="s">
        <v>530</v>
      </c>
    </row>
    <row r="60" ht="15">
      <c r="A60" s="177" t="s">
        <v>531</v>
      </c>
    </row>
    <row r="61" ht="15">
      <c r="A61" s="177" t="s">
        <v>532</v>
      </c>
    </row>
    <row r="62" ht="15">
      <c r="A62" s="177" t="s">
        <v>533</v>
      </c>
    </row>
    <row r="63" ht="15">
      <c r="A63" s="177" t="s">
        <v>534</v>
      </c>
    </row>
    <row r="64" ht="15">
      <c r="A64" s="177" t="s">
        <v>535</v>
      </c>
    </row>
    <row r="65" ht="15">
      <c r="A65" s="177" t="s">
        <v>536</v>
      </c>
    </row>
    <row r="66" ht="15">
      <c r="A66" s="177" t="s">
        <v>537</v>
      </c>
    </row>
    <row r="67" ht="15">
      <c r="A67" s="177" t="s">
        <v>538</v>
      </c>
    </row>
    <row r="68" ht="15">
      <c r="A68" s="177" t="s">
        <v>539</v>
      </c>
    </row>
    <row r="69" ht="15">
      <c r="A69" s="177" t="s">
        <v>540</v>
      </c>
    </row>
    <row r="70" ht="15">
      <c r="A70" s="177" t="s">
        <v>541</v>
      </c>
    </row>
    <row r="71" ht="15">
      <c r="A71" s="177" t="s">
        <v>542</v>
      </c>
    </row>
    <row r="72" ht="15">
      <c r="A72" s="177" t="s">
        <v>543</v>
      </c>
    </row>
    <row r="73" ht="15">
      <c r="A73" s="177" t="s">
        <v>544</v>
      </c>
    </row>
    <row r="74" ht="15">
      <c r="A74" s="177" t="s">
        <v>545</v>
      </c>
    </row>
    <row r="75" ht="15">
      <c r="A75" s="177" t="s">
        <v>546</v>
      </c>
    </row>
    <row r="76" ht="15">
      <c r="A76" s="177" t="s">
        <v>547</v>
      </c>
    </row>
    <row r="77" ht="15">
      <c r="A77" s="177" t="s">
        <v>548</v>
      </c>
    </row>
    <row r="78" ht="15">
      <c r="A78" s="177" t="s">
        <v>549</v>
      </c>
    </row>
    <row r="79" ht="15">
      <c r="A79" s="177" t="s">
        <v>550</v>
      </c>
    </row>
    <row r="80" ht="15">
      <c r="A80" s="177" t="s">
        <v>551</v>
      </c>
    </row>
    <row r="81" ht="15">
      <c r="A81" s="177" t="s">
        <v>552</v>
      </c>
    </row>
    <row r="82" ht="15">
      <c r="A82" s="177" t="s">
        <v>553</v>
      </c>
    </row>
    <row r="83" ht="15">
      <c r="A83" s="177" t="s">
        <v>411</v>
      </c>
    </row>
    <row r="85" ht="15">
      <c r="A85" s="177" t="s">
        <v>29</v>
      </c>
    </row>
    <row r="86" ht="15">
      <c r="A86" s="177" t="s">
        <v>554</v>
      </c>
    </row>
    <row r="88" ht="15">
      <c r="A88" s="177" t="s">
        <v>26</v>
      </c>
    </row>
    <row r="89" ht="15">
      <c r="A89" s="177" t="s">
        <v>250</v>
      </c>
    </row>
    <row r="91" ht="15">
      <c r="A91" s="177" t="s">
        <v>456</v>
      </c>
    </row>
    <row r="92" ht="15">
      <c r="A92" s="177" t="s">
        <v>411</v>
      </c>
    </row>
    <row r="94" ht="15">
      <c r="A94" s="177" t="s">
        <v>458</v>
      </c>
    </row>
    <row r="95" ht="15">
      <c r="A95" s="177" t="s">
        <v>187</v>
      </c>
    </row>
    <row r="97" ht="15">
      <c r="A97" s="177" t="s">
        <v>555</v>
      </c>
    </row>
    <row r="99" ht="15">
      <c r="A99" s="177" t="s">
        <v>556</v>
      </c>
    </row>
    <row r="100" spans="1:2" ht="15">
      <c r="A100" s="177" t="s">
        <v>557</v>
      </c>
      <c r="B100" s="177" t="s">
        <v>558</v>
      </c>
    </row>
    <row r="101" spans="1:2" ht="15">
      <c r="A101" s="177" t="s">
        <v>559</v>
      </c>
      <c r="B101" s="177" t="s">
        <v>560</v>
      </c>
    </row>
    <row r="102" spans="1:2" ht="15">
      <c r="A102" s="177" t="s">
        <v>561</v>
      </c>
      <c r="B102" s="177" t="s">
        <v>562</v>
      </c>
    </row>
    <row r="103" spans="1:2" ht="15">
      <c r="A103" s="177" t="s">
        <v>563</v>
      </c>
      <c r="B103" s="177" t="s">
        <v>564</v>
      </c>
    </row>
    <row r="104" spans="1:2" ht="15">
      <c r="A104" s="177" t="s">
        <v>565</v>
      </c>
      <c r="B104" s="177" t="s">
        <v>566</v>
      </c>
    </row>
    <row r="105" spans="1:2" ht="15">
      <c r="A105" s="177" t="s">
        <v>567</v>
      </c>
      <c r="B105" s="177" t="s">
        <v>568</v>
      </c>
    </row>
    <row r="106" spans="1:2" ht="15">
      <c r="A106" s="177" t="s">
        <v>569</v>
      </c>
      <c r="B106" s="177" t="s">
        <v>570</v>
      </c>
    </row>
    <row r="107" spans="1:2" ht="15">
      <c r="A107" s="177" t="s">
        <v>571</v>
      </c>
      <c r="B107" s="177" t="s">
        <v>572</v>
      </c>
    </row>
    <row r="108" spans="1:2" ht="15">
      <c r="A108" s="177" t="s">
        <v>573</v>
      </c>
      <c r="B108" s="177" t="s">
        <v>574</v>
      </c>
    </row>
    <row r="109" spans="1:2" ht="15">
      <c r="A109" s="177" t="s">
        <v>575</v>
      </c>
      <c r="B109" s="177" t="s">
        <v>576</v>
      </c>
    </row>
    <row r="110" spans="1:2" ht="15">
      <c r="A110" s="177" t="s">
        <v>577</v>
      </c>
      <c r="B110" s="177" t="s">
        <v>578</v>
      </c>
    </row>
    <row r="112" ht="15">
      <c r="A112" s="177" t="s">
        <v>178</v>
      </c>
    </row>
    <row r="113" spans="1:2" ht="15">
      <c r="A113" s="177" t="s">
        <v>39</v>
      </c>
      <c r="B113" s="177" t="s">
        <v>179</v>
      </c>
    </row>
  </sheetData>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799847602844"/>
  </sheetPr>
  <dimension ref="A1:M89"/>
  <sheetViews>
    <sheetView zoomScale="80" zoomScaleNormal="80" workbookViewId="0" topLeftCell="A1"/>
  </sheetViews>
  <sheetFormatPr defaultColWidth="9.140625" defaultRowHeight="15"/>
  <cols>
    <col min="1" max="2" width="2.8515625" style="0" customWidth="1"/>
    <col min="3" max="3" width="22.57421875" style="0" customWidth="1"/>
    <col min="4" max="4" width="111.7109375" style="0" bestFit="1" customWidth="1"/>
    <col min="5" max="12" width="12.57421875" style="0" customWidth="1"/>
    <col min="13" max="13" width="10.140625" style="0" customWidth="1"/>
  </cols>
  <sheetData>
    <row r="1" ht="15">
      <c r="A1" s="161" t="s">
        <v>430</v>
      </c>
    </row>
    <row r="2" ht="15.75" thickBot="1">
      <c r="A2" s="17" t="s">
        <v>183</v>
      </c>
    </row>
    <row r="3" spans="2:13" ht="15">
      <c r="B3" s="7" t="s">
        <v>586</v>
      </c>
      <c r="C3" s="8"/>
      <c r="D3" s="135" t="s">
        <v>587</v>
      </c>
      <c r="E3" s="8"/>
      <c r="F3" s="8"/>
      <c r="G3" s="8"/>
      <c r="H3" s="8"/>
      <c r="I3" s="8"/>
      <c r="J3" s="8"/>
      <c r="K3" s="8"/>
      <c r="L3" s="8"/>
      <c r="M3" s="9"/>
    </row>
    <row r="4" spans="2:13" ht="15">
      <c r="B4" s="10"/>
      <c r="C4" s="11"/>
      <c r="D4" s="11"/>
      <c r="E4" s="11"/>
      <c r="F4" s="11"/>
      <c r="G4" s="11"/>
      <c r="H4" s="11"/>
      <c r="I4" s="11"/>
      <c r="J4" s="11"/>
      <c r="K4" s="11"/>
      <c r="L4" s="11"/>
      <c r="M4" s="12"/>
    </row>
    <row r="5" spans="2:13" ht="15">
      <c r="B5" s="10"/>
      <c r="C5" s="160" t="s">
        <v>428</v>
      </c>
      <c r="K5" s="19"/>
      <c r="L5" s="11"/>
      <c r="M5" s="12"/>
    </row>
    <row r="6" spans="2:13" ht="15">
      <c r="B6" s="10"/>
      <c r="K6" s="19"/>
      <c r="L6" s="11"/>
      <c r="M6" s="12"/>
    </row>
    <row r="7" spans="2:13" ht="15">
      <c r="B7" s="10"/>
      <c r="C7" s="2" t="s">
        <v>22</v>
      </c>
      <c r="D7" s="3">
        <v>44253.50140046296</v>
      </c>
      <c r="K7" s="19"/>
      <c r="L7" s="11"/>
      <c r="M7" s="12"/>
    </row>
    <row r="8" spans="2:13" ht="15">
      <c r="B8" s="10"/>
      <c r="C8" s="2" t="s">
        <v>23</v>
      </c>
      <c r="D8" s="3">
        <v>44256.65389967593</v>
      </c>
      <c r="K8" s="19"/>
      <c r="L8" s="11"/>
      <c r="M8" s="12"/>
    </row>
    <row r="9" spans="2:13" ht="15">
      <c r="B9" s="10"/>
      <c r="C9" s="2" t="s">
        <v>24</v>
      </c>
      <c r="D9" s="2" t="s">
        <v>25</v>
      </c>
      <c r="K9" s="19"/>
      <c r="L9" s="11"/>
      <c r="M9" s="12"/>
    </row>
    <row r="10" spans="2:13" ht="15">
      <c r="B10" s="10"/>
      <c r="K10" s="19"/>
      <c r="L10" s="11"/>
      <c r="M10" s="12"/>
    </row>
    <row r="11" spans="2:13" ht="15">
      <c r="B11" s="10"/>
      <c r="C11" s="2" t="s">
        <v>27</v>
      </c>
      <c r="D11" s="2" t="s">
        <v>28</v>
      </c>
      <c r="K11" s="19"/>
      <c r="L11" s="11"/>
      <c r="M11" s="12"/>
    </row>
    <row r="12" spans="2:13" ht="15">
      <c r="B12" s="10"/>
      <c r="C12" s="2" t="s">
        <v>26</v>
      </c>
      <c r="D12" s="2" t="s">
        <v>250</v>
      </c>
      <c r="K12" s="19"/>
      <c r="L12" s="11"/>
      <c r="M12" s="12"/>
    </row>
    <row r="13" spans="2:13" ht="15">
      <c r="B13" s="10"/>
      <c r="C13" s="2" t="s">
        <v>251</v>
      </c>
      <c r="D13" s="2" t="s">
        <v>188</v>
      </c>
      <c r="K13" s="19"/>
      <c r="L13" s="11"/>
      <c r="M13" s="12"/>
    </row>
    <row r="14" spans="2:13" ht="15">
      <c r="B14" s="10"/>
      <c r="C14" s="2" t="s">
        <v>252</v>
      </c>
      <c r="D14" s="2" t="s">
        <v>253</v>
      </c>
      <c r="K14" s="19"/>
      <c r="L14" s="11"/>
      <c r="M14" s="12"/>
    </row>
    <row r="15" spans="2:13" ht="15">
      <c r="B15" s="10"/>
      <c r="C15" s="2" t="s">
        <v>29</v>
      </c>
      <c r="D15" s="2" t="s">
        <v>30</v>
      </c>
      <c r="K15" s="19"/>
      <c r="L15" s="11"/>
      <c r="M15" s="12"/>
    </row>
    <row r="16" spans="2:13" ht="15">
      <c r="B16" s="10"/>
      <c r="K16" s="19"/>
      <c r="L16" s="11"/>
      <c r="M16" s="12"/>
    </row>
    <row r="17" spans="2:13" ht="15">
      <c r="B17" s="10"/>
      <c r="C17" s="4" t="s">
        <v>254</v>
      </c>
      <c r="D17" s="4" t="s">
        <v>255</v>
      </c>
      <c r="E17" s="4" t="s">
        <v>256</v>
      </c>
      <c r="F17" s="4" t="s">
        <v>433</v>
      </c>
      <c r="G17" s="4" t="s">
        <v>434</v>
      </c>
      <c r="H17" s="4" t="s">
        <v>257</v>
      </c>
      <c r="I17" s="4" t="s">
        <v>258</v>
      </c>
      <c r="K17" s="19"/>
      <c r="L17" s="11"/>
      <c r="M17" s="12"/>
    </row>
    <row r="18" spans="2:13" ht="15">
      <c r="B18" s="10"/>
      <c r="C18" s="4" t="s">
        <v>259</v>
      </c>
      <c r="D18" s="4" t="s">
        <v>260</v>
      </c>
      <c r="E18" s="4" t="s">
        <v>261</v>
      </c>
      <c r="F18" s="4" t="s">
        <v>435</v>
      </c>
      <c r="G18" s="4" t="s">
        <v>436</v>
      </c>
      <c r="H18" s="4" t="s">
        <v>262</v>
      </c>
      <c r="I18" s="4" t="s">
        <v>263</v>
      </c>
      <c r="K18" s="19"/>
      <c r="L18" s="11"/>
      <c r="M18" s="12"/>
    </row>
    <row r="19" spans="2:13" ht="15">
      <c r="B19" s="10"/>
      <c r="C19" s="4" t="s">
        <v>37</v>
      </c>
      <c r="D19" s="4" t="s">
        <v>264</v>
      </c>
      <c r="E19" s="5">
        <v>27968055.08</v>
      </c>
      <c r="F19" s="5">
        <v>35549722.44</v>
      </c>
      <c r="G19" s="5">
        <v>7581667.36</v>
      </c>
      <c r="H19" s="5">
        <v>11366648.13</v>
      </c>
      <c r="I19" s="5">
        <v>46916370.56</v>
      </c>
      <c r="K19" s="19"/>
      <c r="L19" s="11"/>
      <c r="M19" s="12"/>
    </row>
    <row r="20" spans="2:13" ht="15">
      <c r="B20" s="10"/>
      <c r="C20" s="4" t="s">
        <v>265</v>
      </c>
      <c r="D20" s="4" t="s">
        <v>266</v>
      </c>
      <c r="E20" s="5">
        <v>567751.69</v>
      </c>
      <c r="F20" s="5">
        <v>615834.42</v>
      </c>
      <c r="G20" s="5">
        <v>48082.73</v>
      </c>
      <c r="H20" s="5">
        <v>147650.11</v>
      </c>
      <c r="I20" s="5">
        <v>763484.53</v>
      </c>
      <c r="K20" s="19"/>
      <c r="L20" s="11"/>
      <c r="M20" s="12"/>
    </row>
    <row r="21" spans="2:13" ht="15">
      <c r="B21" s="10"/>
      <c r="C21" s="4" t="s">
        <v>267</v>
      </c>
      <c r="D21" s="4" t="s">
        <v>268</v>
      </c>
      <c r="E21" s="5">
        <v>25695.52</v>
      </c>
      <c r="F21" s="5">
        <v>46072.87</v>
      </c>
      <c r="G21" s="5">
        <v>20377.36</v>
      </c>
      <c r="H21" s="5">
        <v>2618.84</v>
      </c>
      <c r="I21" s="5">
        <v>48691.72</v>
      </c>
      <c r="K21" s="19"/>
      <c r="L21" s="11"/>
      <c r="M21" s="12"/>
    </row>
    <row r="22" spans="2:13" ht="15">
      <c r="B22" s="10"/>
      <c r="C22" s="4" t="s">
        <v>269</v>
      </c>
      <c r="D22" s="4" t="s">
        <v>270</v>
      </c>
      <c r="E22" s="5">
        <v>63359.59</v>
      </c>
      <c r="F22" s="5">
        <v>61730.39</v>
      </c>
      <c r="G22" s="5">
        <v>-1629.2</v>
      </c>
      <c r="H22" s="5">
        <v>16142.81</v>
      </c>
      <c r="I22" s="5">
        <v>77873.2</v>
      </c>
      <c r="K22" s="19"/>
      <c r="L22" s="11"/>
      <c r="M22" s="12"/>
    </row>
    <row r="23" spans="2:13" ht="15">
      <c r="B23" s="10"/>
      <c r="C23" s="4" t="s">
        <v>271</v>
      </c>
      <c r="D23" s="4" t="s">
        <v>47</v>
      </c>
      <c r="E23" s="5">
        <v>52198.65</v>
      </c>
      <c r="F23" s="5">
        <v>8769.38</v>
      </c>
      <c r="G23" s="5">
        <v>-43429.27</v>
      </c>
      <c r="H23" s="5">
        <v>122157.27</v>
      </c>
      <c r="I23" s="5">
        <v>130926.65</v>
      </c>
      <c r="K23" s="19"/>
      <c r="L23" s="11"/>
      <c r="M23" s="12"/>
    </row>
    <row r="24" spans="2:13" ht="15">
      <c r="B24" s="10"/>
      <c r="C24" s="4" t="s">
        <v>272</v>
      </c>
      <c r="D24" s="4" t="s">
        <v>273</v>
      </c>
      <c r="E24" s="5">
        <v>2508451.64</v>
      </c>
      <c r="F24" s="5">
        <v>2596654.42</v>
      </c>
      <c r="G24" s="5">
        <v>88202.77</v>
      </c>
      <c r="H24" s="5">
        <v>505371.37</v>
      </c>
      <c r="I24" s="5">
        <v>3102025.79</v>
      </c>
      <c r="K24" s="19"/>
      <c r="L24" s="11"/>
      <c r="M24" s="12"/>
    </row>
    <row r="25" spans="2:13" ht="15">
      <c r="B25" s="10"/>
      <c r="C25" s="4" t="s">
        <v>274</v>
      </c>
      <c r="D25" s="4" t="s">
        <v>275</v>
      </c>
      <c r="E25" s="5">
        <v>287431.31</v>
      </c>
      <c r="F25" s="5">
        <v>302274.32</v>
      </c>
      <c r="G25" s="5">
        <v>14843</v>
      </c>
      <c r="H25" s="5">
        <v>170764.05</v>
      </c>
      <c r="I25" s="5">
        <v>473038.37</v>
      </c>
      <c r="K25" s="19"/>
      <c r="L25" s="11"/>
      <c r="M25" s="12"/>
    </row>
    <row r="26" spans="2:13" ht="15">
      <c r="B26" s="10"/>
      <c r="C26" s="4" t="s">
        <v>276</v>
      </c>
      <c r="D26" s="4" t="s">
        <v>277</v>
      </c>
      <c r="E26" s="5">
        <v>48881.32</v>
      </c>
      <c r="F26" s="5">
        <v>95809.65</v>
      </c>
      <c r="G26" s="5">
        <v>46928.33</v>
      </c>
      <c r="H26" s="5">
        <v>87919.4</v>
      </c>
      <c r="I26" s="5">
        <v>183729.05</v>
      </c>
      <c r="K26" s="19"/>
      <c r="L26" s="11"/>
      <c r="M26" s="12"/>
    </row>
    <row r="27" spans="2:13" ht="15">
      <c r="B27" s="10"/>
      <c r="C27" s="4" t="s">
        <v>278</v>
      </c>
      <c r="D27" s="4" t="s">
        <v>279</v>
      </c>
      <c r="E27" s="5">
        <v>289864.8</v>
      </c>
      <c r="F27" s="5">
        <v>256703.52</v>
      </c>
      <c r="G27" s="5">
        <v>-33161.28</v>
      </c>
      <c r="H27" s="5">
        <v>339066.9</v>
      </c>
      <c r="I27" s="5">
        <v>595770.43</v>
      </c>
      <c r="K27" s="19"/>
      <c r="L27" s="11"/>
      <c r="M27" s="12"/>
    </row>
    <row r="28" spans="2:13" ht="15">
      <c r="B28" s="10"/>
      <c r="C28" s="4" t="s">
        <v>280</v>
      </c>
      <c r="D28" s="4" t="s">
        <v>281</v>
      </c>
      <c r="E28" s="5">
        <v>21885.04</v>
      </c>
      <c r="F28" s="5">
        <v>14378.82</v>
      </c>
      <c r="G28" s="5">
        <v>-7506.22</v>
      </c>
      <c r="H28" s="5">
        <v>9515.22</v>
      </c>
      <c r="I28" s="5">
        <v>23894.04</v>
      </c>
      <c r="K28" s="19"/>
      <c r="L28" s="11"/>
      <c r="M28" s="12"/>
    </row>
    <row r="29" spans="2:13" ht="15">
      <c r="B29" s="10"/>
      <c r="C29" s="4" t="s">
        <v>282</v>
      </c>
      <c r="D29" s="4" t="s">
        <v>283</v>
      </c>
      <c r="E29" s="5">
        <v>940905.57</v>
      </c>
      <c r="F29" s="5">
        <v>942332.22</v>
      </c>
      <c r="G29" s="5">
        <v>1426.65</v>
      </c>
      <c r="H29" s="5">
        <v>679290.15</v>
      </c>
      <c r="I29" s="5">
        <v>1621622.37</v>
      </c>
      <c r="K29" s="19"/>
      <c r="L29" s="11"/>
      <c r="M29" s="12"/>
    </row>
    <row r="30" spans="2:13" ht="15">
      <c r="B30" s="10"/>
      <c r="C30" s="4" t="s">
        <v>284</v>
      </c>
      <c r="D30" s="4" t="s">
        <v>285</v>
      </c>
      <c r="E30" s="5">
        <v>567101.73</v>
      </c>
      <c r="F30" s="5">
        <v>582366.33</v>
      </c>
      <c r="G30" s="5">
        <v>15264.6</v>
      </c>
      <c r="H30" s="5">
        <v>1935621.05</v>
      </c>
      <c r="I30" s="5">
        <v>2517987.38</v>
      </c>
      <c r="K30" s="19"/>
      <c r="L30" s="11"/>
      <c r="M30" s="12"/>
    </row>
    <row r="31" spans="2:13" ht="15">
      <c r="B31" s="10"/>
      <c r="C31" s="4" t="s">
        <v>286</v>
      </c>
      <c r="D31" s="4" t="s">
        <v>287</v>
      </c>
      <c r="E31" s="5">
        <v>265217.33</v>
      </c>
      <c r="F31" s="5">
        <v>176590.98</v>
      </c>
      <c r="G31" s="5">
        <v>-88626.35</v>
      </c>
      <c r="H31" s="5">
        <v>385969.33</v>
      </c>
      <c r="I31" s="5">
        <v>562560.32</v>
      </c>
      <c r="K31" s="19"/>
      <c r="L31" s="11"/>
      <c r="M31" s="12"/>
    </row>
    <row r="32" spans="2:13" ht="15">
      <c r="B32" s="10"/>
      <c r="C32" s="4" t="s">
        <v>288</v>
      </c>
      <c r="D32" s="4" t="s">
        <v>289</v>
      </c>
      <c r="E32" s="5">
        <v>112372.12</v>
      </c>
      <c r="F32" s="5">
        <v>138649.73</v>
      </c>
      <c r="G32" s="5">
        <v>26277.62</v>
      </c>
      <c r="H32" s="5">
        <v>221760.13</v>
      </c>
      <c r="I32" s="5">
        <v>360409.86</v>
      </c>
      <c r="K32" s="19"/>
      <c r="L32" s="11"/>
      <c r="M32" s="12"/>
    </row>
    <row r="33" spans="2:13" ht="15">
      <c r="B33" s="10"/>
      <c r="C33" s="4" t="s">
        <v>290</v>
      </c>
      <c r="D33" s="4" t="s">
        <v>291</v>
      </c>
      <c r="E33" s="5">
        <v>154115.97</v>
      </c>
      <c r="F33" s="5">
        <v>174116.93</v>
      </c>
      <c r="G33" s="5">
        <v>20000.96</v>
      </c>
      <c r="H33" s="5">
        <v>253971.9</v>
      </c>
      <c r="I33" s="5">
        <v>428088.83</v>
      </c>
      <c r="K33" s="19"/>
      <c r="L33" s="11"/>
      <c r="M33" s="12"/>
    </row>
    <row r="34" spans="2:13" ht="15">
      <c r="B34" s="10"/>
      <c r="C34" s="4" t="s">
        <v>292</v>
      </c>
      <c r="D34" s="4" t="s">
        <v>293</v>
      </c>
      <c r="E34" s="5">
        <v>2605.21</v>
      </c>
      <c r="F34" s="5">
        <v>9959.27</v>
      </c>
      <c r="G34" s="5">
        <v>7354.06</v>
      </c>
      <c r="H34" s="5">
        <v>765780.58</v>
      </c>
      <c r="I34" s="5">
        <v>775739.84</v>
      </c>
      <c r="K34" s="19"/>
      <c r="L34" s="11"/>
      <c r="M34" s="12"/>
    </row>
    <row r="35" spans="2:13" ht="15">
      <c r="B35" s="10"/>
      <c r="C35" s="4" t="s">
        <v>294</v>
      </c>
      <c r="D35" s="4" t="s">
        <v>295</v>
      </c>
      <c r="E35" s="5">
        <v>68206.92</v>
      </c>
      <c r="F35" s="5">
        <v>329166.16</v>
      </c>
      <c r="G35" s="5">
        <v>260959.24</v>
      </c>
      <c r="H35" s="5">
        <v>212906.58</v>
      </c>
      <c r="I35" s="5">
        <v>542072.74</v>
      </c>
      <c r="K35" s="19"/>
      <c r="L35" s="11"/>
      <c r="M35" s="12"/>
    </row>
    <row r="36" spans="2:13" ht="15">
      <c r="B36" s="10"/>
      <c r="C36" s="4" t="s">
        <v>296</v>
      </c>
      <c r="D36" s="4" t="s">
        <v>297</v>
      </c>
      <c r="E36" s="5">
        <v>65620.74</v>
      </c>
      <c r="F36" s="5">
        <v>157608.29</v>
      </c>
      <c r="G36" s="5">
        <v>91987.55</v>
      </c>
      <c r="H36" s="5">
        <v>239350.29</v>
      </c>
      <c r="I36" s="5">
        <v>396958.59</v>
      </c>
      <c r="K36" s="19"/>
      <c r="L36" s="11"/>
      <c r="M36" s="12"/>
    </row>
    <row r="37" spans="2:13" ht="15">
      <c r="B37" s="10"/>
      <c r="C37" s="4" t="s">
        <v>298</v>
      </c>
      <c r="D37" s="4" t="s">
        <v>299</v>
      </c>
      <c r="E37" s="5">
        <v>95133.63</v>
      </c>
      <c r="F37" s="5">
        <v>211619.07</v>
      </c>
      <c r="G37" s="5">
        <v>116485.44</v>
      </c>
      <c r="H37" s="5">
        <v>257012.84</v>
      </c>
      <c r="I37" s="5">
        <v>468631.91</v>
      </c>
      <c r="K37" s="19"/>
      <c r="L37" s="11"/>
      <c r="M37" s="12"/>
    </row>
    <row r="38" spans="2:13" ht="15">
      <c r="B38" s="10"/>
      <c r="C38" s="4" t="s">
        <v>300</v>
      </c>
      <c r="D38" s="4" t="s">
        <v>301</v>
      </c>
      <c r="E38" s="5">
        <v>17896.17</v>
      </c>
      <c r="F38" s="5">
        <v>551836.42</v>
      </c>
      <c r="G38" s="5">
        <v>533940.24</v>
      </c>
      <c r="H38" s="5">
        <v>691453.2</v>
      </c>
      <c r="I38" s="5">
        <v>1243289.62</v>
      </c>
      <c r="K38" s="19"/>
      <c r="L38" s="11"/>
      <c r="M38" s="12"/>
    </row>
    <row r="39" spans="2:13" ht="15">
      <c r="B39" s="10"/>
      <c r="C39" s="4" t="s">
        <v>302</v>
      </c>
      <c r="D39" s="4" t="s">
        <v>303</v>
      </c>
      <c r="E39" s="5">
        <v>520296.29</v>
      </c>
      <c r="F39" s="5">
        <v>1053257.81</v>
      </c>
      <c r="G39" s="5">
        <v>532961.53</v>
      </c>
      <c r="H39" s="5">
        <v>655722.97</v>
      </c>
      <c r="I39" s="5">
        <v>1708980.78</v>
      </c>
      <c r="K39" s="19"/>
      <c r="L39" s="11"/>
      <c r="M39" s="12"/>
    </row>
    <row r="40" spans="2:13" ht="15">
      <c r="B40" s="10"/>
      <c r="C40" s="4" t="s">
        <v>304</v>
      </c>
      <c r="D40" s="4" t="s">
        <v>305</v>
      </c>
      <c r="E40" s="5">
        <v>28088.36</v>
      </c>
      <c r="F40" s="5">
        <v>140315.97</v>
      </c>
      <c r="G40" s="5">
        <v>112227.61</v>
      </c>
      <c r="H40" s="5">
        <v>199238.31</v>
      </c>
      <c r="I40" s="5">
        <v>339554.28</v>
      </c>
      <c r="K40" s="19"/>
      <c r="L40" s="11"/>
      <c r="M40" s="12"/>
    </row>
    <row r="41" spans="2:13" ht="15">
      <c r="B41" s="10"/>
      <c r="C41" s="4" t="s">
        <v>306</v>
      </c>
      <c r="D41" s="4" t="s">
        <v>307</v>
      </c>
      <c r="E41" s="5">
        <v>242652.77</v>
      </c>
      <c r="F41" s="5">
        <v>363922.92</v>
      </c>
      <c r="G41" s="5">
        <v>121270.15</v>
      </c>
      <c r="H41" s="5">
        <v>190097.46</v>
      </c>
      <c r="I41" s="5">
        <v>554020.38</v>
      </c>
      <c r="K41" s="19"/>
      <c r="L41" s="11"/>
      <c r="M41" s="12"/>
    </row>
    <row r="42" spans="2:13" ht="15">
      <c r="B42" s="10"/>
      <c r="C42" s="4" t="s">
        <v>308</v>
      </c>
      <c r="D42" s="4" t="s">
        <v>309</v>
      </c>
      <c r="E42" s="5">
        <v>6262.68</v>
      </c>
      <c r="F42" s="5">
        <v>249254.62</v>
      </c>
      <c r="G42" s="5">
        <v>242991.94</v>
      </c>
      <c r="H42" s="5">
        <v>31468.09</v>
      </c>
      <c r="I42" s="5">
        <v>280722.72</v>
      </c>
      <c r="K42" s="19"/>
      <c r="L42" s="11"/>
      <c r="M42" s="12"/>
    </row>
    <row r="43" spans="2:13" ht="15">
      <c r="B43" s="10"/>
      <c r="C43" s="4" t="s">
        <v>310</v>
      </c>
      <c r="D43" s="4" t="s">
        <v>311</v>
      </c>
      <c r="E43" s="5">
        <v>5310967.04</v>
      </c>
      <c r="F43" s="5">
        <v>5139302.97</v>
      </c>
      <c r="G43" s="5">
        <v>-171664.06</v>
      </c>
      <c r="H43" s="5">
        <v>73055.08</v>
      </c>
      <c r="I43" s="5">
        <v>5212358.06</v>
      </c>
      <c r="K43" s="19"/>
      <c r="L43" s="11"/>
      <c r="M43" s="12"/>
    </row>
    <row r="44" spans="2:13" ht="15">
      <c r="B44" s="10"/>
      <c r="C44" s="4" t="s">
        <v>312</v>
      </c>
      <c r="D44" s="4" t="s">
        <v>313</v>
      </c>
      <c r="E44" s="5">
        <v>205801.5</v>
      </c>
      <c r="F44" s="5">
        <v>205774.03</v>
      </c>
      <c r="G44" s="5">
        <v>-27.48</v>
      </c>
      <c r="H44" s="5">
        <v>81.8</v>
      </c>
      <c r="I44" s="5">
        <v>205855.83</v>
      </c>
      <c r="K44" s="19"/>
      <c r="L44" s="11"/>
      <c r="M44" s="12"/>
    </row>
    <row r="45" spans="2:13" ht="15">
      <c r="B45" s="10"/>
      <c r="C45" s="4" t="s">
        <v>314</v>
      </c>
      <c r="D45" s="4" t="s">
        <v>315</v>
      </c>
      <c r="E45" s="5">
        <v>265654.04</v>
      </c>
      <c r="F45" s="5">
        <v>264418.22</v>
      </c>
      <c r="G45" s="5">
        <v>-1235.82</v>
      </c>
      <c r="H45" s="5">
        <v>40414.63</v>
      </c>
      <c r="I45" s="5">
        <v>304832.85</v>
      </c>
      <c r="K45" s="19"/>
      <c r="L45" s="11"/>
      <c r="M45" s="12"/>
    </row>
    <row r="46" spans="2:13" ht="15">
      <c r="B46" s="10"/>
      <c r="C46" s="4" t="s">
        <v>316</v>
      </c>
      <c r="D46" s="4" t="s">
        <v>317</v>
      </c>
      <c r="E46" s="5">
        <v>198161.58</v>
      </c>
      <c r="F46" s="5">
        <v>4105374.85</v>
      </c>
      <c r="G46" s="5">
        <v>3907213.27</v>
      </c>
      <c r="H46" s="5">
        <v>29229.17</v>
      </c>
      <c r="I46" s="5">
        <v>4134604.01</v>
      </c>
      <c r="K46" s="19"/>
      <c r="L46" s="11"/>
      <c r="M46" s="12"/>
    </row>
    <row r="47" spans="2:13" ht="15">
      <c r="B47" s="10"/>
      <c r="C47" s="4" t="s">
        <v>318</v>
      </c>
      <c r="D47" s="4" t="s">
        <v>319</v>
      </c>
      <c r="E47" s="5">
        <v>364927.84</v>
      </c>
      <c r="F47" s="5">
        <v>425027.28</v>
      </c>
      <c r="G47" s="5">
        <v>60099.44</v>
      </c>
      <c r="H47" s="5">
        <v>43443.73</v>
      </c>
      <c r="I47" s="5">
        <v>468471.02</v>
      </c>
      <c r="K47" s="19"/>
      <c r="L47" s="11"/>
      <c r="M47" s="12"/>
    </row>
    <row r="48" spans="2:13" ht="15">
      <c r="B48" s="10"/>
      <c r="C48" s="4" t="s">
        <v>320</v>
      </c>
      <c r="D48" s="4" t="s">
        <v>321</v>
      </c>
      <c r="E48" s="5">
        <v>917491.83</v>
      </c>
      <c r="F48" s="5">
        <v>1174159.03</v>
      </c>
      <c r="G48" s="5">
        <v>256667.2</v>
      </c>
      <c r="H48" s="5">
        <v>394803.18</v>
      </c>
      <c r="I48" s="5">
        <v>1568962.21</v>
      </c>
      <c r="K48" s="19"/>
      <c r="L48" s="11"/>
      <c r="M48" s="12"/>
    </row>
    <row r="49" spans="2:13" ht="15">
      <c r="B49" s="10"/>
      <c r="C49" s="4" t="s">
        <v>322</v>
      </c>
      <c r="D49" s="4" t="s">
        <v>323</v>
      </c>
      <c r="E49" s="5">
        <v>1565807.79</v>
      </c>
      <c r="F49" s="5">
        <v>1670860.71</v>
      </c>
      <c r="G49" s="5">
        <v>105052.93</v>
      </c>
      <c r="H49" s="5">
        <v>66796.89</v>
      </c>
      <c r="I49" s="5">
        <v>1737657.6</v>
      </c>
      <c r="K49" s="19"/>
      <c r="L49" s="11"/>
      <c r="M49" s="12"/>
    </row>
    <row r="50" spans="2:13" ht="15">
      <c r="B50" s="10"/>
      <c r="C50" s="4" t="s">
        <v>324</v>
      </c>
      <c r="D50" s="4" t="s">
        <v>325</v>
      </c>
      <c r="E50" s="5">
        <v>1191817.72</v>
      </c>
      <c r="F50" s="5">
        <v>1230552.83</v>
      </c>
      <c r="G50" s="5">
        <v>38735.11</v>
      </c>
      <c r="H50" s="5">
        <v>177403.65</v>
      </c>
      <c r="I50" s="5">
        <v>1407956.48</v>
      </c>
      <c r="K50" s="19"/>
      <c r="L50" s="11"/>
      <c r="M50" s="12"/>
    </row>
    <row r="51" spans="2:13" ht="15">
      <c r="B51" s="10"/>
      <c r="C51" s="4" t="s">
        <v>326</v>
      </c>
      <c r="D51" s="4" t="s">
        <v>327</v>
      </c>
      <c r="E51" s="5">
        <v>179765.42</v>
      </c>
      <c r="F51" s="5">
        <v>118546.84</v>
      </c>
      <c r="G51" s="5">
        <v>-61218.58</v>
      </c>
      <c r="H51" s="5">
        <v>999280.99</v>
      </c>
      <c r="I51" s="5">
        <v>1117827.83</v>
      </c>
      <c r="K51" s="19"/>
      <c r="L51" s="11"/>
      <c r="M51" s="12"/>
    </row>
    <row r="52" spans="2:13" ht="15">
      <c r="B52" s="10"/>
      <c r="C52" s="4" t="s">
        <v>328</v>
      </c>
      <c r="D52" s="4" t="s">
        <v>329</v>
      </c>
      <c r="E52" s="5">
        <v>769821.27</v>
      </c>
      <c r="F52" s="5">
        <v>770417.31</v>
      </c>
      <c r="G52" s="5">
        <v>596.04</v>
      </c>
      <c r="H52" s="5">
        <v>507189.28</v>
      </c>
      <c r="I52" s="5">
        <v>1277606.59</v>
      </c>
      <c r="K52" s="19"/>
      <c r="L52" s="11"/>
      <c r="M52" s="12"/>
    </row>
    <row r="53" spans="2:13" ht="15">
      <c r="B53" s="10"/>
      <c r="C53" s="4" t="s">
        <v>330</v>
      </c>
      <c r="D53" s="4" t="s">
        <v>331</v>
      </c>
      <c r="E53" s="5">
        <v>263754.49</v>
      </c>
      <c r="F53" s="5">
        <v>265096.78</v>
      </c>
      <c r="G53" s="5">
        <v>1342.3</v>
      </c>
      <c r="H53" s="5">
        <v>106367.39</v>
      </c>
      <c r="I53" s="5">
        <v>371464.17</v>
      </c>
      <c r="K53" s="19"/>
      <c r="L53" s="11"/>
      <c r="M53" s="12"/>
    </row>
    <row r="54" spans="2:13" ht="15">
      <c r="B54" s="10"/>
      <c r="C54" s="4" t="s">
        <v>332</v>
      </c>
      <c r="D54" s="4" t="s">
        <v>333</v>
      </c>
      <c r="E54" s="5">
        <v>25333.33</v>
      </c>
      <c r="F54" s="5">
        <v>25334.14</v>
      </c>
      <c r="G54" s="5">
        <v>0.81</v>
      </c>
      <c r="H54" s="5">
        <v>7584.01</v>
      </c>
      <c r="I54" s="5">
        <v>32918.15</v>
      </c>
      <c r="K54" s="19"/>
      <c r="L54" s="11"/>
      <c r="M54" s="12"/>
    </row>
    <row r="55" spans="2:13" ht="15">
      <c r="B55" s="10"/>
      <c r="C55" s="4" t="s">
        <v>334</v>
      </c>
      <c r="D55" s="4" t="s">
        <v>335</v>
      </c>
      <c r="E55" s="5">
        <v>1641759.15</v>
      </c>
      <c r="F55" s="5">
        <v>1639037.09</v>
      </c>
      <c r="G55" s="5">
        <v>-2722.06</v>
      </c>
      <c r="H55" s="5">
        <v>32020.31</v>
      </c>
      <c r="I55" s="5">
        <v>1671057.4</v>
      </c>
      <c r="K55" s="19"/>
      <c r="L55" s="11"/>
      <c r="M55" s="12"/>
    </row>
    <row r="56" spans="2:13" ht="15">
      <c r="B56" s="10"/>
      <c r="C56" s="4" t="s">
        <v>336</v>
      </c>
      <c r="D56" s="4" t="s">
        <v>337</v>
      </c>
      <c r="E56" s="5">
        <v>82459.26</v>
      </c>
      <c r="F56" s="5">
        <v>135460.02</v>
      </c>
      <c r="G56" s="5">
        <v>53000.76</v>
      </c>
      <c r="H56" s="5">
        <v>55424.97</v>
      </c>
      <c r="I56" s="5">
        <v>190884.99</v>
      </c>
      <c r="K56" s="19"/>
      <c r="L56" s="11"/>
      <c r="M56" s="12"/>
    </row>
    <row r="57" spans="2:13" ht="15">
      <c r="B57" s="10"/>
      <c r="C57" s="4" t="s">
        <v>338</v>
      </c>
      <c r="D57" s="4" t="s">
        <v>339</v>
      </c>
      <c r="E57" s="5">
        <v>96234.35</v>
      </c>
      <c r="F57" s="5">
        <v>129088.02</v>
      </c>
      <c r="G57" s="5">
        <v>32853.67</v>
      </c>
      <c r="H57" s="5">
        <v>13439.44</v>
      </c>
      <c r="I57" s="5">
        <v>142527.46</v>
      </c>
      <c r="K57" s="19"/>
      <c r="L57" s="11"/>
      <c r="M57" s="12"/>
    </row>
    <row r="58" spans="2:13" ht="15">
      <c r="B58" s="10"/>
      <c r="C58" s="4" t="s">
        <v>340</v>
      </c>
      <c r="D58" s="4" t="s">
        <v>341</v>
      </c>
      <c r="E58" s="5">
        <v>240626.48</v>
      </c>
      <c r="F58" s="5">
        <v>240891.2</v>
      </c>
      <c r="G58" s="5">
        <v>264.73</v>
      </c>
      <c r="H58" s="5">
        <v>26376.29</v>
      </c>
      <c r="I58" s="5">
        <v>267267.49</v>
      </c>
      <c r="K58" s="19"/>
      <c r="L58" s="11"/>
      <c r="M58" s="12"/>
    </row>
    <row r="59" spans="2:13" ht="15">
      <c r="B59" s="10"/>
      <c r="C59" s="4" t="s">
        <v>342</v>
      </c>
      <c r="D59" s="4" t="s">
        <v>343</v>
      </c>
      <c r="E59" s="5">
        <v>5839.43</v>
      </c>
      <c r="F59" s="5">
        <v>293641.25</v>
      </c>
      <c r="G59" s="5">
        <v>287801.82</v>
      </c>
      <c r="H59" s="5">
        <v>97840.19</v>
      </c>
      <c r="I59" s="5">
        <v>391481.43</v>
      </c>
      <c r="K59" s="19"/>
      <c r="L59" s="11"/>
      <c r="M59" s="12"/>
    </row>
    <row r="60" spans="2:13" ht="15">
      <c r="B60" s="10"/>
      <c r="C60" s="4" t="s">
        <v>344</v>
      </c>
      <c r="D60" s="4" t="s">
        <v>345</v>
      </c>
      <c r="E60" s="5">
        <v>110894.67</v>
      </c>
      <c r="F60" s="5">
        <v>110947.03</v>
      </c>
      <c r="G60" s="5">
        <v>52.36</v>
      </c>
      <c r="H60" s="5">
        <v>47645.63</v>
      </c>
      <c r="I60" s="5">
        <v>158592.65</v>
      </c>
      <c r="K60" s="19"/>
      <c r="L60" s="11"/>
      <c r="M60" s="12"/>
    </row>
    <row r="61" spans="2:13" ht="15">
      <c r="B61" s="10"/>
      <c r="C61" s="4" t="s">
        <v>346</v>
      </c>
      <c r="D61" s="4" t="s">
        <v>347</v>
      </c>
      <c r="E61" s="5">
        <v>174489.8</v>
      </c>
      <c r="F61" s="5">
        <v>174501.95</v>
      </c>
      <c r="G61" s="5">
        <v>12.15</v>
      </c>
      <c r="H61" s="5">
        <v>12323.08</v>
      </c>
      <c r="I61" s="5">
        <v>186825.03</v>
      </c>
      <c r="K61" s="19"/>
      <c r="L61" s="11"/>
      <c r="M61" s="12"/>
    </row>
    <row r="62" spans="2:13" ht="15">
      <c r="B62" s="10"/>
      <c r="C62" s="4" t="s">
        <v>348</v>
      </c>
      <c r="D62" s="4" t="s">
        <v>349</v>
      </c>
      <c r="E62" s="5">
        <v>22967.2</v>
      </c>
      <c r="F62" s="5">
        <v>23992.3</v>
      </c>
      <c r="G62" s="5">
        <v>1025.1</v>
      </c>
      <c r="H62" s="5">
        <v>11550.49</v>
      </c>
      <c r="I62" s="5">
        <v>35542.79</v>
      </c>
      <c r="K62" s="19"/>
      <c r="L62" s="11"/>
      <c r="M62" s="12"/>
    </row>
    <row r="63" spans="2:13" ht="15">
      <c r="B63" s="10"/>
      <c r="C63" s="4" t="s">
        <v>350</v>
      </c>
      <c r="D63" s="4" t="s">
        <v>351</v>
      </c>
      <c r="E63" s="5">
        <v>1265470.96</v>
      </c>
      <c r="F63" s="5">
        <v>1297784.41</v>
      </c>
      <c r="G63" s="5">
        <v>32313.44</v>
      </c>
      <c r="H63" s="5">
        <v>1671.7</v>
      </c>
      <c r="I63" s="5">
        <v>1299456.11</v>
      </c>
      <c r="K63" s="19"/>
      <c r="L63" s="11"/>
      <c r="M63" s="12"/>
    </row>
    <row r="64" spans="2:13" ht="15">
      <c r="B64" s="10"/>
      <c r="C64" s="4" t="s">
        <v>352</v>
      </c>
      <c r="D64" s="4" t="s">
        <v>353</v>
      </c>
      <c r="E64" s="5">
        <v>33820.32</v>
      </c>
      <c r="F64" s="5">
        <v>85161.94</v>
      </c>
      <c r="G64" s="5">
        <v>51341.62</v>
      </c>
      <c r="H64" s="5">
        <v>69218.42</v>
      </c>
      <c r="I64" s="5">
        <v>154380.36</v>
      </c>
      <c r="K64" s="19"/>
      <c r="L64" s="11"/>
      <c r="M64" s="12"/>
    </row>
    <row r="65" spans="2:13" ht="15">
      <c r="B65" s="10"/>
      <c r="C65" s="4" t="s">
        <v>354</v>
      </c>
      <c r="D65" s="4" t="s">
        <v>355</v>
      </c>
      <c r="E65" s="5">
        <v>21746.03</v>
      </c>
      <c r="F65" s="5">
        <v>171532.13</v>
      </c>
      <c r="G65" s="5">
        <v>149786.1</v>
      </c>
      <c r="H65" s="5">
        <v>64016.6</v>
      </c>
      <c r="I65" s="5">
        <v>235548.74</v>
      </c>
      <c r="K65" s="19"/>
      <c r="L65" s="11"/>
      <c r="M65" s="12"/>
    </row>
    <row r="66" spans="2:13" ht="15">
      <c r="B66" s="10"/>
      <c r="C66" s="4" t="s">
        <v>356</v>
      </c>
      <c r="D66" s="4" t="s">
        <v>357</v>
      </c>
      <c r="E66" s="5">
        <v>105353.89</v>
      </c>
      <c r="F66" s="5">
        <v>765806.34</v>
      </c>
      <c r="G66" s="5">
        <v>660452.45</v>
      </c>
      <c r="H66" s="5">
        <v>76342.91</v>
      </c>
      <c r="I66" s="5">
        <v>842149.25</v>
      </c>
      <c r="K66" s="19"/>
      <c r="L66" s="11"/>
      <c r="M66" s="12"/>
    </row>
    <row r="67" spans="2:13" ht="15">
      <c r="B67" s="10"/>
      <c r="C67" s="4" t="s">
        <v>358</v>
      </c>
      <c r="D67" s="4" t="s">
        <v>359</v>
      </c>
      <c r="E67" s="5">
        <v>322.96</v>
      </c>
      <c r="F67" s="5">
        <v>2306.39</v>
      </c>
      <c r="G67" s="5">
        <v>1983.43</v>
      </c>
      <c r="H67" s="5">
        <v>23875.02</v>
      </c>
      <c r="I67" s="5">
        <v>26181.41</v>
      </c>
      <c r="K67" s="19"/>
      <c r="L67" s="11"/>
      <c r="M67" s="12"/>
    </row>
    <row r="68" spans="2:13" ht="15">
      <c r="B68" s="10"/>
      <c r="C68" s="4" t="s">
        <v>360</v>
      </c>
      <c r="D68" s="4" t="s">
        <v>361</v>
      </c>
      <c r="E68" s="5">
        <v>39319.39</v>
      </c>
      <c r="F68" s="5">
        <v>41462.55</v>
      </c>
      <c r="G68" s="5">
        <v>2143.15</v>
      </c>
      <c r="H68" s="5">
        <v>16794.83</v>
      </c>
      <c r="I68" s="5">
        <v>58257.38</v>
      </c>
      <c r="K68" s="19"/>
      <c r="L68" s="11"/>
      <c r="M68" s="12"/>
    </row>
    <row r="69" spans="2:13" ht="15">
      <c r="B69" s="10"/>
      <c r="C69" s="4" t="s">
        <v>362</v>
      </c>
      <c r="D69" s="4" t="s">
        <v>363</v>
      </c>
      <c r="E69" s="5">
        <v>66608.4</v>
      </c>
      <c r="F69" s="5">
        <v>70866.25</v>
      </c>
      <c r="G69" s="5">
        <v>4257.85</v>
      </c>
      <c r="H69" s="5">
        <v>127251.72</v>
      </c>
      <c r="I69" s="5">
        <v>198117.97</v>
      </c>
      <c r="K69" s="19"/>
      <c r="L69" s="11"/>
      <c r="M69" s="12"/>
    </row>
    <row r="70" spans="2:13" ht="15">
      <c r="B70" s="10"/>
      <c r="C70" s="4" t="s">
        <v>364</v>
      </c>
      <c r="D70" s="4" t="s">
        <v>365</v>
      </c>
      <c r="E70" s="5">
        <v>4245.25</v>
      </c>
      <c r="F70" s="5">
        <v>4246.78</v>
      </c>
      <c r="G70" s="5">
        <v>1.52</v>
      </c>
      <c r="H70" s="5">
        <v>3277.95</v>
      </c>
      <c r="I70" s="5">
        <v>7524.73</v>
      </c>
      <c r="K70" s="19"/>
      <c r="L70" s="11"/>
      <c r="M70" s="12"/>
    </row>
    <row r="71" spans="2:13" ht="15">
      <c r="B71" s="10"/>
      <c r="C71" s="4" t="s">
        <v>366</v>
      </c>
      <c r="D71" s="4" t="s">
        <v>367</v>
      </c>
      <c r="E71" s="5">
        <v>351704.24</v>
      </c>
      <c r="F71" s="5">
        <v>351750.65</v>
      </c>
      <c r="G71" s="5">
        <v>46.41</v>
      </c>
      <c r="H71" s="5">
        <v>36018.91</v>
      </c>
      <c r="I71" s="5">
        <v>387769.56</v>
      </c>
      <c r="K71" s="19"/>
      <c r="L71" s="11"/>
      <c r="M71" s="12"/>
    </row>
    <row r="72" spans="2:13" ht="15">
      <c r="B72" s="10"/>
      <c r="C72" s="4" t="s">
        <v>368</v>
      </c>
      <c r="D72" s="4" t="s">
        <v>369</v>
      </c>
      <c r="E72" s="5">
        <v>71298.86</v>
      </c>
      <c r="F72" s="5">
        <v>91064.05</v>
      </c>
      <c r="G72" s="5">
        <v>19765.18</v>
      </c>
      <c r="H72" s="5">
        <v>61546.19</v>
      </c>
      <c r="I72" s="5">
        <v>152610.24</v>
      </c>
      <c r="K72" s="19"/>
      <c r="L72" s="11"/>
      <c r="M72" s="12"/>
    </row>
    <row r="73" spans="2:13" ht="15">
      <c r="B73" s="10"/>
      <c r="C73" s="4" t="s">
        <v>370</v>
      </c>
      <c r="D73" s="4" t="s">
        <v>371</v>
      </c>
      <c r="E73" s="5">
        <v>1553572.96</v>
      </c>
      <c r="F73" s="5">
        <v>1559894.26</v>
      </c>
      <c r="G73" s="5">
        <v>6321.3</v>
      </c>
      <c r="H73" s="5">
        <v>3130.37</v>
      </c>
      <c r="I73" s="5">
        <v>1563024.63</v>
      </c>
      <c r="K73" s="19"/>
      <c r="L73" s="11"/>
      <c r="M73" s="12"/>
    </row>
    <row r="74" spans="2:13" ht="15">
      <c r="B74" s="10"/>
      <c r="C74" s="4" t="s">
        <v>372</v>
      </c>
      <c r="D74" s="4" t="s">
        <v>373</v>
      </c>
      <c r="E74" s="5">
        <v>794757.57</v>
      </c>
      <c r="F74" s="5">
        <v>795551.92</v>
      </c>
      <c r="G74" s="5">
        <v>794.36</v>
      </c>
      <c r="H74" s="5">
        <v>713.13</v>
      </c>
      <c r="I74" s="5">
        <v>796265.05</v>
      </c>
      <c r="K74" s="19"/>
      <c r="L74" s="11"/>
      <c r="M74" s="12"/>
    </row>
    <row r="75" spans="2:13" ht="15">
      <c r="B75" s="10"/>
      <c r="C75" s="4" t="s">
        <v>374</v>
      </c>
      <c r="D75" s="4" t="s">
        <v>375</v>
      </c>
      <c r="E75" s="5">
        <v>1372538.27</v>
      </c>
      <c r="F75" s="5">
        <v>1372595.65</v>
      </c>
      <c r="G75" s="5">
        <v>57.38</v>
      </c>
      <c r="H75" s="5">
        <v>694.63</v>
      </c>
      <c r="I75" s="5">
        <v>1373290.28</v>
      </c>
      <c r="K75" s="19"/>
      <c r="L75" s="11"/>
      <c r="M75" s="12"/>
    </row>
    <row r="76" spans="2:13" ht="15">
      <c r="B76" s="10"/>
      <c r="C76" s="4" t="s">
        <v>376</v>
      </c>
      <c r="D76" s="4" t="s">
        <v>377</v>
      </c>
      <c r="E76" s="5">
        <v>633539.6</v>
      </c>
      <c r="F76" s="5">
        <v>633539.46</v>
      </c>
      <c r="G76" s="5">
        <v>-0.14</v>
      </c>
      <c r="H76" s="5">
        <v>133.02</v>
      </c>
      <c r="I76" s="5">
        <v>633672.47</v>
      </c>
      <c r="K76" s="19"/>
      <c r="L76" s="11"/>
      <c r="M76" s="12"/>
    </row>
    <row r="77" spans="2:13" ht="15">
      <c r="B77" s="10"/>
      <c r="C77" s="4" t="s">
        <v>378</v>
      </c>
      <c r="D77" s="4" t="s">
        <v>379</v>
      </c>
      <c r="E77" s="5">
        <v>241126.82</v>
      </c>
      <c r="F77" s="5">
        <v>251858.22</v>
      </c>
      <c r="G77" s="5">
        <v>10731.4</v>
      </c>
      <c r="H77" s="5">
        <v>9076</v>
      </c>
      <c r="I77" s="5">
        <v>260934.23</v>
      </c>
      <c r="K77" s="19"/>
      <c r="L77" s="11"/>
      <c r="M77" s="12"/>
    </row>
    <row r="78" spans="2:13" ht="15">
      <c r="B78" s="10"/>
      <c r="C78" s="4" t="s">
        <v>380</v>
      </c>
      <c r="D78" s="4" t="s">
        <v>381</v>
      </c>
      <c r="E78" s="5">
        <v>241631.2</v>
      </c>
      <c r="F78" s="5">
        <v>241706.1</v>
      </c>
      <c r="G78" s="5">
        <v>74.9</v>
      </c>
      <c r="H78" s="5">
        <v>1637.52</v>
      </c>
      <c r="I78" s="5">
        <v>243343.62</v>
      </c>
      <c r="K78" s="19"/>
      <c r="L78" s="11"/>
      <c r="M78" s="12"/>
    </row>
    <row r="79" spans="2:13" ht="15">
      <c r="B79" s="10"/>
      <c r="C79" s="4" t="s">
        <v>382</v>
      </c>
      <c r="D79" s="4" t="s">
        <v>383</v>
      </c>
      <c r="E79" s="5">
        <v>178080.86</v>
      </c>
      <c r="F79" s="5">
        <v>178080.99</v>
      </c>
      <c r="G79" s="5">
        <v>0.13</v>
      </c>
      <c r="H79" s="5">
        <v>289.82</v>
      </c>
      <c r="I79" s="5">
        <v>178370.82</v>
      </c>
      <c r="K79" s="19"/>
      <c r="L79" s="11"/>
      <c r="M79" s="12"/>
    </row>
    <row r="80" spans="2:13" ht="15">
      <c r="B80" s="10"/>
      <c r="C80" s="4" t="s">
        <v>384</v>
      </c>
      <c r="D80" s="4" t="s">
        <v>385</v>
      </c>
      <c r="E80" s="5">
        <v>30249.64</v>
      </c>
      <c r="F80" s="5">
        <v>36594.68</v>
      </c>
      <c r="G80" s="5">
        <v>6345.04</v>
      </c>
      <c r="H80" s="5">
        <v>983.02</v>
      </c>
      <c r="I80" s="5">
        <v>37577.7</v>
      </c>
      <c r="K80" s="19"/>
      <c r="L80" s="11"/>
      <c r="M80" s="12"/>
    </row>
    <row r="81" spans="2:13" ht="15">
      <c r="B81" s="10"/>
      <c r="C81" s="4" t="s">
        <v>386</v>
      </c>
      <c r="D81" s="4" t="s">
        <v>387</v>
      </c>
      <c r="E81" s="5">
        <v>367983.35</v>
      </c>
      <c r="F81" s="5">
        <v>368156.02</v>
      </c>
      <c r="G81" s="5">
        <v>172.66</v>
      </c>
      <c r="H81" s="5">
        <v>6120.16</v>
      </c>
      <c r="I81" s="5">
        <v>374276.17</v>
      </c>
      <c r="K81" s="19"/>
      <c r="L81" s="11"/>
      <c r="M81" s="12"/>
    </row>
    <row r="82" spans="2:13" ht="15">
      <c r="B82" s="10"/>
      <c r="C82" s="4" t="s">
        <v>388</v>
      </c>
      <c r="D82" s="4" t="s">
        <v>389</v>
      </c>
      <c r="E82" s="5">
        <v>8115.28</v>
      </c>
      <c r="F82" s="5">
        <v>8115.28</v>
      </c>
      <c r="G82" s="5">
        <v>0</v>
      </c>
      <c r="H82" s="5">
        <v>0.03</v>
      </c>
      <c r="I82" s="5">
        <v>8115.31</v>
      </c>
      <c r="K82" s="19"/>
      <c r="L82" s="11"/>
      <c r="M82" s="12"/>
    </row>
    <row r="83" spans="2:13" ht="15">
      <c r="B83" s="10"/>
      <c r="C83" s="4" t="s">
        <v>390</v>
      </c>
      <c r="D83" s="4" t="s">
        <v>391</v>
      </c>
      <c r="E83" s="5">
        <v>0</v>
      </c>
      <c r="F83" s="5">
        <v>0</v>
      </c>
      <c r="G83" s="5">
        <v>0</v>
      </c>
      <c r="H83" s="5">
        <v>737.1</v>
      </c>
      <c r="I83" s="5">
        <v>737.1</v>
      </c>
      <c r="K83" s="19"/>
      <c r="L83" s="11"/>
      <c r="M83" s="12"/>
    </row>
    <row r="84" spans="2:13" ht="15">
      <c r="B84" s="10"/>
      <c r="C84" s="4" t="s">
        <v>392</v>
      </c>
      <c r="D84" s="4" t="s">
        <v>393</v>
      </c>
      <c r="E84" s="5">
        <v>44263064.55</v>
      </c>
      <c r="F84" s="5">
        <v>51844731.9</v>
      </c>
      <c r="G84" s="5">
        <v>7581667.36</v>
      </c>
      <c r="H84" s="5">
        <v>11366648.13</v>
      </c>
      <c r="I84" s="5">
        <v>63211380.03</v>
      </c>
      <c r="K84" s="19"/>
      <c r="L84" s="11"/>
      <c r="M84" s="12"/>
    </row>
    <row r="85" spans="2:13" ht="15">
      <c r="B85" s="10"/>
      <c r="C85" s="4" t="s">
        <v>168</v>
      </c>
      <c r="D85" s="4" t="s">
        <v>394</v>
      </c>
      <c r="E85" s="5">
        <v>16295009.47</v>
      </c>
      <c r="F85" s="5">
        <v>16295009.47</v>
      </c>
      <c r="G85" s="5">
        <v>0</v>
      </c>
      <c r="H85" s="5">
        <v>0</v>
      </c>
      <c r="I85" s="5">
        <v>16295009.47</v>
      </c>
      <c r="K85" s="19"/>
      <c r="L85" s="11"/>
      <c r="M85" s="12"/>
    </row>
    <row r="86" spans="2:13" ht="15">
      <c r="B86" s="10"/>
      <c r="K86" s="19"/>
      <c r="L86" s="11"/>
      <c r="M86" s="12"/>
    </row>
    <row r="87" spans="2:13" ht="15">
      <c r="B87" s="10"/>
      <c r="C87" s="2" t="s">
        <v>178</v>
      </c>
      <c r="K87" s="19"/>
      <c r="L87" s="11"/>
      <c r="M87" s="12"/>
    </row>
    <row r="88" spans="2:13" ht="15">
      <c r="B88" s="10"/>
      <c r="C88" s="2" t="s">
        <v>39</v>
      </c>
      <c r="D88" s="2" t="s">
        <v>179</v>
      </c>
      <c r="K88" s="19"/>
      <c r="L88" s="11"/>
      <c r="M88" s="12"/>
    </row>
    <row r="89" spans="2:13" ht="15.75" thickBot="1">
      <c r="B89" s="13"/>
      <c r="C89" s="14"/>
      <c r="D89" s="14"/>
      <c r="E89" s="14"/>
      <c r="F89" s="14"/>
      <c r="G89" s="14"/>
      <c r="H89" s="14"/>
      <c r="I89" s="14"/>
      <c r="J89" s="14"/>
      <c r="K89" s="14"/>
      <c r="L89" s="14"/>
      <c r="M89" s="15"/>
    </row>
  </sheetData>
  <hyperlinks>
    <hyperlink ref="A2" location="Contents!A1" display="back to contents sheet"/>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799847602844"/>
  </sheetPr>
  <dimension ref="A1:M89"/>
  <sheetViews>
    <sheetView zoomScale="80" zoomScaleNormal="80" workbookViewId="0" topLeftCell="A1"/>
  </sheetViews>
  <sheetFormatPr defaultColWidth="9.140625" defaultRowHeight="15"/>
  <cols>
    <col min="1" max="2" width="2.8515625" style="0" customWidth="1"/>
    <col min="3" max="3" width="22.57421875" style="0" customWidth="1"/>
    <col min="4" max="4" width="48.7109375" style="0" customWidth="1"/>
    <col min="5" max="12" width="12.421875" style="0" customWidth="1"/>
    <col min="13" max="13" width="10.140625" style="0" customWidth="1"/>
  </cols>
  <sheetData>
    <row r="1" ht="15">
      <c r="A1" s="6" t="s">
        <v>184</v>
      </c>
    </row>
    <row r="2" ht="15.75" thickBot="1">
      <c r="A2" s="17" t="s">
        <v>183</v>
      </c>
    </row>
    <row r="3" spans="2:13" ht="15">
      <c r="B3" s="7" t="s">
        <v>206</v>
      </c>
      <c r="C3" s="8"/>
      <c r="D3" s="135" t="s">
        <v>427</v>
      </c>
      <c r="E3" s="8"/>
      <c r="F3" s="8"/>
      <c r="G3" s="8"/>
      <c r="H3" s="8"/>
      <c r="I3" s="8"/>
      <c r="J3" s="8"/>
      <c r="K3" s="8"/>
      <c r="L3" s="8"/>
      <c r="M3" s="9"/>
    </row>
    <row r="4" spans="2:13" ht="15">
      <c r="B4" s="10"/>
      <c r="C4" s="11"/>
      <c r="D4" s="11"/>
      <c r="E4" s="11"/>
      <c r="F4" s="11"/>
      <c r="G4" s="11"/>
      <c r="H4" s="11"/>
      <c r="I4" s="11"/>
      <c r="J4" s="11"/>
      <c r="K4" s="11"/>
      <c r="L4" s="11"/>
      <c r="M4" s="12"/>
    </row>
    <row r="5" spans="2:13" ht="15">
      <c r="B5" s="10"/>
      <c r="C5" s="119" t="s">
        <v>409</v>
      </c>
      <c r="J5" s="19"/>
      <c r="K5" s="11"/>
      <c r="L5" s="11"/>
      <c r="M5" s="12"/>
    </row>
    <row r="6" spans="2:13" ht="15">
      <c r="B6" s="10"/>
      <c r="J6" s="19"/>
      <c r="K6" s="11"/>
      <c r="L6" s="11"/>
      <c r="M6" s="12"/>
    </row>
    <row r="7" spans="2:13" ht="15">
      <c r="B7" s="10"/>
      <c r="C7" s="2" t="s">
        <v>22</v>
      </c>
      <c r="D7" s="3">
        <v>44235.45930555556</v>
      </c>
      <c r="J7" s="19"/>
      <c r="K7" s="11"/>
      <c r="L7" s="11"/>
      <c r="M7" s="12"/>
    </row>
    <row r="8" spans="2:13" ht="15">
      <c r="B8" s="10"/>
      <c r="C8" s="2" t="s">
        <v>23</v>
      </c>
      <c r="D8" s="3">
        <v>44253.71159651621</v>
      </c>
      <c r="J8" s="19"/>
      <c r="K8" s="11"/>
      <c r="L8" s="11"/>
      <c r="M8" s="12"/>
    </row>
    <row r="9" spans="2:13" ht="15">
      <c r="B9" s="10"/>
      <c r="C9" s="2" t="s">
        <v>24</v>
      </c>
      <c r="D9" s="2" t="s">
        <v>25</v>
      </c>
      <c r="J9" s="19"/>
      <c r="K9" s="11"/>
      <c r="L9" s="11"/>
      <c r="M9" s="12"/>
    </row>
    <row r="10" spans="2:13" ht="15">
      <c r="B10" s="10"/>
      <c r="J10" s="19"/>
      <c r="K10" s="11"/>
      <c r="L10" s="11"/>
      <c r="M10" s="12"/>
    </row>
    <row r="11" spans="2:13" ht="15">
      <c r="B11" s="10"/>
      <c r="C11" s="2" t="s">
        <v>26</v>
      </c>
      <c r="D11" s="2" t="s">
        <v>250</v>
      </c>
      <c r="J11" s="19"/>
      <c r="K11" s="11"/>
      <c r="L11" s="11"/>
      <c r="M11" s="12"/>
    </row>
    <row r="12" spans="2:13" ht="15">
      <c r="B12" s="10"/>
      <c r="C12" s="2" t="s">
        <v>410</v>
      </c>
      <c r="D12" s="2" t="s">
        <v>411</v>
      </c>
      <c r="J12" s="19"/>
      <c r="K12" s="11"/>
      <c r="L12" s="11"/>
      <c r="M12" s="12"/>
    </row>
    <row r="13" spans="2:13" ht="15">
      <c r="B13" s="10"/>
      <c r="C13" s="2" t="s">
        <v>29</v>
      </c>
      <c r="D13" s="2" t="s">
        <v>30</v>
      </c>
      <c r="J13" s="19"/>
      <c r="K13" s="11"/>
      <c r="L13" s="11"/>
      <c r="M13" s="12"/>
    </row>
    <row r="14" spans="2:13" ht="15">
      <c r="B14" s="10"/>
      <c r="J14" s="19"/>
      <c r="K14" s="11"/>
      <c r="L14" s="11"/>
      <c r="M14" s="12"/>
    </row>
    <row r="15" spans="2:13" ht="15">
      <c r="B15" s="10"/>
      <c r="C15" s="4" t="s">
        <v>412</v>
      </c>
      <c r="D15" s="4" t="s">
        <v>413</v>
      </c>
      <c r="E15" s="4" t="s">
        <v>33</v>
      </c>
      <c r="F15" s="4" t="s">
        <v>34</v>
      </c>
      <c r="G15" s="4" t="s">
        <v>35</v>
      </c>
      <c r="H15" s="4" t="s">
        <v>36</v>
      </c>
      <c r="I15" s="4" t="s">
        <v>188</v>
      </c>
      <c r="J15" s="4" t="s">
        <v>429</v>
      </c>
      <c r="K15" s="4"/>
      <c r="L15" s="4"/>
      <c r="M15" s="12"/>
    </row>
    <row r="16" spans="2:13" ht="15">
      <c r="B16" s="10"/>
      <c r="C16" s="4" t="s">
        <v>414</v>
      </c>
      <c r="D16" s="4" t="s">
        <v>415</v>
      </c>
      <c r="E16" s="5">
        <v>61489064.871</v>
      </c>
      <c r="F16" s="5">
        <v>62324808.783</v>
      </c>
      <c r="G16" s="5">
        <v>62905733.84</v>
      </c>
      <c r="H16" s="5">
        <v>64208852.2</v>
      </c>
      <c r="I16" s="5">
        <v>63764746.64</v>
      </c>
      <c r="J16" s="5">
        <v>62784682.073</v>
      </c>
      <c r="K16" s="5"/>
      <c r="L16" s="5"/>
      <c r="M16" s="146"/>
    </row>
    <row r="17" spans="2:13" ht="15">
      <c r="B17" s="10"/>
      <c r="C17" s="4" t="s">
        <v>416</v>
      </c>
      <c r="D17" s="4" t="s">
        <v>417</v>
      </c>
      <c r="E17" s="5">
        <v>1667942.818</v>
      </c>
      <c r="F17" s="5">
        <v>1657233.086</v>
      </c>
      <c r="G17" s="5">
        <v>1739415.694</v>
      </c>
      <c r="H17" s="5">
        <v>1766018.825</v>
      </c>
      <c r="I17" s="5">
        <v>1817311.138</v>
      </c>
      <c r="J17" s="5">
        <v>1824690.647</v>
      </c>
      <c r="K17" s="5"/>
      <c r="L17" s="5"/>
      <c r="M17" s="146"/>
    </row>
    <row r="18" spans="2:13" ht="15">
      <c r="B18" s="10"/>
      <c r="C18" s="4" t="s">
        <v>418</v>
      </c>
      <c r="D18" s="4" t="s">
        <v>419</v>
      </c>
      <c r="E18" s="5">
        <v>59821122.052</v>
      </c>
      <c r="F18" s="5">
        <v>60667575.695</v>
      </c>
      <c r="G18" s="5">
        <v>61166318.148</v>
      </c>
      <c r="H18" s="5">
        <v>62442833.374</v>
      </c>
      <c r="I18" s="5">
        <v>61947435.502</v>
      </c>
      <c r="J18" s="5">
        <v>60959991.422</v>
      </c>
      <c r="K18" s="5"/>
      <c r="L18" s="5"/>
      <c r="M18" s="146"/>
    </row>
    <row r="19" spans="2:13" ht="15">
      <c r="B19" s="10"/>
      <c r="C19" s="4" t="s">
        <v>420</v>
      </c>
      <c r="D19" s="4" t="s">
        <v>421</v>
      </c>
      <c r="E19" s="5">
        <v>1384485.854</v>
      </c>
      <c r="F19" s="5">
        <v>1442327.461</v>
      </c>
      <c r="G19" s="5">
        <v>1511805.29</v>
      </c>
      <c r="H19" s="5">
        <v>1626221.271</v>
      </c>
      <c r="I19" s="5">
        <v>1712238.693</v>
      </c>
      <c r="J19" s="5">
        <v>1744679.992</v>
      </c>
      <c r="K19" s="5"/>
      <c r="L19" s="5"/>
      <c r="M19" s="146"/>
    </row>
    <row r="20" spans="2:13" ht="15">
      <c r="B20" s="10"/>
      <c r="C20" s="4" t="s">
        <v>422</v>
      </c>
      <c r="D20" s="4" t="s">
        <v>423</v>
      </c>
      <c r="E20" s="5">
        <v>58436636.199</v>
      </c>
      <c r="F20" s="5">
        <v>59225248.235</v>
      </c>
      <c r="G20" s="5">
        <v>59654512.858</v>
      </c>
      <c r="H20" s="5">
        <v>60816612.107</v>
      </c>
      <c r="I20" s="5">
        <v>60235196.812</v>
      </c>
      <c r="J20" s="5">
        <v>59215311.431</v>
      </c>
      <c r="K20" s="5"/>
      <c r="L20" s="5"/>
      <c r="M20" s="146"/>
    </row>
    <row r="21" spans="2:13" ht="15">
      <c r="B21" s="10"/>
      <c r="J21" s="19"/>
      <c r="K21" s="11"/>
      <c r="L21" s="11"/>
      <c r="M21" s="12"/>
    </row>
    <row r="22" spans="2:13" ht="15">
      <c r="B22" s="10"/>
      <c r="C22" s="2" t="s">
        <v>178</v>
      </c>
      <c r="J22" s="19"/>
      <c r="K22" s="11"/>
      <c r="L22" s="11"/>
      <c r="M22" s="12"/>
    </row>
    <row r="23" spans="2:13" ht="15">
      <c r="B23" s="10"/>
      <c r="C23" s="2" t="s">
        <v>39</v>
      </c>
      <c r="D23" s="2" t="s">
        <v>179</v>
      </c>
      <c r="J23" s="19"/>
      <c r="K23" s="11"/>
      <c r="L23" s="11"/>
      <c r="M23" s="12"/>
    </row>
    <row r="24" spans="2:13" ht="15">
      <c r="B24" s="10"/>
      <c r="C24" s="2"/>
      <c r="D24" s="2"/>
      <c r="E24" s="18"/>
      <c r="F24" s="18"/>
      <c r="G24" s="18"/>
      <c r="H24" s="18"/>
      <c r="I24" s="19"/>
      <c r="J24" s="19"/>
      <c r="K24" s="11"/>
      <c r="L24" s="11"/>
      <c r="M24" s="12"/>
    </row>
    <row r="25" spans="2:13" ht="15">
      <c r="B25" s="10"/>
      <c r="C25" s="2"/>
      <c r="D25" s="2"/>
      <c r="E25" s="18"/>
      <c r="F25" s="18"/>
      <c r="G25" s="18"/>
      <c r="H25" s="18"/>
      <c r="I25" s="19"/>
      <c r="J25" s="19"/>
      <c r="K25" s="11"/>
      <c r="L25" s="11"/>
      <c r="M25" s="12"/>
    </row>
    <row r="26" spans="2:13" ht="15">
      <c r="B26" s="10"/>
      <c r="C26" s="2"/>
      <c r="D26" s="2"/>
      <c r="E26" s="18"/>
      <c r="F26" s="18"/>
      <c r="G26" s="18"/>
      <c r="H26" s="18"/>
      <c r="I26" s="19"/>
      <c r="J26" s="19"/>
      <c r="K26" s="11"/>
      <c r="L26" s="11"/>
      <c r="M26" s="12"/>
    </row>
    <row r="27" spans="2:13" ht="15">
      <c r="B27" s="10"/>
      <c r="C27" s="2"/>
      <c r="D27" s="2"/>
      <c r="E27" s="18"/>
      <c r="F27" s="18"/>
      <c r="G27" s="18"/>
      <c r="H27" s="18"/>
      <c r="I27" s="19"/>
      <c r="J27" s="19"/>
      <c r="K27" s="11"/>
      <c r="L27" s="11"/>
      <c r="M27" s="12"/>
    </row>
    <row r="28" spans="2:13" ht="15">
      <c r="B28" s="10"/>
      <c r="C28" s="2"/>
      <c r="D28" s="2"/>
      <c r="E28" s="18"/>
      <c r="F28" s="18"/>
      <c r="G28" s="18"/>
      <c r="H28" s="18"/>
      <c r="I28" s="19"/>
      <c r="J28" s="19"/>
      <c r="K28" s="11"/>
      <c r="L28" s="11"/>
      <c r="M28" s="12"/>
    </row>
    <row r="29" spans="2:13" ht="15">
      <c r="B29" s="10"/>
      <c r="C29" s="2"/>
      <c r="D29" s="2"/>
      <c r="E29" s="18"/>
      <c r="F29" s="18"/>
      <c r="G29" s="18"/>
      <c r="H29" s="18"/>
      <c r="I29" s="19"/>
      <c r="J29" s="19"/>
      <c r="K29" s="11"/>
      <c r="L29" s="11"/>
      <c r="M29" s="12"/>
    </row>
    <row r="30" spans="2:13" ht="15">
      <c r="B30" s="10"/>
      <c r="C30" s="2"/>
      <c r="D30" s="2"/>
      <c r="E30" s="18"/>
      <c r="F30" s="18"/>
      <c r="G30" s="18"/>
      <c r="H30" s="18"/>
      <c r="I30" s="19"/>
      <c r="J30" s="19"/>
      <c r="K30" s="11"/>
      <c r="L30" s="11"/>
      <c r="M30" s="12"/>
    </row>
    <row r="31" spans="2:13" ht="15">
      <c r="B31" s="10"/>
      <c r="C31" s="2"/>
      <c r="D31" s="2"/>
      <c r="E31" s="18"/>
      <c r="F31" s="18"/>
      <c r="G31" s="18"/>
      <c r="H31" s="18"/>
      <c r="I31" s="19"/>
      <c r="J31" s="19"/>
      <c r="K31" s="11"/>
      <c r="L31" s="11"/>
      <c r="M31" s="12"/>
    </row>
    <row r="32" spans="2:13" ht="15">
      <c r="B32" s="10"/>
      <c r="C32" s="2"/>
      <c r="D32" s="2"/>
      <c r="E32" s="18"/>
      <c r="F32" s="18"/>
      <c r="G32" s="18"/>
      <c r="H32" s="18"/>
      <c r="I32" s="19"/>
      <c r="J32" s="19"/>
      <c r="K32" s="11"/>
      <c r="L32" s="11"/>
      <c r="M32" s="12"/>
    </row>
    <row r="33" spans="2:13" ht="15">
      <c r="B33" s="10"/>
      <c r="C33" s="2"/>
      <c r="D33" s="2"/>
      <c r="E33" s="18"/>
      <c r="F33" s="18"/>
      <c r="G33" s="18"/>
      <c r="H33" s="18"/>
      <c r="I33" s="19"/>
      <c r="J33" s="19"/>
      <c r="K33" s="11"/>
      <c r="L33" s="11"/>
      <c r="M33" s="12"/>
    </row>
    <row r="34" spans="2:13" ht="15">
      <c r="B34" s="10"/>
      <c r="C34" s="2"/>
      <c r="D34" s="2"/>
      <c r="E34" s="18"/>
      <c r="F34" s="18"/>
      <c r="G34" s="18"/>
      <c r="H34" s="18"/>
      <c r="I34" s="19"/>
      <c r="J34" s="19"/>
      <c r="K34" s="11"/>
      <c r="L34" s="11"/>
      <c r="M34" s="12"/>
    </row>
    <row r="35" spans="2:13" ht="15">
      <c r="B35" s="10"/>
      <c r="C35" s="2"/>
      <c r="D35" s="2"/>
      <c r="E35" s="18"/>
      <c r="F35" s="18"/>
      <c r="G35" s="18"/>
      <c r="H35" s="18"/>
      <c r="I35" s="19"/>
      <c r="J35" s="19"/>
      <c r="K35" s="11"/>
      <c r="L35" s="11"/>
      <c r="M35" s="12"/>
    </row>
    <row r="36" spans="2:13" ht="15">
      <c r="B36" s="10"/>
      <c r="C36" s="2"/>
      <c r="D36" s="2"/>
      <c r="E36" s="18"/>
      <c r="F36" s="18"/>
      <c r="G36" s="18"/>
      <c r="H36" s="18"/>
      <c r="I36" s="19"/>
      <c r="J36" s="19"/>
      <c r="K36" s="11"/>
      <c r="L36" s="11"/>
      <c r="M36" s="12"/>
    </row>
    <row r="37" spans="2:13" ht="15">
      <c r="B37" s="10"/>
      <c r="C37" s="2"/>
      <c r="D37" s="2"/>
      <c r="E37" s="18"/>
      <c r="F37" s="18"/>
      <c r="G37" s="18"/>
      <c r="H37" s="18"/>
      <c r="I37" s="19"/>
      <c r="J37" s="19"/>
      <c r="K37" s="11"/>
      <c r="L37" s="11"/>
      <c r="M37" s="12"/>
    </row>
    <row r="38" spans="2:13" ht="15">
      <c r="B38" s="10"/>
      <c r="C38" s="2"/>
      <c r="D38" s="2"/>
      <c r="E38" s="18"/>
      <c r="F38" s="18"/>
      <c r="G38" s="18"/>
      <c r="H38" s="18"/>
      <c r="I38" s="19"/>
      <c r="J38" s="19"/>
      <c r="K38" s="11"/>
      <c r="L38" s="11"/>
      <c r="M38" s="12"/>
    </row>
    <row r="39" spans="2:13" ht="15">
      <c r="B39" s="10"/>
      <c r="C39" s="2"/>
      <c r="D39" s="2"/>
      <c r="E39" s="18"/>
      <c r="F39" s="18"/>
      <c r="G39" s="18"/>
      <c r="H39" s="18"/>
      <c r="I39" s="19"/>
      <c r="J39" s="19"/>
      <c r="K39" s="11"/>
      <c r="L39" s="11"/>
      <c r="M39" s="12"/>
    </row>
    <row r="40" spans="2:13" ht="15">
      <c r="B40" s="10"/>
      <c r="C40" s="2"/>
      <c r="D40" s="2"/>
      <c r="E40" s="18"/>
      <c r="F40" s="18"/>
      <c r="G40" s="18"/>
      <c r="H40" s="18"/>
      <c r="I40" s="19"/>
      <c r="J40" s="19"/>
      <c r="K40" s="11"/>
      <c r="L40" s="11"/>
      <c r="M40" s="12"/>
    </row>
    <row r="41" spans="2:13" ht="15">
      <c r="B41" s="10"/>
      <c r="C41" s="2"/>
      <c r="D41" s="2"/>
      <c r="E41" s="18"/>
      <c r="F41" s="18"/>
      <c r="G41" s="18"/>
      <c r="H41" s="18"/>
      <c r="I41" s="19"/>
      <c r="J41" s="19"/>
      <c r="K41" s="11"/>
      <c r="L41" s="11"/>
      <c r="M41" s="12"/>
    </row>
    <row r="42" spans="2:13" ht="15">
      <c r="B42" s="10"/>
      <c r="C42" s="2"/>
      <c r="D42" s="2"/>
      <c r="E42" s="18"/>
      <c r="F42" s="18"/>
      <c r="G42" s="18"/>
      <c r="H42" s="18"/>
      <c r="I42" s="19"/>
      <c r="J42" s="19"/>
      <c r="K42" s="11"/>
      <c r="L42" s="11"/>
      <c r="M42" s="12"/>
    </row>
    <row r="43" spans="2:13" ht="15">
      <c r="B43" s="10"/>
      <c r="C43" s="2"/>
      <c r="D43" s="2"/>
      <c r="E43" s="18"/>
      <c r="F43" s="18"/>
      <c r="G43" s="18"/>
      <c r="H43" s="18"/>
      <c r="I43" s="19"/>
      <c r="J43" s="19"/>
      <c r="K43" s="11"/>
      <c r="L43" s="11"/>
      <c r="M43" s="12"/>
    </row>
    <row r="44" spans="2:13" ht="15">
      <c r="B44" s="10"/>
      <c r="C44" s="2"/>
      <c r="D44" s="2"/>
      <c r="E44" s="18"/>
      <c r="F44" s="18"/>
      <c r="G44" s="18"/>
      <c r="H44" s="18"/>
      <c r="I44" s="19"/>
      <c r="J44" s="19"/>
      <c r="K44" s="11"/>
      <c r="L44" s="11"/>
      <c r="M44" s="12"/>
    </row>
    <row r="45" spans="2:13" ht="15">
      <c r="B45" s="10"/>
      <c r="C45" s="2"/>
      <c r="D45" s="2"/>
      <c r="E45" s="18"/>
      <c r="F45" s="18"/>
      <c r="G45" s="18"/>
      <c r="H45" s="18"/>
      <c r="I45" s="19"/>
      <c r="J45" s="19"/>
      <c r="K45" s="11"/>
      <c r="L45" s="11"/>
      <c r="M45" s="12"/>
    </row>
    <row r="46" spans="2:13" ht="15">
      <c r="B46" s="10"/>
      <c r="C46" s="2"/>
      <c r="D46" s="2"/>
      <c r="E46" s="18"/>
      <c r="F46" s="18"/>
      <c r="G46" s="18"/>
      <c r="H46" s="18"/>
      <c r="I46" s="19"/>
      <c r="J46" s="19"/>
      <c r="K46" s="11"/>
      <c r="L46" s="11"/>
      <c r="M46" s="12"/>
    </row>
    <row r="47" spans="2:13" ht="15">
      <c r="B47" s="10"/>
      <c r="C47" s="2"/>
      <c r="D47" s="2"/>
      <c r="E47" s="18"/>
      <c r="F47" s="18"/>
      <c r="G47" s="18"/>
      <c r="H47" s="18"/>
      <c r="I47" s="19"/>
      <c r="J47" s="19"/>
      <c r="K47" s="11"/>
      <c r="L47" s="11"/>
      <c r="M47" s="12"/>
    </row>
    <row r="48" spans="2:13" ht="15">
      <c r="B48" s="10"/>
      <c r="C48" s="2"/>
      <c r="D48" s="2"/>
      <c r="E48" s="18"/>
      <c r="F48" s="18"/>
      <c r="G48" s="18"/>
      <c r="H48" s="18"/>
      <c r="I48" s="19"/>
      <c r="J48" s="19"/>
      <c r="K48" s="11"/>
      <c r="L48" s="11"/>
      <c r="M48" s="12"/>
    </row>
    <row r="49" spans="2:13" ht="15">
      <c r="B49" s="10"/>
      <c r="C49" s="2"/>
      <c r="D49" s="2"/>
      <c r="E49" s="18"/>
      <c r="F49" s="18"/>
      <c r="G49" s="18"/>
      <c r="H49" s="18"/>
      <c r="I49" s="19"/>
      <c r="J49" s="19"/>
      <c r="K49" s="11"/>
      <c r="L49" s="11"/>
      <c r="M49" s="12"/>
    </row>
    <row r="50" spans="2:13" ht="15">
      <c r="B50" s="10"/>
      <c r="C50" s="2"/>
      <c r="D50" s="2"/>
      <c r="E50" s="18"/>
      <c r="F50" s="18"/>
      <c r="G50" s="18"/>
      <c r="H50" s="18"/>
      <c r="I50" s="19"/>
      <c r="J50" s="19"/>
      <c r="K50" s="11"/>
      <c r="L50" s="11"/>
      <c r="M50" s="12"/>
    </row>
    <row r="51" spans="2:13" ht="15">
      <c r="B51" s="10"/>
      <c r="C51" s="2"/>
      <c r="D51" s="2"/>
      <c r="E51" s="18"/>
      <c r="F51" s="18"/>
      <c r="G51" s="18"/>
      <c r="H51" s="18"/>
      <c r="I51" s="19"/>
      <c r="J51" s="19"/>
      <c r="K51" s="11"/>
      <c r="L51" s="11"/>
      <c r="M51" s="12"/>
    </row>
    <row r="52" spans="2:13" ht="15">
      <c r="B52" s="10"/>
      <c r="C52" s="2"/>
      <c r="D52" s="2"/>
      <c r="E52" s="18"/>
      <c r="F52" s="18"/>
      <c r="G52" s="18"/>
      <c r="H52" s="18"/>
      <c r="I52" s="19"/>
      <c r="J52" s="19"/>
      <c r="K52" s="11"/>
      <c r="L52" s="11"/>
      <c r="M52" s="12"/>
    </row>
    <row r="53" spans="2:13" ht="15">
      <c r="B53" s="10"/>
      <c r="C53" s="2"/>
      <c r="D53" s="2"/>
      <c r="E53" s="18"/>
      <c r="F53" s="18"/>
      <c r="G53" s="18"/>
      <c r="H53" s="18"/>
      <c r="I53" s="19"/>
      <c r="J53" s="19"/>
      <c r="K53" s="11"/>
      <c r="L53" s="11"/>
      <c r="M53" s="12"/>
    </row>
    <row r="54" spans="2:13" ht="15">
      <c r="B54" s="10"/>
      <c r="C54" s="2"/>
      <c r="D54" s="2"/>
      <c r="E54" s="18"/>
      <c r="F54" s="18"/>
      <c r="G54" s="18"/>
      <c r="H54" s="18"/>
      <c r="I54" s="19"/>
      <c r="J54" s="19"/>
      <c r="K54" s="11"/>
      <c r="L54" s="11"/>
      <c r="M54" s="12"/>
    </row>
    <row r="55" spans="2:13" ht="15">
      <c r="B55" s="10"/>
      <c r="C55" s="2"/>
      <c r="D55" s="2"/>
      <c r="E55" s="18"/>
      <c r="F55" s="18"/>
      <c r="G55" s="18"/>
      <c r="H55" s="18"/>
      <c r="I55" s="19"/>
      <c r="J55" s="19"/>
      <c r="K55" s="11"/>
      <c r="L55" s="11"/>
      <c r="M55" s="12"/>
    </row>
    <row r="56" spans="2:13" ht="15">
      <c r="B56" s="10"/>
      <c r="C56" s="2"/>
      <c r="D56" s="2"/>
      <c r="E56" s="18"/>
      <c r="F56" s="18"/>
      <c r="G56" s="18"/>
      <c r="H56" s="18"/>
      <c r="I56" s="19"/>
      <c r="J56" s="19"/>
      <c r="K56" s="11"/>
      <c r="L56" s="11"/>
      <c r="M56" s="12"/>
    </row>
    <row r="57" spans="2:13" ht="15">
      <c r="B57" s="10"/>
      <c r="C57" s="2"/>
      <c r="D57" s="2"/>
      <c r="E57" s="18"/>
      <c r="F57" s="18"/>
      <c r="G57" s="18"/>
      <c r="H57" s="18"/>
      <c r="I57" s="19"/>
      <c r="J57" s="19"/>
      <c r="K57" s="11"/>
      <c r="L57" s="11"/>
      <c r="M57" s="12"/>
    </row>
    <row r="58" spans="2:13" ht="15">
      <c r="B58" s="10"/>
      <c r="C58" s="2"/>
      <c r="D58" s="2"/>
      <c r="E58" s="18"/>
      <c r="F58" s="18"/>
      <c r="G58" s="18"/>
      <c r="H58" s="18"/>
      <c r="I58" s="19"/>
      <c r="J58" s="19"/>
      <c r="K58" s="11"/>
      <c r="L58" s="11"/>
      <c r="M58" s="12"/>
    </row>
    <row r="59" spans="2:13" ht="15">
      <c r="B59" s="10"/>
      <c r="C59" s="2"/>
      <c r="D59" s="2"/>
      <c r="E59" s="18"/>
      <c r="F59" s="18"/>
      <c r="G59" s="18"/>
      <c r="H59" s="18"/>
      <c r="I59" s="19"/>
      <c r="J59" s="19"/>
      <c r="K59" s="11"/>
      <c r="L59" s="11"/>
      <c r="M59" s="12"/>
    </row>
    <row r="60" spans="2:13" ht="15">
      <c r="B60" s="10"/>
      <c r="C60" s="2"/>
      <c r="D60" s="2"/>
      <c r="E60" s="18"/>
      <c r="F60" s="18"/>
      <c r="G60" s="18"/>
      <c r="H60" s="18"/>
      <c r="I60" s="19"/>
      <c r="J60" s="19"/>
      <c r="K60" s="11"/>
      <c r="L60" s="11"/>
      <c r="M60" s="12"/>
    </row>
    <row r="61" spans="2:13" ht="15">
      <c r="B61" s="10"/>
      <c r="C61" s="2"/>
      <c r="D61" s="2"/>
      <c r="E61" s="18"/>
      <c r="F61" s="18"/>
      <c r="G61" s="18"/>
      <c r="H61" s="18"/>
      <c r="I61" s="19"/>
      <c r="J61" s="19"/>
      <c r="K61" s="11"/>
      <c r="L61" s="11"/>
      <c r="M61" s="12"/>
    </row>
    <row r="62" spans="2:13" ht="15">
      <c r="B62" s="10"/>
      <c r="C62" s="2"/>
      <c r="D62" s="2"/>
      <c r="E62" s="18"/>
      <c r="F62" s="18"/>
      <c r="G62" s="18"/>
      <c r="H62" s="18"/>
      <c r="I62" s="19"/>
      <c r="J62" s="19"/>
      <c r="K62" s="11"/>
      <c r="L62" s="11"/>
      <c r="M62" s="12"/>
    </row>
    <row r="63" spans="2:13" ht="15">
      <c r="B63" s="10"/>
      <c r="C63" s="2"/>
      <c r="D63" s="2"/>
      <c r="E63" s="18"/>
      <c r="F63" s="18"/>
      <c r="G63" s="18"/>
      <c r="H63" s="18"/>
      <c r="I63" s="19"/>
      <c r="J63" s="19"/>
      <c r="K63" s="11"/>
      <c r="L63" s="11"/>
      <c r="M63" s="12"/>
    </row>
    <row r="64" spans="2:13" ht="15">
      <c r="B64" s="10"/>
      <c r="C64" s="2"/>
      <c r="D64" s="2"/>
      <c r="E64" s="18"/>
      <c r="F64" s="18"/>
      <c r="G64" s="18"/>
      <c r="H64" s="18"/>
      <c r="I64" s="19"/>
      <c r="J64" s="19"/>
      <c r="K64" s="11"/>
      <c r="L64" s="11"/>
      <c r="M64" s="12"/>
    </row>
    <row r="65" spans="2:13" ht="15">
      <c r="B65" s="10"/>
      <c r="C65" s="2"/>
      <c r="D65" s="2"/>
      <c r="E65" s="18"/>
      <c r="F65" s="18"/>
      <c r="G65" s="18"/>
      <c r="H65" s="18"/>
      <c r="I65" s="19"/>
      <c r="J65" s="19"/>
      <c r="K65" s="11"/>
      <c r="L65" s="11"/>
      <c r="M65" s="12"/>
    </row>
    <row r="66" spans="2:13" ht="15">
      <c r="B66" s="10"/>
      <c r="C66" s="2"/>
      <c r="D66" s="2"/>
      <c r="E66" s="18"/>
      <c r="F66" s="18"/>
      <c r="G66" s="18"/>
      <c r="H66" s="18"/>
      <c r="I66" s="19"/>
      <c r="J66" s="19"/>
      <c r="K66" s="11"/>
      <c r="L66" s="11"/>
      <c r="M66" s="12"/>
    </row>
    <row r="67" spans="2:13" ht="15">
      <c r="B67" s="10"/>
      <c r="C67" s="2"/>
      <c r="D67" s="2"/>
      <c r="E67" s="18"/>
      <c r="F67" s="18"/>
      <c r="G67" s="18"/>
      <c r="H67" s="18"/>
      <c r="I67" s="19"/>
      <c r="J67" s="19"/>
      <c r="K67" s="11"/>
      <c r="L67" s="11"/>
      <c r="M67" s="12"/>
    </row>
    <row r="68" spans="2:13" ht="15">
      <c r="B68" s="10"/>
      <c r="C68" s="2"/>
      <c r="D68" s="2"/>
      <c r="E68" s="18"/>
      <c r="F68" s="18"/>
      <c r="G68" s="18"/>
      <c r="H68" s="18"/>
      <c r="I68" s="19"/>
      <c r="J68" s="19"/>
      <c r="K68" s="11"/>
      <c r="L68" s="11"/>
      <c r="M68" s="12"/>
    </row>
    <row r="69" spans="2:13" ht="15">
      <c r="B69" s="10"/>
      <c r="C69" s="2"/>
      <c r="D69" s="2"/>
      <c r="E69" s="18"/>
      <c r="F69" s="18"/>
      <c r="G69" s="18"/>
      <c r="H69" s="18"/>
      <c r="I69" s="19"/>
      <c r="J69" s="19"/>
      <c r="K69" s="11"/>
      <c r="L69" s="11"/>
      <c r="M69" s="12"/>
    </row>
    <row r="70" spans="2:13" ht="15">
      <c r="B70" s="10"/>
      <c r="C70" s="2"/>
      <c r="D70" s="2"/>
      <c r="E70" s="18"/>
      <c r="F70" s="18"/>
      <c r="G70" s="18"/>
      <c r="H70" s="18"/>
      <c r="I70" s="19"/>
      <c r="J70" s="19"/>
      <c r="K70" s="11"/>
      <c r="L70" s="11"/>
      <c r="M70" s="12"/>
    </row>
    <row r="71" spans="2:13" ht="15">
      <c r="B71" s="10"/>
      <c r="C71" s="2"/>
      <c r="D71" s="2"/>
      <c r="E71" s="18"/>
      <c r="F71" s="18"/>
      <c r="G71" s="18"/>
      <c r="H71" s="18"/>
      <c r="I71" s="19"/>
      <c r="J71" s="19"/>
      <c r="K71" s="11"/>
      <c r="L71" s="11"/>
      <c r="M71" s="12"/>
    </row>
    <row r="72" spans="2:13" ht="15">
      <c r="B72" s="10"/>
      <c r="C72" s="2"/>
      <c r="D72" s="2"/>
      <c r="E72" s="18"/>
      <c r="F72" s="18"/>
      <c r="G72" s="18"/>
      <c r="H72" s="18"/>
      <c r="I72" s="19"/>
      <c r="J72" s="19"/>
      <c r="K72" s="11"/>
      <c r="L72" s="11"/>
      <c r="M72" s="12"/>
    </row>
    <row r="73" spans="2:13" ht="15">
      <c r="B73" s="10"/>
      <c r="C73" s="2"/>
      <c r="D73" s="2"/>
      <c r="E73" s="18"/>
      <c r="F73" s="18"/>
      <c r="G73" s="18"/>
      <c r="H73" s="18"/>
      <c r="I73" s="19"/>
      <c r="J73" s="19"/>
      <c r="K73" s="11"/>
      <c r="L73" s="11"/>
      <c r="M73" s="12"/>
    </row>
    <row r="74" spans="2:13" ht="15">
      <c r="B74" s="10"/>
      <c r="C74" s="2"/>
      <c r="D74" s="2"/>
      <c r="E74" s="18"/>
      <c r="F74" s="18"/>
      <c r="G74" s="18"/>
      <c r="H74" s="18"/>
      <c r="I74" s="19"/>
      <c r="J74" s="19"/>
      <c r="K74" s="11"/>
      <c r="L74" s="11"/>
      <c r="M74" s="12"/>
    </row>
    <row r="75" spans="2:13" ht="15">
      <c r="B75" s="10"/>
      <c r="C75" s="2"/>
      <c r="D75" s="2"/>
      <c r="E75" s="18"/>
      <c r="F75" s="18"/>
      <c r="G75" s="18"/>
      <c r="H75" s="18"/>
      <c r="I75" s="19"/>
      <c r="J75" s="19"/>
      <c r="K75" s="11"/>
      <c r="L75" s="11"/>
      <c r="M75" s="12"/>
    </row>
    <row r="76" spans="2:13" ht="15">
      <c r="B76" s="10"/>
      <c r="C76" s="2"/>
      <c r="D76" s="2"/>
      <c r="E76" s="18"/>
      <c r="F76" s="18"/>
      <c r="G76" s="18"/>
      <c r="H76" s="18"/>
      <c r="I76" s="19"/>
      <c r="J76" s="19"/>
      <c r="K76" s="11"/>
      <c r="L76" s="11"/>
      <c r="M76" s="12"/>
    </row>
    <row r="77" spans="2:13" ht="15">
      <c r="B77" s="10"/>
      <c r="C77" s="2"/>
      <c r="D77" s="2"/>
      <c r="E77" s="18"/>
      <c r="F77" s="18"/>
      <c r="G77" s="18"/>
      <c r="H77" s="18"/>
      <c r="I77" s="19"/>
      <c r="J77" s="19"/>
      <c r="K77" s="11"/>
      <c r="L77" s="11"/>
      <c r="M77" s="12"/>
    </row>
    <row r="78" spans="2:13" ht="15">
      <c r="B78" s="10"/>
      <c r="C78" s="2"/>
      <c r="D78" s="2"/>
      <c r="E78" s="18"/>
      <c r="F78" s="18"/>
      <c r="G78" s="18"/>
      <c r="H78" s="18"/>
      <c r="I78" s="19"/>
      <c r="J78" s="19"/>
      <c r="K78" s="11"/>
      <c r="L78" s="11"/>
      <c r="M78" s="12"/>
    </row>
    <row r="79" spans="2:13" ht="15">
      <c r="B79" s="10"/>
      <c r="C79" s="2"/>
      <c r="D79" s="2"/>
      <c r="E79" s="18"/>
      <c r="F79" s="18"/>
      <c r="G79" s="18"/>
      <c r="H79" s="18"/>
      <c r="I79" s="19"/>
      <c r="J79" s="19"/>
      <c r="K79" s="11"/>
      <c r="L79" s="11"/>
      <c r="M79" s="12"/>
    </row>
    <row r="80" spans="2:13" ht="15">
      <c r="B80" s="10"/>
      <c r="C80" s="2"/>
      <c r="D80" s="2"/>
      <c r="E80" s="18"/>
      <c r="F80" s="18"/>
      <c r="G80" s="18"/>
      <c r="H80" s="18"/>
      <c r="I80" s="19"/>
      <c r="J80" s="19"/>
      <c r="K80" s="11"/>
      <c r="L80" s="11"/>
      <c r="M80" s="12"/>
    </row>
    <row r="81" spans="2:13" ht="15">
      <c r="B81" s="10"/>
      <c r="C81" s="2"/>
      <c r="D81" s="2"/>
      <c r="E81" s="18"/>
      <c r="F81" s="18"/>
      <c r="G81" s="18"/>
      <c r="H81" s="18"/>
      <c r="I81" s="19"/>
      <c r="J81" s="19"/>
      <c r="K81" s="11"/>
      <c r="L81" s="11"/>
      <c r="M81" s="12"/>
    </row>
    <row r="82" spans="2:13" ht="15">
      <c r="B82" s="10"/>
      <c r="C82" s="2"/>
      <c r="D82" s="2"/>
      <c r="E82" s="18"/>
      <c r="F82" s="18"/>
      <c r="G82" s="18"/>
      <c r="H82" s="18"/>
      <c r="I82" s="19"/>
      <c r="J82" s="19"/>
      <c r="K82" s="11"/>
      <c r="L82" s="11"/>
      <c r="M82" s="12"/>
    </row>
    <row r="83" spans="2:13" ht="15">
      <c r="B83" s="10"/>
      <c r="C83" s="2"/>
      <c r="D83" s="2"/>
      <c r="E83" s="18"/>
      <c r="F83" s="18"/>
      <c r="G83" s="18"/>
      <c r="H83" s="18"/>
      <c r="I83" s="19"/>
      <c r="J83" s="19"/>
      <c r="K83" s="11"/>
      <c r="L83" s="11"/>
      <c r="M83" s="12"/>
    </row>
    <row r="84" spans="2:13" ht="15">
      <c r="B84" s="10"/>
      <c r="C84" s="2"/>
      <c r="D84" s="2"/>
      <c r="E84" s="18"/>
      <c r="F84" s="18"/>
      <c r="G84" s="18"/>
      <c r="H84" s="18"/>
      <c r="I84" s="19"/>
      <c r="J84" s="19"/>
      <c r="K84" s="11"/>
      <c r="L84" s="11"/>
      <c r="M84" s="12"/>
    </row>
    <row r="85" spans="2:13" ht="15">
      <c r="B85" s="10"/>
      <c r="C85" s="2"/>
      <c r="D85" s="2"/>
      <c r="E85" s="18"/>
      <c r="F85" s="18"/>
      <c r="G85" s="18"/>
      <c r="H85" s="18"/>
      <c r="I85" s="19"/>
      <c r="J85" s="19"/>
      <c r="K85" s="11"/>
      <c r="L85" s="11"/>
      <c r="M85" s="12"/>
    </row>
    <row r="86" spans="2:13" ht="15">
      <c r="B86" s="10"/>
      <c r="C86" s="19"/>
      <c r="D86" s="19"/>
      <c r="E86" s="19"/>
      <c r="F86" s="19"/>
      <c r="G86" s="19"/>
      <c r="H86" s="19"/>
      <c r="I86" s="19"/>
      <c r="J86" s="19"/>
      <c r="K86" s="11"/>
      <c r="L86" s="11"/>
      <c r="M86" s="12"/>
    </row>
    <row r="87" spans="2:13" ht="15">
      <c r="B87" s="10"/>
      <c r="C87" s="2"/>
      <c r="D87" s="19"/>
      <c r="E87" s="19"/>
      <c r="F87" s="19"/>
      <c r="G87" s="19"/>
      <c r="H87" s="19"/>
      <c r="I87" s="19"/>
      <c r="J87" s="19"/>
      <c r="K87" s="11"/>
      <c r="L87" s="11"/>
      <c r="M87" s="12"/>
    </row>
    <row r="88" spans="2:13" ht="15">
      <c r="B88" s="10"/>
      <c r="C88" s="2"/>
      <c r="D88" s="2"/>
      <c r="E88" s="19"/>
      <c r="F88" s="19"/>
      <c r="G88" s="19"/>
      <c r="H88" s="19"/>
      <c r="I88" s="19"/>
      <c r="J88" s="19"/>
      <c r="K88" s="11"/>
      <c r="L88" s="11"/>
      <c r="M88" s="12"/>
    </row>
    <row r="89" spans="2:13" ht="15.75" thickBot="1">
      <c r="B89" s="13"/>
      <c r="C89" s="14"/>
      <c r="D89" s="14"/>
      <c r="E89" s="14"/>
      <c r="F89" s="14"/>
      <c r="G89" s="14"/>
      <c r="H89" s="14"/>
      <c r="I89" s="14"/>
      <c r="J89" s="14"/>
      <c r="K89" s="14"/>
      <c r="L89" s="14"/>
      <c r="M89" s="15"/>
    </row>
  </sheetData>
  <hyperlinks>
    <hyperlink ref="A2" location="Contents!A1" display="back to contents sheet"/>
    <hyperlink ref="D3" r:id="rId1" display="https://appsso.eurostat.ec.europa.eu/nui/show.do?query=BOOKMARK_DS-1015839_QID_-2325FBFA_UID_-3F171EB0&amp;layout=TIME,C,X,0;NRG_BAL,B,Y,0;GEO,B,Z,0;SIEC,B,Z,1;UNIT,B,Z,2;INDICATORS,C,Z,3;&amp;zSelection=DS-1015839NRG_BAL,GAE;DS-1015839SIEC,TOTAL;DS-1015839GEO,EU"/>
  </hyperlinks>
  <printOptions/>
  <pageMargins left="0.7" right="0.7" top="0.75" bottom="0.75" header="0.3" footer="0.3"/>
  <pageSetup orientation="portrait" paperSize="9"/>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89"/>
  <sheetViews>
    <sheetView workbookViewId="0" topLeftCell="A1"/>
  </sheetViews>
  <sheetFormatPr defaultColWidth="9.140625" defaultRowHeight="15"/>
  <cols>
    <col min="1" max="2" width="2.8515625" style="0" customWidth="1"/>
    <col min="3" max="3" width="22.57421875" style="0" customWidth="1"/>
    <col min="4" max="4" width="111.7109375" style="0" bestFit="1" customWidth="1"/>
    <col min="5" max="7" width="10.140625" style="0" bestFit="1" customWidth="1"/>
    <col min="8" max="12" width="10.140625" style="0" customWidth="1"/>
  </cols>
  <sheetData>
    <row r="1" ht="15">
      <c r="A1" s="6" t="s">
        <v>184</v>
      </c>
    </row>
    <row r="2" ht="15.75" thickBot="1">
      <c r="A2" s="17" t="s">
        <v>183</v>
      </c>
    </row>
    <row r="3" spans="2:12" ht="15">
      <c r="B3" s="7" t="s">
        <v>206</v>
      </c>
      <c r="C3" s="8"/>
      <c r="D3" s="16"/>
      <c r="E3" s="8"/>
      <c r="F3" s="8"/>
      <c r="G3" s="8"/>
      <c r="H3" s="8"/>
      <c r="I3" s="8"/>
      <c r="J3" s="8"/>
      <c r="K3" s="8"/>
      <c r="L3" s="9"/>
    </row>
    <row r="4" spans="2:12" ht="15">
      <c r="B4" s="10"/>
      <c r="C4" s="11"/>
      <c r="D4" s="11"/>
      <c r="E4" s="11"/>
      <c r="F4" s="11"/>
      <c r="G4" s="11"/>
      <c r="H4" s="11"/>
      <c r="I4" s="11"/>
      <c r="J4" s="11"/>
      <c r="K4" s="11"/>
      <c r="L4" s="12"/>
    </row>
    <row r="5" spans="2:12" ht="15">
      <c r="B5" s="10"/>
      <c r="C5" s="2" t="s">
        <v>185</v>
      </c>
      <c r="D5" s="19"/>
      <c r="E5" s="19"/>
      <c r="F5" s="19"/>
      <c r="G5" s="19"/>
      <c r="H5" s="19"/>
      <c r="I5" s="19"/>
      <c r="J5" s="19"/>
      <c r="K5" s="11"/>
      <c r="L5" s="12"/>
    </row>
    <row r="6" spans="2:12" ht="15">
      <c r="B6" s="10"/>
      <c r="C6" s="19"/>
      <c r="D6" s="19"/>
      <c r="E6" s="19"/>
      <c r="F6" s="19"/>
      <c r="G6" s="19"/>
      <c r="H6" s="19"/>
      <c r="I6" s="19"/>
      <c r="J6" s="19"/>
      <c r="K6" s="11"/>
      <c r="L6" s="12"/>
    </row>
    <row r="7" spans="2:12" ht="15">
      <c r="B7" s="10"/>
      <c r="C7" s="2"/>
      <c r="D7" s="3"/>
      <c r="E7" s="19"/>
      <c r="F7" s="19"/>
      <c r="G7" s="19"/>
      <c r="H7" s="19"/>
      <c r="I7" s="19"/>
      <c r="J7" s="19"/>
      <c r="K7" s="11"/>
      <c r="L7" s="12"/>
    </row>
    <row r="8" spans="2:12" ht="15">
      <c r="B8" s="10"/>
      <c r="C8" s="2"/>
      <c r="D8" s="3"/>
      <c r="E8" s="19"/>
      <c r="F8" s="19"/>
      <c r="G8" s="19"/>
      <c r="H8" s="19"/>
      <c r="I8" s="19"/>
      <c r="J8" s="19"/>
      <c r="K8" s="11"/>
      <c r="L8" s="12"/>
    </row>
    <row r="9" spans="2:12" ht="15">
      <c r="B9" s="10"/>
      <c r="C9" s="2"/>
      <c r="D9" s="2"/>
      <c r="E9" s="19"/>
      <c r="F9" s="19"/>
      <c r="G9" s="19"/>
      <c r="H9" s="19"/>
      <c r="I9" s="19"/>
      <c r="J9" s="19"/>
      <c r="K9" s="11"/>
      <c r="L9" s="12"/>
    </row>
    <row r="10" spans="2:12" ht="15">
      <c r="B10" s="10"/>
      <c r="C10" s="19"/>
      <c r="D10" s="19"/>
      <c r="E10" s="19"/>
      <c r="F10" s="19"/>
      <c r="G10" s="19"/>
      <c r="H10" s="19"/>
      <c r="I10" s="19"/>
      <c r="J10" s="19"/>
      <c r="K10" s="11"/>
      <c r="L10" s="12"/>
    </row>
    <row r="11" spans="2:12" ht="15">
      <c r="B11" s="10"/>
      <c r="C11" s="2"/>
      <c r="D11" s="2"/>
      <c r="E11" s="19"/>
      <c r="F11" s="19"/>
      <c r="G11" s="19"/>
      <c r="H11" s="19"/>
      <c r="I11" s="19"/>
      <c r="J11" s="19"/>
      <c r="K11" s="11"/>
      <c r="L11" s="12"/>
    </row>
    <row r="12" spans="2:12" ht="15">
      <c r="B12" s="10"/>
      <c r="C12" s="2"/>
      <c r="D12" s="2"/>
      <c r="E12" s="19"/>
      <c r="F12" s="19"/>
      <c r="G12" s="19"/>
      <c r="H12" s="19"/>
      <c r="I12" s="19"/>
      <c r="J12" s="19"/>
      <c r="K12" s="11"/>
      <c r="L12" s="12"/>
    </row>
    <row r="13" spans="2:12" ht="15">
      <c r="B13" s="10"/>
      <c r="C13" s="2"/>
      <c r="D13" s="2"/>
      <c r="E13" s="19"/>
      <c r="F13" s="19"/>
      <c r="G13" s="19"/>
      <c r="H13" s="19"/>
      <c r="I13" s="19"/>
      <c r="J13" s="19"/>
      <c r="K13" s="11"/>
      <c r="L13" s="12"/>
    </row>
    <row r="14" spans="2:12" ht="15">
      <c r="B14" s="10"/>
      <c r="C14" s="19"/>
      <c r="D14" s="19"/>
      <c r="E14" s="19"/>
      <c r="F14" s="19"/>
      <c r="G14" s="19"/>
      <c r="H14" s="19"/>
      <c r="I14" s="19"/>
      <c r="J14" s="19"/>
      <c r="K14" s="11"/>
      <c r="L14" s="12"/>
    </row>
    <row r="15" spans="2:12" ht="15">
      <c r="B15" s="10"/>
      <c r="C15" s="2"/>
      <c r="D15" s="2"/>
      <c r="E15" s="2"/>
      <c r="F15" s="2"/>
      <c r="G15" s="2"/>
      <c r="H15" s="2"/>
      <c r="I15" s="19"/>
      <c r="J15" s="19"/>
      <c r="K15" s="11"/>
      <c r="L15" s="12"/>
    </row>
    <row r="16" spans="2:12" ht="15">
      <c r="B16" s="10"/>
      <c r="C16" s="2"/>
      <c r="D16" s="2"/>
      <c r="E16" s="18"/>
      <c r="F16" s="18"/>
      <c r="G16" s="18"/>
      <c r="H16" s="18"/>
      <c r="I16" s="19"/>
      <c r="J16" s="19"/>
      <c r="K16" s="11"/>
      <c r="L16" s="12"/>
    </row>
    <row r="17" spans="2:12" ht="15">
      <c r="B17" s="10"/>
      <c r="C17" s="2"/>
      <c r="D17" s="2"/>
      <c r="E17" s="18"/>
      <c r="F17" s="18"/>
      <c r="G17" s="18"/>
      <c r="H17" s="18"/>
      <c r="I17" s="19"/>
      <c r="J17" s="19"/>
      <c r="K17" s="11"/>
      <c r="L17" s="12"/>
    </row>
    <row r="18" spans="2:12" ht="15">
      <c r="B18" s="10"/>
      <c r="C18" s="2"/>
      <c r="D18" s="2"/>
      <c r="E18" s="18"/>
      <c r="F18" s="18"/>
      <c r="G18" s="18"/>
      <c r="H18" s="18"/>
      <c r="I18" s="19"/>
      <c r="J18" s="19"/>
      <c r="K18" s="11"/>
      <c r="L18" s="12"/>
    </row>
    <row r="19" spans="2:12" ht="15">
      <c r="B19" s="10"/>
      <c r="C19" s="2"/>
      <c r="D19" s="2"/>
      <c r="E19" s="18"/>
      <c r="F19" s="18"/>
      <c r="G19" s="18"/>
      <c r="H19" s="18"/>
      <c r="I19" s="19"/>
      <c r="J19" s="19"/>
      <c r="K19" s="11"/>
      <c r="L19" s="12"/>
    </row>
    <row r="20" spans="2:12" ht="15">
      <c r="B20" s="10"/>
      <c r="C20" s="2"/>
      <c r="D20" s="2"/>
      <c r="E20" s="18"/>
      <c r="F20" s="18"/>
      <c r="G20" s="18"/>
      <c r="H20" s="18"/>
      <c r="I20" s="19"/>
      <c r="J20" s="19"/>
      <c r="K20" s="11"/>
      <c r="L20" s="12"/>
    </row>
    <row r="21" spans="2:12" ht="15">
      <c r="B21" s="10"/>
      <c r="C21" s="2"/>
      <c r="D21" s="2"/>
      <c r="E21" s="18"/>
      <c r="F21" s="18"/>
      <c r="G21" s="18"/>
      <c r="H21" s="18"/>
      <c r="I21" s="19"/>
      <c r="J21" s="19"/>
      <c r="K21" s="11"/>
      <c r="L21" s="12"/>
    </row>
    <row r="22" spans="2:12" ht="15">
      <c r="B22" s="10"/>
      <c r="C22" s="2"/>
      <c r="D22" s="2"/>
      <c r="E22" s="18"/>
      <c r="F22" s="18"/>
      <c r="G22" s="18"/>
      <c r="H22" s="18"/>
      <c r="I22" s="19"/>
      <c r="J22" s="19"/>
      <c r="K22" s="11"/>
      <c r="L22" s="12"/>
    </row>
    <row r="23" spans="2:12" ht="15">
      <c r="B23" s="10"/>
      <c r="C23" s="2"/>
      <c r="D23" s="2"/>
      <c r="E23" s="18"/>
      <c r="F23" s="18"/>
      <c r="G23" s="18"/>
      <c r="H23" s="18"/>
      <c r="I23" s="19"/>
      <c r="J23" s="19"/>
      <c r="K23" s="11"/>
      <c r="L23" s="12"/>
    </row>
    <row r="24" spans="2:12" ht="15">
      <c r="B24" s="10"/>
      <c r="C24" s="2"/>
      <c r="D24" s="2"/>
      <c r="E24" s="18"/>
      <c r="F24" s="18"/>
      <c r="G24" s="18"/>
      <c r="H24" s="18"/>
      <c r="I24" s="19"/>
      <c r="J24" s="19"/>
      <c r="K24" s="11"/>
      <c r="L24" s="12"/>
    </row>
    <row r="25" spans="2:12" ht="15">
      <c r="B25" s="10"/>
      <c r="C25" s="2"/>
      <c r="D25" s="2"/>
      <c r="E25" s="18"/>
      <c r="F25" s="18"/>
      <c r="G25" s="18"/>
      <c r="H25" s="18"/>
      <c r="I25" s="19"/>
      <c r="J25" s="19"/>
      <c r="K25" s="11"/>
      <c r="L25" s="12"/>
    </row>
    <row r="26" spans="2:12" ht="15">
      <c r="B26" s="10"/>
      <c r="C26" s="2"/>
      <c r="D26" s="2"/>
      <c r="E26" s="18"/>
      <c r="F26" s="18"/>
      <c r="G26" s="18"/>
      <c r="H26" s="18"/>
      <c r="I26" s="19"/>
      <c r="J26" s="19"/>
      <c r="K26" s="11"/>
      <c r="L26" s="12"/>
    </row>
    <row r="27" spans="2:12" ht="15">
      <c r="B27" s="10"/>
      <c r="C27" s="2"/>
      <c r="D27" s="2"/>
      <c r="E27" s="18"/>
      <c r="F27" s="18"/>
      <c r="G27" s="18"/>
      <c r="H27" s="18"/>
      <c r="I27" s="19"/>
      <c r="J27" s="19"/>
      <c r="K27" s="11"/>
      <c r="L27" s="12"/>
    </row>
    <row r="28" spans="2:12" ht="15">
      <c r="B28" s="10"/>
      <c r="C28" s="2"/>
      <c r="D28" s="2"/>
      <c r="E28" s="18"/>
      <c r="F28" s="18"/>
      <c r="G28" s="18"/>
      <c r="H28" s="18"/>
      <c r="I28" s="19"/>
      <c r="J28" s="19"/>
      <c r="K28" s="11"/>
      <c r="L28" s="12"/>
    </row>
    <row r="29" spans="2:12" ht="15">
      <c r="B29" s="10"/>
      <c r="C29" s="2"/>
      <c r="D29" s="2"/>
      <c r="E29" s="18"/>
      <c r="F29" s="18"/>
      <c r="G29" s="18"/>
      <c r="H29" s="18"/>
      <c r="I29" s="19"/>
      <c r="J29" s="19"/>
      <c r="K29" s="11"/>
      <c r="L29" s="12"/>
    </row>
    <row r="30" spans="2:12" ht="15">
      <c r="B30" s="10"/>
      <c r="C30" s="2"/>
      <c r="D30" s="2"/>
      <c r="E30" s="18"/>
      <c r="F30" s="18"/>
      <c r="G30" s="18"/>
      <c r="H30" s="18"/>
      <c r="I30" s="19"/>
      <c r="J30" s="19"/>
      <c r="K30" s="11"/>
      <c r="L30" s="12"/>
    </row>
    <row r="31" spans="2:12" ht="15">
      <c r="B31" s="10"/>
      <c r="C31" s="2"/>
      <c r="D31" s="2"/>
      <c r="E31" s="18"/>
      <c r="F31" s="18"/>
      <c r="G31" s="18"/>
      <c r="H31" s="18"/>
      <c r="I31" s="19"/>
      <c r="J31" s="19"/>
      <c r="K31" s="11"/>
      <c r="L31" s="12"/>
    </row>
    <row r="32" spans="2:12" ht="15">
      <c r="B32" s="10"/>
      <c r="C32" s="2"/>
      <c r="D32" s="2"/>
      <c r="E32" s="18"/>
      <c r="F32" s="18"/>
      <c r="G32" s="18"/>
      <c r="H32" s="18"/>
      <c r="I32" s="19"/>
      <c r="J32" s="19"/>
      <c r="K32" s="11"/>
      <c r="L32" s="12"/>
    </row>
    <row r="33" spans="2:12" ht="15">
      <c r="B33" s="10"/>
      <c r="C33" s="2"/>
      <c r="D33" s="2"/>
      <c r="E33" s="18"/>
      <c r="F33" s="18"/>
      <c r="G33" s="18"/>
      <c r="H33" s="18"/>
      <c r="I33" s="19"/>
      <c r="J33" s="19"/>
      <c r="K33" s="11"/>
      <c r="L33" s="12"/>
    </row>
    <row r="34" spans="2:12" ht="15">
      <c r="B34" s="10"/>
      <c r="C34" s="2"/>
      <c r="D34" s="2"/>
      <c r="E34" s="18"/>
      <c r="F34" s="18"/>
      <c r="G34" s="18"/>
      <c r="H34" s="18"/>
      <c r="I34" s="19"/>
      <c r="J34" s="19"/>
      <c r="K34" s="11"/>
      <c r="L34" s="12"/>
    </row>
    <row r="35" spans="2:12" ht="15">
      <c r="B35" s="10"/>
      <c r="C35" s="2"/>
      <c r="D35" s="2"/>
      <c r="E35" s="18"/>
      <c r="F35" s="18"/>
      <c r="G35" s="18"/>
      <c r="H35" s="18"/>
      <c r="I35" s="19"/>
      <c r="J35" s="19"/>
      <c r="K35" s="11"/>
      <c r="L35" s="12"/>
    </row>
    <row r="36" spans="2:12" ht="15">
      <c r="B36" s="10"/>
      <c r="C36" s="2"/>
      <c r="D36" s="2"/>
      <c r="E36" s="18"/>
      <c r="F36" s="18"/>
      <c r="G36" s="18"/>
      <c r="H36" s="18"/>
      <c r="I36" s="19"/>
      <c r="J36" s="19"/>
      <c r="K36" s="11"/>
      <c r="L36" s="12"/>
    </row>
    <row r="37" spans="2:12" ht="15">
      <c r="B37" s="10"/>
      <c r="C37" s="2"/>
      <c r="D37" s="2"/>
      <c r="E37" s="18"/>
      <c r="F37" s="18"/>
      <c r="G37" s="18"/>
      <c r="H37" s="18"/>
      <c r="I37" s="19"/>
      <c r="J37" s="19"/>
      <c r="K37" s="11"/>
      <c r="L37" s="12"/>
    </row>
    <row r="38" spans="2:12" ht="15">
      <c r="B38" s="10"/>
      <c r="C38" s="2"/>
      <c r="D38" s="2"/>
      <c r="E38" s="18"/>
      <c r="F38" s="18"/>
      <c r="G38" s="18"/>
      <c r="H38" s="18"/>
      <c r="I38" s="19"/>
      <c r="J38" s="19"/>
      <c r="K38" s="11"/>
      <c r="L38" s="12"/>
    </row>
    <row r="39" spans="2:12" ht="15">
      <c r="B39" s="10"/>
      <c r="C39" s="2"/>
      <c r="D39" s="2"/>
      <c r="E39" s="18"/>
      <c r="F39" s="18"/>
      <c r="G39" s="18"/>
      <c r="H39" s="18"/>
      <c r="I39" s="19"/>
      <c r="J39" s="19"/>
      <c r="K39" s="11"/>
      <c r="L39" s="12"/>
    </row>
    <row r="40" spans="2:12" ht="15">
      <c r="B40" s="10"/>
      <c r="C40" s="2"/>
      <c r="D40" s="2"/>
      <c r="E40" s="18"/>
      <c r="F40" s="18"/>
      <c r="G40" s="18"/>
      <c r="H40" s="18"/>
      <c r="I40" s="19"/>
      <c r="J40" s="19"/>
      <c r="K40" s="11"/>
      <c r="L40" s="12"/>
    </row>
    <row r="41" spans="2:12" ht="15">
      <c r="B41" s="10"/>
      <c r="C41" s="2"/>
      <c r="D41" s="2"/>
      <c r="E41" s="18"/>
      <c r="F41" s="18"/>
      <c r="G41" s="18"/>
      <c r="H41" s="18"/>
      <c r="I41" s="19"/>
      <c r="J41" s="19"/>
      <c r="K41" s="11"/>
      <c r="L41" s="12"/>
    </row>
    <row r="42" spans="2:12" ht="15">
      <c r="B42" s="10"/>
      <c r="C42" s="2"/>
      <c r="D42" s="2"/>
      <c r="E42" s="18"/>
      <c r="F42" s="18"/>
      <c r="G42" s="18"/>
      <c r="H42" s="18"/>
      <c r="I42" s="19"/>
      <c r="J42" s="19"/>
      <c r="K42" s="11"/>
      <c r="L42" s="12"/>
    </row>
    <row r="43" spans="2:12" ht="15">
      <c r="B43" s="10"/>
      <c r="C43" s="2"/>
      <c r="D43" s="2"/>
      <c r="E43" s="18"/>
      <c r="F43" s="18"/>
      <c r="G43" s="18"/>
      <c r="H43" s="18"/>
      <c r="I43" s="19"/>
      <c r="J43" s="19"/>
      <c r="K43" s="11"/>
      <c r="L43" s="12"/>
    </row>
    <row r="44" spans="2:12" ht="15">
      <c r="B44" s="10"/>
      <c r="C44" s="2"/>
      <c r="D44" s="2"/>
      <c r="E44" s="18"/>
      <c r="F44" s="18"/>
      <c r="G44" s="18"/>
      <c r="H44" s="18"/>
      <c r="I44" s="19"/>
      <c r="J44" s="19"/>
      <c r="K44" s="11"/>
      <c r="L44" s="12"/>
    </row>
    <row r="45" spans="2:12" ht="15">
      <c r="B45" s="10"/>
      <c r="C45" s="2"/>
      <c r="D45" s="2"/>
      <c r="E45" s="18"/>
      <c r="F45" s="18"/>
      <c r="G45" s="18"/>
      <c r="H45" s="18"/>
      <c r="I45" s="19"/>
      <c r="J45" s="19"/>
      <c r="K45" s="11"/>
      <c r="L45" s="12"/>
    </row>
    <row r="46" spans="2:12" ht="15">
      <c r="B46" s="10"/>
      <c r="C46" s="2"/>
      <c r="D46" s="2"/>
      <c r="E46" s="18"/>
      <c r="F46" s="18"/>
      <c r="G46" s="18"/>
      <c r="H46" s="18"/>
      <c r="I46" s="19"/>
      <c r="J46" s="19"/>
      <c r="K46" s="11"/>
      <c r="L46" s="12"/>
    </row>
    <row r="47" spans="2:12" ht="15">
      <c r="B47" s="10"/>
      <c r="C47" s="2"/>
      <c r="D47" s="2"/>
      <c r="E47" s="18"/>
      <c r="F47" s="18"/>
      <c r="G47" s="18"/>
      <c r="H47" s="18"/>
      <c r="I47" s="19"/>
      <c r="J47" s="19"/>
      <c r="K47" s="11"/>
      <c r="L47" s="12"/>
    </row>
    <row r="48" spans="2:12" ht="15">
      <c r="B48" s="10"/>
      <c r="C48" s="2"/>
      <c r="D48" s="2"/>
      <c r="E48" s="18"/>
      <c r="F48" s="18"/>
      <c r="G48" s="18"/>
      <c r="H48" s="18"/>
      <c r="I48" s="19"/>
      <c r="J48" s="19"/>
      <c r="K48" s="11"/>
      <c r="L48" s="12"/>
    </row>
    <row r="49" spans="2:12" ht="15">
      <c r="B49" s="10"/>
      <c r="C49" s="2"/>
      <c r="D49" s="2"/>
      <c r="E49" s="18"/>
      <c r="F49" s="18"/>
      <c r="G49" s="18"/>
      <c r="H49" s="18"/>
      <c r="I49" s="19"/>
      <c r="J49" s="19"/>
      <c r="K49" s="11"/>
      <c r="L49" s="12"/>
    </row>
    <row r="50" spans="2:12" ht="15">
      <c r="B50" s="10"/>
      <c r="C50" s="2"/>
      <c r="D50" s="2"/>
      <c r="E50" s="18"/>
      <c r="F50" s="18"/>
      <c r="G50" s="18"/>
      <c r="H50" s="18"/>
      <c r="I50" s="19"/>
      <c r="J50" s="19"/>
      <c r="K50" s="11"/>
      <c r="L50" s="12"/>
    </row>
    <row r="51" spans="2:12" ht="15">
      <c r="B51" s="10"/>
      <c r="C51" s="2"/>
      <c r="D51" s="2"/>
      <c r="E51" s="18"/>
      <c r="F51" s="18"/>
      <c r="G51" s="18"/>
      <c r="H51" s="18"/>
      <c r="I51" s="19"/>
      <c r="J51" s="19"/>
      <c r="K51" s="11"/>
      <c r="L51" s="12"/>
    </row>
    <row r="52" spans="2:12" ht="15">
      <c r="B52" s="10"/>
      <c r="C52" s="2"/>
      <c r="D52" s="2"/>
      <c r="E52" s="18"/>
      <c r="F52" s="18"/>
      <c r="G52" s="18"/>
      <c r="H52" s="18"/>
      <c r="I52" s="19"/>
      <c r="J52" s="19"/>
      <c r="K52" s="11"/>
      <c r="L52" s="12"/>
    </row>
    <row r="53" spans="2:12" ht="15">
      <c r="B53" s="10"/>
      <c r="C53" s="2"/>
      <c r="D53" s="2"/>
      <c r="E53" s="18"/>
      <c r="F53" s="18"/>
      <c r="G53" s="18"/>
      <c r="H53" s="18"/>
      <c r="I53" s="19"/>
      <c r="J53" s="19"/>
      <c r="K53" s="11"/>
      <c r="L53" s="12"/>
    </row>
    <row r="54" spans="2:12" ht="15">
      <c r="B54" s="10"/>
      <c r="C54" s="2"/>
      <c r="D54" s="2"/>
      <c r="E54" s="18"/>
      <c r="F54" s="18"/>
      <c r="G54" s="18"/>
      <c r="H54" s="18"/>
      <c r="I54" s="19"/>
      <c r="J54" s="19"/>
      <c r="K54" s="11"/>
      <c r="L54" s="12"/>
    </row>
    <row r="55" spans="2:12" ht="15">
      <c r="B55" s="10"/>
      <c r="C55" s="2"/>
      <c r="D55" s="2"/>
      <c r="E55" s="18"/>
      <c r="F55" s="18"/>
      <c r="G55" s="18"/>
      <c r="H55" s="18"/>
      <c r="I55" s="19"/>
      <c r="J55" s="19"/>
      <c r="K55" s="11"/>
      <c r="L55" s="12"/>
    </row>
    <row r="56" spans="2:12" ht="15">
      <c r="B56" s="10"/>
      <c r="C56" s="2"/>
      <c r="D56" s="2"/>
      <c r="E56" s="18"/>
      <c r="F56" s="18"/>
      <c r="G56" s="18"/>
      <c r="H56" s="18"/>
      <c r="I56" s="19"/>
      <c r="J56" s="19"/>
      <c r="K56" s="11"/>
      <c r="L56" s="12"/>
    </row>
    <row r="57" spans="2:12" ht="15">
      <c r="B57" s="10"/>
      <c r="C57" s="2"/>
      <c r="D57" s="2"/>
      <c r="E57" s="18"/>
      <c r="F57" s="18"/>
      <c r="G57" s="18"/>
      <c r="H57" s="18"/>
      <c r="I57" s="19"/>
      <c r="J57" s="19"/>
      <c r="K57" s="11"/>
      <c r="L57" s="12"/>
    </row>
    <row r="58" spans="2:12" ht="15">
      <c r="B58" s="10"/>
      <c r="C58" s="2"/>
      <c r="D58" s="2"/>
      <c r="E58" s="18"/>
      <c r="F58" s="18"/>
      <c r="G58" s="18"/>
      <c r="H58" s="18"/>
      <c r="I58" s="19"/>
      <c r="J58" s="19"/>
      <c r="K58" s="11"/>
      <c r="L58" s="12"/>
    </row>
    <row r="59" spans="2:12" ht="15">
      <c r="B59" s="10"/>
      <c r="C59" s="2"/>
      <c r="D59" s="2"/>
      <c r="E59" s="18"/>
      <c r="F59" s="18"/>
      <c r="G59" s="18"/>
      <c r="H59" s="18"/>
      <c r="I59" s="19"/>
      <c r="J59" s="19"/>
      <c r="K59" s="11"/>
      <c r="L59" s="12"/>
    </row>
    <row r="60" spans="2:12" ht="15">
      <c r="B60" s="10"/>
      <c r="C60" s="2"/>
      <c r="D60" s="2"/>
      <c r="E60" s="18"/>
      <c r="F60" s="18"/>
      <c r="G60" s="18"/>
      <c r="H60" s="18"/>
      <c r="I60" s="19"/>
      <c r="J60" s="19"/>
      <c r="K60" s="11"/>
      <c r="L60" s="12"/>
    </row>
    <row r="61" spans="2:12" ht="15">
      <c r="B61" s="10"/>
      <c r="C61" s="2"/>
      <c r="D61" s="2"/>
      <c r="E61" s="18"/>
      <c r="F61" s="18"/>
      <c r="G61" s="18"/>
      <c r="H61" s="18"/>
      <c r="I61" s="19"/>
      <c r="J61" s="19"/>
      <c r="K61" s="11"/>
      <c r="L61" s="12"/>
    </row>
    <row r="62" spans="2:12" ht="15">
      <c r="B62" s="10"/>
      <c r="C62" s="2"/>
      <c r="D62" s="2"/>
      <c r="E62" s="18"/>
      <c r="F62" s="18"/>
      <c r="G62" s="18"/>
      <c r="H62" s="18"/>
      <c r="I62" s="19"/>
      <c r="J62" s="19"/>
      <c r="K62" s="11"/>
      <c r="L62" s="12"/>
    </row>
    <row r="63" spans="2:12" ht="15">
      <c r="B63" s="10"/>
      <c r="C63" s="2"/>
      <c r="D63" s="2"/>
      <c r="E63" s="18"/>
      <c r="F63" s="18"/>
      <c r="G63" s="18"/>
      <c r="H63" s="18"/>
      <c r="I63" s="19"/>
      <c r="J63" s="19"/>
      <c r="K63" s="11"/>
      <c r="L63" s="12"/>
    </row>
    <row r="64" spans="2:12" ht="15">
      <c r="B64" s="10"/>
      <c r="C64" s="2"/>
      <c r="D64" s="2"/>
      <c r="E64" s="18"/>
      <c r="F64" s="18"/>
      <c r="G64" s="18"/>
      <c r="H64" s="18"/>
      <c r="I64" s="19"/>
      <c r="J64" s="19"/>
      <c r="K64" s="11"/>
      <c r="L64" s="12"/>
    </row>
    <row r="65" spans="2:12" ht="15">
      <c r="B65" s="10"/>
      <c r="C65" s="2"/>
      <c r="D65" s="2"/>
      <c r="E65" s="18"/>
      <c r="F65" s="18"/>
      <c r="G65" s="18"/>
      <c r="H65" s="18"/>
      <c r="I65" s="19"/>
      <c r="J65" s="19"/>
      <c r="K65" s="11"/>
      <c r="L65" s="12"/>
    </row>
    <row r="66" spans="2:12" ht="15">
      <c r="B66" s="10"/>
      <c r="C66" s="2"/>
      <c r="D66" s="2"/>
      <c r="E66" s="18"/>
      <c r="F66" s="18"/>
      <c r="G66" s="18"/>
      <c r="H66" s="18"/>
      <c r="I66" s="19"/>
      <c r="J66" s="19"/>
      <c r="K66" s="11"/>
      <c r="L66" s="12"/>
    </row>
    <row r="67" spans="2:12" ht="15">
      <c r="B67" s="10"/>
      <c r="C67" s="2"/>
      <c r="D67" s="2"/>
      <c r="E67" s="18"/>
      <c r="F67" s="18"/>
      <c r="G67" s="18"/>
      <c r="H67" s="18"/>
      <c r="I67" s="19"/>
      <c r="J67" s="19"/>
      <c r="K67" s="11"/>
      <c r="L67" s="12"/>
    </row>
    <row r="68" spans="2:12" ht="15">
      <c r="B68" s="10"/>
      <c r="C68" s="2"/>
      <c r="D68" s="2"/>
      <c r="E68" s="18"/>
      <c r="F68" s="18"/>
      <c r="G68" s="18"/>
      <c r="H68" s="18"/>
      <c r="I68" s="19"/>
      <c r="J68" s="19"/>
      <c r="K68" s="11"/>
      <c r="L68" s="12"/>
    </row>
    <row r="69" spans="2:12" ht="15">
      <c r="B69" s="10"/>
      <c r="C69" s="2"/>
      <c r="D69" s="2"/>
      <c r="E69" s="18"/>
      <c r="F69" s="18"/>
      <c r="G69" s="18"/>
      <c r="H69" s="18"/>
      <c r="I69" s="19"/>
      <c r="J69" s="19"/>
      <c r="K69" s="11"/>
      <c r="L69" s="12"/>
    </row>
    <row r="70" spans="2:12" ht="15">
      <c r="B70" s="10"/>
      <c r="C70" s="2"/>
      <c r="D70" s="2"/>
      <c r="E70" s="18"/>
      <c r="F70" s="18"/>
      <c r="G70" s="18"/>
      <c r="H70" s="18"/>
      <c r="I70" s="19"/>
      <c r="J70" s="19"/>
      <c r="K70" s="11"/>
      <c r="L70" s="12"/>
    </row>
    <row r="71" spans="2:12" ht="15">
      <c r="B71" s="10"/>
      <c r="C71" s="2"/>
      <c r="D71" s="2"/>
      <c r="E71" s="18"/>
      <c r="F71" s="18"/>
      <c r="G71" s="18"/>
      <c r="H71" s="18"/>
      <c r="I71" s="19"/>
      <c r="J71" s="19"/>
      <c r="K71" s="11"/>
      <c r="L71" s="12"/>
    </row>
    <row r="72" spans="2:12" ht="15">
      <c r="B72" s="10"/>
      <c r="C72" s="2"/>
      <c r="D72" s="2"/>
      <c r="E72" s="18"/>
      <c r="F72" s="18"/>
      <c r="G72" s="18"/>
      <c r="H72" s="18"/>
      <c r="I72" s="19"/>
      <c r="J72" s="19"/>
      <c r="K72" s="11"/>
      <c r="L72" s="12"/>
    </row>
    <row r="73" spans="2:12" ht="15">
      <c r="B73" s="10"/>
      <c r="C73" s="2"/>
      <c r="D73" s="2"/>
      <c r="E73" s="18"/>
      <c r="F73" s="18"/>
      <c r="G73" s="18"/>
      <c r="H73" s="18"/>
      <c r="I73" s="19"/>
      <c r="J73" s="19"/>
      <c r="K73" s="11"/>
      <c r="L73" s="12"/>
    </row>
    <row r="74" spans="2:12" ht="15">
      <c r="B74" s="10"/>
      <c r="C74" s="2"/>
      <c r="D74" s="2"/>
      <c r="E74" s="18"/>
      <c r="F74" s="18"/>
      <c r="G74" s="18"/>
      <c r="H74" s="18"/>
      <c r="I74" s="19"/>
      <c r="J74" s="19"/>
      <c r="K74" s="11"/>
      <c r="L74" s="12"/>
    </row>
    <row r="75" spans="2:12" ht="15">
      <c r="B75" s="10"/>
      <c r="C75" s="2"/>
      <c r="D75" s="2"/>
      <c r="E75" s="18"/>
      <c r="F75" s="18"/>
      <c r="G75" s="18"/>
      <c r="H75" s="18"/>
      <c r="I75" s="19"/>
      <c r="J75" s="19"/>
      <c r="K75" s="11"/>
      <c r="L75" s="12"/>
    </row>
    <row r="76" spans="2:12" ht="15">
      <c r="B76" s="10"/>
      <c r="C76" s="2"/>
      <c r="D76" s="2"/>
      <c r="E76" s="18"/>
      <c r="F76" s="18"/>
      <c r="G76" s="18"/>
      <c r="H76" s="18"/>
      <c r="I76" s="19"/>
      <c r="J76" s="19"/>
      <c r="K76" s="11"/>
      <c r="L76" s="12"/>
    </row>
    <row r="77" spans="2:12" ht="15">
      <c r="B77" s="10"/>
      <c r="C77" s="2"/>
      <c r="D77" s="2"/>
      <c r="E77" s="18"/>
      <c r="F77" s="18"/>
      <c r="G77" s="18"/>
      <c r="H77" s="18"/>
      <c r="I77" s="19"/>
      <c r="J77" s="19"/>
      <c r="K77" s="11"/>
      <c r="L77" s="12"/>
    </row>
    <row r="78" spans="2:12" ht="15">
      <c r="B78" s="10"/>
      <c r="C78" s="2"/>
      <c r="D78" s="2"/>
      <c r="E78" s="18"/>
      <c r="F78" s="18"/>
      <c r="G78" s="18"/>
      <c r="H78" s="18"/>
      <c r="I78" s="19"/>
      <c r="J78" s="19"/>
      <c r="K78" s="11"/>
      <c r="L78" s="12"/>
    </row>
    <row r="79" spans="2:12" ht="15">
      <c r="B79" s="10"/>
      <c r="C79" s="2"/>
      <c r="D79" s="2"/>
      <c r="E79" s="18"/>
      <c r="F79" s="18"/>
      <c r="G79" s="18"/>
      <c r="H79" s="18"/>
      <c r="I79" s="19"/>
      <c r="J79" s="19"/>
      <c r="K79" s="11"/>
      <c r="L79" s="12"/>
    </row>
    <row r="80" spans="2:12" ht="15">
      <c r="B80" s="10"/>
      <c r="C80" s="2"/>
      <c r="D80" s="2"/>
      <c r="E80" s="18"/>
      <c r="F80" s="18"/>
      <c r="G80" s="18"/>
      <c r="H80" s="18"/>
      <c r="I80" s="19"/>
      <c r="J80" s="19"/>
      <c r="K80" s="11"/>
      <c r="L80" s="12"/>
    </row>
    <row r="81" spans="2:12" ht="15">
      <c r="B81" s="10"/>
      <c r="C81" s="2"/>
      <c r="D81" s="2"/>
      <c r="E81" s="18"/>
      <c r="F81" s="18"/>
      <c r="G81" s="18"/>
      <c r="H81" s="18"/>
      <c r="I81" s="19"/>
      <c r="J81" s="19"/>
      <c r="K81" s="11"/>
      <c r="L81" s="12"/>
    </row>
    <row r="82" spans="2:12" ht="15">
      <c r="B82" s="10"/>
      <c r="C82" s="2"/>
      <c r="D82" s="2"/>
      <c r="E82" s="18"/>
      <c r="F82" s="18"/>
      <c r="G82" s="18"/>
      <c r="H82" s="18"/>
      <c r="I82" s="19"/>
      <c r="J82" s="19"/>
      <c r="K82" s="11"/>
      <c r="L82" s="12"/>
    </row>
    <row r="83" spans="2:12" ht="15">
      <c r="B83" s="10"/>
      <c r="C83" s="2"/>
      <c r="D83" s="2"/>
      <c r="E83" s="18"/>
      <c r="F83" s="18"/>
      <c r="G83" s="18"/>
      <c r="H83" s="18"/>
      <c r="I83" s="19"/>
      <c r="J83" s="19"/>
      <c r="K83" s="11"/>
      <c r="L83" s="12"/>
    </row>
    <row r="84" spans="2:12" ht="15">
      <c r="B84" s="10"/>
      <c r="C84" s="2"/>
      <c r="D84" s="2"/>
      <c r="E84" s="18"/>
      <c r="F84" s="18"/>
      <c r="G84" s="18"/>
      <c r="H84" s="18"/>
      <c r="I84" s="19"/>
      <c r="J84" s="19"/>
      <c r="K84" s="11"/>
      <c r="L84" s="12"/>
    </row>
    <row r="85" spans="2:12" ht="15">
      <c r="B85" s="10"/>
      <c r="C85" s="2"/>
      <c r="D85" s="2"/>
      <c r="E85" s="18"/>
      <c r="F85" s="18"/>
      <c r="G85" s="18"/>
      <c r="H85" s="18"/>
      <c r="I85" s="19"/>
      <c r="J85" s="19"/>
      <c r="K85" s="11"/>
      <c r="L85" s="12"/>
    </row>
    <row r="86" spans="2:12" ht="15">
      <c r="B86" s="10"/>
      <c r="C86" s="19"/>
      <c r="D86" s="19"/>
      <c r="E86" s="19"/>
      <c r="F86" s="19"/>
      <c r="G86" s="19"/>
      <c r="H86" s="19"/>
      <c r="I86" s="19"/>
      <c r="J86" s="19"/>
      <c r="K86" s="11"/>
      <c r="L86" s="12"/>
    </row>
    <row r="87" spans="2:12" ht="15">
      <c r="B87" s="10"/>
      <c r="C87" s="2"/>
      <c r="D87" s="19"/>
      <c r="E87" s="19"/>
      <c r="F87" s="19"/>
      <c r="G87" s="19"/>
      <c r="H87" s="19"/>
      <c r="I87" s="19"/>
      <c r="J87" s="19"/>
      <c r="K87" s="11"/>
      <c r="L87" s="12"/>
    </row>
    <row r="88" spans="2:12" ht="15">
      <c r="B88" s="10"/>
      <c r="C88" s="2"/>
      <c r="D88" s="2"/>
      <c r="E88" s="19"/>
      <c r="F88" s="19"/>
      <c r="G88" s="19"/>
      <c r="H88" s="19"/>
      <c r="I88" s="19"/>
      <c r="J88" s="19"/>
      <c r="K88" s="11"/>
      <c r="L88" s="12"/>
    </row>
    <row r="89" spans="2:12" ht="15.75" thickBot="1">
      <c r="B89" s="13"/>
      <c r="C89" s="14"/>
      <c r="D89" s="14"/>
      <c r="E89" s="14"/>
      <c r="F89" s="14"/>
      <c r="G89" s="14"/>
      <c r="H89" s="14"/>
      <c r="I89" s="14"/>
      <c r="J89" s="14"/>
      <c r="K89" s="14"/>
      <c r="L89" s="15"/>
    </row>
  </sheetData>
  <hyperlinks>
    <hyperlink ref="A2" location="Contents!A1" display="back to contents sheet"/>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showGridLines="0" workbookViewId="0" topLeftCell="A1"/>
  </sheetViews>
  <sheetFormatPr defaultColWidth="9.140625" defaultRowHeight="15"/>
  <cols>
    <col min="1" max="1" width="2.8515625" style="91" customWidth="1"/>
    <col min="2" max="2" width="14.8515625" style="91" customWidth="1"/>
    <col min="3" max="3" width="6.7109375" style="91" customWidth="1"/>
    <col min="4" max="4" width="10.8515625" style="91" bestFit="1" customWidth="1"/>
    <col min="5" max="5" width="36.00390625" style="91" customWidth="1"/>
    <col min="6" max="6" width="6.7109375" style="91" customWidth="1"/>
    <col min="7" max="7" width="10.8515625" style="91" bestFit="1" customWidth="1"/>
    <col min="8" max="8" width="36.00390625" style="91" customWidth="1"/>
    <col min="9" max="9" width="6.7109375" style="91" customWidth="1"/>
    <col min="10" max="10" width="10.8515625" style="91" bestFit="1" customWidth="1"/>
    <col min="11" max="11" width="36.00390625" style="91" customWidth="1"/>
    <col min="12" max="12" width="6.7109375" style="91" customWidth="1"/>
    <col min="13" max="13" width="10.8515625" style="91" bestFit="1" customWidth="1"/>
    <col min="14" max="14" width="36.00390625" style="91" customWidth="1"/>
    <col min="15" max="16384" width="9.140625" style="91" customWidth="1"/>
  </cols>
  <sheetData>
    <row r="1" ht="15">
      <c r="A1" s="6" t="s">
        <v>249</v>
      </c>
    </row>
    <row r="2" ht="12.75" thickBot="1"/>
    <row r="3" spans="2:14" ht="15">
      <c r="B3" s="184" t="s">
        <v>248</v>
      </c>
      <c r="D3" s="104" t="s">
        <v>2</v>
      </c>
      <c r="E3" s="105" t="s">
        <v>8</v>
      </c>
      <c r="G3" s="104" t="s">
        <v>2</v>
      </c>
      <c r="H3" s="105" t="s">
        <v>16</v>
      </c>
      <c r="J3" s="104" t="s">
        <v>2</v>
      </c>
      <c r="K3" s="105" t="s">
        <v>13</v>
      </c>
      <c r="M3" s="104" t="s">
        <v>2</v>
      </c>
      <c r="N3" s="105" t="s">
        <v>15</v>
      </c>
    </row>
    <row r="4" spans="2:14" ht="15" hidden="1">
      <c r="B4" s="184"/>
      <c r="D4" s="106" t="s">
        <v>10</v>
      </c>
      <c r="E4" s="107" t="str">
        <f>'Table 1'!A1</f>
        <v>Table 1</v>
      </c>
      <c r="G4" s="106" t="s">
        <v>10</v>
      </c>
      <c r="H4" s="107" t="s">
        <v>16</v>
      </c>
      <c r="J4" s="106" t="s">
        <v>10</v>
      </c>
      <c r="K4" s="107" t="s">
        <v>13</v>
      </c>
      <c r="M4" s="106" t="s">
        <v>10</v>
      </c>
      <c r="N4" s="107" t="s">
        <v>15</v>
      </c>
    </row>
    <row r="5" spans="2:14" ht="36">
      <c r="B5" s="184"/>
      <c r="D5" s="106" t="s">
        <v>11</v>
      </c>
      <c r="E5" s="108" t="str">
        <f>'Table 1'!A2</f>
        <v>Net domestic energy use by economic activities</v>
      </c>
      <c r="G5" s="106" t="s">
        <v>11</v>
      </c>
      <c r="H5" s="108" t="str">
        <f>'Figure 1'!A2</f>
        <v>Net domestic energy use and gross value added by 64 production activities (NACE)</v>
      </c>
      <c r="J5" s="106" t="s">
        <v>11</v>
      </c>
      <c r="K5" s="108" t="str">
        <f>'Table 2'!A2</f>
        <v>'Domestic energy footprints' of goods and services deliverd to main categories of final uses</v>
      </c>
      <c r="M5" s="106" t="s">
        <v>11</v>
      </c>
      <c r="N5" s="108" t="str">
        <f>'Table 3'!C6</f>
        <v>Table 3: Comparison of main indicators; EU-27 2014-2018</v>
      </c>
    </row>
    <row r="6" spans="2:14" ht="15">
      <c r="B6" s="184"/>
      <c r="D6" s="106" t="s">
        <v>12</v>
      </c>
      <c r="E6" s="107" t="s">
        <v>227</v>
      </c>
      <c r="G6" s="106" t="s">
        <v>12</v>
      </c>
      <c r="H6" s="107" t="s">
        <v>17</v>
      </c>
      <c r="J6" s="106" t="s">
        <v>12</v>
      </c>
      <c r="K6" s="107" t="s">
        <v>7</v>
      </c>
      <c r="M6" s="106" t="s">
        <v>12</v>
      </c>
      <c r="N6" s="107" t="s">
        <v>5</v>
      </c>
    </row>
    <row r="7" spans="2:14" ht="12.75" thickBot="1">
      <c r="B7" s="184"/>
      <c r="D7" s="109"/>
      <c r="E7" s="110" t="s">
        <v>5</v>
      </c>
      <c r="G7" s="109"/>
      <c r="H7" s="110" t="s">
        <v>5</v>
      </c>
      <c r="J7" s="109"/>
      <c r="K7" s="110" t="s">
        <v>5</v>
      </c>
      <c r="M7" s="109"/>
      <c r="N7" s="110"/>
    </row>
    <row r="9" ht="12.75" thickBot="1"/>
    <row r="10" spans="2:11" ht="15">
      <c r="B10" s="183" t="s">
        <v>226</v>
      </c>
      <c r="D10" s="92" t="s">
        <v>2</v>
      </c>
      <c r="E10" s="93" t="s">
        <v>229</v>
      </c>
      <c r="G10" s="92" t="s">
        <v>2</v>
      </c>
      <c r="H10" s="93" t="s">
        <v>245</v>
      </c>
      <c r="J10" s="92" t="s">
        <v>2</v>
      </c>
      <c r="K10" s="93" t="s">
        <v>396</v>
      </c>
    </row>
    <row r="11" spans="2:11" ht="15" hidden="1">
      <c r="B11" s="183"/>
      <c r="D11" s="94" t="s">
        <v>10</v>
      </c>
      <c r="E11" s="95" t="s">
        <v>3</v>
      </c>
      <c r="G11" s="94" t="s">
        <v>10</v>
      </c>
      <c r="H11" s="95" t="s">
        <v>18</v>
      </c>
      <c r="J11" s="94" t="s">
        <v>10</v>
      </c>
      <c r="K11" s="95" t="s">
        <v>234</v>
      </c>
    </row>
    <row r="12" spans="2:11" ht="36">
      <c r="B12" s="183"/>
      <c r="D12" s="94" t="s">
        <v>11</v>
      </c>
      <c r="E12" s="90" t="str">
        <f>dataTab1_ranked!$C$4</f>
        <v>Net domestic energy use by economic activities</v>
      </c>
      <c r="G12" s="94" t="s">
        <v>11</v>
      </c>
      <c r="H12" s="90" t="str">
        <f>dataFig1_ranked!C4</f>
        <v>Net domestic energy use and gross value added by industries (NACE production activities)</v>
      </c>
      <c r="J12" s="94" t="s">
        <v>11</v>
      </c>
      <c r="K12" s="90" t="str">
        <f>dataTab2_ranked!C4</f>
        <v>'Domestic energy footprints' of goods and services deliverd to main categories of final uses</v>
      </c>
    </row>
    <row r="13" spans="2:11" ht="15">
      <c r="B13" s="183"/>
      <c r="D13" s="94" t="s">
        <v>12</v>
      </c>
      <c r="E13" s="95" t="s">
        <v>6</v>
      </c>
      <c r="G13" s="94" t="s">
        <v>12</v>
      </c>
      <c r="H13" s="95" t="s">
        <v>19</v>
      </c>
      <c r="J13" s="94" t="s">
        <v>12</v>
      </c>
      <c r="K13" s="95" t="s">
        <v>235</v>
      </c>
    </row>
    <row r="14" spans="2:11" ht="15">
      <c r="B14" s="183"/>
      <c r="D14" s="94"/>
      <c r="E14" s="95" t="s">
        <v>14</v>
      </c>
      <c r="G14" s="94"/>
      <c r="H14" s="95" t="s">
        <v>20</v>
      </c>
      <c r="J14" s="94"/>
      <c r="K14" s="95" t="s">
        <v>14</v>
      </c>
    </row>
    <row r="15" spans="2:11" ht="12.75" thickBot="1">
      <c r="B15" s="183"/>
      <c r="D15" s="96"/>
      <c r="E15" s="97" t="s">
        <v>5</v>
      </c>
      <c r="G15" s="96"/>
      <c r="H15" s="97" t="s">
        <v>5</v>
      </c>
      <c r="J15" s="96"/>
      <c r="K15" s="97" t="s">
        <v>5</v>
      </c>
    </row>
    <row r="16" ht="15">
      <c r="B16" s="183"/>
    </row>
    <row r="17" ht="12.75" thickBot="1">
      <c r="B17" s="183"/>
    </row>
    <row r="18" spans="2:11" ht="15">
      <c r="B18" s="183"/>
      <c r="D18" s="92" t="s">
        <v>2</v>
      </c>
      <c r="E18" s="93" t="s">
        <v>228</v>
      </c>
      <c r="G18" s="92" t="s">
        <v>2</v>
      </c>
      <c r="H18" s="93" t="s">
        <v>244</v>
      </c>
      <c r="J18" s="92" t="s">
        <v>2</v>
      </c>
      <c r="K18" s="93" t="s">
        <v>395</v>
      </c>
    </row>
    <row r="19" spans="2:11" ht="15" hidden="1">
      <c r="B19" s="183"/>
      <c r="D19" s="94" t="s">
        <v>10</v>
      </c>
      <c r="E19" s="95" t="s">
        <v>3</v>
      </c>
      <c r="G19" s="94" t="s">
        <v>10</v>
      </c>
      <c r="H19" s="95" t="s">
        <v>236</v>
      </c>
      <c r="J19" s="94" t="s">
        <v>10</v>
      </c>
      <c r="K19" s="95" t="s">
        <v>234</v>
      </c>
    </row>
    <row r="20" spans="2:11" ht="36">
      <c r="B20" s="183"/>
      <c r="D20" s="94" t="s">
        <v>11</v>
      </c>
      <c r="E20" s="90" t="str">
        <f>dataTab1!C4</f>
        <v>Net domestic energy use by economic activities</v>
      </c>
      <c r="G20" s="94" t="s">
        <v>11</v>
      </c>
      <c r="H20" s="90" t="str">
        <f>dataFig1!C4</f>
        <v>Net domestic energy use and gross value added by industries (NACE production activities)</v>
      </c>
      <c r="J20" s="94" t="s">
        <v>11</v>
      </c>
      <c r="K20" s="90" t="str">
        <f>dataTab2!C4</f>
        <v>'Domestic energy footprints' of goods and services deliverd to main categories of final uses</v>
      </c>
    </row>
    <row r="21" spans="2:11" ht="15">
      <c r="B21" s="183"/>
      <c r="D21" s="94" t="s">
        <v>12</v>
      </c>
      <c r="E21" s="95" t="s">
        <v>4</v>
      </c>
      <c r="G21" s="94" t="s">
        <v>12</v>
      </c>
      <c r="H21" s="95" t="s">
        <v>4</v>
      </c>
      <c r="J21" s="94" t="s">
        <v>12</v>
      </c>
      <c r="K21" s="95" t="s">
        <v>4</v>
      </c>
    </row>
    <row r="22" spans="2:11" ht="15">
      <c r="B22" s="183"/>
      <c r="D22" s="94"/>
      <c r="E22" s="95" t="s">
        <v>14</v>
      </c>
      <c r="G22" s="94"/>
      <c r="H22" s="95" t="s">
        <v>14</v>
      </c>
      <c r="J22" s="94"/>
      <c r="K22" s="95" t="s">
        <v>14</v>
      </c>
    </row>
    <row r="23" spans="2:11" ht="12.75" thickBot="1">
      <c r="B23" s="183"/>
      <c r="D23" s="96"/>
      <c r="E23" s="97" t="s">
        <v>5</v>
      </c>
      <c r="G23" s="96"/>
      <c r="H23" s="97" t="s">
        <v>5</v>
      </c>
      <c r="J23" s="96"/>
      <c r="K23" s="97" t="s">
        <v>5</v>
      </c>
    </row>
    <row r="25" ht="12.75" thickBot="1"/>
    <row r="26" spans="2:14" ht="12" customHeight="1">
      <c r="B26" s="185" t="s">
        <v>182</v>
      </c>
      <c r="D26" s="98" t="s">
        <v>1</v>
      </c>
      <c r="E26" s="99" t="s">
        <v>0</v>
      </c>
      <c r="G26" s="98" t="s">
        <v>1</v>
      </c>
      <c r="H26" s="99" t="s">
        <v>580</v>
      </c>
      <c r="J26" s="98" t="s">
        <v>1</v>
      </c>
      <c r="K26" s="99" t="s">
        <v>180</v>
      </c>
      <c r="M26" s="98" t="s">
        <v>1</v>
      </c>
      <c r="N26" s="99" t="s">
        <v>181</v>
      </c>
    </row>
    <row r="27" spans="2:14" ht="36">
      <c r="B27" s="185"/>
      <c r="D27" s="100" t="s">
        <v>230</v>
      </c>
      <c r="E27" s="89" t="str">
        <f>env_ac_pefa04!C5</f>
        <v>Key indicators of physical energy flow accounts by NACE Rev. 2 activity [env_ac_pefa04]</v>
      </c>
      <c r="G27" s="100" t="s">
        <v>230</v>
      </c>
      <c r="H27" s="89" t="str">
        <f>naio_10_cp1610!C5</f>
        <v>Use table at basic prices [naio_10_cp1610]</v>
      </c>
      <c r="J27" s="100" t="s">
        <v>230</v>
      </c>
      <c r="K27" s="89" t="str">
        <f>env_ac_pefafp!C5</f>
        <v>Energy used for the provision of goods and services (domestic energy footprint) - input-output analysis [env_ac_pefafp]</v>
      </c>
      <c r="M27" s="100" t="s">
        <v>230</v>
      </c>
      <c r="N27" s="101" t="str">
        <f>nrg_bal_c!C5</f>
        <v>Complete energy balances [nrg_bal_c]</v>
      </c>
    </row>
    <row r="28" spans="2:14" ht="15.75" thickBot="1">
      <c r="B28" s="185"/>
      <c r="D28" s="102" t="s">
        <v>2</v>
      </c>
      <c r="E28" s="103" t="s">
        <v>0</v>
      </c>
      <c r="G28" s="102" t="s">
        <v>2</v>
      </c>
      <c r="H28" s="103" t="s">
        <v>580</v>
      </c>
      <c r="J28" s="102" t="s">
        <v>2</v>
      </c>
      <c r="K28" s="103" t="s">
        <v>247</v>
      </c>
      <c r="M28" s="102" t="s">
        <v>2</v>
      </c>
      <c r="N28" s="103" t="s">
        <v>181</v>
      </c>
    </row>
    <row r="29" ht="12" customHeight="1">
      <c r="B29" s="185"/>
    </row>
    <row r="30" ht="12.75" thickBot="1">
      <c r="B30" s="185"/>
    </row>
    <row r="31" spans="2:8" ht="15">
      <c r="B31" s="185"/>
      <c r="G31" s="98" t="s">
        <v>1</v>
      </c>
      <c r="H31" s="99" t="s">
        <v>581</v>
      </c>
    </row>
    <row r="32" spans="2:8" ht="15">
      <c r="B32" s="185"/>
      <c r="G32" s="100" t="s">
        <v>230</v>
      </c>
      <c r="H32" s="89">
        <f>naio_10_cp1610!C10</f>
        <v>0</v>
      </c>
    </row>
    <row r="33" spans="2:8" ht="15.75" thickBot="1">
      <c r="B33" s="185"/>
      <c r="G33" s="102" t="s">
        <v>2</v>
      </c>
      <c r="H33" s="103" t="s">
        <v>581</v>
      </c>
    </row>
    <row r="34" spans="7:8" ht="15">
      <c r="G34" s="182" t="s">
        <v>585</v>
      </c>
      <c r="H34" s="182"/>
    </row>
    <row r="35" spans="7:8" ht="15">
      <c r="G35" s="182"/>
      <c r="H35" s="182"/>
    </row>
  </sheetData>
  <mergeCells count="4">
    <mergeCell ref="G34:H35"/>
    <mergeCell ref="B10:B23"/>
    <mergeCell ref="B3:B7"/>
    <mergeCell ref="B26:B33"/>
  </mergeCells>
  <hyperlinks>
    <hyperlink ref="E28" location="env_ac_pefa04!A1" display="env_ac_pefa04"/>
    <hyperlink ref="E3" location="'Table 1'!A1" display="Table 1"/>
    <hyperlink ref="E18" location="dataTab1!A1" display="dataTab1"/>
    <hyperlink ref="E10" location="dataTab1_ranked!A1" display="dataTab1_ranked"/>
    <hyperlink ref="H18" location="dataFig1!A1" display="dataFig1"/>
    <hyperlink ref="H10" location="dataFig1_ranked!A1" display="dataFig1_ranked"/>
    <hyperlink ref="H3" location="'Figure 1'!A1" display="Figure 1"/>
    <hyperlink ref="K28" location="env_ac_pefafp!A1" display="enc_ac_pefafp"/>
    <hyperlink ref="H28" location="naio_10_cp1610!A1" display="naio_10_cp1610"/>
    <hyperlink ref="K3" location="'Table 2'!A1" display="Table 2"/>
    <hyperlink ref="K10" location="dataTab2_ranked!A1" display="dataTab2_ranked"/>
    <hyperlink ref="K18" location="dataTab2!A1" display="dataTab2"/>
    <hyperlink ref="N28" location="nrg_bal_c!A1" display="nrg_bal_c"/>
    <hyperlink ref="N3" location="'Table 3'!A1" display="Table 3"/>
    <hyperlink ref="H33" location="naio_10_cp1610_Data!A1" display="naio_10_cp1610_Data"/>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sheetPr>
  <dimension ref="A1:I84"/>
  <sheetViews>
    <sheetView showGridLines="0" workbookViewId="0" topLeftCell="A1"/>
  </sheetViews>
  <sheetFormatPr defaultColWidth="9.140625" defaultRowHeight="15"/>
  <cols>
    <col min="1" max="1" width="2.8515625" style="0" customWidth="1"/>
    <col min="3" max="3" width="61.28125" style="0" customWidth="1"/>
    <col min="4" max="4" width="14.140625" style="0" customWidth="1"/>
    <col min="5" max="5" width="13.00390625" style="0" customWidth="1"/>
    <col min="6" max="6" width="7.28125" style="0" customWidth="1"/>
    <col min="7" max="7" width="2.8515625" style="54" customWidth="1"/>
    <col min="8" max="8" width="2.8515625" style="11" customWidth="1"/>
    <col min="9" max="9" width="10.7109375" style="0" bestFit="1" customWidth="1"/>
  </cols>
  <sheetData>
    <row r="1" ht="15">
      <c r="A1" s="6" t="s">
        <v>8</v>
      </c>
    </row>
    <row r="2" spans="1:7" s="11" customFormat="1" ht="15">
      <c r="A2" s="52" t="s">
        <v>440</v>
      </c>
      <c r="B2" s="48"/>
      <c r="C2" s="49"/>
      <c r="G2" s="19"/>
    </row>
    <row r="3" spans="2:7" s="11" customFormat="1" ht="15">
      <c r="B3" s="50"/>
      <c r="C3" s="51"/>
      <c r="G3" s="19"/>
    </row>
    <row r="4" spans="2:7" s="11" customFormat="1" ht="15">
      <c r="B4" s="50"/>
      <c r="C4" s="52"/>
      <c r="G4" s="19"/>
    </row>
    <row r="6" ht="15.75">
      <c r="C6" s="47" t="s">
        <v>447</v>
      </c>
    </row>
    <row r="7" ht="15">
      <c r="C7" s="61" t="str">
        <f>dataTab1!C5</f>
        <v>European Union (EU-27), 2018</v>
      </c>
    </row>
    <row r="8" spans="3:7" ht="15">
      <c r="C8" s="29" t="s">
        <v>193</v>
      </c>
      <c r="D8" s="28"/>
      <c r="E8" s="173"/>
      <c r="F8" s="28"/>
      <c r="G8" s="55"/>
    </row>
    <row r="9" spans="3:7" ht="15">
      <c r="C9" s="30" t="s">
        <v>9</v>
      </c>
      <c r="D9" s="174" t="s">
        <v>194</v>
      </c>
      <c r="E9" s="136" t="s">
        <v>195</v>
      </c>
      <c r="F9" s="30" t="s">
        <v>196</v>
      </c>
      <c r="G9" s="55"/>
    </row>
    <row r="10" spans="1:9" ht="15">
      <c r="A10" s="63" t="s">
        <v>233</v>
      </c>
      <c r="C10" s="35" t="s">
        <v>439</v>
      </c>
      <c r="D10" s="162"/>
      <c r="E10" s="137">
        <v>63211380.1</v>
      </c>
      <c r="F10" s="39">
        <v>100</v>
      </c>
      <c r="G10" s="56"/>
      <c r="I10" s="53"/>
    </row>
    <row r="11" spans="1:9" ht="15">
      <c r="A11" s="63">
        <v>1</v>
      </c>
      <c r="C11" s="35" t="s">
        <v>441</v>
      </c>
      <c r="D11" s="162"/>
      <c r="E11" s="137">
        <v>46916370.6</v>
      </c>
      <c r="F11" s="36">
        <v>74.22139894078977</v>
      </c>
      <c r="G11" s="56"/>
      <c r="I11" s="53"/>
    </row>
    <row r="12" spans="1:9" ht="15">
      <c r="A12" s="63">
        <v>2</v>
      </c>
      <c r="C12" s="37" t="s">
        <v>87</v>
      </c>
      <c r="D12" s="163" t="s">
        <v>86</v>
      </c>
      <c r="E12" s="138">
        <v>13499485.4</v>
      </c>
      <c r="F12" s="38">
        <v>21.356099769762817</v>
      </c>
      <c r="G12" s="56"/>
      <c r="I12" s="53"/>
    </row>
    <row r="13" spans="1:9" ht="15">
      <c r="A13" s="63">
        <v>3</v>
      </c>
      <c r="C13" s="31" t="s">
        <v>61</v>
      </c>
      <c r="D13" s="164" t="s">
        <v>60</v>
      </c>
      <c r="E13" s="139">
        <v>4976190.3</v>
      </c>
      <c r="F13" s="32">
        <v>7.872301304176081</v>
      </c>
      <c r="G13" s="56"/>
      <c r="I13" s="53"/>
    </row>
    <row r="14" spans="1:9" ht="15">
      <c r="A14" s="63">
        <v>4</v>
      </c>
      <c r="C14" s="31" t="s">
        <v>101</v>
      </c>
      <c r="D14" s="164" t="s">
        <v>100</v>
      </c>
      <c r="E14" s="139">
        <v>2771906</v>
      </c>
      <c r="F14" s="32">
        <v>4.38513760594194</v>
      </c>
      <c r="G14" s="56"/>
      <c r="I14" s="53"/>
    </row>
    <row r="15" spans="1:9" ht="15">
      <c r="A15" s="63">
        <v>5</v>
      </c>
      <c r="C15" s="31" t="s">
        <v>69</v>
      </c>
      <c r="D15" s="164" t="s">
        <v>68</v>
      </c>
      <c r="E15" s="139">
        <v>2654699.5</v>
      </c>
      <c r="F15" s="32">
        <v>4.199717670774285</v>
      </c>
      <c r="G15" s="56"/>
      <c r="I15" s="53"/>
    </row>
    <row r="16" spans="1:9" ht="15">
      <c r="A16" s="63">
        <v>6</v>
      </c>
      <c r="C16" s="31" t="s">
        <v>59</v>
      </c>
      <c r="D16" s="164" t="s">
        <v>58</v>
      </c>
      <c r="E16" s="139">
        <v>2299122.7</v>
      </c>
      <c r="F16" s="32">
        <v>3.6371974419207467</v>
      </c>
      <c r="G16" s="56"/>
      <c r="I16" s="53"/>
    </row>
    <row r="17" spans="1:9" ht="15">
      <c r="A17" s="63">
        <v>7</v>
      </c>
      <c r="C17" s="31" t="s">
        <v>105</v>
      </c>
      <c r="D17" s="164" t="s">
        <v>104</v>
      </c>
      <c r="E17" s="139">
        <v>2057008.3</v>
      </c>
      <c r="F17" s="32">
        <v>3.2541740059239745</v>
      </c>
      <c r="G17" s="56"/>
      <c r="I17" s="53"/>
    </row>
    <row r="18" spans="1:9" ht="15">
      <c r="A18" s="63">
        <v>8</v>
      </c>
      <c r="C18" s="31" t="s">
        <v>67</v>
      </c>
      <c r="D18" s="164" t="s">
        <v>66</v>
      </c>
      <c r="E18" s="139">
        <v>1512128.6</v>
      </c>
      <c r="F18" s="32">
        <v>2.392177797111568</v>
      </c>
      <c r="G18" s="56"/>
      <c r="I18" s="53"/>
    </row>
    <row r="19" spans="1:9" ht="15">
      <c r="A19" s="63">
        <v>9</v>
      </c>
      <c r="C19" s="31" t="s">
        <v>103</v>
      </c>
      <c r="D19" s="164" t="s">
        <v>102</v>
      </c>
      <c r="E19" s="139">
        <v>1473349.9</v>
      </c>
      <c r="F19" s="32">
        <v>2.3308301411378296</v>
      </c>
      <c r="G19" s="56"/>
      <c r="I19" s="53"/>
    </row>
    <row r="20" spans="1:9" ht="15">
      <c r="A20" s="63">
        <v>10</v>
      </c>
      <c r="C20" s="31" t="s">
        <v>55</v>
      </c>
      <c r="D20" s="164" t="s">
        <v>54</v>
      </c>
      <c r="E20" s="139">
        <v>1319585.2</v>
      </c>
      <c r="F20" s="32">
        <v>2.087575366828607</v>
      </c>
      <c r="G20" s="56"/>
      <c r="I20" s="53"/>
    </row>
    <row r="21" spans="1:9" ht="15">
      <c r="A21" s="63">
        <v>11</v>
      </c>
      <c r="C21" s="31" t="s">
        <v>49</v>
      </c>
      <c r="D21" s="164" t="s">
        <v>48</v>
      </c>
      <c r="E21" s="139">
        <v>1278943.8</v>
      </c>
      <c r="F21" s="32">
        <v>2.023280931339767</v>
      </c>
      <c r="G21" s="56"/>
      <c r="I21" s="53"/>
    </row>
    <row r="22" spans="1:9" ht="15">
      <c r="A22" s="63">
        <v>12</v>
      </c>
      <c r="C22" s="31" t="s">
        <v>41</v>
      </c>
      <c r="D22" s="164" t="s">
        <v>40</v>
      </c>
      <c r="E22" s="139">
        <v>1260717</v>
      </c>
      <c r="F22" s="32">
        <v>1.9944462500352842</v>
      </c>
      <c r="G22" s="56"/>
      <c r="I22" s="53"/>
    </row>
    <row r="23" spans="1:9" ht="15">
      <c r="A23" s="63">
        <v>13</v>
      </c>
      <c r="C23" s="31" t="s">
        <v>93</v>
      </c>
      <c r="D23" s="164" t="s">
        <v>92</v>
      </c>
      <c r="E23" s="139">
        <v>1251147.2</v>
      </c>
      <c r="F23" s="32">
        <v>1.9793068874950888</v>
      </c>
      <c r="G23" s="56"/>
      <c r="I23" s="53"/>
    </row>
    <row r="24" spans="1:9" ht="15">
      <c r="A24" s="63">
        <v>14</v>
      </c>
      <c r="C24" s="31" t="s">
        <v>99</v>
      </c>
      <c r="D24" s="164" t="s">
        <v>98</v>
      </c>
      <c r="E24" s="139">
        <v>746041.7</v>
      </c>
      <c r="F24" s="32">
        <v>1.1802332093046644</v>
      </c>
      <c r="G24" s="56"/>
      <c r="I24" s="53"/>
    </row>
    <row r="25" spans="1:9" ht="15">
      <c r="A25" s="63">
        <v>15</v>
      </c>
      <c r="C25" s="31" t="s">
        <v>97</v>
      </c>
      <c r="D25" s="164" t="s">
        <v>96</v>
      </c>
      <c r="E25" s="139">
        <v>686704.4</v>
      </c>
      <c r="F25" s="32">
        <v>1.0863619793044197</v>
      </c>
      <c r="G25" s="56"/>
      <c r="I25" s="53"/>
    </row>
    <row r="26" spans="1:9" ht="15">
      <c r="A26" s="63">
        <v>16</v>
      </c>
      <c r="C26" s="31" t="s">
        <v>147</v>
      </c>
      <c r="D26" s="164" t="s">
        <v>146</v>
      </c>
      <c r="E26" s="139">
        <v>657571</v>
      </c>
      <c r="F26" s="32">
        <v>1.0402731263891514</v>
      </c>
      <c r="G26" s="56"/>
      <c r="I26" s="53"/>
    </row>
    <row r="27" spans="1:9" ht="15">
      <c r="A27" s="63" t="s">
        <v>232</v>
      </c>
      <c r="C27" s="31" t="s">
        <v>588</v>
      </c>
      <c r="D27" s="164"/>
      <c r="E27" s="139">
        <f>SUM(dataTab1_ranked!E27:E75)</f>
        <v>8471769.799999999</v>
      </c>
      <c r="F27" s="32">
        <f>SUM(dataTab1_ranked!F27:F75)</f>
        <v>13.402285769742269</v>
      </c>
      <c r="G27" s="56"/>
      <c r="I27" s="53"/>
    </row>
    <row r="28" spans="3:7" ht="15" hidden="1">
      <c r="C28" s="31"/>
      <c r="D28" s="164"/>
      <c r="E28" s="139"/>
      <c r="F28" s="32"/>
      <c r="G28" s="56"/>
    </row>
    <row r="29" spans="3:7" ht="15" hidden="1">
      <c r="C29" s="31"/>
      <c r="D29" s="164"/>
      <c r="E29" s="139"/>
      <c r="F29" s="32"/>
      <c r="G29" s="56"/>
    </row>
    <row r="30" spans="3:7" ht="15" hidden="1">
      <c r="C30" s="31"/>
      <c r="D30" s="164"/>
      <c r="E30" s="139"/>
      <c r="F30" s="32"/>
      <c r="G30" s="56"/>
    </row>
    <row r="31" spans="3:7" ht="15" hidden="1">
      <c r="C31" s="31"/>
      <c r="D31" s="164"/>
      <c r="E31" s="139"/>
      <c r="F31" s="32"/>
      <c r="G31" s="56"/>
    </row>
    <row r="32" spans="3:7" ht="15" hidden="1">
      <c r="C32" s="31"/>
      <c r="D32" s="164"/>
      <c r="E32" s="139"/>
      <c r="F32" s="32"/>
      <c r="G32" s="56"/>
    </row>
    <row r="33" spans="3:7" ht="15" hidden="1">
      <c r="C33" s="31"/>
      <c r="D33" s="164"/>
      <c r="E33" s="139"/>
      <c r="F33" s="32"/>
      <c r="G33" s="56"/>
    </row>
    <row r="34" spans="3:7" ht="15" hidden="1">
      <c r="C34" s="31"/>
      <c r="D34" s="164"/>
      <c r="E34" s="139"/>
      <c r="F34" s="32"/>
      <c r="G34" s="56"/>
    </row>
    <row r="35" spans="3:7" ht="15" hidden="1">
      <c r="C35" s="31"/>
      <c r="D35" s="164"/>
      <c r="E35" s="139"/>
      <c r="F35" s="32"/>
      <c r="G35" s="56"/>
    </row>
    <row r="36" spans="3:7" ht="15" hidden="1">
      <c r="C36" s="31"/>
      <c r="D36" s="164"/>
      <c r="E36" s="139"/>
      <c r="F36" s="32"/>
      <c r="G36" s="56"/>
    </row>
    <row r="37" spans="3:7" ht="15" hidden="1">
      <c r="C37" s="31"/>
      <c r="D37" s="164"/>
      <c r="E37" s="139"/>
      <c r="F37" s="32"/>
      <c r="G37" s="56"/>
    </row>
    <row r="38" spans="3:7" ht="15" hidden="1">
      <c r="C38" s="31"/>
      <c r="D38" s="164"/>
      <c r="E38" s="139"/>
      <c r="F38" s="32"/>
      <c r="G38" s="56"/>
    </row>
    <row r="39" spans="3:7" ht="15" hidden="1">
      <c r="C39" s="31"/>
      <c r="D39" s="164"/>
      <c r="E39" s="139"/>
      <c r="F39" s="32"/>
      <c r="G39" s="56"/>
    </row>
    <row r="40" spans="3:7" ht="15" hidden="1">
      <c r="C40" s="31"/>
      <c r="D40" s="164"/>
      <c r="E40" s="139"/>
      <c r="F40" s="32"/>
      <c r="G40" s="56"/>
    </row>
    <row r="41" spans="3:7" ht="15" hidden="1">
      <c r="C41" s="31"/>
      <c r="D41" s="164"/>
      <c r="E41" s="139"/>
      <c r="F41" s="32"/>
      <c r="G41" s="56"/>
    </row>
    <row r="42" spans="3:7" ht="15" hidden="1">
      <c r="C42" s="31"/>
      <c r="D42" s="164"/>
      <c r="E42" s="139"/>
      <c r="F42" s="32"/>
      <c r="G42" s="56"/>
    </row>
    <row r="43" spans="3:7" ht="15" hidden="1">
      <c r="C43" s="31"/>
      <c r="D43" s="164"/>
      <c r="E43" s="139"/>
      <c r="F43" s="32"/>
      <c r="G43" s="56"/>
    </row>
    <row r="44" spans="3:7" ht="15" hidden="1">
      <c r="C44" s="31"/>
      <c r="D44" s="164"/>
      <c r="E44" s="139"/>
      <c r="F44" s="32"/>
      <c r="G44" s="56"/>
    </row>
    <row r="45" spans="3:7" ht="15" hidden="1">
      <c r="C45" s="31"/>
      <c r="D45" s="164"/>
      <c r="E45" s="139"/>
      <c r="F45" s="32"/>
      <c r="G45" s="56"/>
    </row>
    <row r="46" spans="3:7" ht="15" hidden="1">
      <c r="C46" s="31"/>
      <c r="D46" s="164"/>
      <c r="E46" s="139"/>
      <c r="F46" s="32"/>
      <c r="G46" s="56"/>
    </row>
    <row r="47" spans="3:7" ht="15" hidden="1">
      <c r="C47" s="31"/>
      <c r="D47" s="164"/>
      <c r="E47" s="139"/>
      <c r="F47" s="32"/>
      <c r="G47" s="56"/>
    </row>
    <row r="48" spans="3:7" ht="15" hidden="1">
      <c r="C48" s="31"/>
      <c r="D48" s="164"/>
      <c r="E48" s="139"/>
      <c r="F48" s="32"/>
      <c r="G48" s="56"/>
    </row>
    <row r="49" spans="3:7" ht="15" hidden="1">
      <c r="C49" s="31"/>
      <c r="D49" s="164"/>
      <c r="E49" s="139"/>
      <c r="F49" s="32"/>
      <c r="G49" s="56"/>
    </row>
    <row r="50" spans="3:7" ht="15" hidden="1">
      <c r="C50" s="31"/>
      <c r="D50" s="164"/>
      <c r="E50" s="139"/>
      <c r="F50" s="32"/>
      <c r="G50" s="56"/>
    </row>
    <row r="51" spans="3:7" ht="15" hidden="1">
      <c r="C51" s="31"/>
      <c r="D51" s="164"/>
      <c r="E51" s="139"/>
      <c r="F51" s="32"/>
      <c r="G51" s="56"/>
    </row>
    <row r="52" spans="3:7" ht="15" hidden="1">
      <c r="C52" s="31"/>
      <c r="D52" s="164"/>
      <c r="E52" s="139"/>
      <c r="F52" s="32"/>
      <c r="G52" s="56"/>
    </row>
    <row r="53" spans="3:7" ht="15" hidden="1">
      <c r="C53" s="31"/>
      <c r="D53" s="164"/>
      <c r="E53" s="139"/>
      <c r="F53" s="32"/>
      <c r="G53" s="56"/>
    </row>
    <row r="54" spans="3:7" ht="15" hidden="1">
      <c r="C54" s="31"/>
      <c r="D54" s="164"/>
      <c r="E54" s="139"/>
      <c r="F54" s="32"/>
      <c r="G54" s="56"/>
    </row>
    <row r="55" spans="3:7" ht="15" hidden="1">
      <c r="C55" s="31"/>
      <c r="D55" s="164"/>
      <c r="E55" s="139"/>
      <c r="F55" s="32"/>
      <c r="G55" s="56"/>
    </row>
    <row r="56" spans="3:7" ht="15" hidden="1">
      <c r="C56" s="31"/>
      <c r="D56" s="164"/>
      <c r="E56" s="139"/>
      <c r="F56" s="32"/>
      <c r="G56" s="56"/>
    </row>
    <row r="57" spans="3:7" ht="15" hidden="1">
      <c r="C57" s="31"/>
      <c r="D57" s="164"/>
      <c r="E57" s="139"/>
      <c r="F57" s="32"/>
      <c r="G57" s="56"/>
    </row>
    <row r="58" spans="3:7" ht="15" hidden="1">
      <c r="C58" s="31"/>
      <c r="D58" s="164"/>
      <c r="E58" s="139"/>
      <c r="F58" s="32"/>
      <c r="G58" s="56"/>
    </row>
    <row r="59" spans="3:7" ht="15" hidden="1">
      <c r="C59" s="31"/>
      <c r="D59" s="164"/>
      <c r="E59" s="139"/>
      <c r="F59" s="32"/>
      <c r="G59" s="56"/>
    </row>
    <row r="60" spans="3:7" ht="15" hidden="1">
      <c r="C60" s="31"/>
      <c r="D60" s="164"/>
      <c r="E60" s="139"/>
      <c r="F60" s="32"/>
      <c r="G60" s="56"/>
    </row>
    <row r="61" spans="3:7" ht="15" hidden="1">
      <c r="C61" s="31"/>
      <c r="D61" s="164"/>
      <c r="E61" s="139"/>
      <c r="F61" s="32"/>
      <c r="G61" s="56"/>
    </row>
    <row r="62" spans="3:7" ht="15" hidden="1">
      <c r="C62" s="31"/>
      <c r="D62" s="164"/>
      <c r="E62" s="139"/>
      <c r="F62" s="32"/>
      <c r="G62" s="56"/>
    </row>
    <row r="63" spans="3:7" ht="15" hidden="1">
      <c r="C63" s="31"/>
      <c r="D63" s="164"/>
      <c r="E63" s="139"/>
      <c r="F63" s="32"/>
      <c r="G63" s="56"/>
    </row>
    <row r="64" spans="3:7" ht="15" hidden="1">
      <c r="C64" s="31"/>
      <c r="D64" s="164"/>
      <c r="E64" s="139"/>
      <c r="F64" s="32"/>
      <c r="G64" s="56"/>
    </row>
    <row r="65" spans="3:7" ht="15" hidden="1">
      <c r="C65" s="31"/>
      <c r="D65" s="164"/>
      <c r="E65" s="139"/>
      <c r="F65" s="32"/>
      <c r="G65" s="56"/>
    </row>
    <row r="66" spans="3:7" ht="15" hidden="1">
      <c r="C66" s="31"/>
      <c r="D66" s="164"/>
      <c r="E66" s="139"/>
      <c r="F66" s="32"/>
      <c r="G66" s="56"/>
    </row>
    <row r="67" spans="3:7" ht="15" hidden="1">
      <c r="C67" s="31"/>
      <c r="D67" s="164"/>
      <c r="E67" s="139"/>
      <c r="F67" s="32"/>
      <c r="G67" s="56"/>
    </row>
    <row r="68" spans="3:7" ht="15" hidden="1">
      <c r="C68" s="31"/>
      <c r="D68" s="164"/>
      <c r="E68" s="139"/>
      <c r="F68" s="32"/>
      <c r="G68" s="56"/>
    </row>
    <row r="69" spans="3:7" ht="15" hidden="1">
      <c r="C69" s="31"/>
      <c r="D69" s="164"/>
      <c r="E69" s="139"/>
      <c r="F69" s="32"/>
      <c r="G69" s="56"/>
    </row>
    <row r="70" spans="3:7" ht="15" hidden="1">
      <c r="C70" s="31"/>
      <c r="D70" s="164"/>
      <c r="E70" s="139"/>
      <c r="F70" s="32"/>
      <c r="G70" s="56"/>
    </row>
    <row r="71" spans="3:7" ht="15" hidden="1">
      <c r="C71" s="31"/>
      <c r="D71" s="164"/>
      <c r="E71" s="139"/>
      <c r="F71" s="32"/>
      <c r="G71" s="56"/>
    </row>
    <row r="72" spans="3:7" ht="15" hidden="1">
      <c r="C72" s="31"/>
      <c r="D72" s="164"/>
      <c r="E72" s="139"/>
      <c r="F72" s="32"/>
      <c r="G72" s="56"/>
    </row>
    <row r="73" spans="3:7" ht="15" hidden="1">
      <c r="C73" s="31"/>
      <c r="D73" s="164"/>
      <c r="E73" s="139"/>
      <c r="F73" s="32"/>
      <c r="G73" s="56"/>
    </row>
    <row r="74" spans="3:7" ht="15" hidden="1">
      <c r="C74" s="31"/>
      <c r="D74" s="164"/>
      <c r="E74" s="139"/>
      <c r="F74" s="32"/>
      <c r="G74" s="56"/>
    </row>
    <row r="75" spans="3:7" ht="15" hidden="1">
      <c r="C75" s="33"/>
      <c r="D75" s="165"/>
      <c r="E75" s="140"/>
      <c r="F75" s="34"/>
      <c r="G75" s="56"/>
    </row>
    <row r="76" spans="3:7" ht="15">
      <c r="C76" s="35" t="s">
        <v>442</v>
      </c>
      <c r="D76" s="162"/>
      <c r="E76" s="137">
        <v>16295009.5</v>
      </c>
      <c r="F76" s="36">
        <v>25.77860105921022</v>
      </c>
      <c r="G76" s="56"/>
    </row>
    <row r="77" spans="3:7" ht="15">
      <c r="C77" s="37" t="s">
        <v>171</v>
      </c>
      <c r="D77" s="163"/>
      <c r="E77" s="138">
        <v>7509107.8</v>
      </c>
      <c r="F77" s="38">
        <v>11.879360627976542</v>
      </c>
      <c r="G77" s="56"/>
    </row>
    <row r="78" spans="3:7" ht="15">
      <c r="C78" s="33" t="s">
        <v>173</v>
      </c>
      <c r="D78" s="165"/>
      <c r="E78" s="140">
        <v>6177650.6</v>
      </c>
      <c r="F78" s="34">
        <v>9.773003832896855</v>
      </c>
      <c r="G78" s="56"/>
    </row>
    <row r="79" spans="3:7" ht="15">
      <c r="C79" s="120" t="s">
        <v>175</v>
      </c>
      <c r="D79" s="168"/>
      <c r="E79" s="169">
        <v>2608251.1</v>
      </c>
      <c r="F79" s="122">
        <v>4.126236598336823</v>
      </c>
      <c r="G79" s="57"/>
    </row>
    <row r="80" ht="18" customHeight="1">
      <c r="C80" s="60" t="s">
        <v>203</v>
      </c>
    </row>
    <row r="84" spans="3:7" ht="15">
      <c r="C84" s="43" t="s">
        <v>200</v>
      </c>
      <c r="D84" s="43" t="s">
        <v>197</v>
      </c>
      <c r="E84" s="44">
        <f>SUM(E12:E75,E77:E79)-E10</f>
        <v>0.19999999552965164</v>
      </c>
      <c r="F84" s="45">
        <f>SUM(F12:F27,F77:F79)-F10</f>
        <v>3.1639871167499223E-07</v>
      </c>
      <c r="G84" s="58"/>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pageSetUpPr fitToPage="1"/>
  </sheetPr>
  <dimension ref="A1:C38"/>
  <sheetViews>
    <sheetView workbookViewId="0" topLeftCell="A1">
      <selection activeCell="C4" sqref="C4"/>
    </sheetView>
  </sheetViews>
  <sheetFormatPr defaultColWidth="9.140625" defaultRowHeight="15"/>
  <cols>
    <col min="1" max="2" width="4.7109375" style="131" customWidth="1"/>
    <col min="3" max="16384" width="9.140625" style="131" customWidth="1"/>
  </cols>
  <sheetData>
    <row r="1" ht="15">
      <c r="A1" s="130" t="s">
        <v>16</v>
      </c>
    </row>
    <row r="2" ht="15">
      <c r="A2" s="132" t="s">
        <v>246</v>
      </c>
    </row>
    <row r="3" ht="15"/>
    <row r="4" ht="15.75">
      <c r="C4" s="133" t="str">
        <f>A1&amp;": "&amp;A2</f>
        <v>Figure 1: Net domestic energy use and gross value added by 64 production activities (NACE)</v>
      </c>
    </row>
    <row r="5" ht="15">
      <c r="C5" s="134" t="str">
        <f>dataTab1!C5</f>
        <v>European Union (EU-27), 2018</v>
      </c>
    </row>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38.65" customHeight="1">
      <c r="C38" s="60" t="s">
        <v>584</v>
      </c>
    </row>
  </sheetData>
  <printOptions/>
  <pageMargins left="0.7086614173228347" right="0.7086614173228347" top="0.7480314960629921" bottom="0.7480314960629921" header="0.31496062992125984" footer="0.31496062992125984"/>
  <pageSetup fitToHeight="1" fitToWidth="1" horizontalDpi="600" verticalDpi="600" orientation="portrait" paperSize="9" scale="45"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sheetPr>
  <dimension ref="A1:N80"/>
  <sheetViews>
    <sheetView showGridLines="0" workbookViewId="0" topLeftCell="A1"/>
  </sheetViews>
  <sheetFormatPr defaultColWidth="9.140625" defaultRowHeight="15"/>
  <cols>
    <col min="1" max="1" width="2.8515625" style="0" customWidth="1"/>
    <col min="3" max="3" width="67.7109375" style="0" customWidth="1"/>
    <col min="4" max="4" width="12.7109375" style="0" customWidth="1"/>
    <col min="5" max="5" width="13.28125" style="0" hidden="1" customWidth="1"/>
    <col min="6" max="6" width="13.28125" style="0" customWidth="1"/>
    <col min="7" max="7" width="13.28125" style="0" hidden="1" customWidth="1"/>
    <col min="8" max="9" width="13.28125" style="0" customWidth="1"/>
    <col min="10" max="11" width="2.8515625" style="0" customWidth="1"/>
    <col min="14" max="14" width="9.140625" style="43" customWidth="1"/>
  </cols>
  <sheetData>
    <row r="1" ht="15">
      <c r="A1" s="6" t="s">
        <v>13</v>
      </c>
    </row>
    <row r="2" spans="1:2" ht="15">
      <c r="A2" s="6" t="str">
        <f>env_ac_pefafp!A1</f>
        <v>'Domestic energy footprints' of goods and services deliverd to main categories of final uses</v>
      </c>
      <c r="B2" s="6"/>
    </row>
    <row r="3" spans="2:3" ht="15">
      <c r="B3" s="23"/>
      <c r="C3" s="24"/>
    </row>
    <row r="4" spans="2:3" ht="15">
      <c r="B4" s="23"/>
      <c r="C4" s="6"/>
    </row>
    <row r="5" spans="2:3" ht="15">
      <c r="B5" s="23"/>
      <c r="C5" s="6"/>
    </row>
    <row r="6" ht="15.75">
      <c r="C6" s="175" t="s">
        <v>448</v>
      </c>
    </row>
    <row r="7" ht="15">
      <c r="C7" s="61" t="str">
        <f>dataTab2!C5</f>
        <v>European Union (EU-27), 2018, Terajoule</v>
      </c>
    </row>
    <row r="8" spans="3:9" ht="15">
      <c r="C8" s="29" t="s">
        <v>432</v>
      </c>
      <c r="D8" s="28"/>
      <c r="E8" s="141" t="s">
        <v>398</v>
      </c>
      <c r="F8" s="167"/>
      <c r="G8" s="28"/>
      <c r="H8" s="28"/>
      <c r="I8" s="28"/>
    </row>
    <row r="9" spans="1:9" ht="60">
      <c r="A9" s="63"/>
      <c r="C9" s="27" t="s">
        <v>9</v>
      </c>
      <c r="D9" s="30" t="s">
        <v>431</v>
      </c>
      <c r="E9" s="136" t="s">
        <v>261</v>
      </c>
      <c r="F9" s="143" t="s">
        <v>435</v>
      </c>
      <c r="G9" s="30" t="s">
        <v>436</v>
      </c>
      <c r="H9" s="144" t="s">
        <v>262</v>
      </c>
      <c r="I9" s="144" t="s">
        <v>263</v>
      </c>
    </row>
    <row r="10" spans="1:14" ht="15">
      <c r="A10" s="63"/>
      <c r="C10" s="35" t="s">
        <v>264</v>
      </c>
      <c r="D10" s="162" t="s">
        <v>37</v>
      </c>
      <c r="E10" s="137">
        <v>27968055.08</v>
      </c>
      <c r="F10" s="137">
        <v>35549722.44</v>
      </c>
      <c r="G10" s="39">
        <v>7581667.36</v>
      </c>
      <c r="H10" s="39">
        <v>11366648.13</v>
      </c>
      <c r="I10" s="39">
        <v>46916370.56</v>
      </c>
      <c r="K10" s="46"/>
      <c r="N10" s="142">
        <f aca="true" t="shared" si="0" ref="N10:N27">I10/I$10</f>
        <v>1</v>
      </c>
    </row>
    <row r="11" spans="1:14" ht="15">
      <c r="A11" s="63">
        <v>1</v>
      </c>
      <c r="C11" s="37" t="s">
        <v>311</v>
      </c>
      <c r="D11" s="163" t="s">
        <v>310</v>
      </c>
      <c r="E11" s="138">
        <v>5310967.04</v>
      </c>
      <c r="F11" s="138">
        <v>5139302.97</v>
      </c>
      <c r="G11" s="41">
        <v>-171664.06</v>
      </c>
      <c r="H11" s="41">
        <v>73055.08</v>
      </c>
      <c r="I11" s="41">
        <v>5212358.06</v>
      </c>
      <c r="K11" s="46"/>
      <c r="N11" s="142">
        <f t="shared" si="0"/>
        <v>0.11109891915731342</v>
      </c>
    </row>
    <row r="12" spans="1:14" ht="15">
      <c r="A12" s="63">
        <v>2</v>
      </c>
      <c r="C12" s="31" t="s">
        <v>317</v>
      </c>
      <c r="D12" s="164" t="s">
        <v>316</v>
      </c>
      <c r="E12" s="139">
        <v>198161.58</v>
      </c>
      <c r="F12" s="139">
        <v>4105374.85</v>
      </c>
      <c r="G12" s="40">
        <v>3907213.27</v>
      </c>
      <c r="H12" s="40">
        <v>29229.17</v>
      </c>
      <c r="I12" s="40">
        <v>4134604.01</v>
      </c>
      <c r="K12" s="46"/>
      <c r="N12" s="142">
        <f t="shared" si="0"/>
        <v>0.08812710703425733</v>
      </c>
    </row>
    <row r="13" spans="1:14" ht="15">
      <c r="A13" s="63">
        <v>3</v>
      </c>
      <c r="C13" s="31" t="s">
        <v>273</v>
      </c>
      <c r="D13" s="164" t="s">
        <v>272</v>
      </c>
      <c r="E13" s="139">
        <v>2508451.64</v>
      </c>
      <c r="F13" s="139">
        <v>2596654.42</v>
      </c>
      <c r="G13" s="40">
        <v>88202.77</v>
      </c>
      <c r="H13" s="40">
        <v>505371.37</v>
      </c>
      <c r="I13" s="40">
        <v>3102025.79</v>
      </c>
      <c r="K13" s="46"/>
      <c r="N13" s="142">
        <f t="shared" si="0"/>
        <v>0.06611819612160554</v>
      </c>
    </row>
    <row r="14" spans="1:14" ht="15">
      <c r="A14" s="63">
        <v>4</v>
      </c>
      <c r="C14" s="31" t="s">
        <v>285</v>
      </c>
      <c r="D14" s="164" t="s">
        <v>284</v>
      </c>
      <c r="E14" s="139">
        <v>567101.73</v>
      </c>
      <c r="F14" s="139">
        <v>582366.33</v>
      </c>
      <c r="G14" s="40">
        <v>15264.6</v>
      </c>
      <c r="H14" s="40">
        <v>1935621.05</v>
      </c>
      <c r="I14" s="40">
        <v>2517987.38</v>
      </c>
      <c r="K14" s="46"/>
      <c r="N14" s="142">
        <f t="shared" si="0"/>
        <v>0.05366969673793965</v>
      </c>
    </row>
    <row r="15" spans="1:14" ht="15">
      <c r="A15" s="63">
        <v>5</v>
      </c>
      <c r="C15" s="31" t="s">
        <v>323</v>
      </c>
      <c r="D15" s="164" t="s">
        <v>322</v>
      </c>
      <c r="E15" s="139">
        <v>1565807.79</v>
      </c>
      <c r="F15" s="139">
        <v>1670860.71</v>
      </c>
      <c r="G15" s="40">
        <v>105052.93</v>
      </c>
      <c r="H15" s="40">
        <v>66796.89</v>
      </c>
      <c r="I15" s="40">
        <v>1737657.6</v>
      </c>
      <c r="K15" s="46"/>
      <c r="N15" s="142">
        <f t="shared" si="0"/>
        <v>0.03703734068213481</v>
      </c>
    </row>
    <row r="16" spans="1:14" ht="15">
      <c r="A16" s="63">
        <v>6</v>
      </c>
      <c r="C16" s="31" t="s">
        <v>303</v>
      </c>
      <c r="D16" s="164" t="s">
        <v>302</v>
      </c>
      <c r="E16" s="139">
        <v>520296.29</v>
      </c>
      <c r="F16" s="139">
        <v>1053257.81</v>
      </c>
      <c r="G16" s="40">
        <v>532961.53</v>
      </c>
      <c r="H16" s="40">
        <v>655722.97</v>
      </c>
      <c r="I16" s="40">
        <v>1708980.78</v>
      </c>
      <c r="K16" s="46"/>
      <c r="N16" s="142">
        <f t="shared" si="0"/>
        <v>0.03642610797897151</v>
      </c>
    </row>
    <row r="17" spans="1:14" ht="15">
      <c r="A17" s="63">
        <v>7</v>
      </c>
      <c r="C17" s="31" t="s">
        <v>335</v>
      </c>
      <c r="D17" s="164" t="s">
        <v>334</v>
      </c>
      <c r="E17" s="139">
        <v>1641759.15</v>
      </c>
      <c r="F17" s="139">
        <v>1639037.09</v>
      </c>
      <c r="G17" s="40">
        <v>-2722.06</v>
      </c>
      <c r="H17" s="40">
        <v>32020.31</v>
      </c>
      <c r="I17" s="40">
        <v>1671057.4</v>
      </c>
      <c r="K17" s="46"/>
      <c r="N17" s="142">
        <f t="shared" si="0"/>
        <v>0.035617789271719824</v>
      </c>
    </row>
    <row r="18" spans="1:14" ht="15">
      <c r="A18" s="63">
        <v>8</v>
      </c>
      <c r="C18" s="31" t="s">
        <v>283</v>
      </c>
      <c r="D18" s="164" t="s">
        <v>282</v>
      </c>
      <c r="E18" s="139">
        <v>940905.57</v>
      </c>
      <c r="F18" s="139">
        <v>942332.22</v>
      </c>
      <c r="G18" s="40">
        <v>1426.65</v>
      </c>
      <c r="H18" s="40">
        <v>679290.15</v>
      </c>
      <c r="I18" s="40">
        <v>1621622.37</v>
      </c>
      <c r="K18" s="46"/>
      <c r="N18" s="142">
        <f t="shared" si="0"/>
        <v>0.03456410525034441</v>
      </c>
    </row>
    <row r="19" spans="1:14" ht="15">
      <c r="A19" s="63">
        <v>9</v>
      </c>
      <c r="C19" s="31" t="s">
        <v>321</v>
      </c>
      <c r="D19" s="164" t="s">
        <v>320</v>
      </c>
      <c r="E19" s="139">
        <v>917491.83</v>
      </c>
      <c r="F19" s="139">
        <v>1174159.03</v>
      </c>
      <c r="G19" s="40">
        <v>256667.2</v>
      </c>
      <c r="H19" s="40">
        <v>394803.18</v>
      </c>
      <c r="I19" s="40">
        <v>1568962.21</v>
      </c>
      <c r="K19" s="46"/>
      <c r="N19" s="142">
        <f t="shared" si="0"/>
        <v>0.03344167912548775</v>
      </c>
    </row>
    <row r="20" spans="1:14" ht="15">
      <c r="A20" s="63">
        <v>10</v>
      </c>
      <c r="C20" s="31" t="s">
        <v>371</v>
      </c>
      <c r="D20" s="164" t="s">
        <v>370</v>
      </c>
      <c r="E20" s="139">
        <v>1553572.96</v>
      </c>
      <c r="F20" s="139">
        <v>1559894.26</v>
      </c>
      <c r="G20" s="40">
        <v>6321.3</v>
      </c>
      <c r="H20" s="40">
        <v>3130.37</v>
      </c>
      <c r="I20" s="40">
        <v>1563024.63</v>
      </c>
      <c r="K20" s="46"/>
      <c r="N20" s="142">
        <f t="shared" si="0"/>
        <v>0.033315122447528045</v>
      </c>
    </row>
    <row r="21" spans="1:14" ht="15">
      <c r="A21" s="63">
        <v>11</v>
      </c>
      <c r="C21" s="31" t="s">
        <v>325</v>
      </c>
      <c r="D21" s="164" t="s">
        <v>324</v>
      </c>
      <c r="E21" s="139">
        <v>1191817.72</v>
      </c>
      <c r="F21" s="139">
        <v>1230552.83</v>
      </c>
      <c r="G21" s="40">
        <v>38735.11</v>
      </c>
      <c r="H21" s="40">
        <v>177403.65</v>
      </c>
      <c r="I21" s="40">
        <v>1407956.48</v>
      </c>
      <c r="K21" s="46"/>
      <c r="N21" s="142">
        <f t="shared" si="0"/>
        <v>0.030009918994040784</v>
      </c>
    </row>
    <row r="22" spans="1:14" ht="15">
      <c r="A22" s="63">
        <v>12</v>
      </c>
      <c r="C22" s="31" t="s">
        <v>375</v>
      </c>
      <c r="D22" s="164" t="s">
        <v>374</v>
      </c>
      <c r="E22" s="139">
        <v>1372538.27</v>
      </c>
      <c r="F22" s="139">
        <v>1372595.65</v>
      </c>
      <c r="G22" s="40">
        <v>57.38</v>
      </c>
      <c r="H22" s="40">
        <v>694.63</v>
      </c>
      <c r="I22" s="40">
        <v>1373290.28</v>
      </c>
      <c r="K22" s="46"/>
      <c r="N22" s="142">
        <f t="shared" si="0"/>
        <v>0.02927102552069194</v>
      </c>
    </row>
    <row r="23" spans="1:14" ht="15">
      <c r="A23" s="63">
        <v>13</v>
      </c>
      <c r="C23" s="31" t="s">
        <v>351</v>
      </c>
      <c r="D23" s="164" t="s">
        <v>350</v>
      </c>
      <c r="E23" s="139">
        <v>1265470.96</v>
      </c>
      <c r="F23" s="139">
        <v>1297784.41</v>
      </c>
      <c r="G23" s="40">
        <v>32313.44</v>
      </c>
      <c r="H23" s="40">
        <v>1671.7</v>
      </c>
      <c r="I23" s="40">
        <v>1299456.11</v>
      </c>
      <c r="K23" s="46"/>
      <c r="N23" s="142">
        <f t="shared" si="0"/>
        <v>0.027697285499486003</v>
      </c>
    </row>
    <row r="24" spans="1:14" ht="15">
      <c r="A24" s="63">
        <v>14</v>
      </c>
      <c r="C24" s="31" t="s">
        <v>329</v>
      </c>
      <c r="D24" s="164" t="s">
        <v>328</v>
      </c>
      <c r="E24" s="139">
        <v>769821.27</v>
      </c>
      <c r="F24" s="139">
        <v>770417.31</v>
      </c>
      <c r="G24" s="40">
        <v>596.04</v>
      </c>
      <c r="H24" s="40">
        <v>507189.28</v>
      </c>
      <c r="I24" s="40">
        <v>1277606.59</v>
      </c>
      <c r="K24" s="46"/>
      <c r="N24" s="142">
        <f t="shared" si="0"/>
        <v>0.027231573430559926</v>
      </c>
    </row>
    <row r="25" spans="1:14" ht="15">
      <c r="A25" s="63">
        <v>15</v>
      </c>
      <c r="C25" s="31" t="s">
        <v>301</v>
      </c>
      <c r="D25" s="164" t="s">
        <v>300</v>
      </c>
      <c r="E25" s="139">
        <v>17896.17</v>
      </c>
      <c r="F25" s="139">
        <v>551836.42</v>
      </c>
      <c r="G25" s="40">
        <v>533940.24</v>
      </c>
      <c r="H25" s="40">
        <v>691453.2</v>
      </c>
      <c r="I25" s="40">
        <v>1243289.62</v>
      </c>
      <c r="K25" s="46"/>
      <c r="N25" s="142">
        <f t="shared" si="0"/>
        <v>0.026500123627636384</v>
      </c>
    </row>
    <row r="26" spans="1:14" ht="15">
      <c r="A26" s="63">
        <v>16</v>
      </c>
      <c r="C26" s="33" t="s">
        <v>327</v>
      </c>
      <c r="D26" s="165" t="s">
        <v>326</v>
      </c>
      <c r="E26" s="140">
        <v>179765.42</v>
      </c>
      <c r="F26" s="140">
        <v>118546.84</v>
      </c>
      <c r="G26" s="42">
        <v>-61218.58</v>
      </c>
      <c r="H26" s="42">
        <v>999280.99</v>
      </c>
      <c r="I26" s="42">
        <v>1117827.83</v>
      </c>
      <c r="K26" s="46"/>
      <c r="N26" s="142">
        <f t="shared" si="0"/>
        <v>0.023825965577845415</v>
      </c>
    </row>
    <row r="27" spans="1:14" ht="15">
      <c r="A27" s="63"/>
      <c r="C27" s="120" t="s">
        <v>402</v>
      </c>
      <c r="D27" s="168"/>
      <c r="E27" s="169"/>
      <c r="F27" s="169">
        <f>SUM(dataTab2_ranked!F27:F74)</f>
        <v>9744749.280000001</v>
      </c>
      <c r="G27" s="121"/>
      <c r="H27" s="121">
        <f>SUM(dataTab2_ranked!H27:H74)</f>
        <v>4613914.109999999</v>
      </c>
      <c r="I27" s="121">
        <f>SUM(dataTab2_ranked!I27:I74)</f>
        <v>14358663.430000002</v>
      </c>
      <c r="K27" s="46"/>
      <c r="N27" s="142">
        <f t="shared" si="0"/>
        <v>0.3060480437555825</v>
      </c>
    </row>
    <row r="28" spans="1:11" ht="15" hidden="1">
      <c r="A28" s="63"/>
      <c r="C28" s="37"/>
      <c r="D28" s="163"/>
      <c r="E28" s="138"/>
      <c r="F28" s="138"/>
      <c r="G28" s="41"/>
      <c r="H28" s="41"/>
      <c r="I28" s="41"/>
      <c r="K28" s="46"/>
    </row>
    <row r="29" spans="1:11" ht="15" hidden="1">
      <c r="A29" s="63"/>
      <c r="C29" s="31"/>
      <c r="D29" s="164"/>
      <c r="E29" s="139"/>
      <c r="F29" s="139"/>
      <c r="G29" s="40"/>
      <c r="H29" s="40"/>
      <c r="I29" s="40"/>
      <c r="K29" s="46"/>
    </row>
    <row r="30" spans="1:11" ht="15" hidden="1">
      <c r="A30" s="63"/>
      <c r="C30" s="31"/>
      <c r="D30" s="164"/>
      <c r="E30" s="139"/>
      <c r="F30" s="139"/>
      <c r="G30" s="40"/>
      <c r="H30" s="40"/>
      <c r="I30" s="40"/>
      <c r="K30" s="46"/>
    </row>
    <row r="31" spans="1:11" ht="15" hidden="1">
      <c r="A31" s="63"/>
      <c r="C31" s="31"/>
      <c r="D31" s="164"/>
      <c r="E31" s="139"/>
      <c r="F31" s="139"/>
      <c r="G31" s="40"/>
      <c r="H31" s="40"/>
      <c r="I31" s="40"/>
      <c r="K31" s="46"/>
    </row>
    <row r="32" spans="1:11" ht="15" hidden="1">
      <c r="A32" s="63"/>
      <c r="C32" s="31"/>
      <c r="D32" s="164"/>
      <c r="E32" s="139"/>
      <c r="F32" s="139"/>
      <c r="G32" s="40"/>
      <c r="H32" s="40"/>
      <c r="I32" s="40"/>
      <c r="K32" s="46"/>
    </row>
    <row r="33" spans="1:11" ht="15" hidden="1">
      <c r="A33" s="63"/>
      <c r="C33" s="31"/>
      <c r="D33" s="164"/>
      <c r="E33" s="139"/>
      <c r="F33" s="139"/>
      <c r="G33" s="40"/>
      <c r="H33" s="40"/>
      <c r="I33" s="40"/>
      <c r="K33" s="46"/>
    </row>
    <row r="34" spans="1:11" ht="15" hidden="1">
      <c r="A34" s="63"/>
      <c r="C34" s="31"/>
      <c r="D34" s="164"/>
      <c r="E34" s="139"/>
      <c r="F34" s="139"/>
      <c r="G34" s="40"/>
      <c r="H34" s="40"/>
      <c r="I34" s="40"/>
      <c r="K34" s="46"/>
    </row>
    <row r="35" spans="1:11" ht="15" hidden="1">
      <c r="A35" s="63"/>
      <c r="C35" s="31"/>
      <c r="D35" s="164"/>
      <c r="E35" s="139"/>
      <c r="F35" s="139"/>
      <c r="G35" s="40"/>
      <c r="H35" s="40"/>
      <c r="I35" s="40"/>
      <c r="K35" s="46"/>
    </row>
    <row r="36" spans="1:11" ht="15" hidden="1">
      <c r="A36" s="63"/>
      <c r="C36" s="31"/>
      <c r="D36" s="164"/>
      <c r="E36" s="139"/>
      <c r="F36" s="139"/>
      <c r="G36" s="40"/>
      <c r="H36" s="40"/>
      <c r="I36" s="40"/>
      <c r="K36" s="46"/>
    </row>
    <row r="37" spans="1:11" ht="15" hidden="1">
      <c r="A37" s="63"/>
      <c r="C37" s="31"/>
      <c r="D37" s="164"/>
      <c r="E37" s="139"/>
      <c r="F37" s="139"/>
      <c r="G37" s="40"/>
      <c r="H37" s="40"/>
      <c r="I37" s="40"/>
      <c r="K37" s="46"/>
    </row>
    <row r="38" spans="1:11" ht="15" hidden="1">
      <c r="A38" s="63"/>
      <c r="C38" s="31"/>
      <c r="D38" s="164"/>
      <c r="E38" s="139"/>
      <c r="F38" s="139"/>
      <c r="G38" s="40"/>
      <c r="H38" s="40"/>
      <c r="I38" s="40"/>
      <c r="K38" s="46"/>
    </row>
    <row r="39" spans="1:11" ht="15" hidden="1">
      <c r="A39" s="63"/>
      <c r="C39" s="31"/>
      <c r="D39" s="164"/>
      <c r="E39" s="139"/>
      <c r="F39" s="139"/>
      <c r="G39" s="40"/>
      <c r="H39" s="40"/>
      <c r="I39" s="40"/>
      <c r="K39" s="46"/>
    </row>
    <row r="40" spans="1:11" ht="15" hidden="1">
      <c r="A40" s="63"/>
      <c r="C40" s="31"/>
      <c r="D40" s="164"/>
      <c r="E40" s="139"/>
      <c r="F40" s="139"/>
      <c r="G40" s="40"/>
      <c r="H40" s="40"/>
      <c r="I40" s="40"/>
      <c r="K40" s="46"/>
    </row>
    <row r="41" spans="1:11" ht="15" hidden="1">
      <c r="A41" s="63"/>
      <c r="C41" s="31"/>
      <c r="D41" s="164"/>
      <c r="E41" s="139"/>
      <c r="F41" s="139"/>
      <c r="G41" s="40"/>
      <c r="H41" s="40"/>
      <c r="I41" s="40"/>
      <c r="K41" s="46"/>
    </row>
    <row r="42" spans="1:11" ht="15" hidden="1">
      <c r="A42" s="63"/>
      <c r="C42" s="31"/>
      <c r="D42" s="164"/>
      <c r="E42" s="139"/>
      <c r="F42" s="139"/>
      <c r="G42" s="40"/>
      <c r="H42" s="40"/>
      <c r="I42" s="40"/>
      <c r="K42" s="46"/>
    </row>
    <row r="43" spans="1:11" ht="15" hidden="1">
      <c r="A43" s="63"/>
      <c r="C43" s="31"/>
      <c r="D43" s="164"/>
      <c r="E43" s="139"/>
      <c r="F43" s="139"/>
      <c r="G43" s="40"/>
      <c r="H43" s="40"/>
      <c r="I43" s="40"/>
      <c r="K43" s="46"/>
    </row>
    <row r="44" spans="1:11" ht="15" hidden="1">
      <c r="A44" s="63"/>
      <c r="C44" s="31"/>
      <c r="D44" s="164"/>
      <c r="E44" s="139"/>
      <c r="F44" s="139"/>
      <c r="G44" s="40"/>
      <c r="H44" s="40"/>
      <c r="I44" s="40"/>
      <c r="K44" s="46"/>
    </row>
    <row r="45" spans="1:11" ht="15" hidden="1">
      <c r="A45" s="63"/>
      <c r="C45" s="31"/>
      <c r="D45" s="164"/>
      <c r="E45" s="139"/>
      <c r="F45" s="139"/>
      <c r="G45" s="40"/>
      <c r="H45" s="40"/>
      <c r="I45" s="40"/>
      <c r="K45" s="46"/>
    </row>
    <row r="46" spans="1:11" ht="15" hidden="1">
      <c r="A46" s="63"/>
      <c r="C46" s="31"/>
      <c r="D46" s="164"/>
      <c r="E46" s="139"/>
      <c r="F46" s="139"/>
      <c r="G46" s="40"/>
      <c r="H46" s="40"/>
      <c r="I46" s="40"/>
      <c r="K46" s="46"/>
    </row>
    <row r="47" spans="1:11" ht="15" hidden="1">
      <c r="A47" s="63"/>
      <c r="C47" s="31"/>
      <c r="D47" s="164"/>
      <c r="E47" s="139"/>
      <c r="F47" s="139"/>
      <c r="G47" s="40"/>
      <c r="H47" s="40"/>
      <c r="I47" s="40"/>
      <c r="K47" s="46"/>
    </row>
    <row r="48" spans="1:11" ht="15" hidden="1">
      <c r="A48" s="63"/>
      <c r="C48" s="31"/>
      <c r="D48" s="164"/>
      <c r="E48" s="139"/>
      <c r="F48" s="139"/>
      <c r="G48" s="40"/>
      <c r="H48" s="40"/>
      <c r="I48" s="40"/>
      <c r="K48" s="46"/>
    </row>
    <row r="49" spans="1:11" ht="15" hidden="1">
      <c r="A49" s="63"/>
      <c r="C49" s="31"/>
      <c r="D49" s="164"/>
      <c r="E49" s="139"/>
      <c r="F49" s="139"/>
      <c r="G49" s="40"/>
      <c r="H49" s="40"/>
      <c r="I49" s="40"/>
      <c r="K49" s="46"/>
    </row>
    <row r="50" spans="1:11" ht="15" hidden="1">
      <c r="A50" s="63"/>
      <c r="C50" s="31"/>
      <c r="D50" s="164"/>
      <c r="E50" s="139"/>
      <c r="F50" s="139"/>
      <c r="G50" s="40"/>
      <c r="H50" s="40"/>
      <c r="I50" s="40"/>
      <c r="K50" s="46"/>
    </row>
    <row r="51" spans="1:11" ht="15" hidden="1">
      <c r="A51" s="63"/>
      <c r="C51" s="31"/>
      <c r="D51" s="164"/>
      <c r="E51" s="139"/>
      <c r="F51" s="139"/>
      <c r="G51" s="40"/>
      <c r="H51" s="40"/>
      <c r="I51" s="40"/>
      <c r="K51" s="46"/>
    </row>
    <row r="52" spans="1:11" ht="15" hidden="1">
      <c r="A52" s="63"/>
      <c r="C52" s="31"/>
      <c r="D52" s="164"/>
      <c r="E52" s="139"/>
      <c r="F52" s="139"/>
      <c r="G52" s="40"/>
      <c r="H52" s="40"/>
      <c r="I52" s="40"/>
      <c r="K52" s="46"/>
    </row>
    <row r="53" spans="1:11" ht="15" hidden="1">
      <c r="A53" s="63"/>
      <c r="C53" s="31"/>
      <c r="D53" s="164"/>
      <c r="E53" s="139"/>
      <c r="F53" s="139"/>
      <c r="G53" s="40"/>
      <c r="H53" s="40"/>
      <c r="I53" s="40"/>
      <c r="K53" s="46"/>
    </row>
    <row r="54" spans="1:11" ht="15" hidden="1">
      <c r="A54" s="63"/>
      <c r="C54" s="31"/>
      <c r="D54" s="164"/>
      <c r="E54" s="139"/>
      <c r="F54" s="139"/>
      <c r="G54" s="40"/>
      <c r="H54" s="40"/>
      <c r="I54" s="40"/>
      <c r="K54" s="46"/>
    </row>
    <row r="55" spans="1:11" ht="15" hidden="1">
      <c r="A55" s="63"/>
      <c r="C55" s="31"/>
      <c r="D55" s="164"/>
      <c r="E55" s="139"/>
      <c r="F55" s="139"/>
      <c r="G55" s="40"/>
      <c r="H55" s="40"/>
      <c r="I55" s="40"/>
      <c r="K55" s="46"/>
    </row>
    <row r="56" spans="1:11" ht="15" hidden="1">
      <c r="A56" s="63"/>
      <c r="C56" s="31"/>
      <c r="D56" s="164"/>
      <c r="E56" s="139"/>
      <c r="F56" s="139"/>
      <c r="G56" s="40"/>
      <c r="H56" s="40"/>
      <c r="I56" s="40"/>
      <c r="K56" s="46"/>
    </row>
    <row r="57" spans="1:11" ht="15" hidden="1">
      <c r="A57" s="63"/>
      <c r="C57" s="31"/>
      <c r="D57" s="164"/>
      <c r="E57" s="139"/>
      <c r="F57" s="139"/>
      <c r="G57" s="40"/>
      <c r="H57" s="40"/>
      <c r="I57" s="40"/>
      <c r="K57" s="46"/>
    </row>
    <row r="58" spans="1:11" ht="15" hidden="1">
      <c r="A58" s="63"/>
      <c r="C58" s="31"/>
      <c r="D58" s="164"/>
      <c r="E58" s="139"/>
      <c r="F58" s="139"/>
      <c r="G58" s="40"/>
      <c r="H58" s="40"/>
      <c r="I58" s="40"/>
      <c r="K58" s="46"/>
    </row>
    <row r="59" spans="1:11" ht="15" hidden="1">
      <c r="A59" s="63"/>
      <c r="C59" s="31"/>
      <c r="D59" s="164"/>
      <c r="E59" s="139"/>
      <c r="F59" s="139"/>
      <c r="G59" s="40"/>
      <c r="H59" s="40"/>
      <c r="I59" s="40"/>
      <c r="K59" s="46"/>
    </row>
    <row r="60" spans="1:11" ht="15" hidden="1">
      <c r="A60" s="63"/>
      <c r="C60" s="31"/>
      <c r="D60" s="164"/>
      <c r="E60" s="139"/>
      <c r="F60" s="139"/>
      <c r="G60" s="40"/>
      <c r="H60" s="40"/>
      <c r="I60" s="40"/>
      <c r="K60" s="46"/>
    </row>
    <row r="61" spans="1:11" ht="15" hidden="1">
      <c r="A61" s="63"/>
      <c r="C61" s="31"/>
      <c r="D61" s="164"/>
      <c r="E61" s="139"/>
      <c r="F61" s="139"/>
      <c r="G61" s="40"/>
      <c r="H61" s="40"/>
      <c r="I61" s="40"/>
      <c r="K61" s="46"/>
    </row>
    <row r="62" spans="1:11" ht="15" hidden="1">
      <c r="A62" s="63"/>
      <c r="C62" s="31"/>
      <c r="D62" s="164"/>
      <c r="E62" s="139"/>
      <c r="F62" s="139"/>
      <c r="G62" s="40"/>
      <c r="H62" s="40"/>
      <c r="I62" s="40"/>
      <c r="K62" s="46"/>
    </row>
    <row r="63" spans="1:11" ht="15" hidden="1">
      <c r="A63" s="63"/>
      <c r="C63" s="31"/>
      <c r="D63" s="164"/>
      <c r="E63" s="139"/>
      <c r="F63" s="139"/>
      <c r="G63" s="40"/>
      <c r="H63" s="40"/>
      <c r="I63" s="40"/>
      <c r="K63" s="46"/>
    </row>
    <row r="64" spans="1:11" ht="15" hidden="1">
      <c r="A64" s="63"/>
      <c r="C64" s="31"/>
      <c r="D64" s="164"/>
      <c r="E64" s="139"/>
      <c r="F64" s="139"/>
      <c r="G64" s="40"/>
      <c r="H64" s="40"/>
      <c r="I64" s="40"/>
      <c r="K64" s="46"/>
    </row>
    <row r="65" spans="1:11" ht="15" hidden="1">
      <c r="A65" s="63"/>
      <c r="C65" s="31"/>
      <c r="D65" s="164"/>
      <c r="E65" s="139"/>
      <c r="F65" s="139"/>
      <c r="G65" s="40"/>
      <c r="H65" s="40"/>
      <c r="I65" s="40"/>
      <c r="K65" s="46"/>
    </row>
    <row r="66" spans="1:11" ht="15" hidden="1">
      <c r="A66" s="63"/>
      <c r="C66" s="31"/>
      <c r="D66" s="164"/>
      <c r="E66" s="139"/>
      <c r="F66" s="139"/>
      <c r="G66" s="40"/>
      <c r="H66" s="40"/>
      <c r="I66" s="40"/>
      <c r="K66" s="46"/>
    </row>
    <row r="67" spans="1:11" ht="15" hidden="1">
      <c r="A67" s="63"/>
      <c r="C67" s="31"/>
      <c r="D67" s="164"/>
      <c r="E67" s="139"/>
      <c r="F67" s="139"/>
      <c r="G67" s="40"/>
      <c r="H67" s="40"/>
      <c r="I67" s="40"/>
      <c r="K67" s="46"/>
    </row>
    <row r="68" spans="1:11" ht="15" hidden="1">
      <c r="A68" s="63"/>
      <c r="C68" s="31"/>
      <c r="D68" s="164"/>
      <c r="E68" s="139"/>
      <c r="F68" s="139"/>
      <c r="G68" s="40"/>
      <c r="H68" s="40"/>
      <c r="I68" s="40"/>
      <c r="K68" s="46"/>
    </row>
    <row r="69" spans="1:11" ht="15" hidden="1">
      <c r="A69" s="63"/>
      <c r="C69" s="31"/>
      <c r="D69" s="164"/>
      <c r="E69" s="139"/>
      <c r="F69" s="139"/>
      <c r="G69" s="40"/>
      <c r="H69" s="40"/>
      <c r="I69" s="40"/>
      <c r="K69" s="46"/>
    </row>
    <row r="70" spans="1:11" ht="15" hidden="1">
      <c r="A70" s="63"/>
      <c r="C70" s="31"/>
      <c r="D70" s="164"/>
      <c r="E70" s="139"/>
      <c r="F70" s="139"/>
      <c r="G70" s="40"/>
      <c r="H70" s="40"/>
      <c r="I70" s="40"/>
      <c r="K70" s="46"/>
    </row>
    <row r="71" spans="1:11" ht="15" hidden="1">
      <c r="A71" s="63"/>
      <c r="C71" s="31"/>
      <c r="D71" s="164"/>
      <c r="E71" s="139"/>
      <c r="F71" s="139"/>
      <c r="G71" s="40"/>
      <c r="H71" s="40"/>
      <c r="I71" s="40"/>
      <c r="K71" s="46"/>
    </row>
    <row r="72" spans="1:11" ht="15" hidden="1">
      <c r="A72" s="63"/>
      <c r="C72" s="31"/>
      <c r="D72" s="164"/>
      <c r="E72" s="139"/>
      <c r="F72" s="139"/>
      <c r="G72" s="40"/>
      <c r="H72" s="40"/>
      <c r="I72" s="40"/>
      <c r="K72" s="46"/>
    </row>
    <row r="73" spans="1:11" ht="15" hidden="1">
      <c r="A73" s="63"/>
      <c r="C73" s="31"/>
      <c r="D73" s="164"/>
      <c r="E73" s="139"/>
      <c r="F73" s="139"/>
      <c r="G73" s="40"/>
      <c r="H73" s="40"/>
      <c r="I73" s="40"/>
      <c r="K73" s="46"/>
    </row>
    <row r="74" spans="1:11" ht="15" hidden="1">
      <c r="A74" s="63"/>
      <c r="C74" s="33"/>
      <c r="D74" s="165"/>
      <c r="E74" s="140"/>
      <c r="F74" s="140"/>
      <c r="G74" s="42"/>
      <c r="H74" s="42"/>
      <c r="I74" s="42"/>
      <c r="K74" s="46"/>
    </row>
    <row r="75" spans="3:9" ht="28.5" customHeight="1">
      <c r="C75" s="186" t="s">
        <v>438</v>
      </c>
      <c r="D75" s="186"/>
      <c r="E75" s="186"/>
      <c r="F75" s="186"/>
      <c r="G75" s="186"/>
      <c r="H75" s="186"/>
      <c r="I75" s="186"/>
    </row>
    <row r="76" ht="21" customHeight="1">
      <c r="C76" s="60" t="s">
        <v>437</v>
      </c>
    </row>
    <row r="78" spans="3:9" ht="15">
      <c r="C78" s="43" t="s">
        <v>197</v>
      </c>
      <c r="D78" s="43" t="s">
        <v>400</v>
      </c>
      <c r="E78" s="111">
        <f>SUM(E11:E74)-E10</f>
        <v>-7446229.689999994</v>
      </c>
      <c r="F78" s="111">
        <f>SUM(F11:F74)-F10</f>
        <v>-0.009999990463256836</v>
      </c>
      <c r="G78" s="111">
        <f>SUM(G11:G74)-G10</f>
        <v>-2298519.5999999987</v>
      </c>
      <c r="H78" s="111">
        <f>SUM(H11:H74)-H10</f>
        <v>-0.029999999329447746</v>
      </c>
      <c r="I78" s="111">
        <f>SUM(I11:I27)-I10</f>
        <v>0.009999997913837433</v>
      </c>
    </row>
    <row r="80" spans="5:9" s="43" customFormat="1" ht="15">
      <c r="E80" s="142">
        <f>E10/I10</f>
        <v>0.5961257178713868</v>
      </c>
      <c r="F80" s="142">
        <f>F10/I10</f>
        <v>0.7577253315990519</v>
      </c>
      <c r="G80" s="142">
        <f>G10/I10</f>
        <v>0.16159961372766513</v>
      </c>
      <c r="H80" s="142">
        <f>H10/I10</f>
        <v>0.24227466861409325</v>
      </c>
      <c r="I80" s="142">
        <f>I10/I10</f>
        <v>1</v>
      </c>
    </row>
  </sheetData>
  <mergeCells count="1">
    <mergeCell ref="C75:I75"/>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sheetPr>
  <dimension ref="A1:L14"/>
  <sheetViews>
    <sheetView workbookViewId="0" topLeftCell="A1"/>
  </sheetViews>
  <sheetFormatPr defaultColWidth="9.140625" defaultRowHeight="15"/>
  <cols>
    <col min="1" max="1" width="2.57421875" style="147" customWidth="1"/>
    <col min="2" max="2" width="4.8515625" style="147" customWidth="1"/>
    <col min="3" max="3" width="49.421875" style="147" customWidth="1"/>
    <col min="4" max="9" width="12.00390625" style="147" customWidth="1"/>
    <col min="10" max="16384" width="9.140625" style="147" customWidth="1"/>
  </cols>
  <sheetData>
    <row r="1" ht="15">
      <c r="A1" s="130" t="s">
        <v>15</v>
      </c>
    </row>
    <row r="2" ht="15">
      <c r="A2" s="130" t="s">
        <v>424</v>
      </c>
    </row>
    <row r="6" spans="3:7" ht="15.75">
      <c r="C6" s="159" t="s">
        <v>426</v>
      </c>
      <c r="D6" s="158"/>
      <c r="E6" s="158"/>
      <c r="F6" s="158"/>
      <c r="G6" s="158"/>
    </row>
    <row r="7" ht="15">
      <c r="C7" s="148" t="s">
        <v>403</v>
      </c>
    </row>
    <row r="8" spans="3:12" ht="15">
      <c r="C8" s="153"/>
      <c r="D8" s="145">
        <v>2014</v>
      </c>
      <c r="E8" s="145">
        <v>2015</v>
      </c>
      <c r="F8" s="145">
        <v>2016</v>
      </c>
      <c r="G8" s="145">
        <v>2017</v>
      </c>
      <c r="H8" s="145">
        <v>2018</v>
      </c>
      <c r="I8" s="145">
        <v>2019</v>
      </c>
      <c r="L8" s="147" t="s">
        <v>444</v>
      </c>
    </row>
    <row r="9" spans="3:12" ht="15">
      <c r="C9" s="154" t="s">
        <v>404</v>
      </c>
      <c r="D9" s="155">
        <f>env_ac_pefa04!E85</f>
        <v>61463812.9</v>
      </c>
      <c r="E9" s="155">
        <f>env_ac_pefa04!F85</f>
        <v>62572162.5</v>
      </c>
      <c r="F9" s="155">
        <f>env_ac_pefa04!G85</f>
        <v>63252689.4</v>
      </c>
      <c r="G9" s="155">
        <f>env_ac_pefa04!H85</f>
        <v>64089859.2</v>
      </c>
      <c r="H9" s="155">
        <f>env_ac_pefa04!I85</f>
        <v>63271470.1</v>
      </c>
      <c r="I9" s="155" t="str">
        <f>env_ac_pefa04!J85</f>
        <v>:</v>
      </c>
      <c r="L9" s="147" t="s">
        <v>445</v>
      </c>
    </row>
    <row r="10" spans="3:12" ht="15">
      <c r="C10" s="156" t="s">
        <v>405</v>
      </c>
      <c r="D10" s="149">
        <f>nrg_bal_c!E18</f>
        <v>59821122.052</v>
      </c>
      <c r="E10" s="149">
        <f>nrg_bal_c!F18</f>
        <v>60667575.695</v>
      </c>
      <c r="F10" s="149">
        <f>nrg_bal_c!G18</f>
        <v>61166318.148</v>
      </c>
      <c r="G10" s="149">
        <f>nrg_bal_c!H18</f>
        <v>62442833.374</v>
      </c>
      <c r="H10" s="149">
        <f>nrg_bal_c!I18</f>
        <v>61947435.502</v>
      </c>
      <c r="I10" s="149">
        <f>nrg_bal_c!J18</f>
        <v>60959991.422</v>
      </c>
      <c r="L10" s="147" t="s">
        <v>446</v>
      </c>
    </row>
    <row r="11" spans="3:9" ht="15">
      <c r="C11" s="157" t="s">
        <v>406</v>
      </c>
      <c r="D11" s="150">
        <f>nrg_bal_c!E16</f>
        <v>61489064.871</v>
      </c>
      <c r="E11" s="150">
        <f>nrg_bal_c!F16</f>
        <v>62324808.783</v>
      </c>
      <c r="F11" s="150">
        <f>nrg_bal_c!G16</f>
        <v>62905733.84</v>
      </c>
      <c r="G11" s="150">
        <f>nrg_bal_c!H16</f>
        <v>64208852.2</v>
      </c>
      <c r="H11" s="150">
        <f>nrg_bal_c!I16</f>
        <v>63764746.64</v>
      </c>
      <c r="I11" s="150">
        <f>nrg_bal_c!J16</f>
        <v>62784682.073</v>
      </c>
    </row>
    <row r="12" ht="17.25" customHeight="1">
      <c r="C12" s="151" t="s">
        <v>407</v>
      </c>
    </row>
    <row r="13" ht="15">
      <c r="C13" s="151" t="s">
        <v>408</v>
      </c>
    </row>
    <row r="14" ht="17.25" customHeight="1">
      <c r="C14" s="152" t="s">
        <v>425</v>
      </c>
    </row>
  </sheetData>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sheetPr>
  <dimension ref="A1:H83"/>
  <sheetViews>
    <sheetView showGridLines="0" zoomScale="80" zoomScaleNormal="80" workbookViewId="0" topLeftCell="A1"/>
  </sheetViews>
  <sheetFormatPr defaultColWidth="9.140625" defaultRowHeight="15"/>
  <cols>
    <col min="1" max="1" width="2.8515625" style="0" customWidth="1"/>
    <col min="3" max="3" width="97.140625" style="0" customWidth="1"/>
    <col min="4" max="4" width="11.00390625" style="0" bestFit="1" customWidth="1"/>
    <col min="5" max="5" width="10.28125" style="0" bestFit="1" customWidth="1"/>
    <col min="6" max="6" width="7.57421875" style="0" bestFit="1" customWidth="1"/>
    <col min="7" max="7" width="2.8515625" style="54" customWidth="1"/>
    <col min="8" max="8" width="2.8515625" style="0" customWidth="1"/>
    <col min="9" max="9" width="10.7109375" style="0" bestFit="1" customWidth="1"/>
  </cols>
  <sheetData>
    <row r="1" ht="15">
      <c r="A1" s="6" t="s">
        <v>201</v>
      </c>
    </row>
    <row r="2" spans="2:7" s="11" customFormat="1" ht="15">
      <c r="B2" s="48"/>
      <c r="C2" s="49"/>
      <c r="G2" s="19"/>
    </row>
    <row r="3" spans="2:7" s="11" customFormat="1" ht="15">
      <c r="B3" s="50"/>
      <c r="C3" s="51"/>
      <c r="G3" s="19"/>
    </row>
    <row r="4" spans="2:3" ht="15">
      <c r="B4" s="23" t="str">
        <f>dataTab1!B4</f>
        <v>Title:</v>
      </c>
      <c r="C4" s="6" t="str">
        <f>dataTab1!C4</f>
        <v>Net domestic energy use by economic activities</v>
      </c>
    </row>
    <row r="5" spans="2:3" ht="15">
      <c r="B5" t="str">
        <f>dataTab1!B5</f>
        <v>Sub-title:</v>
      </c>
      <c r="C5" s="6" t="str">
        <f>dataTab1!C5</f>
        <v>European Union (EU-27), 2018</v>
      </c>
    </row>
    <row r="8" spans="3:7" ht="15">
      <c r="C8" s="29" t="s">
        <v>193</v>
      </c>
      <c r="D8" s="28"/>
      <c r="E8" s="173"/>
      <c r="F8" s="28"/>
      <c r="G8" s="55"/>
    </row>
    <row r="9" spans="3:7" ht="15">
      <c r="C9" s="27" t="s">
        <v>9</v>
      </c>
      <c r="D9" s="174" t="s">
        <v>194</v>
      </c>
      <c r="E9" s="136" t="s">
        <v>195</v>
      </c>
      <c r="F9" s="30" t="s">
        <v>196</v>
      </c>
      <c r="G9" s="55"/>
    </row>
    <row r="10" spans="3:8" ht="15">
      <c r="C10" s="35" t="s">
        <v>439</v>
      </c>
      <c r="D10" s="162"/>
      <c r="E10" s="137">
        <v>63211380.1</v>
      </c>
      <c r="F10" s="39">
        <v>100</v>
      </c>
      <c r="G10" s="56"/>
      <c r="H10" s="46"/>
    </row>
    <row r="11" spans="3:8" ht="15">
      <c r="C11" s="35" t="s">
        <v>441</v>
      </c>
      <c r="D11" s="162"/>
      <c r="E11" s="137">
        <v>46916370.6</v>
      </c>
      <c r="F11" s="36">
        <v>74.22139894078977</v>
      </c>
      <c r="G11" s="56"/>
      <c r="H11" s="46"/>
    </row>
    <row r="12" spans="3:8" ht="15">
      <c r="C12" s="37" t="s">
        <v>87</v>
      </c>
      <c r="D12" s="163" t="s">
        <v>86</v>
      </c>
      <c r="E12" s="138">
        <v>13499485.4</v>
      </c>
      <c r="F12" s="38">
        <v>21.356099769762817</v>
      </c>
      <c r="G12" s="56"/>
      <c r="H12" s="46"/>
    </row>
    <row r="13" spans="3:8" ht="15">
      <c r="C13" s="31" t="s">
        <v>61</v>
      </c>
      <c r="D13" s="164" t="s">
        <v>60</v>
      </c>
      <c r="E13" s="139">
        <v>4976190.3</v>
      </c>
      <c r="F13" s="32">
        <v>7.872301304176081</v>
      </c>
      <c r="G13" s="56"/>
      <c r="H13" s="46"/>
    </row>
    <row r="14" spans="3:8" ht="15">
      <c r="C14" s="31" t="s">
        <v>101</v>
      </c>
      <c r="D14" s="164" t="s">
        <v>100</v>
      </c>
      <c r="E14" s="139">
        <v>2771906</v>
      </c>
      <c r="F14" s="32">
        <v>4.38513760594194</v>
      </c>
      <c r="G14" s="56"/>
      <c r="H14" s="46"/>
    </row>
    <row r="15" spans="3:8" ht="15">
      <c r="C15" s="31" t="s">
        <v>69</v>
      </c>
      <c r="D15" s="164" t="s">
        <v>68</v>
      </c>
      <c r="E15" s="139">
        <v>2654699.5</v>
      </c>
      <c r="F15" s="32">
        <v>4.199717670774285</v>
      </c>
      <c r="G15" s="56"/>
      <c r="H15" s="46"/>
    </row>
    <row r="16" spans="3:8" ht="15">
      <c r="C16" s="31" t="s">
        <v>59</v>
      </c>
      <c r="D16" s="164" t="s">
        <v>58</v>
      </c>
      <c r="E16" s="139">
        <v>2299122.7</v>
      </c>
      <c r="F16" s="32">
        <v>3.6371974419207467</v>
      </c>
      <c r="G16" s="56"/>
      <c r="H16" s="46"/>
    </row>
    <row r="17" spans="3:8" ht="15">
      <c r="C17" s="31" t="s">
        <v>105</v>
      </c>
      <c r="D17" s="164" t="s">
        <v>104</v>
      </c>
      <c r="E17" s="139">
        <v>2057008.3</v>
      </c>
      <c r="F17" s="32">
        <v>3.2541740059239745</v>
      </c>
      <c r="G17" s="56"/>
      <c r="H17" s="46"/>
    </row>
    <row r="18" spans="3:8" ht="15">
      <c r="C18" s="31" t="s">
        <v>67</v>
      </c>
      <c r="D18" s="164" t="s">
        <v>66</v>
      </c>
      <c r="E18" s="139">
        <v>1512128.6</v>
      </c>
      <c r="F18" s="32">
        <v>2.392177797111568</v>
      </c>
      <c r="G18" s="56"/>
      <c r="H18" s="46"/>
    </row>
    <row r="19" spans="3:8" ht="15">
      <c r="C19" s="31" t="s">
        <v>103</v>
      </c>
      <c r="D19" s="164" t="s">
        <v>102</v>
      </c>
      <c r="E19" s="139">
        <v>1473349.9</v>
      </c>
      <c r="F19" s="32">
        <v>2.3308301411378296</v>
      </c>
      <c r="G19" s="56"/>
      <c r="H19" s="46"/>
    </row>
    <row r="20" spans="3:8" ht="15">
      <c r="C20" s="31" t="s">
        <v>55</v>
      </c>
      <c r="D20" s="164" t="s">
        <v>54</v>
      </c>
      <c r="E20" s="139">
        <v>1319585.2</v>
      </c>
      <c r="F20" s="32">
        <v>2.087575366828607</v>
      </c>
      <c r="G20" s="56"/>
      <c r="H20" s="46"/>
    </row>
    <row r="21" spans="3:8" ht="15">
      <c r="C21" s="31" t="s">
        <v>49</v>
      </c>
      <c r="D21" s="164" t="s">
        <v>48</v>
      </c>
      <c r="E21" s="139">
        <v>1278943.8</v>
      </c>
      <c r="F21" s="32">
        <v>2.023280931339767</v>
      </c>
      <c r="G21" s="56"/>
      <c r="H21" s="46"/>
    </row>
    <row r="22" spans="3:8" ht="15">
      <c r="C22" s="31" t="s">
        <v>41</v>
      </c>
      <c r="D22" s="164" t="s">
        <v>40</v>
      </c>
      <c r="E22" s="139">
        <v>1260717</v>
      </c>
      <c r="F22" s="32">
        <v>1.9944462500352842</v>
      </c>
      <c r="G22" s="56"/>
      <c r="H22" s="46"/>
    </row>
    <row r="23" spans="3:8" ht="15">
      <c r="C23" s="31" t="s">
        <v>93</v>
      </c>
      <c r="D23" s="164" t="s">
        <v>92</v>
      </c>
      <c r="E23" s="139">
        <v>1251147.2</v>
      </c>
      <c r="F23" s="32">
        <v>1.9793068874950888</v>
      </c>
      <c r="G23" s="56"/>
      <c r="H23" s="46"/>
    </row>
    <row r="24" spans="3:8" ht="15">
      <c r="C24" s="31" t="s">
        <v>99</v>
      </c>
      <c r="D24" s="164" t="s">
        <v>98</v>
      </c>
      <c r="E24" s="139">
        <v>746041.7</v>
      </c>
      <c r="F24" s="32">
        <v>1.1802332093046644</v>
      </c>
      <c r="G24" s="56"/>
      <c r="H24" s="46"/>
    </row>
    <row r="25" spans="3:8" ht="15">
      <c r="C25" s="31" t="s">
        <v>97</v>
      </c>
      <c r="D25" s="164" t="s">
        <v>96</v>
      </c>
      <c r="E25" s="139">
        <v>686704.4</v>
      </c>
      <c r="F25" s="32">
        <v>1.0863619793044197</v>
      </c>
      <c r="G25" s="56"/>
      <c r="H25" s="46"/>
    </row>
    <row r="26" spans="3:8" ht="15">
      <c r="C26" s="31" t="s">
        <v>147</v>
      </c>
      <c r="D26" s="164" t="s">
        <v>146</v>
      </c>
      <c r="E26" s="139">
        <v>657571</v>
      </c>
      <c r="F26" s="32">
        <v>1.0402731263891514</v>
      </c>
      <c r="G26" s="56"/>
      <c r="H26" s="46"/>
    </row>
    <row r="27" spans="3:8" ht="15">
      <c r="C27" s="31" t="s">
        <v>111</v>
      </c>
      <c r="D27" s="164" t="s">
        <v>110</v>
      </c>
      <c r="E27" s="139">
        <v>567629.4</v>
      </c>
      <c r="F27" s="32">
        <v>0.8979860890586694</v>
      </c>
      <c r="G27" s="56"/>
      <c r="H27" s="46"/>
    </row>
    <row r="28" spans="3:8" ht="15">
      <c r="C28" s="31" t="s">
        <v>47</v>
      </c>
      <c r="D28" s="164" t="s">
        <v>46</v>
      </c>
      <c r="E28" s="139">
        <v>509016.9</v>
      </c>
      <c r="F28" s="32">
        <v>0.8052614880338612</v>
      </c>
      <c r="G28" s="56"/>
      <c r="H28" s="46"/>
    </row>
    <row r="29" spans="3:8" ht="15">
      <c r="C29" s="31" t="s">
        <v>151</v>
      </c>
      <c r="D29" s="164" t="s">
        <v>150</v>
      </c>
      <c r="E29" s="139">
        <v>464196.2</v>
      </c>
      <c r="F29" s="32">
        <v>0.7343554266109118</v>
      </c>
      <c r="G29" s="56"/>
      <c r="H29" s="46"/>
    </row>
    <row r="30" spans="3:8" ht="15">
      <c r="C30" s="31" t="s">
        <v>107</v>
      </c>
      <c r="D30" s="164" t="s">
        <v>106</v>
      </c>
      <c r="E30" s="139">
        <v>426121</v>
      </c>
      <c r="F30" s="32">
        <v>0.6741207031485142</v>
      </c>
      <c r="G30" s="56"/>
      <c r="H30" s="46"/>
    </row>
    <row r="31" spans="3:8" ht="15">
      <c r="C31" s="31" t="s">
        <v>91</v>
      </c>
      <c r="D31" s="164" t="s">
        <v>90</v>
      </c>
      <c r="E31" s="139">
        <v>424216</v>
      </c>
      <c r="F31" s="32">
        <v>0.6711070053033061</v>
      </c>
      <c r="G31" s="56"/>
      <c r="H31" s="46"/>
    </row>
    <row r="32" spans="3:8" ht="15">
      <c r="C32" s="31" t="s">
        <v>53</v>
      </c>
      <c r="D32" s="164" t="s">
        <v>52</v>
      </c>
      <c r="E32" s="139">
        <v>396923.4</v>
      </c>
      <c r="F32" s="32">
        <v>0.6279302862428723</v>
      </c>
      <c r="G32" s="56"/>
      <c r="H32" s="46"/>
    </row>
    <row r="33" spans="3:8" ht="15">
      <c r="C33" s="31" t="s">
        <v>149</v>
      </c>
      <c r="D33" s="164" t="s">
        <v>148</v>
      </c>
      <c r="E33" s="139">
        <v>379189.3</v>
      </c>
      <c r="F33" s="32">
        <v>0.5998750531947331</v>
      </c>
      <c r="G33" s="56"/>
      <c r="H33" s="46"/>
    </row>
    <row r="34" spans="3:8" ht="15">
      <c r="C34" s="31" t="s">
        <v>71</v>
      </c>
      <c r="D34" s="164" t="s">
        <v>70</v>
      </c>
      <c r="E34" s="139">
        <v>357699.8</v>
      </c>
      <c r="F34" s="32">
        <v>0.5658788013078043</v>
      </c>
      <c r="G34" s="56"/>
      <c r="H34" s="46"/>
    </row>
    <row r="35" spans="3:8" ht="15">
      <c r="C35" s="31" t="s">
        <v>65</v>
      </c>
      <c r="D35" s="164" t="s">
        <v>64</v>
      </c>
      <c r="E35" s="139">
        <v>336118.7</v>
      </c>
      <c r="F35" s="32">
        <v>0.5317376388053264</v>
      </c>
      <c r="G35" s="56"/>
      <c r="H35" s="46"/>
    </row>
    <row r="36" spans="3:8" ht="15">
      <c r="C36" s="31" t="s">
        <v>79</v>
      </c>
      <c r="D36" s="164" t="s">
        <v>78</v>
      </c>
      <c r="E36" s="139">
        <v>295149.2</v>
      </c>
      <c r="F36" s="32">
        <v>0.46692415120991804</v>
      </c>
      <c r="G36" s="56"/>
      <c r="H36" s="46"/>
    </row>
    <row r="37" spans="3:8" ht="15">
      <c r="C37" s="31" t="s">
        <v>127</v>
      </c>
      <c r="D37" s="164" t="s">
        <v>126</v>
      </c>
      <c r="E37" s="139">
        <v>284554.4</v>
      </c>
      <c r="F37" s="32">
        <v>0.4501632452097024</v>
      </c>
      <c r="G37" s="56"/>
      <c r="H37" s="46"/>
    </row>
    <row r="38" spans="3:8" ht="15">
      <c r="C38" s="31" t="s">
        <v>153</v>
      </c>
      <c r="D38" s="164" t="s">
        <v>152</v>
      </c>
      <c r="E38" s="139">
        <v>282093.4</v>
      </c>
      <c r="F38" s="32">
        <v>0.4462699589120346</v>
      </c>
      <c r="G38" s="56"/>
      <c r="H38" s="46"/>
    </row>
    <row r="39" spans="3:8" ht="15">
      <c r="C39" s="31" t="s">
        <v>77</v>
      </c>
      <c r="D39" s="164" t="s">
        <v>76</v>
      </c>
      <c r="E39" s="139">
        <v>261315.3</v>
      </c>
      <c r="F39" s="32">
        <v>0.41339913728604066</v>
      </c>
      <c r="G39" s="56"/>
      <c r="H39" s="46"/>
    </row>
    <row r="40" spans="3:8" ht="15">
      <c r="C40" s="31" t="s">
        <v>95</v>
      </c>
      <c r="D40" s="164" t="s">
        <v>94</v>
      </c>
      <c r="E40" s="139">
        <v>250175</v>
      </c>
      <c r="F40" s="32">
        <v>0.39577525376637046</v>
      </c>
      <c r="G40" s="56"/>
      <c r="H40" s="46"/>
    </row>
    <row r="41" spans="3:8" ht="15">
      <c r="C41" s="31" t="s">
        <v>129</v>
      </c>
      <c r="D41" s="164" t="s">
        <v>128</v>
      </c>
      <c r="E41" s="139">
        <v>181710</v>
      </c>
      <c r="F41" s="32">
        <v>0.28746406060512514</v>
      </c>
      <c r="G41" s="56"/>
      <c r="H41" s="46"/>
    </row>
    <row r="42" spans="3:8" ht="15">
      <c r="C42" s="31" t="s">
        <v>145</v>
      </c>
      <c r="D42" s="164" t="s">
        <v>144</v>
      </c>
      <c r="E42" s="139">
        <v>178877.4</v>
      </c>
      <c r="F42" s="32">
        <v>0.2829829054784393</v>
      </c>
      <c r="G42" s="56"/>
      <c r="H42" s="46"/>
    </row>
    <row r="43" spans="3:8" ht="15">
      <c r="C43" s="31" t="s">
        <v>51</v>
      </c>
      <c r="D43" s="164" t="s">
        <v>50</v>
      </c>
      <c r="E43" s="139">
        <v>178090.9</v>
      </c>
      <c r="F43" s="32">
        <v>0.28173866749667753</v>
      </c>
      <c r="G43" s="56"/>
      <c r="H43" s="46"/>
    </row>
    <row r="44" spans="3:8" ht="15">
      <c r="C44" s="31" t="s">
        <v>63</v>
      </c>
      <c r="D44" s="164" t="s">
        <v>62</v>
      </c>
      <c r="E44" s="139">
        <v>174167.6</v>
      </c>
      <c r="F44" s="32">
        <v>0.2755320319291684</v>
      </c>
      <c r="G44" s="56"/>
      <c r="H44" s="46"/>
    </row>
    <row r="45" spans="3:8" ht="15">
      <c r="C45" s="31" t="s">
        <v>163</v>
      </c>
      <c r="D45" s="164" t="s">
        <v>162</v>
      </c>
      <c r="E45" s="139">
        <v>164382</v>
      </c>
      <c r="F45" s="32">
        <v>0.2600512751658779</v>
      </c>
      <c r="G45" s="56"/>
      <c r="H45" s="46"/>
    </row>
    <row r="46" spans="3:8" ht="15">
      <c r="C46" s="31" t="s">
        <v>89</v>
      </c>
      <c r="D46" s="164" t="s">
        <v>88</v>
      </c>
      <c r="E46" s="139">
        <v>156335.5</v>
      </c>
      <c r="F46" s="32">
        <v>0.2473217635063152</v>
      </c>
      <c r="G46" s="56"/>
      <c r="H46" s="46"/>
    </row>
    <row r="47" spans="3:8" ht="15">
      <c r="C47" s="31" t="s">
        <v>157</v>
      </c>
      <c r="D47" s="164" t="s">
        <v>156</v>
      </c>
      <c r="E47" s="139">
        <v>139734.9</v>
      </c>
      <c r="F47" s="32">
        <v>0.22105972022591547</v>
      </c>
      <c r="G47" s="56"/>
      <c r="H47" s="46"/>
    </row>
    <row r="48" spans="3:8" ht="15">
      <c r="C48" s="31" t="s">
        <v>139</v>
      </c>
      <c r="D48" s="164" t="s">
        <v>138</v>
      </c>
      <c r="E48" s="139">
        <v>131372.6</v>
      </c>
      <c r="F48" s="32">
        <v>0.20783061498130465</v>
      </c>
      <c r="G48" s="56"/>
      <c r="H48" s="46"/>
    </row>
    <row r="49" spans="3:8" ht="15">
      <c r="C49" s="31" t="s">
        <v>117</v>
      </c>
      <c r="D49" s="164" t="s">
        <v>116</v>
      </c>
      <c r="E49" s="139">
        <v>128772.1</v>
      </c>
      <c r="F49" s="32">
        <v>0.20371664057371214</v>
      </c>
      <c r="G49" s="56"/>
      <c r="H49" s="46"/>
    </row>
    <row r="50" spans="3:8" ht="15">
      <c r="C50" s="31" t="s">
        <v>109</v>
      </c>
      <c r="D50" s="164" t="s">
        <v>108</v>
      </c>
      <c r="E50" s="139">
        <v>124136.8</v>
      </c>
      <c r="F50" s="32">
        <v>0.19638362554909636</v>
      </c>
      <c r="G50" s="56"/>
      <c r="H50" s="46"/>
    </row>
    <row r="51" spans="3:8" ht="15">
      <c r="C51" s="31" t="s">
        <v>133</v>
      </c>
      <c r="D51" s="164" t="s">
        <v>132</v>
      </c>
      <c r="E51" s="139">
        <v>123694.5</v>
      </c>
      <c r="F51" s="32">
        <v>0.19568390977117742</v>
      </c>
      <c r="G51" s="56"/>
      <c r="H51" s="46"/>
    </row>
    <row r="52" spans="3:8" ht="15">
      <c r="C52" s="31" t="s">
        <v>75</v>
      </c>
      <c r="D52" s="164" t="s">
        <v>74</v>
      </c>
      <c r="E52" s="139">
        <v>118815.7</v>
      </c>
      <c r="F52" s="32">
        <v>0.1879656793002056</v>
      </c>
      <c r="G52" s="56"/>
      <c r="H52" s="46"/>
    </row>
    <row r="53" spans="3:8" ht="15">
      <c r="C53" s="31" t="s">
        <v>121</v>
      </c>
      <c r="D53" s="164" t="s">
        <v>120</v>
      </c>
      <c r="E53" s="139">
        <v>116474.9</v>
      </c>
      <c r="F53" s="32">
        <v>0.18426254863560557</v>
      </c>
      <c r="G53" s="56"/>
      <c r="H53" s="46"/>
    </row>
    <row r="54" spans="3:8" ht="15">
      <c r="C54" s="31" t="s">
        <v>83</v>
      </c>
      <c r="D54" s="164" t="s">
        <v>82</v>
      </c>
      <c r="E54" s="139">
        <v>116342.2</v>
      </c>
      <c r="F54" s="32">
        <v>0.18405261808229367</v>
      </c>
      <c r="G54" s="56"/>
      <c r="H54" s="46"/>
    </row>
    <row r="55" spans="3:8" ht="15">
      <c r="C55" s="31" t="s">
        <v>119</v>
      </c>
      <c r="D55" s="164" t="s">
        <v>118</v>
      </c>
      <c r="E55" s="139">
        <v>111429.8</v>
      </c>
      <c r="F55" s="32">
        <v>0.17628123262570564</v>
      </c>
      <c r="G55" s="56"/>
      <c r="H55" s="46"/>
    </row>
    <row r="56" spans="3:8" ht="15">
      <c r="C56" s="31" t="s">
        <v>155</v>
      </c>
      <c r="D56" s="164" t="s">
        <v>154</v>
      </c>
      <c r="E56" s="139">
        <v>96928</v>
      </c>
      <c r="F56" s="32">
        <v>0.15333947755397923</v>
      </c>
      <c r="G56" s="56"/>
      <c r="H56" s="46"/>
    </row>
    <row r="57" spans="3:8" ht="15">
      <c r="C57" s="31" t="s">
        <v>45</v>
      </c>
      <c r="D57" s="164" t="s">
        <v>44</v>
      </c>
      <c r="E57" s="139">
        <v>95364.9</v>
      </c>
      <c r="F57" s="32">
        <v>0.15086666332728907</v>
      </c>
      <c r="G57" s="56"/>
      <c r="H57" s="46"/>
    </row>
    <row r="58" spans="3:8" ht="15">
      <c r="C58" s="31" t="s">
        <v>131</v>
      </c>
      <c r="D58" s="164" t="s">
        <v>130</v>
      </c>
      <c r="E58" s="139">
        <v>95247.1</v>
      </c>
      <c r="F58" s="32">
        <v>0.15068030447890823</v>
      </c>
      <c r="G58" s="56"/>
      <c r="H58" s="46"/>
    </row>
    <row r="59" spans="3:8" ht="15">
      <c r="C59" s="31" t="s">
        <v>57</v>
      </c>
      <c r="D59" s="164" t="s">
        <v>56</v>
      </c>
      <c r="E59" s="139">
        <v>88285.8</v>
      </c>
      <c r="F59" s="32">
        <v>0.13966757229526144</v>
      </c>
      <c r="G59" s="56"/>
      <c r="H59" s="46"/>
    </row>
    <row r="60" spans="3:8" ht="15">
      <c r="C60" s="31" t="s">
        <v>159</v>
      </c>
      <c r="D60" s="164" t="s">
        <v>158</v>
      </c>
      <c r="E60" s="139">
        <v>84475.8</v>
      </c>
      <c r="F60" s="32">
        <v>0.13364017660484523</v>
      </c>
      <c r="G60" s="56"/>
      <c r="H60" s="46"/>
    </row>
    <row r="61" spans="3:8" ht="15">
      <c r="C61" s="31" t="s">
        <v>73</v>
      </c>
      <c r="D61" s="164" t="s">
        <v>72</v>
      </c>
      <c r="E61" s="139">
        <v>82400.7</v>
      </c>
      <c r="F61" s="32">
        <v>0.13035738164495478</v>
      </c>
      <c r="G61" s="56"/>
      <c r="H61" s="46"/>
    </row>
    <row r="62" spans="3:8" ht="15">
      <c r="C62" s="31" t="s">
        <v>85</v>
      </c>
      <c r="D62" s="164" t="s">
        <v>84</v>
      </c>
      <c r="E62" s="139">
        <v>80644.3</v>
      </c>
      <c r="F62" s="32">
        <v>0.12757876805160911</v>
      </c>
      <c r="G62" s="56"/>
      <c r="H62" s="46"/>
    </row>
    <row r="63" spans="3:8" ht="15">
      <c r="C63" s="31" t="s">
        <v>43</v>
      </c>
      <c r="D63" s="164" t="s">
        <v>42</v>
      </c>
      <c r="E63" s="139">
        <v>74574.7</v>
      </c>
      <c r="F63" s="32">
        <v>0.11797669957849884</v>
      </c>
      <c r="G63" s="56"/>
      <c r="H63" s="46"/>
    </row>
    <row r="64" spans="3:8" ht="15">
      <c r="C64" s="31" t="s">
        <v>141</v>
      </c>
      <c r="D64" s="164" t="s">
        <v>140</v>
      </c>
      <c r="E64" s="139">
        <v>69169.6</v>
      </c>
      <c r="F64" s="32">
        <v>0.10942586586556746</v>
      </c>
      <c r="G64" s="56"/>
      <c r="H64" s="46"/>
    </row>
    <row r="65" spans="3:8" ht="15">
      <c r="C65" s="31" t="s">
        <v>81</v>
      </c>
      <c r="D65" s="164" t="s">
        <v>80</v>
      </c>
      <c r="E65" s="139">
        <v>56380</v>
      </c>
      <c r="F65" s="32">
        <v>0.08919280026920343</v>
      </c>
      <c r="G65" s="56"/>
      <c r="H65" s="46"/>
    </row>
    <row r="66" spans="3:8" ht="15">
      <c r="C66" s="31" t="s">
        <v>137</v>
      </c>
      <c r="D66" s="164" t="s">
        <v>136</v>
      </c>
      <c r="E66" s="139">
        <v>40485.7</v>
      </c>
      <c r="F66" s="32">
        <v>0.06404811908227898</v>
      </c>
      <c r="G66" s="56"/>
      <c r="H66" s="46"/>
    </row>
    <row r="67" spans="3:8" ht="15">
      <c r="C67" s="31" t="s">
        <v>115</v>
      </c>
      <c r="D67" s="164" t="s">
        <v>114</v>
      </c>
      <c r="E67" s="139">
        <v>40183</v>
      </c>
      <c r="F67" s="32">
        <v>0.06356924961364671</v>
      </c>
      <c r="G67" s="56"/>
      <c r="H67" s="46"/>
    </row>
    <row r="68" spans="3:8" ht="15">
      <c r="C68" s="31" t="s">
        <v>135</v>
      </c>
      <c r="D68" s="164" t="s">
        <v>134</v>
      </c>
      <c r="E68" s="139">
        <v>34949.2</v>
      </c>
      <c r="F68" s="32">
        <v>0.05528941140774111</v>
      </c>
      <c r="G68" s="56"/>
      <c r="H68" s="46"/>
    </row>
    <row r="69" spans="3:8" ht="15">
      <c r="C69" s="31" t="s">
        <v>113</v>
      </c>
      <c r="D69" s="164" t="s">
        <v>112</v>
      </c>
      <c r="E69" s="139">
        <v>34745.6</v>
      </c>
      <c r="F69" s="32">
        <v>0.05496731750680443</v>
      </c>
      <c r="G69" s="56"/>
      <c r="H69" s="46"/>
    </row>
    <row r="70" spans="3:8" ht="15">
      <c r="C70" s="31" t="s">
        <v>123</v>
      </c>
      <c r="D70" s="164" t="s">
        <v>122</v>
      </c>
      <c r="E70" s="139">
        <v>33302.8</v>
      </c>
      <c r="F70" s="32">
        <v>0.052684817112543955</v>
      </c>
      <c r="G70" s="56"/>
      <c r="H70" s="46"/>
    </row>
    <row r="71" spans="3:8" ht="15">
      <c r="C71" s="31" t="s">
        <v>125</v>
      </c>
      <c r="D71" s="164" t="s">
        <v>124</v>
      </c>
      <c r="E71" s="139">
        <v>32769.7</v>
      </c>
      <c r="F71" s="32">
        <v>0.05184145631397153</v>
      </c>
      <c r="G71" s="56"/>
      <c r="H71" s="46"/>
    </row>
    <row r="72" spans="3:8" ht="15">
      <c r="C72" s="31" t="s">
        <v>143</v>
      </c>
      <c r="D72" s="164" t="s">
        <v>142</v>
      </c>
      <c r="E72" s="139">
        <v>26958.3</v>
      </c>
      <c r="F72" s="32">
        <v>0.04264785859342438</v>
      </c>
      <c r="G72" s="56"/>
      <c r="H72" s="46"/>
    </row>
    <row r="73" spans="3:8" ht="15">
      <c r="C73" s="31" t="s">
        <v>161</v>
      </c>
      <c r="D73" s="164" t="s">
        <v>160</v>
      </c>
      <c r="E73" s="139">
        <v>19473.5</v>
      </c>
      <c r="F73" s="32">
        <v>0.030806952749952692</v>
      </c>
      <c r="G73" s="56"/>
      <c r="H73" s="46"/>
    </row>
    <row r="74" spans="3:8" ht="15">
      <c r="C74" s="31" t="s">
        <v>165</v>
      </c>
      <c r="D74" s="164" t="s">
        <v>164</v>
      </c>
      <c r="E74" s="139">
        <v>5959.1</v>
      </c>
      <c r="F74" s="32">
        <v>0.009427258178152006</v>
      </c>
      <c r="G74" s="56"/>
      <c r="H74" s="46"/>
    </row>
    <row r="75" spans="3:6" ht="15">
      <c r="C75" s="33" t="s">
        <v>167</v>
      </c>
      <c r="D75" s="165" t="s">
        <v>166</v>
      </c>
      <c r="E75" s="140">
        <v>737.1</v>
      </c>
      <c r="F75" s="34">
        <v>0.0011660874969568968</v>
      </c>
    </row>
    <row r="76" spans="3:6" ht="15">
      <c r="C76" s="35" t="s">
        <v>442</v>
      </c>
      <c r="D76" s="162"/>
      <c r="E76" s="137">
        <v>16295009.5</v>
      </c>
      <c r="F76" s="36">
        <v>25.77860105921022</v>
      </c>
    </row>
    <row r="77" spans="3:7" ht="15">
      <c r="C77" s="37" t="s">
        <v>171</v>
      </c>
      <c r="D77" s="163"/>
      <c r="E77" s="138">
        <v>7509107.8</v>
      </c>
      <c r="F77" s="38">
        <v>11.879360627976542</v>
      </c>
      <c r="G77" s="58"/>
    </row>
    <row r="78" spans="3:6" ht="15">
      <c r="C78" s="33" t="s">
        <v>173</v>
      </c>
      <c r="D78" s="165"/>
      <c r="E78" s="140">
        <v>6177650.6</v>
      </c>
      <c r="F78" s="34">
        <v>9.773003832896855</v>
      </c>
    </row>
    <row r="79" spans="3:6" ht="15">
      <c r="C79" s="120" t="s">
        <v>175</v>
      </c>
      <c r="D79" s="168"/>
      <c r="E79" s="169">
        <v>2608251.1</v>
      </c>
      <c r="F79" s="122">
        <v>4.126236598336823</v>
      </c>
    </row>
    <row r="82" spans="3:7" ht="15">
      <c r="C82" s="43" t="s">
        <v>198</v>
      </c>
      <c r="D82" s="43" t="s">
        <v>197</v>
      </c>
      <c r="E82" s="111">
        <f>SUM(E12:E75)-E11</f>
        <v>0.19999999552965164</v>
      </c>
      <c r="F82" s="111">
        <f>SUM(F12:F75)-F11</f>
        <v>3.163987969401205E-07</v>
      </c>
      <c r="G82"/>
    </row>
    <row r="83" spans="3:7" ht="15">
      <c r="C83" s="43" t="s">
        <v>199</v>
      </c>
      <c r="D83" s="43" t="s">
        <v>197</v>
      </c>
      <c r="E83" s="111">
        <f>SUM(E77:E79)-E76</f>
        <v>0</v>
      </c>
      <c r="F83" s="111">
        <f>SUM(F77:F79)-F76</f>
        <v>0</v>
      </c>
      <c r="G83"/>
    </row>
  </sheetData>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sheetPr>
  <dimension ref="A1:I83"/>
  <sheetViews>
    <sheetView showGridLines="0" zoomScale="90" zoomScaleNormal="90" workbookViewId="0" topLeftCell="A1"/>
  </sheetViews>
  <sheetFormatPr defaultColWidth="9.140625" defaultRowHeight="15"/>
  <cols>
    <col min="1" max="1" width="2.8515625" style="0" customWidth="1"/>
    <col min="3" max="3" width="91.8515625" style="0" customWidth="1"/>
    <col min="4" max="4" width="11.7109375" style="0" bestFit="1" customWidth="1"/>
    <col min="5" max="5" width="10.421875" style="0" bestFit="1" customWidth="1"/>
    <col min="6" max="6" width="4.8515625" style="0" bestFit="1" customWidth="1"/>
    <col min="7" max="8" width="2.8515625" style="0" customWidth="1"/>
  </cols>
  <sheetData>
    <row r="1" ht="15.75" thickBot="1">
      <c r="A1" s="6" t="s">
        <v>191</v>
      </c>
    </row>
    <row r="2" spans="2:3" ht="15.75" thickBot="1">
      <c r="B2" s="25" t="s">
        <v>192</v>
      </c>
      <c r="C2" s="26" t="s">
        <v>188</v>
      </c>
    </row>
    <row r="3" spans="2:3" ht="15">
      <c r="B3" s="23" t="s">
        <v>208</v>
      </c>
      <c r="C3" s="24" t="s">
        <v>207</v>
      </c>
    </row>
    <row r="4" spans="2:3" ht="15">
      <c r="B4" s="23" t="s">
        <v>204</v>
      </c>
      <c r="C4" s="6" t="str">
        <f>'Table 1'!A2</f>
        <v>Net domestic energy use by economic activities</v>
      </c>
    </row>
    <row r="5" spans="2:3" ht="15">
      <c r="B5" s="23" t="s">
        <v>205</v>
      </c>
      <c r="C5" s="6" t="str">
        <f>"European Union ("&amp;C3&amp;"), "&amp;C2</f>
        <v>European Union (EU-27), 2018</v>
      </c>
    </row>
    <row r="8" spans="3:6" ht="15">
      <c r="C8" s="29" t="s">
        <v>193</v>
      </c>
      <c r="D8" s="28"/>
      <c r="E8" s="173"/>
      <c r="F8" s="28"/>
    </row>
    <row r="9" spans="1:6" ht="15">
      <c r="A9" s="63">
        <v>1</v>
      </c>
      <c r="C9" s="27" t="s">
        <v>9</v>
      </c>
      <c r="D9" s="30" t="s">
        <v>194</v>
      </c>
      <c r="E9" s="136" t="s">
        <v>195</v>
      </c>
      <c r="F9" s="30" t="s">
        <v>196</v>
      </c>
    </row>
    <row r="10" spans="1:9" ht="15">
      <c r="A10" s="63">
        <v>2</v>
      </c>
      <c r="C10" s="35" t="s">
        <v>439</v>
      </c>
      <c r="D10" s="162"/>
      <c r="E10" s="137">
        <f>E11+E76</f>
        <v>63211380.1</v>
      </c>
      <c r="F10" s="39">
        <f aca="true" t="shared" si="0" ref="F10:F41">E10/E$10*100</f>
        <v>100</v>
      </c>
      <c r="H10" s="112" t="s">
        <v>231</v>
      </c>
      <c r="I10" s="59" t="s">
        <v>202</v>
      </c>
    </row>
    <row r="11" spans="1:8" ht="15">
      <c r="A11" s="63">
        <v>3</v>
      </c>
      <c r="C11" s="35" t="s">
        <v>441</v>
      </c>
      <c r="D11" s="162"/>
      <c r="E11" s="137">
        <f>HLOOKUP($C$2,env_ac_pefa04!$E$15:$L$85,A10)</f>
        <v>46916370.6</v>
      </c>
      <c r="F11" s="36">
        <f t="shared" si="0"/>
        <v>74.22139894078977</v>
      </c>
      <c r="H11" s="46"/>
    </row>
    <row r="12" spans="1:8" ht="15">
      <c r="A12" s="63">
        <v>4</v>
      </c>
      <c r="C12" s="37" t="str">
        <f>env_ac_pefa04!D17</f>
        <v>Crop and animal production, hunting and related service activities</v>
      </c>
      <c r="D12" s="163" t="str">
        <f>env_ac_pefa04!C17</f>
        <v>A01</v>
      </c>
      <c r="E12" s="138">
        <f>HLOOKUP($C$2,env_ac_pefa04!$E$15:$L$85,A11)</f>
        <v>1260717</v>
      </c>
      <c r="F12" s="38">
        <f t="shared" si="0"/>
        <v>1.9944462500352842</v>
      </c>
      <c r="H12" s="46"/>
    </row>
    <row r="13" spans="1:8" ht="15">
      <c r="A13" s="63">
        <v>5</v>
      </c>
      <c r="C13" s="31" t="str">
        <f>env_ac_pefa04!D18</f>
        <v>Forestry and logging</v>
      </c>
      <c r="D13" s="164" t="str">
        <f>env_ac_pefa04!C18</f>
        <v>A02</v>
      </c>
      <c r="E13" s="139">
        <f>HLOOKUP($C$2,env_ac_pefa04!$E$15:$L$85,A12)</f>
        <v>74574.7</v>
      </c>
      <c r="F13" s="32">
        <f t="shared" si="0"/>
        <v>0.11797669957849884</v>
      </c>
      <c r="H13" s="46"/>
    </row>
    <row r="14" spans="1:8" ht="15">
      <c r="A14" s="63">
        <v>6</v>
      </c>
      <c r="C14" s="31" t="str">
        <f>env_ac_pefa04!D19</f>
        <v>Fishing and aquaculture</v>
      </c>
      <c r="D14" s="164" t="str">
        <f>env_ac_pefa04!C19</f>
        <v>A03</v>
      </c>
      <c r="E14" s="139">
        <f>HLOOKUP($C$2,env_ac_pefa04!$E$15:$L$85,A13)</f>
        <v>95364.9</v>
      </c>
      <c r="F14" s="32">
        <f t="shared" si="0"/>
        <v>0.15086666332728907</v>
      </c>
      <c r="H14" s="46"/>
    </row>
    <row r="15" spans="1:8" ht="15">
      <c r="A15" s="63">
        <v>7</v>
      </c>
      <c r="C15" s="31" t="str">
        <f>env_ac_pefa04!D20</f>
        <v>Mining and quarrying</v>
      </c>
      <c r="D15" s="164" t="str">
        <f>env_ac_pefa04!C20</f>
        <v>B</v>
      </c>
      <c r="E15" s="139">
        <f>HLOOKUP($C$2,env_ac_pefa04!$E$15:$L$85,A14)</f>
        <v>509016.9</v>
      </c>
      <c r="F15" s="32">
        <f t="shared" si="0"/>
        <v>0.8052614880338612</v>
      </c>
      <c r="H15" s="46"/>
    </row>
    <row r="16" spans="1:8" ht="15">
      <c r="A16" s="63">
        <v>8</v>
      </c>
      <c r="C16" s="31" t="str">
        <f>env_ac_pefa04!D21</f>
        <v>Manufacture of food products; beverages and tobacco products</v>
      </c>
      <c r="D16" s="164" t="str">
        <f>env_ac_pefa04!C21</f>
        <v>C10-C12</v>
      </c>
      <c r="E16" s="139">
        <f>HLOOKUP($C$2,env_ac_pefa04!$E$15:$L$85,A15)</f>
        <v>1278943.8</v>
      </c>
      <c r="F16" s="32">
        <f t="shared" si="0"/>
        <v>2.023280931339767</v>
      </c>
      <c r="H16" s="46"/>
    </row>
    <row r="17" spans="1:8" ht="15">
      <c r="A17" s="63">
        <v>9</v>
      </c>
      <c r="C17" s="31" t="str">
        <f>env_ac_pefa04!D22</f>
        <v>Manufacture of textiles, wearing apparel, leather and related products</v>
      </c>
      <c r="D17" s="164" t="str">
        <f>env_ac_pefa04!C22</f>
        <v>C13-C15</v>
      </c>
      <c r="E17" s="139">
        <f>HLOOKUP($C$2,env_ac_pefa04!$E$15:$L$85,A16)</f>
        <v>178090.9</v>
      </c>
      <c r="F17" s="32">
        <f t="shared" si="0"/>
        <v>0.28173866749667753</v>
      </c>
      <c r="H17" s="46"/>
    </row>
    <row r="18" spans="1:8" ht="15">
      <c r="A18" s="63">
        <v>10</v>
      </c>
      <c r="C18" s="31" t="str">
        <f>env_ac_pefa04!D23</f>
        <v>Manufacture of wood and of products of wood and cork, except furniture; manufacture of articles of straw and plaiting materials</v>
      </c>
      <c r="D18" s="164" t="str">
        <f>env_ac_pefa04!C23</f>
        <v>C16</v>
      </c>
      <c r="E18" s="139">
        <f>HLOOKUP($C$2,env_ac_pefa04!$E$15:$L$85,A17)</f>
        <v>396923.4</v>
      </c>
      <c r="F18" s="32">
        <f t="shared" si="0"/>
        <v>0.6279302862428723</v>
      </c>
      <c r="H18" s="46"/>
    </row>
    <row r="19" spans="1:8" ht="15">
      <c r="A19" s="63">
        <v>11</v>
      </c>
      <c r="C19" s="31" t="str">
        <f>env_ac_pefa04!D24</f>
        <v>Manufacture of paper and paper products</v>
      </c>
      <c r="D19" s="164" t="str">
        <f>env_ac_pefa04!C24</f>
        <v>C17</v>
      </c>
      <c r="E19" s="139">
        <f>HLOOKUP($C$2,env_ac_pefa04!$E$15:$L$85,A18)</f>
        <v>1319585.2</v>
      </c>
      <c r="F19" s="32">
        <f t="shared" si="0"/>
        <v>2.087575366828607</v>
      </c>
      <c r="H19" s="46"/>
    </row>
    <row r="20" spans="1:8" ht="15">
      <c r="A20" s="63">
        <v>12</v>
      </c>
      <c r="C20" s="31" t="str">
        <f>env_ac_pefa04!D25</f>
        <v>Printing and reproduction of recorded media</v>
      </c>
      <c r="D20" s="164" t="str">
        <f>env_ac_pefa04!C25</f>
        <v>C18</v>
      </c>
      <c r="E20" s="139">
        <f>HLOOKUP($C$2,env_ac_pefa04!$E$15:$L$85,A19)</f>
        <v>88285.8</v>
      </c>
      <c r="F20" s="32">
        <f t="shared" si="0"/>
        <v>0.13966757229526144</v>
      </c>
      <c r="H20" s="46"/>
    </row>
    <row r="21" spans="1:8" ht="15">
      <c r="A21" s="63">
        <v>13</v>
      </c>
      <c r="C21" s="31" t="str">
        <f>env_ac_pefa04!D26</f>
        <v>Manufacture of coke and refined petroleum products</v>
      </c>
      <c r="D21" s="164" t="str">
        <f>env_ac_pefa04!C26</f>
        <v>C19</v>
      </c>
      <c r="E21" s="139">
        <f>HLOOKUP($C$2,env_ac_pefa04!$E$15:$L$85,A20)</f>
        <v>2299122.7</v>
      </c>
      <c r="F21" s="32">
        <f t="shared" si="0"/>
        <v>3.6371974419207467</v>
      </c>
      <c r="H21" s="46"/>
    </row>
    <row r="22" spans="1:8" ht="15">
      <c r="A22" s="63">
        <v>14</v>
      </c>
      <c r="C22" s="31" t="str">
        <f>env_ac_pefa04!D27</f>
        <v>Manufacture of chemicals and chemical products</v>
      </c>
      <c r="D22" s="164" t="str">
        <f>env_ac_pefa04!C27</f>
        <v>C20</v>
      </c>
      <c r="E22" s="139">
        <f>HLOOKUP($C$2,env_ac_pefa04!$E$15:$L$85,A21)</f>
        <v>4976190.3</v>
      </c>
      <c r="F22" s="32">
        <f t="shared" si="0"/>
        <v>7.872301304176081</v>
      </c>
      <c r="H22" s="46"/>
    </row>
    <row r="23" spans="1:8" ht="15">
      <c r="A23" s="63">
        <v>15</v>
      </c>
      <c r="C23" s="31" t="str">
        <f>env_ac_pefa04!D28</f>
        <v>Manufacture of basic pharmaceutical products and pharmaceutical preparations</v>
      </c>
      <c r="D23" s="164" t="str">
        <f>env_ac_pefa04!C28</f>
        <v>C21</v>
      </c>
      <c r="E23" s="139">
        <f>HLOOKUP($C$2,env_ac_pefa04!$E$15:$L$85,A22)</f>
        <v>174167.6</v>
      </c>
      <c r="F23" s="32">
        <f t="shared" si="0"/>
        <v>0.2755320319291684</v>
      </c>
      <c r="H23" s="46"/>
    </row>
    <row r="24" spans="1:8" ht="15">
      <c r="A24" s="63">
        <v>16</v>
      </c>
      <c r="C24" s="31" t="str">
        <f>env_ac_pefa04!D29</f>
        <v>Manufacture of rubber and plastic products</v>
      </c>
      <c r="D24" s="164" t="str">
        <f>env_ac_pefa04!C29</f>
        <v>C22</v>
      </c>
      <c r="E24" s="139">
        <f>HLOOKUP($C$2,env_ac_pefa04!$E$15:$L$85,A23)</f>
        <v>336118.7</v>
      </c>
      <c r="F24" s="32">
        <f t="shared" si="0"/>
        <v>0.5317376388053264</v>
      </c>
      <c r="H24" s="46"/>
    </row>
    <row r="25" spans="1:8" ht="15">
      <c r="A25" s="63">
        <v>17</v>
      </c>
      <c r="C25" s="31" t="str">
        <f>env_ac_pefa04!D30</f>
        <v>Manufacture of other non-metallic mineral products</v>
      </c>
      <c r="D25" s="164" t="str">
        <f>env_ac_pefa04!C30</f>
        <v>C23</v>
      </c>
      <c r="E25" s="139">
        <f>HLOOKUP($C$2,env_ac_pefa04!$E$15:$L$85,A24)</f>
        <v>1512128.6</v>
      </c>
      <c r="F25" s="32">
        <f t="shared" si="0"/>
        <v>2.392177797111568</v>
      </c>
      <c r="H25" s="46"/>
    </row>
    <row r="26" spans="1:8" ht="15">
      <c r="A26" s="63">
        <v>18</v>
      </c>
      <c r="C26" s="31" t="str">
        <f>env_ac_pefa04!D31</f>
        <v>Manufacture of basic metals</v>
      </c>
      <c r="D26" s="164" t="str">
        <f>env_ac_pefa04!C31</f>
        <v>C24</v>
      </c>
      <c r="E26" s="139">
        <f>HLOOKUP($C$2,env_ac_pefa04!$E$15:$L$85,A25)</f>
        <v>2654699.5</v>
      </c>
      <c r="F26" s="32">
        <f t="shared" si="0"/>
        <v>4.199717670774285</v>
      </c>
      <c r="H26" s="46"/>
    </row>
    <row r="27" spans="1:8" ht="15">
      <c r="A27" s="63">
        <v>19</v>
      </c>
      <c r="C27" s="31" t="str">
        <f>env_ac_pefa04!D32</f>
        <v>Manufacture of fabricated metal products, except machinery and equipment</v>
      </c>
      <c r="D27" s="164" t="str">
        <f>env_ac_pefa04!C32</f>
        <v>C25</v>
      </c>
      <c r="E27" s="139">
        <f>HLOOKUP($C$2,env_ac_pefa04!$E$15:$L$85,A26)</f>
        <v>357699.8</v>
      </c>
      <c r="F27" s="32">
        <f t="shared" si="0"/>
        <v>0.5658788013078043</v>
      </c>
      <c r="H27" s="46"/>
    </row>
    <row r="28" spans="1:8" ht="15">
      <c r="A28" s="63">
        <v>20</v>
      </c>
      <c r="C28" s="31" t="str">
        <f>env_ac_pefa04!D33</f>
        <v>Manufacture of computer, electronic and optical products</v>
      </c>
      <c r="D28" s="164" t="str">
        <f>env_ac_pefa04!C33</f>
        <v>C26</v>
      </c>
      <c r="E28" s="139">
        <f>HLOOKUP($C$2,env_ac_pefa04!$E$15:$L$85,A27)</f>
        <v>82400.7</v>
      </c>
      <c r="F28" s="32">
        <f t="shared" si="0"/>
        <v>0.13035738164495478</v>
      </c>
      <c r="H28" s="46"/>
    </row>
    <row r="29" spans="1:8" ht="15">
      <c r="A29" s="63">
        <v>21</v>
      </c>
      <c r="C29" s="31" t="str">
        <f>env_ac_pefa04!D34</f>
        <v>Manufacture of electrical equipment</v>
      </c>
      <c r="D29" s="164" t="str">
        <f>env_ac_pefa04!C34</f>
        <v>C27</v>
      </c>
      <c r="E29" s="139">
        <f>HLOOKUP($C$2,env_ac_pefa04!$E$15:$L$85,A28)</f>
        <v>118815.7</v>
      </c>
      <c r="F29" s="32">
        <f t="shared" si="0"/>
        <v>0.1879656793002056</v>
      </c>
      <c r="H29" s="46"/>
    </row>
    <row r="30" spans="1:8" ht="15">
      <c r="A30" s="63">
        <v>22</v>
      </c>
      <c r="C30" s="31" t="str">
        <f>env_ac_pefa04!D35</f>
        <v>Manufacture of machinery and equipment n.e.c.</v>
      </c>
      <c r="D30" s="164" t="str">
        <f>env_ac_pefa04!C35</f>
        <v>C28</v>
      </c>
      <c r="E30" s="139">
        <f>HLOOKUP($C$2,env_ac_pefa04!$E$15:$L$85,A29)</f>
        <v>261315.3</v>
      </c>
      <c r="F30" s="32">
        <f t="shared" si="0"/>
        <v>0.41339913728604066</v>
      </c>
      <c r="H30" s="46"/>
    </row>
    <row r="31" spans="1:8" ht="15">
      <c r="A31" s="63">
        <v>23</v>
      </c>
      <c r="C31" s="31" t="str">
        <f>env_ac_pefa04!D36</f>
        <v>Manufacture of motor vehicles, trailers and semi-trailers</v>
      </c>
      <c r="D31" s="164" t="str">
        <f>env_ac_pefa04!C36</f>
        <v>C29</v>
      </c>
      <c r="E31" s="139">
        <f>HLOOKUP($C$2,env_ac_pefa04!$E$15:$L$85,A30)</f>
        <v>295149.2</v>
      </c>
      <c r="F31" s="32">
        <f t="shared" si="0"/>
        <v>0.46692415120991804</v>
      </c>
      <c r="H31" s="46"/>
    </row>
    <row r="32" spans="1:8" ht="15">
      <c r="A32" s="63">
        <v>24</v>
      </c>
      <c r="C32" s="31" t="str">
        <f>env_ac_pefa04!D37</f>
        <v>Manufacture of other transport equipment</v>
      </c>
      <c r="D32" s="164" t="str">
        <f>env_ac_pefa04!C37</f>
        <v>C30</v>
      </c>
      <c r="E32" s="139">
        <f>HLOOKUP($C$2,env_ac_pefa04!$E$15:$L$85,A31)</f>
        <v>56380</v>
      </c>
      <c r="F32" s="32">
        <f t="shared" si="0"/>
        <v>0.08919280026920343</v>
      </c>
      <c r="H32" s="46"/>
    </row>
    <row r="33" spans="1:8" ht="15">
      <c r="A33" s="63">
        <v>25</v>
      </c>
      <c r="C33" s="31" t="str">
        <f>env_ac_pefa04!D38</f>
        <v>Manufacture of furniture; other manufacturing</v>
      </c>
      <c r="D33" s="164" t="str">
        <f>env_ac_pefa04!C38</f>
        <v>C31_C32</v>
      </c>
      <c r="E33" s="139">
        <f>HLOOKUP($C$2,env_ac_pefa04!$E$15:$L$85,A32)</f>
        <v>116342.2</v>
      </c>
      <c r="F33" s="32">
        <f t="shared" si="0"/>
        <v>0.18405261808229367</v>
      </c>
      <c r="H33" s="46"/>
    </row>
    <row r="34" spans="1:8" ht="15">
      <c r="A34" s="63">
        <v>26</v>
      </c>
      <c r="C34" s="31" t="str">
        <f>env_ac_pefa04!D39</f>
        <v>Repair and installation of machinery and equipment</v>
      </c>
      <c r="D34" s="164" t="str">
        <f>env_ac_pefa04!C39</f>
        <v>C33</v>
      </c>
      <c r="E34" s="139">
        <f>HLOOKUP($C$2,env_ac_pefa04!$E$15:$L$85,A33)</f>
        <v>80644.3</v>
      </c>
      <c r="F34" s="32">
        <f t="shared" si="0"/>
        <v>0.12757876805160911</v>
      </c>
      <c r="H34" s="46"/>
    </row>
    <row r="35" spans="1:8" ht="15">
      <c r="A35" s="63">
        <v>27</v>
      </c>
      <c r="C35" s="31" t="str">
        <f>env_ac_pefa04!D40</f>
        <v>Electricity, gas, steam and air conditioning supply</v>
      </c>
      <c r="D35" s="164" t="str">
        <f>env_ac_pefa04!C40</f>
        <v>D</v>
      </c>
      <c r="E35" s="139">
        <f>HLOOKUP($C$2,env_ac_pefa04!$E$15:$L$85,A34)</f>
        <v>13499485.4</v>
      </c>
      <c r="F35" s="32">
        <f t="shared" si="0"/>
        <v>21.356099769762817</v>
      </c>
      <c r="H35" s="46"/>
    </row>
    <row r="36" spans="1:8" ht="15">
      <c r="A36" s="63">
        <v>28</v>
      </c>
      <c r="C36" s="31" t="str">
        <f>env_ac_pefa04!D41</f>
        <v>Water collection, treatment and supply</v>
      </c>
      <c r="D36" s="164" t="str">
        <f>env_ac_pefa04!C41</f>
        <v>E36</v>
      </c>
      <c r="E36" s="139">
        <f>HLOOKUP($C$2,env_ac_pefa04!$E$15:$L$85,A35)</f>
        <v>156335.5</v>
      </c>
      <c r="F36" s="32">
        <f t="shared" si="0"/>
        <v>0.2473217635063152</v>
      </c>
      <c r="H36" s="46"/>
    </row>
    <row r="37" spans="1:8" ht="15">
      <c r="A37" s="63">
        <v>29</v>
      </c>
      <c r="C37" s="31" t="str">
        <f>env_ac_pefa04!D42</f>
        <v>Sewerage, waste management, remediation activities</v>
      </c>
      <c r="D37" s="164" t="str">
        <f>env_ac_pefa04!C42</f>
        <v>E37-E39</v>
      </c>
      <c r="E37" s="139">
        <f>HLOOKUP($C$2,env_ac_pefa04!$E$15:$L$85,A36)</f>
        <v>424216</v>
      </c>
      <c r="F37" s="32">
        <f t="shared" si="0"/>
        <v>0.6711070053033061</v>
      </c>
      <c r="H37" s="46"/>
    </row>
    <row r="38" spans="1:8" ht="15">
      <c r="A38" s="63">
        <v>30</v>
      </c>
      <c r="C38" s="31" t="str">
        <f>env_ac_pefa04!D43</f>
        <v>Construction</v>
      </c>
      <c r="D38" s="164" t="str">
        <f>env_ac_pefa04!C43</f>
        <v>F</v>
      </c>
      <c r="E38" s="139">
        <f>HLOOKUP($C$2,env_ac_pefa04!$E$15:$L$85,A37)</f>
        <v>1251147.2</v>
      </c>
      <c r="F38" s="32">
        <f t="shared" si="0"/>
        <v>1.9793068874950888</v>
      </c>
      <c r="H38" s="46"/>
    </row>
    <row r="39" spans="1:8" ht="15">
      <c r="A39" s="63">
        <v>31</v>
      </c>
      <c r="C39" s="31" t="str">
        <f>env_ac_pefa04!D44</f>
        <v>Wholesale and retail trade and repair of motor vehicles and motorcycles</v>
      </c>
      <c r="D39" s="164" t="str">
        <f>env_ac_pefa04!C44</f>
        <v>G45</v>
      </c>
      <c r="E39" s="139">
        <f>HLOOKUP($C$2,env_ac_pefa04!$E$15:$L$85,A38)</f>
        <v>250175</v>
      </c>
      <c r="F39" s="32">
        <f t="shared" si="0"/>
        <v>0.39577525376637046</v>
      </c>
      <c r="H39" s="46"/>
    </row>
    <row r="40" spans="1:8" ht="15">
      <c r="A40" s="63">
        <v>32</v>
      </c>
      <c r="C40" s="31" t="str">
        <f>env_ac_pefa04!D45</f>
        <v>Wholesale trade, except of motor vehicles and motorcycles</v>
      </c>
      <c r="D40" s="164" t="str">
        <f>env_ac_pefa04!C45</f>
        <v>G46</v>
      </c>
      <c r="E40" s="139">
        <f>HLOOKUP($C$2,env_ac_pefa04!$E$15:$L$85,A39)</f>
        <v>686704.4</v>
      </c>
      <c r="F40" s="32">
        <f t="shared" si="0"/>
        <v>1.0863619793044197</v>
      </c>
      <c r="H40" s="46"/>
    </row>
    <row r="41" spans="1:8" ht="15">
      <c r="A41" s="63">
        <v>33</v>
      </c>
      <c r="C41" s="31" t="str">
        <f>env_ac_pefa04!D46</f>
        <v>Retail trade, except of motor vehicles and motorcycles</v>
      </c>
      <c r="D41" s="164" t="str">
        <f>env_ac_pefa04!C46</f>
        <v>G47</v>
      </c>
      <c r="E41" s="139">
        <f>HLOOKUP($C$2,env_ac_pefa04!$E$15:$L$85,A40)</f>
        <v>746041.7</v>
      </c>
      <c r="F41" s="32">
        <f t="shared" si="0"/>
        <v>1.1802332093046644</v>
      </c>
      <c r="H41" s="46"/>
    </row>
    <row r="42" spans="1:8" ht="15">
      <c r="A42" s="63">
        <v>34</v>
      </c>
      <c r="C42" s="31" t="str">
        <f>env_ac_pefa04!D47</f>
        <v>Land transport and transport via pipelines</v>
      </c>
      <c r="D42" s="164" t="str">
        <f>env_ac_pefa04!C47</f>
        <v>H49</v>
      </c>
      <c r="E42" s="139">
        <f>HLOOKUP($C$2,env_ac_pefa04!$E$15:$L$85,A41)</f>
        <v>2771906</v>
      </c>
      <c r="F42" s="32">
        <f aca="true" t="shared" si="1" ref="F42:F73">E42/E$10*100</f>
        <v>4.38513760594194</v>
      </c>
      <c r="H42" s="46"/>
    </row>
    <row r="43" spans="1:8" ht="15">
      <c r="A43" s="63">
        <v>35</v>
      </c>
      <c r="C43" s="31" t="str">
        <f>env_ac_pefa04!D48</f>
        <v>Water transport</v>
      </c>
      <c r="D43" s="164" t="str">
        <f>env_ac_pefa04!C48</f>
        <v>H50</v>
      </c>
      <c r="E43" s="139">
        <f>HLOOKUP($C$2,env_ac_pefa04!$E$15:$L$85,A42)</f>
        <v>1473349.9</v>
      </c>
      <c r="F43" s="32">
        <f t="shared" si="1"/>
        <v>2.3308301411378296</v>
      </c>
      <c r="H43" s="46"/>
    </row>
    <row r="44" spans="1:8" ht="15">
      <c r="A44" s="63">
        <v>36</v>
      </c>
      <c r="C44" s="31" t="str">
        <f>env_ac_pefa04!D49</f>
        <v>Air transport</v>
      </c>
      <c r="D44" s="164" t="str">
        <f>env_ac_pefa04!C49</f>
        <v>H51</v>
      </c>
      <c r="E44" s="139">
        <f>HLOOKUP($C$2,env_ac_pefa04!$E$15:$L$85,A43)</f>
        <v>2057008.3</v>
      </c>
      <c r="F44" s="32">
        <f t="shared" si="1"/>
        <v>3.2541740059239745</v>
      </c>
      <c r="H44" s="46"/>
    </row>
    <row r="45" spans="1:8" ht="15">
      <c r="A45" s="63">
        <v>37</v>
      </c>
      <c r="C45" s="31" t="str">
        <f>env_ac_pefa04!D50</f>
        <v>Warehousing and support activities for transportation</v>
      </c>
      <c r="D45" s="164" t="str">
        <f>env_ac_pefa04!C50</f>
        <v>H52</v>
      </c>
      <c r="E45" s="139">
        <f>HLOOKUP($C$2,env_ac_pefa04!$E$15:$L$85,A44)</f>
        <v>426121</v>
      </c>
      <c r="F45" s="32">
        <f t="shared" si="1"/>
        <v>0.6741207031485142</v>
      </c>
      <c r="H45" s="46"/>
    </row>
    <row r="46" spans="1:8" ht="15">
      <c r="A46" s="63">
        <v>38</v>
      </c>
      <c r="C46" s="31" t="str">
        <f>env_ac_pefa04!D51</f>
        <v>Postal and courier activities</v>
      </c>
      <c r="D46" s="164" t="str">
        <f>env_ac_pefa04!C51</f>
        <v>H53</v>
      </c>
      <c r="E46" s="139">
        <f>HLOOKUP($C$2,env_ac_pefa04!$E$15:$L$85,A45)</f>
        <v>124136.8</v>
      </c>
      <c r="F46" s="32">
        <f t="shared" si="1"/>
        <v>0.19638362554909636</v>
      </c>
      <c r="H46" s="46"/>
    </row>
    <row r="47" spans="1:8" ht="15">
      <c r="A47" s="63">
        <v>39</v>
      </c>
      <c r="C47" s="31" t="str">
        <f>env_ac_pefa04!D52</f>
        <v>Accommodation and food service activities</v>
      </c>
      <c r="D47" s="164" t="str">
        <f>env_ac_pefa04!C52</f>
        <v>I</v>
      </c>
      <c r="E47" s="139">
        <f>HLOOKUP($C$2,env_ac_pefa04!$E$15:$L$85,A46)</f>
        <v>567629.4</v>
      </c>
      <c r="F47" s="32">
        <f t="shared" si="1"/>
        <v>0.8979860890586694</v>
      </c>
      <c r="H47" s="46"/>
    </row>
    <row r="48" spans="1:8" ht="15">
      <c r="A48" s="63">
        <v>40</v>
      </c>
      <c r="C48" s="31" t="str">
        <f>env_ac_pefa04!D53</f>
        <v>Publishing activities</v>
      </c>
      <c r="D48" s="164" t="str">
        <f>env_ac_pefa04!C53</f>
        <v>J58</v>
      </c>
      <c r="E48" s="139">
        <f>HLOOKUP($C$2,env_ac_pefa04!$E$15:$L$85,A47)</f>
        <v>34745.6</v>
      </c>
      <c r="F48" s="32">
        <f t="shared" si="1"/>
        <v>0.05496731750680443</v>
      </c>
      <c r="H48" s="46"/>
    </row>
    <row r="49" spans="1:8" ht="15">
      <c r="A49" s="63">
        <v>41</v>
      </c>
      <c r="C49" s="31" t="str">
        <f>env_ac_pefa04!D54</f>
        <v>Motion picture, video, television programme production; programming and broadcasting activities</v>
      </c>
      <c r="D49" s="164" t="str">
        <f>env_ac_pefa04!C54</f>
        <v>J59_J60</v>
      </c>
      <c r="E49" s="139">
        <f>HLOOKUP($C$2,env_ac_pefa04!$E$15:$L$85,A48)</f>
        <v>40183</v>
      </c>
      <c r="F49" s="32">
        <f t="shared" si="1"/>
        <v>0.06356924961364671</v>
      </c>
      <c r="H49" s="46"/>
    </row>
    <row r="50" spans="1:8" ht="15">
      <c r="A50" s="63">
        <v>42</v>
      </c>
      <c r="C50" s="31" t="str">
        <f>env_ac_pefa04!D55</f>
        <v>Telecommunications</v>
      </c>
      <c r="D50" s="164" t="str">
        <f>env_ac_pefa04!C55</f>
        <v>J61</v>
      </c>
      <c r="E50" s="139">
        <f>HLOOKUP($C$2,env_ac_pefa04!$E$15:$L$85,A49)</f>
        <v>128772.1</v>
      </c>
      <c r="F50" s="32">
        <f t="shared" si="1"/>
        <v>0.20371664057371214</v>
      </c>
      <c r="H50" s="46"/>
    </row>
    <row r="51" spans="1:8" ht="15">
      <c r="A51" s="63">
        <v>43</v>
      </c>
      <c r="C51" s="31" t="str">
        <f>env_ac_pefa04!D56</f>
        <v>Computer programming, consultancy, and information service activities</v>
      </c>
      <c r="D51" s="164" t="str">
        <f>env_ac_pefa04!C56</f>
        <v>J62_J63</v>
      </c>
      <c r="E51" s="139">
        <f>HLOOKUP($C$2,env_ac_pefa04!$E$15:$L$85,A50)</f>
        <v>111429.8</v>
      </c>
      <c r="F51" s="32">
        <f t="shared" si="1"/>
        <v>0.17628123262570564</v>
      </c>
      <c r="H51" s="46"/>
    </row>
    <row r="52" spans="1:8" ht="15">
      <c r="A52" s="63">
        <v>44</v>
      </c>
      <c r="C52" s="31" t="str">
        <f>env_ac_pefa04!D57</f>
        <v>Financial service activities, except insurance and pension funding</v>
      </c>
      <c r="D52" s="164" t="str">
        <f>env_ac_pefa04!C57</f>
        <v>K64</v>
      </c>
      <c r="E52" s="139">
        <f>HLOOKUP($C$2,env_ac_pefa04!$E$15:$L$85,A51)</f>
        <v>116474.9</v>
      </c>
      <c r="F52" s="32">
        <f t="shared" si="1"/>
        <v>0.18426254863560557</v>
      </c>
      <c r="H52" s="46"/>
    </row>
    <row r="53" spans="1:8" ht="15">
      <c r="A53" s="63">
        <v>45</v>
      </c>
      <c r="C53" s="31" t="str">
        <f>env_ac_pefa04!D58</f>
        <v>Insurance, reinsurance and pension funding, except compulsory social security</v>
      </c>
      <c r="D53" s="164" t="str">
        <f>env_ac_pefa04!C58</f>
        <v>K65</v>
      </c>
      <c r="E53" s="139">
        <f>HLOOKUP($C$2,env_ac_pefa04!$E$15:$L$85,A52)</f>
        <v>33302.8</v>
      </c>
      <c r="F53" s="32">
        <f t="shared" si="1"/>
        <v>0.052684817112543955</v>
      </c>
      <c r="H53" s="46"/>
    </row>
    <row r="54" spans="1:8" ht="15">
      <c r="A54" s="63">
        <v>46</v>
      </c>
      <c r="C54" s="31" t="str">
        <f>env_ac_pefa04!D59</f>
        <v>Activities auxiliary to financial services and insurance activities</v>
      </c>
      <c r="D54" s="164" t="str">
        <f>env_ac_pefa04!C59</f>
        <v>K66</v>
      </c>
      <c r="E54" s="139">
        <f>HLOOKUP($C$2,env_ac_pefa04!$E$15:$L$85,A53)</f>
        <v>32769.7</v>
      </c>
      <c r="F54" s="32">
        <f t="shared" si="1"/>
        <v>0.05184145631397153</v>
      </c>
      <c r="H54" s="46"/>
    </row>
    <row r="55" spans="1:8" ht="15">
      <c r="A55" s="63">
        <v>47</v>
      </c>
      <c r="C55" s="31" t="str">
        <f>env_ac_pefa04!D60</f>
        <v>Real estate activities</v>
      </c>
      <c r="D55" s="164" t="str">
        <f>env_ac_pefa04!C60</f>
        <v>L</v>
      </c>
      <c r="E55" s="139">
        <f>HLOOKUP($C$2,env_ac_pefa04!$E$15:$L$85,A54)</f>
        <v>284554.4</v>
      </c>
      <c r="F55" s="32">
        <f t="shared" si="1"/>
        <v>0.4501632452097024</v>
      </c>
      <c r="H55" s="46"/>
    </row>
    <row r="56" spans="1:8" ht="15">
      <c r="A56" s="63">
        <v>48</v>
      </c>
      <c r="C56" s="31" t="str">
        <f>env_ac_pefa04!D61</f>
        <v>Legal and accounting activities; activities of head offices; management consultancy activities</v>
      </c>
      <c r="D56" s="164" t="str">
        <f>env_ac_pefa04!C61</f>
        <v>M69_M70</v>
      </c>
      <c r="E56" s="139">
        <f>HLOOKUP($C$2,env_ac_pefa04!$E$15:$L$85,A55)</f>
        <v>181710</v>
      </c>
      <c r="F56" s="32">
        <f t="shared" si="1"/>
        <v>0.28746406060512514</v>
      </c>
      <c r="H56" s="46"/>
    </row>
    <row r="57" spans="1:8" ht="15">
      <c r="A57" s="63">
        <v>49</v>
      </c>
      <c r="C57" s="31" t="str">
        <f>env_ac_pefa04!D62</f>
        <v>Architectural and engineering activities; technical testing and analysis</v>
      </c>
      <c r="D57" s="164" t="str">
        <f>env_ac_pefa04!C62</f>
        <v>M71</v>
      </c>
      <c r="E57" s="139">
        <f>HLOOKUP($C$2,env_ac_pefa04!$E$15:$L$85,A56)</f>
        <v>95247.1</v>
      </c>
      <c r="F57" s="32">
        <f t="shared" si="1"/>
        <v>0.15068030447890823</v>
      </c>
      <c r="H57" s="46"/>
    </row>
    <row r="58" spans="1:8" ht="15">
      <c r="A58" s="63">
        <v>50</v>
      </c>
      <c r="C58" s="31" t="str">
        <f>env_ac_pefa04!D63</f>
        <v>Scientific research and development</v>
      </c>
      <c r="D58" s="164" t="str">
        <f>env_ac_pefa04!C63</f>
        <v>M72</v>
      </c>
      <c r="E58" s="139">
        <f>HLOOKUP($C$2,env_ac_pefa04!$E$15:$L$85,A57)</f>
        <v>123694.5</v>
      </c>
      <c r="F58" s="32">
        <f t="shared" si="1"/>
        <v>0.19568390977117742</v>
      </c>
      <c r="H58" s="46"/>
    </row>
    <row r="59" spans="1:8" ht="15">
      <c r="A59" s="63">
        <v>51</v>
      </c>
      <c r="C59" s="31" t="str">
        <f>env_ac_pefa04!D64</f>
        <v>Advertising and market research</v>
      </c>
      <c r="D59" s="164" t="str">
        <f>env_ac_pefa04!C64</f>
        <v>M73</v>
      </c>
      <c r="E59" s="139">
        <f>HLOOKUP($C$2,env_ac_pefa04!$E$15:$L$85,A58)</f>
        <v>34949.2</v>
      </c>
      <c r="F59" s="32">
        <f t="shared" si="1"/>
        <v>0.05528941140774111</v>
      </c>
      <c r="H59" s="46"/>
    </row>
    <row r="60" spans="1:8" ht="15">
      <c r="A60" s="63">
        <v>52</v>
      </c>
      <c r="C60" s="31" t="str">
        <f>env_ac_pefa04!D65</f>
        <v>Other professional, scientific and technical activities; veterinary activities</v>
      </c>
      <c r="D60" s="164" t="str">
        <f>env_ac_pefa04!C65</f>
        <v>M74_M75</v>
      </c>
      <c r="E60" s="139">
        <f>HLOOKUP($C$2,env_ac_pefa04!$E$15:$L$85,A59)</f>
        <v>40485.7</v>
      </c>
      <c r="F60" s="32">
        <f t="shared" si="1"/>
        <v>0.06404811908227898</v>
      </c>
      <c r="H60" s="46"/>
    </row>
    <row r="61" spans="1:8" ht="15">
      <c r="A61" s="63">
        <v>53</v>
      </c>
      <c r="C61" s="31" t="str">
        <f>env_ac_pefa04!D66</f>
        <v>Rental and leasing activities</v>
      </c>
      <c r="D61" s="164" t="str">
        <f>env_ac_pefa04!C66</f>
        <v>N77</v>
      </c>
      <c r="E61" s="139">
        <f>HLOOKUP($C$2,env_ac_pefa04!$E$15:$L$85,A60)</f>
        <v>131372.6</v>
      </c>
      <c r="F61" s="32">
        <f t="shared" si="1"/>
        <v>0.20783061498130465</v>
      </c>
      <c r="H61" s="46"/>
    </row>
    <row r="62" spans="1:8" ht="15">
      <c r="A62" s="63">
        <v>54</v>
      </c>
      <c r="C62" s="31" t="str">
        <f>env_ac_pefa04!D67</f>
        <v>Employment activities</v>
      </c>
      <c r="D62" s="164" t="str">
        <f>env_ac_pefa04!C67</f>
        <v>N78</v>
      </c>
      <c r="E62" s="139">
        <f>HLOOKUP($C$2,env_ac_pefa04!$E$15:$L$85,A61)</f>
        <v>69169.6</v>
      </c>
      <c r="F62" s="32">
        <f t="shared" si="1"/>
        <v>0.10942586586556746</v>
      </c>
      <c r="H62" s="46"/>
    </row>
    <row r="63" spans="1:8" ht="15">
      <c r="A63" s="63">
        <v>55</v>
      </c>
      <c r="C63" s="31" t="str">
        <f>env_ac_pefa04!D68</f>
        <v>Travel agency, tour operator and other reservation service and related activities</v>
      </c>
      <c r="D63" s="164" t="str">
        <f>env_ac_pefa04!C68</f>
        <v>N79</v>
      </c>
      <c r="E63" s="139">
        <f>HLOOKUP($C$2,env_ac_pefa04!$E$15:$L$85,A62)</f>
        <v>26958.3</v>
      </c>
      <c r="F63" s="32">
        <f t="shared" si="1"/>
        <v>0.04264785859342438</v>
      </c>
      <c r="H63" s="46"/>
    </row>
    <row r="64" spans="1:8" ht="15">
      <c r="A64" s="63">
        <v>56</v>
      </c>
      <c r="C64" s="31" t="str">
        <f>env_ac_pefa04!D69</f>
        <v>Security and investigation, service and landscape, office administrative and support activities</v>
      </c>
      <c r="D64" s="164" t="str">
        <f>env_ac_pefa04!C69</f>
        <v>N80-N82</v>
      </c>
      <c r="E64" s="139">
        <f>HLOOKUP($C$2,env_ac_pefa04!$E$15:$L$85,A63)</f>
        <v>178877.4</v>
      </c>
      <c r="F64" s="32">
        <f t="shared" si="1"/>
        <v>0.2829829054784393</v>
      </c>
      <c r="H64" s="46"/>
    </row>
    <row r="65" spans="1:8" ht="15">
      <c r="A65" s="63">
        <v>57</v>
      </c>
      <c r="C65" s="31" t="str">
        <f>env_ac_pefa04!D70</f>
        <v>Public administration and defence; compulsory social security</v>
      </c>
      <c r="D65" s="164" t="str">
        <f>env_ac_pefa04!C70</f>
        <v>O</v>
      </c>
      <c r="E65" s="139">
        <f>HLOOKUP($C$2,env_ac_pefa04!$E$15:$L$85,A64)</f>
        <v>657571</v>
      </c>
      <c r="F65" s="32">
        <f t="shared" si="1"/>
        <v>1.0402731263891514</v>
      </c>
      <c r="H65" s="46"/>
    </row>
    <row r="66" spans="1:8" ht="15">
      <c r="A66" s="63">
        <v>58</v>
      </c>
      <c r="C66" s="31" t="str">
        <f>env_ac_pefa04!D71</f>
        <v>Education</v>
      </c>
      <c r="D66" s="164" t="str">
        <f>env_ac_pefa04!C71</f>
        <v>P</v>
      </c>
      <c r="E66" s="139">
        <f>HLOOKUP($C$2,env_ac_pefa04!$E$15:$L$85,A65)</f>
        <v>379189.3</v>
      </c>
      <c r="F66" s="32">
        <f t="shared" si="1"/>
        <v>0.5998750531947331</v>
      </c>
      <c r="H66" s="46"/>
    </row>
    <row r="67" spans="1:8" ht="15">
      <c r="A67" s="63">
        <v>59</v>
      </c>
      <c r="C67" s="31" t="str">
        <f>env_ac_pefa04!D72</f>
        <v>Human health activities</v>
      </c>
      <c r="D67" s="164" t="str">
        <f>env_ac_pefa04!C72</f>
        <v>Q86</v>
      </c>
      <c r="E67" s="139">
        <f>HLOOKUP($C$2,env_ac_pefa04!$E$15:$L$85,A66)</f>
        <v>464196.2</v>
      </c>
      <c r="F67" s="32">
        <f t="shared" si="1"/>
        <v>0.7343554266109118</v>
      </c>
      <c r="H67" s="46"/>
    </row>
    <row r="68" spans="1:8" ht="15">
      <c r="A68" s="63">
        <v>60</v>
      </c>
      <c r="C68" s="31" t="str">
        <f>env_ac_pefa04!D73</f>
        <v>Residential care activities and social work activities without accommodation</v>
      </c>
      <c r="D68" s="164" t="str">
        <f>env_ac_pefa04!C73</f>
        <v>Q87_Q88</v>
      </c>
      <c r="E68" s="139">
        <f>HLOOKUP($C$2,env_ac_pefa04!$E$15:$L$85,A67)</f>
        <v>282093.4</v>
      </c>
      <c r="F68" s="32">
        <f t="shared" si="1"/>
        <v>0.4462699589120346</v>
      </c>
      <c r="H68" s="46"/>
    </row>
    <row r="69" spans="1:8" ht="15">
      <c r="A69" s="63">
        <v>61</v>
      </c>
      <c r="C69" s="31" t="str">
        <f>env_ac_pefa04!D74</f>
        <v>Creative, arts and entertainment activities; libraries, archives, museums and other cultural activities; gambling and betting activities</v>
      </c>
      <c r="D69" s="164" t="str">
        <f>env_ac_pefa04!C74</f>
        <v>R90-R92</v>
      </c>
      <c r="E69" s="139">
        <f>HLOOKUP($C$2,env_ac_pefa04!$E$15:$L$85,A68)</f>
        <v>96928</v>
      </c>
      <c r="F69" s="32">
        <f t="shared" si="1"/>
        <v>0.15333947755397923</v>
      </c>
      <c r="H69" s="46"/>
    </row>
    <row r="70" spans="1:8" ht="15">
      <c r="A70" s="63">
        <v>62</v>
      </c>
      <c r="C70" s="31" t="str">
        <f>env_ac_pefa04!D75</f>
        <v>Sports activities and amusement and recreation activities</v>
      </c>
      <c r="D70" s="164" t="str">
        <f>env_ac_pefa04!C75</f>
        <v>R93</v>
      </c>
      <c r="E70" s="139">
        <f>HLOOKUP($C$2,env_ac_pefa04!$E$15:$L$85,A69)</f>
        <v>139734.9</v>
      </c>
      <c r="F70" s="32">
        <f t="shared" si="1"/>
        <v>0.22105972022591547</v>
      </c>
      <c r="H70" s="46"/>
    </row>
    <row r="71" spans="1:8" ht="15">
      <c r="A71" s="63">
        <v>63</v>
      </c>
      <c r="C71" s="31" t="str">
        <f>env_ac_pefa04!D76</f>
        <v>Activities of membership organisations</v>
      </c>
      <c r="D71" s="164" t="str">
        <f>env_ac_pefa04!C76</f>
        <v>S94</v>
      </c>
      <c r="E71" s="139">
        <f>HLOOKUP($C$2,env_ac_pefa04!$E$15:$L$85,A70)</f>
        <v>84475.8</v>
      </c>
      <c r="F71" s="32">
        <f t="shared" si="1"/>
        <v>0.13364017660484523</v>
      </c>
      <c r="H71" s="46"/>
    </row>
    <row r="72" spans="1:8" ht="15">
      <c r="A72" s="63">
        <v>64</v>
      </c>
      <c r="C72" s="31" t="str">
        <f>env_ac_pefa04!D77</f>
        <v>Repair of computers and personal and household goods</v>
      </c>
      <c r="D72" s="164" t="str">
        <f>env_ac_pefa04!C77</f>
        <v>S95</v>
      </c>
      <c r="E72" s="139">
        <f>HLOOKUP($C$2,env_ac_pefa04!$E$15:$L$85,A71)</f>
        <v>19473.5</v>
      </c>
      <c r="F72" s="32">
        <f t="shared" si="1"/>
        <v>0.030806952749952692</v>
      </c>
      <c r="H72" s="46"/>
    </row>
    <row r="73" spans="1:8" ht="15">
      <c r="A73" s="63">
        <v>65</v>
      </c>
      <c r="C73" s="31" t="str">
        <f>env_ac_pefa04!D78</f>
        <v>Other personal service activities</v>
      </c>
      <c r="D73" s="164" t="str">
        <f>env_ac_pefa04!C78</f>
        <v>S96</v>
      </c>
      <c r="E73" s="139">
        <f>HLOOKUP($C$2,env_ac_pefa04!$E$15:$L$85,A72)</f>
        <v>164382</v>
      </c>
      <c r="F73" s="32">
        <f t="shared" si="1"/>
        <v>0.2600512751658779</v>
      </c>
      <c r="H73" s="46"/>
    </row>
    <row r="74" spans="1:8" ht="15">
      <c r="A74" s="63">
        <v>66</v>
      </c>
      <c r="C74" s="31" t="str">
        <f>env_ac_pefa04!D79</f>
        <v>Activities of households as employers; undifferentiated goods- and services-producing activities of households for own use</v>
      </c>
      <c r="D74" s="164" t="str">
        <f>env_ac_pefa04!C79</f>
        <v>T</v>
      </c>
      <c r="E74" s="139">
        <f>HLOOKUP($C$2,env_ac_pefa04!$E$15:$L$85,A73)</f>
        <v>5959.1</v>
      </c>
      <c r="F74" s="32">
        <f aca="true" t="shared" si="2" ref="F74:F79">E74/E$10*100</f>
        <v>0.009427258178152006</v>
      </c>
      <c r="H74" s="46"/>
    </row>
    <row r="75" spans="1:8" ht="15">
      <c r="A75" s="63">
        <v>67</v>
      </c>
      <c r="C75" s="33" t="str">
        <f>env_ac_pefa04!D80</f>
        <v>Activities of extraterritorial organisations and bodies</v>
      </c>
      <c r="D75" s="165" t="str">
        <f>env_ac_pefa04!C80</f>
        <v>U</v>
      </c>
      <c r="E75" s="140">
        <f>HLOOKUP($C$2,env_ac_pefa04!$E$15:$L$85,A74)</f>
        <v>737.1</v>
      </c>
      <c r="F75" s="34">
        <f t="shared" si="2"/>
        <v>0.0011660874969568968</v>
      </c>
      <c r="H75" s="46"/>
    </row>
    <row r="76" spans="1:8" ht="15">
      <c r="A76" s="63">
        <v>68</v>
      </c>
      <c r="C76" s="35" t="s">
        <v>442</v>
      </c>
      <c r="D76" s="162"/>
      <c r="E76" s="137">
        <f>HLOOKUP($C$2,env_ac_pefa04!$E$15:$L$85,A75)</f>
        <v>16295009.5</v>
      </c>
      <c r="F76" s="36">
        <f t="shared" si="2"/>
        <v>25.77860105921022</v>
      </c>
      <c r="H76" s="46"/>
    </row>
    <row r="77" spans="1:8" ht="15">
      <c r="A77" s="63">
        <v>69</v>
      </c>
      <c r="C77" s="37" t="str">
        <f>env_ac_pefa04!D82</f>
        <v>Heating/cooling activities by households</v>
      </c>
      <c r="D77" s="163"/>
      <c r="E77" s="138">
        <f>HLOOKUP($C$2,env_ac_pefa04!$E$15:$L$85,A76)</f>
        <v>7509107.8</v>
      </c>
      <c r="F77" s="38">
        <f t="shared" si="2"/>
        <v>11.879360627976542</v>
      </c>
      <c r="H77" s="46"/>
    </row>
    <row r="78" spans="1:8" ht="15">
      <c r="A78" s="63">
        <v>70</v>
      </c>
      <c r="C78" s="33" t="str">
        <f>env_ac_pefa04!D83</f>
        <v>Transport activities by households</v>
      </c>
      <c r="D78" s="165"/>
      <c r="E78" s="140">
        <f>HLOOKUP($C$2,env_ac_pefa04!$E$15:$L$85,A77)</f>
        <v>6177650.6</v>
      </c>
      <c r="F78" s="34">
        <f t="shared" si="2"/>
        <v>9.773003832896855</v>
      </c>
      <c r="H78" s="46"/>
    </row>
    <row r="79" spans="1:8" ht="15">
      <c r="A79" s="63"/>
      <c r="C79" s="120" t="str">
        <f>env_ac_pefa04!D84</f>
        <v>Other activities by households</v>
      </c>
      <c r="D79" s="168"/>
      <c r="E79" s="169">
        <f>HLOOKUP($C$2,env_ac_pefa04!$E$15:$L$85,A78)</f>
        <v>2608251.1</v>
      </c>
      <c r="F79" s="122">
        <f t="shared" si="2"/>
        <v>4.126236598336823</v>
      </c>
      <c r="H79" s="46"/>
    </row>
    <row r="82" spans="3:5" ht="15">
      <c r="C82" s="43" t="s">
        <v>198</v>
      </c>
      <c r="D82" s="43" t="s">
        <v>197</v>
      </c>
      <c r="E82" s="111">
        <f>SUM(E12:E75)-E11</f>
        <v>0.19999999552965164</v>
      </c>
    </row>
    <row r="83" spans="3:5" ht="15">
      <c r="C83" s="43" t="s">
        <v>199</v>
      </c>
      <c r="D83" s="43" t="s">
        <v>197</v>
      </c>
      <c r="E83" s="111">
        <f>SUM(E77:E79)-E76</f>
        <v>0</v>
      </c>
    </row>
  </sheetData>
  <dataValidations count="1">
    <dataValidation type="list" allowBlank="1" showInputMessage="1" showErrorMessage="1" sqref="C2">
      <formula1>env_ac_pefa04!$E$15:$L$15</formula1>
    </dataValidation>
  </dataValidation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sheetPr>
  <dimension ref="A1:N82"/>
  <sheetViews>
    <sheetView showGridLines="0" zoomScale="90" zoomScaleNormal="90" workbookViewId="0" topLeftCell="A1"/>
  </sheetViews>
  <sheetFormatPr defaultColWidth="9.140625" defaultRowHeight="15"/>
  <cols>
    <col min="1" max="1" width="2.8515625" style="0" customWidth="1"/>
    <col min="3" max="3" width="12.00390625" style="0" customWidth="1"/>
    <col min="4" max="4" width="107.57421875" style="0" customWidth="1"/>
    <col min="5" max="5" width="15.8515625" style="0" customWidth="1"/>
    <col min="6" max="6" width="6.00390625" style="0" customWidth="1"/>
    <col min="7" max="7" width="15.8515625" style="0" customWidth="1"/>
    <col min="8" max="8" width="6.00390625" style="0" customWidth="1"/>
    <col min="9" max="9" width="1.8515625" style="0" customWidth="1"/>
    <col min="10" max="11" width="22.57421875" style="0" customWidth="1"/>
    <col min="12" max="12" width="2.8515625" style="54" customWidth="1"/>
    <col min="13" max="13" width="2.8515625" style="0" customWidth="1"/>
    <col min="14" max="14" width="10.7109375" style="0" bestFit="1" customWidth="1"/>
  </cols>
  <sheetData>
    <row r="1" ht="15">
      <c r="A1" s="6" t="s">
        <v>242</v>
      </c>
    </row>
    <row r="2" spans="2:12" s="11" customFormat="1" ht="15">
      <c r="B2" s="48"/>
      <c r="C2" s="49"/>
      <c r="L2" s="19"/>
    </row>
    <row r="3" spans="2:12" s="11" customFormat="1" ht="15">
      <c r="B3" s="50"/>
      <c r="C3" s="51"/>
      <c r="L3" s="19"/>
    </row>
    <row r="4" spans="2:3" ht="15">
      <c r="B4" s="23" t="str">
        <f>dataTab1!B4</f>
        <v>Title:</v>
      </c>
      <c r="C4" s="6" t="str">
        <f>dataFig1!C4</f>
        <v>Net domestic energy use and gross value added by industries (NACE production activities)</v>
      </c>
    </row>
    <row r="5" spans="2:3" ht="15">
      <c r="B5" t="str">
        <f>dataTab1!B5</f>
        <v>Sub-title:</v>
      </c>
      <c r="C5" s="6" t="str">
        <f>dataFig1!C5</f>
        <v>European Union (EU-27), 2018</v>
      </c>
    </row>
    <row r="7" spans="3:8" ht="15">
      <c r="C7" s="172"/>
      <c r="D7" s="172"/>
      <c r="E7" s="172"/>
      <c r="F7" s="172"/>
      <c r="G7" s="172"/>
      <c r="H7" s="172"/>
    </row>
    <row r="8" spans="1:12" ht="15">
      <c r="A8" s="63" t="s">
        <v>233</v>
      </c>
      <c r="C8" s="29" t="s">
        <v>193</v>
      </c>
      <c r="D8" s="28"/>
      <c r="E8" s="124" t="s">
        <v>239</v>
      </c>
      <c r="F8" s="125"/>
      <c r="G8" s="126" t="s">
        <v>240</v>
      </c>
      <c r="H8" s="126"/>
      <c r="I8" s="126"/>
      <c r="J8" s="28" t="str">
        <f>E8</f>
        <v>Net domestic energy use</v>
      </c>
      <c r="K8" s="28" t="str">
        <f>G8</f>
        <v>Gross value added</v>
      </c>
      <c r="L8" s="55"/>
    </row>
    <row r="9" spans="1:12" ht="15">
      <c r="A9" s="63"/>
      <c r="C9" s="27" t="s">
        <v>194</v>
      </c>
      <c r="D9" s="30" t="s">
        <v>9</v>
      </c>
      <c r="E9" s="117" t="s">
        <v>195</v>
      </c>
      <c r="F9" s="118" t="s">
        <v>196</v>
      </c>
      <c r="G9" s="114" t="s">
        <v>241</v>
      </c>
      <c r="H9" s="114" t="s">
        <v>196</v>
      </c>
      <c r="I9" s="30"/>
      <c r="J9" s="30" t="s">
        <v>243</v>
      </c>
      <c r="K9" s="30" t="s">
        <v>243</v>
      </c>
      <c r="L9" s="55"/>
    </row>
    <row r="10" spans="1:14" ht="15">
      <c r="A10" s="63"/>
      <c r="C10" s="35" t="s">
        <v>37</v>
      </c>
      <c r="D10" s="35" t="s">
        <v>38</v>
      </c>
      <c r="E10" s="115">
        <v>46916370.6</v>
      </c>
      <c r="F10" s="116">
        <v>100</v>
      </c>
      <c r="G10" s="115">
        <v>12047200.04</v>
      </c>
      <c r="H10" s="116">
        <v>100</v>
      </c>
      <c r="I10" s="116"/>
      <c r="J10" s="127"/>
      <c r="K10" s="127"/>
      <c r="L10" s="56"/>
      <c r="M10" s="46"/>
      <c r="N10" s="43"/>
    </row>
    <row r="11" spans="1:13" ht="15">
      <c r="A11" s="63">
        <v>1</v>
      </c>
      <c r="C11" s="37" t="s">
        <v>86</v>
      </c>
      <c r="D11" s="37" t="s">
        <v>87</v>
      </c>
      <c r="E11" s="41">
        <v>13499485.4</v>
      </c>
      <c r="F11" s="38">
        <v>28.773507471611627</v>
      </c>
      <c r="G11" s="41">
        <v>212836.43</v>
      </c>
      <c r="H11" s="38">
        <v>1.8144012426091192</v>
      </c>
      <c r="I11" s="113"/>
      <c r="J11" s="128">
        <f>F11</f>
        <v>28.773507471611627</v>
      </c>
      <c r="K11" s="128">
        <f>H11</f>
        <v>1.8144012426091192</v>
      </c>
      <c r="L11" s="56"/>
      <c r="M11" s="46"/>
    </row>
    <row r="12" spans="1:13" ht="15">
      <c r="A12" s="63">
        <v>2</v>
      </c>
      <c r="C12" s="31" t="s">
        <v>60</v>
      </c>
      <c r="D12" s="31" t="s">
        <v>61</v>
      </c>
      <c r="E12" s="40">
        <v>4976190.3</v>
      </c>
      <c r="F12" s="32">
        <v>10.60651162134012</v>
      </c>
      <c r="G12" s="40">
        <v>147848.57</v>
      </c>
      <c r="H12" s="32">
        <v>1.2309817765259223</v>
      </c>
      <c r="I12" s="113"/>
      <c r="J12" s="128">
        <f>J11+F12</f>
        <v>39.38001909295175</v>
      </c>
      <c r="K12" s="128">
        <f>K11+H12</f>
        <v>3.0453830191350413</v>
      </c>
      <c r="L12" s="56"/>
      <c r="M12" s="46"/>
    </row>
    <row r="13" spans="1:13" ht="15">
      <c r="A13" s="63">
        <v>3</v>
      </c>
      <c r="C13" s="31" t="s">
        <v>100</v>
      </c>
      <c r="D13" s="31" t="s">
        <v>101</v>
      </c>
      <c r="E13" s="40">
        <v>2771906</v>
      </c>
      <c r="F13" s="32">
        <v>5.908185063232492</v>
      </c>
      <c r="G13" s="40">
        <v>278444.44</v>
      </c>
      <c r="H13" s="32">
        <v>0.5888606474781253</v>
      </c>
      <c r="I13" s="113"/>
      <c r="J13" s="128">
        <f aca="true" t="shared" si="0" ref="J13:J74">J12+F13</f>
        <v>45.28820415618424</v>
      </c>
      <c r="K13" s="128">
        <f aca="true" t="shared" si="1" ref="K13:K74">K12+H13</f>
        <v>3.6342436666131666</v>
      </c>
      <c r="L13" s="56"/>
      <c r="M13" s="46"/>
    </row>
    <row r="14" spans="1:13" ht="15">
      <c r="A14" s="63">
        <v>4</v>
      </c>
      <c r="C14" s="31" t="s">
        <v>68</v>
      </c>
      <c r="D14" s="31" t="s">
        <v>69</v>
      </c>
      <c r="E14" s="40">
        <v>2654699.5</v>
      </c>
      <c r="F14" s="32">
        <v>5.6583650142792585</v>
      </c>
      <c r="G14" s="40">
        <v>70625.96</v>
      </c>
      <c r="H14" s="32">
        <v>2.3154168583625077</v>
      </c>
      <c r="I14" s="113"/>
      <c r="J14" s="128">
        <f t="shared" si="0"/>
        <v>50.946569170463505</v>
      </c>
      <c r="K14" s="128">
        <f t="shared" si="1"/>
        <v>5.949660524975674</v>
      </c>
      <c r="L14" s="56"/>
      <c r="M14" s="46"/>
    </row>
    <row r="15" spans="1:13" ht="15">
      <c r="A15" s="63">
        <v>5</v>
      </c>
      <c r="C15" s="31" t="s">
        <v>58</v>
      </c>
      <c r="D15" s="31" t="s">
        <v>59</v>
      </c>
      <c r="E15" s="40">
        <v>2299122.7</v>
      </c>
      <c r="F15" s="32">
        <v>4.900470071740801</v>
      </c>
      <c r="G15" s="40">
        <v>32491.68</v>
      </c>
      <c r="H15" s="32">
        <v>0.270906880082826</v>
      </c>
      <c r="I15" s="113"/>
      <c r="J15" s="128">
        <f t="shared" si="0"/>
        <v>55.8470392422043</v>
      </c>
      <c r="K15" s="128">
        <f t="shared" si="1"/>
        <v>6.2205674050585005</v>
      </c>
      <c r="L15" s="56"/>
      <c r="M15" s="46"/>
    </row>
    <row r="16" spans="1:13" ht="15">
      <c r="A16" s="63">
        <v>6</v>
      </c>
      <c r="C16" s="31" t="s">
        <v>104</v>
      </c>
      <c r="D16" s="31" t="s">
        <v>105</v>
      </c>
      <c r="E16" s="40">
        <v>2057008.3</v>
      </c>
      <c r="F16" s="32">
        <v>4.384414808079804</v>
      </c>
      <c r="G16" s="40">
        <v>34525.4</v>
      </c>
      <c r="H16" s="32">
        <v>0.2870975452513489</v>
      </c>
      <c r="I16" s="113"/>
      <c r="J16" s="128">
        <f t="shared" si="0"/>
        <v>60.23145405028411</v>
      </c>
      <c r="K16" s="128">
        <f t="shared" si="1"/>
        <v>6.50766495030985</v>
      </c>
      <c r="L16" s="56"/>
      <c r="M16" s="46"/>
    </row>
    <row r="17" spans="1:13" ht="15">
      <c r="A17" s="63">
        <v>7</v>
      </c>
      <c r="C17" s="31" t="s">
        <v>66</v>
      </c>
      <c r="D17" s="31" t="s">
        <v>67</v>
      </c>
      <c r="E17" s="40">
        <v>1512128.6</v>
      </c>
      <c r="F17" s="32">
        <v>3.2230297882419747</v>
      </c>
      <c r="G17" s="40">
        <v>69315.11</v>
      </c>
      <c r="H17" s="32">
        <v>0.2455492773601881</v>
      </c>
      <c r="I17" s="113"/>
      <c r="J17" s="128">
        <f t="shared" si="0"/>
        <v>63.45448383852608</v>
      </c>
      <c r="K17" s="128">
        <f t="shared" si="1"/>
        <v>6.753214227670037</v>
      </c>
      <c r="L17" s="56"/>
      <c r="M17" s="46"/>
    </row>
    <row r="18" spans="1:13" ht="15">
      <c r="A18" s="63">
        <v>8</v>
      </c>
      <c r="C18" s="31" t="s">
        <v>102</v>
      </c>
      <c r="D18" s="31" t="s">
        <v>103</v>
      </c>
      <c r="E18" s="40">
        <v>1473349.9</v>
      </c>
      <c r="F18" s="32">
        <v>3.14037484391429</v>
      </c>
      <c r="G18" s="40">
        <v>29528.99</v>
      </c>
      <c r="H18" s="32">
        <v>0.5779311340695951</v>
      </c>
      <c r="I18" s="113"/>
      <c r="J18" s="128">
        <f t="shared" si="0"/>
        <v>66.59485868244037</v>
      </c>
      <c r="K18" s="128">
        <f t="shared" si="1"/>
        <v>7.331145361739632</v>
      </c>
      <c r="L18" s="56"/>
      <c r="M18" s="46"/>
    </row>
    <row r="19" spans="1:13" ht="15">
      <c r="A19" s="63">
        <v>9</v>
      </c>
      <c r="C19" s="31" t="s">
        <v>54</v>
      </c>
      <c r="D19" s="31" t="s">
        <v>55</v>
      </c>
      <c r="E19" s="40">
        <v>1319585.2</v>
      </c>
      <c r="F19" s="32">
        <v>2.8126327401804603</v>
      </c>
      <c r="G19" s="40">
        <v>45076.68</v>
      </c>
      <c r="H19" s="32">
        <v>0.3758375814469071</v>
      </c>
      <c r="I19" s="113"/>
      <c r="J19" s="128">
        <f t="shared" si="0"/>
        <v>69.40749142262084</v>
      </c>
      <c r="K19" s="128">
        <f t="shared" si="1"/>
        <v>7.7069829431865395</v>
      </c>
      <c r="L19" s="56"/>
      <c r="M19" s="46"/>
    </row>
    <row r="20" spans="1:13" ht="15">
      <c r="A20" s="63">
        <v>10</v>
      </c>
      <c r="C20" s="31" t="s">
        <v>48</v>
      </c>
      <c r="D20" s="31" t="s">
        <v>49</v>
      </c>
      <c r="E20" s="40">
        <v>1278943.8</v>
      </c>
      <c r="F20" s="32">
        <v>2.726007539892696</v>
      </c>
      <c r="G20" s="40">
        <v>246964.36</v>
      </c>
      <c r="H20" s="32">
        <v>5.151251383420584</v>
      </c>
      <c r="I20" s="113"/>
      <c r="J20" s="128">
        <f t="shared" si="0"/>
        <v>72.13349896251353</v>
      </c>
      <c r="K20" s="128">
        <f t="shared" si="1"/>
        <v>12.858234326607125</v>
      </c>
      <c r="L20" s="56"/>
      <c r="M20" s="46"/>
    </row>
    <row r="21" spans="1:13" ht="15">
      <c r="A21" s="63"/>
      <c r="C21" s="31" t="s">
        <v>40</v>
      </c>
      <c r="D21" s="31" t="s">
        <v>41</v>
      </c>
      <c r="E21" s="40">
        <v>1260717</v>
      </c>
      <c r="F21" s="32">
        <v>2.687157987450973</v>
      </c>
      <c r="G21" s="40">
        <v>187449.3</v>
      </c>
      <c r="H21" s="32">
        <v>2.0591240982165564</v>
      </c>
      <c r="I21" s="113"/>
      <c r="J21" s="128">
        <f t="shared" si="0"/>
        <v>74.8206569499645</v>
      </c>
      <c r="K21" s="128">
        <f t="shared" si="1"/>
        <v>14.917358424823682</v>
      </c>
      <c r="L21" s="56"/>
      <c r="M21" s="46"/>
    </row>
    <row r="22" spans="1:13" ht="15">
      <c r="A22" s="63"/>
      <c r="C22" s="31" t="s">
        <v>92</v>
      </c>
      <c r="D22" s="31" t="s">
        <v>93</v>
      </c>
      <c r="E22" s="40">
        <v>1251147.2</v>
      </c>
      <c r="F22" s="32">
        <v>2.6667604164589833</v>
      </c>
      <c r="G22" s="40">
        <v>647621.51</v>
      </c>
      <c r="H22" s="32">
        <v>1.616142321210555</v>
      </c>
      <c r="I22" s="113"/>
      <c r="J22" s="128">
        <f t="shared" si="0"/>
        <v>77.48741736642349</v>
      </c>
      <c r="K22" s="128">
        <f t="shared" si="1"/>
        <v>16.533500746034235</v>
      </c>
      <c r="L22" s="56"/>
      <c r="M22" s="46"/>
    </row>
    <row r="23" spans="1:13" ht="15">
      <c r="A23" s="63"/>
      <c r="C23" s="31" t="s">
        <v>98</v>
      </c>
      <c r="D23" s="31" t="s">
        <v>99</v>
      </c>
      <c r="E23" s="40">
        <v>746041.7</v>
      </c>
      <c r="F23" s="32">
        <v>1.5901522015856868</v>
      </c>
      <c r="G23" s="40">
        <v>522603.16</v>
      </c>
      <c r="H23" s="32">
        <v>5.514728644503212</v>
      </c>
      <c r="I23" s="113"/>
      <c r="J23" s="128">
        <f t="shared" si="0"/>
        <v>79.07756956800917</v>
      </c>
      <c r="K23" s="128">
        <f t="shared" si="1"/>
        <v>22.048229390537447</v>
      </c>
      <c r="L23" s="56"/>
      <c r="M23" s="46"/>
    </row>
    <row r="24" spans="1:13" ht="15">
      <c r="A24" s="63"/>
      <c r="C24" s="31" t="s">
        <v>96</v>
      </c>
      <c r="D24" s="31" t="s">
        <v>97</v>
      </c>
      <c r="E24" s="40">
        <v>686704.4</v>
      </c>
      <c r="F24" s="32">
        <v>1.4636775846424916</v>
      </c>
      <c r="G24" s="40">
        <v>663183.17</v>
      </c>
      <c r="H24" s="32">
        <v>4.345729356717594</v>
      </c>
      <c r="I24" s="113"/>
      <c r="J24" s="128">
        <f t="shared" si="0"/>
        <v>80.54124715265166</v>
      </c>
      <c r="K24" s="128">
        <f t="shared" si="1"/>
        <v>26.39395874725504</v>
      </c>
      <c r="L24" s="56"/>
      <c r="M24" s="46"/>
    </row>
    <row r="25" spans="1:13" ht="15">
      <c r="A25" s="63"/>
      <c r="C25" s="31" t="s">
        <v>146</v>
      </c>
      <c r="D25" s="31" t="s">
        <v>147</v>
      </c>
      <c r="E25" s="40">
        <v>657571</v>
      </c>
      <c r="F25" s="32">
        <v>1.4015811359457544</v>
      </c>
      <c r="G25" s="40">
        <v>777504.15</v>
      </c>
      <c r="H25" s="32">
        <v>6.452485009918176</v>
      </c>
      <c r="I25" s="113"/>
      <c r="J25" s="128">
        <f t="shared" si="0"/>
        <v>81.94282828859741</v>
      </c>
      <c r="K25" s="128">
        <f t="shared" si="1"/>
        <v>32.84644375717322</v>
      </c>
      <c r="L25" s="56"/>
      <c r="M25" s="46"/>
    </row>
    <row r="26" spans="1:13" ht="15">
      <c r="A26" s="63"/>
      <c r="C26" s="31" t="s">
        <v>110</v>
      </c>
      <c r="D26" s="31" t="s">
        <v>111</v>
      </c>
      <c r="E26" s="40">
        <v>567629.4</v>
      </c>
      <c r="F26" s="32">
        <v>1.209874917306583</v>
      </c>
      <c r="G26" s="40">
        <v>350495.54</v>
      </c>
      <c r="H26" s="32">
        <v>2.8762991860037213</v>
      </c>
      <c r="I26" s="113"/>
      <c r="J26" s="128">
        <f t="shared" si="0"/>
        <v>83.15270320590399</v>
      </c>
      <c r="K26" s="128">
        <f t="shared" si="1"/>
        <v>35.72274294317694</v>
      </c>
      <c r="L26" s="56"/>
      <c r="M26" s="46"/>
    </row>
    <row r="27" spans="1:13" ht="15">
      <c r="A27" s="63"/>
      <c r="C27" s="31" t="s">
        <v>46</v>
      </c>
      <c r="D27" s="31" t="s">
        <v>47</v>
      </c>
      <c r="E27" s="40">
        <v>509016.9</v>
      </c>
      <c r="F27" s="32">
        <v>1.0849451768973792</v>
      </c>
      <c r="G27" s="40">
        <v>43564.19</v>
      </c>
      <c r="H27" s="32">
        <v>5.060537879512544</v>
      </c>
      <c r="I27" s="113"/>
      <c r="J27" s="128">
        <f t="shared" si="0"/>
        <v>84.23764838280137</v>
      </c>
      <c r="K27" s="128">
        <f t="shared" si="1"/>
        <v>40.783280822689484</v>
      </c>
      <c r="L27" s="56"/>
      <c r="M27" s="46"/>
    </row>
    <row r="28" spans="1:13" ht="15">
      <c r="A28" s="63"/>
      <c r="C28" s="31" t="s">
        <v>150</v>
      </c>
      <c r="D28" s="31" t="s">
        <v>151</v>
      </c>
      <c r="E28" s="40">
        <v>464196.2</v>
      </c>
      <c r="F28" s="32">
        <v>0.9894119985487538</v>
      </c>
      <c r="G28" s="40">
        <v>609123.48</v>
      </c>
      <c r="H28" s="32">
        <v>0.3610588629866632</v>
      </c>
      <c r="I28" s="113"/>
      <c r="J28" s="128">
        <f t="shared" si="0"/>
        <v>85.22706038135013</v>
      </c>
      <c r="K28" s="128">
        <f t="shared" si="1"/>
        <v>41.144339685676144</v>
      </c>
      <c r="L28" s="56"/>
      <c r="M28" s="46"/>
    </row>
    <row r="29" spans="1:13" ht="15">
      <c r="A29" s="63"/>
      <c r="C29" s="31" t="s">
        <v>106</v>
      </c>
      <c r="D29" s="31" t="s">
        <v>107</v>
      </c>
      <c r="E29" s="40">
        <v>426121</v>
      </c>
      <c r="F29" s="32">
        <v>0.9082565308238059</v>
      </c>
      <c r="G29" s="40">
        <v>211584.17</v>
      </c>
      <c r="H29" s="32">
        <v>1.7594373377793682</v>
      </c>
      <c r="I29" s="113"/>
      <c r="J29" s="128">
        <f t="shared" si="0"/>
        <v>86.13531691217393</v>
      </c>
      <c r="K29" s="128">
        <f t="shared" si="1"/>
        <v>42.90377702345551</v>
      </c>
      <c r="L29" s="56"/>
      <c r="M29" s="46"/>
    </row>
    <row r="30" spans="1:13" ht="15">
      <c r="A30" s="63"/>
      <c r="C30" s="31" t="s">
        <v>90</v>
      </c>
      <c r="D30" s="31" t="s">
        <v>91</v>
      </c>
      <c r="E30" s="40">
        <v>424216</v>
      </c>
      <c r="F30" s="32">
        <v>0.9041961144368658</v>
      </c>
      <c r="G30" s="40">
        <v>80542.97</v>
      </c>
      <c r="H30" s="32">
        <v>4.902266969169034</v>
      </c>
      <c r="I30" s="113"/>
      <c r="J30" s="128">
        <f t="shared" si="0"/>
        <v>87.0395130266108</v>
      </c>
      <c r="K30" s="128">
        <f t="shared" si="1"/>
        <v>47.806043992624545</v>
      </c>
      <c r="L30" s="56"/>
      <c r="M30" s="46"/>
    </row>
    <row r="31" spans="1:13" ht="15">
      <c r="A31" s="63"/>
      <c r="C31" s="31" t="s">
        <v>52</v>
      </c>
      <c r="D31" s="31" t="s">
        <v>53</v>
      </c>
      <c r="E31" s="40">
        <v>396923.4</v>
      </c>
      <c r="F31" s="32">
        <v>0.8460232428976507</v>
      </c>
      <c r="G31" s="40">
        <v>36435.1</v>
      </c>
      <c r="H31" s="32">
        <v>0.30378629240985977</v>
      </c>
      <c r="I31" s="113"/>
      <c r="J31" s="128">
        <f t="shared" si="0"/>
        <v>87.88553626950845</v>
      </c>
      <c r="K31" s="128">
        <f t="shared" si="1"/>
        <v>48.109830285034406</v>
      </c>
      <c r="L31" s="56"/>
      <c r="M31" s="46"/>
    </row>
    <row r="32" spans="1:13" ht="15">
      <c r="A32" s="63"/>
      <c r="C32" s="31" t="s">
        <v>148</v>
      </c>
      <c r="D32" s="31" t="s">
        <v>149</v>
      </c>
      <c r="E32" s="40">
        <v>379189.3</v>
      </c>
      <c r="F32" s="32">
        <v>0.8082238569408863</v>
      </c>
      <c r="G32" s="40">
        <v>588348.09</v>
      </c>
      <c r="H32" s="32">
        <v>0.6866175965320189</v>
      </c>
      <c r="I32" s="113"/>
      <c r="J32" s="128">
        <f t="shared" si="0"/>
        <v>88.69376012644933</v>
      </c>
      <c r="K32" s="128">
        <f t="shared" si="1"/>
        <v>48.79644788156642</v>
      </c>
      <c r="L32" s="56"/>
      <c r="M32" s="46"/>
    </row>
    <row r="33" spans="1:13" ht="15">
      <c r="A33" s="63"/>
      <c r="C33" s="31" t="s">
        <v>70</v>
      </c>
      <c r="D33" s="31" t="s">
        <v>71</v>
      </c>
      <c r="E33" s="40">
        <v>357699.8</v>
      </c>
      <c r="F33" s="32">
        <v>0.7624200154988118</v>
      </c>
      <c r="G33" s="40">
        <v>181767.79</v>
      </c>
      <c r="H33" s="32">
        <v>1.5155323310849234</v>
      </c>
      <c r="I33" s="113"/>
      <c r="J33" s="128">
        <f t="shared" si="0"/>
        <v>89.45618014194815</v>
      </c>
      <c r="K33" s="128">
        <f t="shared" si="1"/>
        <v>50.31198021265135</v>
      </c>
      <c r="L33" s="56"/>
      <c r="M33" s="46"/>
    </row>
    <row r="34" spans="1:13" ht="15">
      <c r="A34" s="63"/>
      <c r="C34" s="31" t="s">
        <v>64</v>
      </c>
      <c r="D34" s="31" t="s">
        <v>65</v>
      </c>
      <c r="E34" s="40">
        <v>336118.7</v>
      </c>
      <c r="F34" s="32">
        <v>0.7164209330378168</v>
      </c>
      <c r="G34" s="40">
        <v>93476.29</v>
      </c>
      <c r="H34" s="32">
        <v>0.7793808664263953</v>
      </c>
      <c r="I34" s="113"/>
      <c r="J34" s="128">
        <f t="shared" si="0"/>
        <v>90.17260107498596</v>
      </c>
      <c r="K34" s="128">
        <f t="shared" si="1"/>
        <v>51.09136107907774</v>
      </c>
      <c r="L34" s="56"/>
      <c r="M34" s="46"/>
    </row>
    <row r="35" spans="1:13" ht="15">
      <c r="A35" s="63"/>
      <c r="C35" s="31" t="s">
        <v>78</v>
      </c>
      <c r="D35" s="31" t="s">
        <v>79</v>
      </c>
      <c r="E35" s="40">
        <v>295149.2</v>
      </c>
      <c r="F35" s="32">
        <v>0.6290964032925428</v>
      </c>
      <c r="G35" s="40">
        <v>238949.92</v>
      </c>
      <c r="H35" s="32">
        <v>1.5361011455182796</v>
      </c>
      <c r="I35" s="113"/>
      <c r="J35" s="128">
        <f t="shared" si="0"/>
        <v>90.8016974782785</v>
      </c>
      <c r="K35" s="128">
        <f t="shared" si="1"/>
        <v>52.62746222459602</v>
      </c>
      <c r="L35" s="56"/>
      <c r="M35" s="46"/>
    </row>
    <row r="36" spans="1:13" ht="15">
      <c r="A36" s="63"/>
      <c r="C36" s="31" t="s">
        <v>126</v>
      </c>
      <c r="D36" s="31" t="s">
        <v>127</v>
      </c>
      <c r="E36" s="40">
        <v>284554.4</v>
      </c>
      <c r="F36" s="32">
        <v>0.6065140938246404</v>
      </c>
      <c r="G36" s="40">
        <v>1299258.57</v>
      </c>
      <c r="H36" s="32">
        <v>10.818345966241427</v>
      </c>
      <c r="I36" s="113"/>
      <c r="J36" s="128">
        <f t="shared" si="0"/>
        <v>91.40821157210314</v>
      </c>
      <c r="K36" s="128">
        <f t="shared" si="1"/>
        <v>63.445808190837454</v>
      </c>
      <c r="L36" s="56"/>
      <c r="M36" s="46"/>
    </row>
    <row r="37" spans="1:13" ht="15">
      <c r="A37" s="63"/>
      <c r="C37" s="31" t="s">
        <v>152</v>
      </c>
      <c r="D37" s="31" t="s">
        <v>153</v>
      </c>
      <c r="E37" s="40">
        <v>282093.4</v>
      </c>
      <c r="F37" s="32">
        <v>0.6012685900302783</v>
      </c>
      <c r="G37" s="40">
        <v>276710.43</v>
      </c>
      <c r="H37" s="32">
        <v>1.992302241432394</v>
      </c>
      <c r="I37" s="113"/>
      <c r="J37" s="128">
        <f t="shared" si="0"/>
        <v>92.00948016213341</v>
      </c>
      <c r="K37" s="128">
        <f t="shared" si="1"/>
        <v>65.43811043226985</v>
      </c>
      <c r="L37" s="56"/>
      <c r="M37" s="46"/>
    </row>
    <row r="38" spans="1:13" ht="15">
      <c r="A38" s="63"/>
      <c r="C38" s="31" t="s">
        <v>76</v>
      </c>
      <c r="D38" s="31" t="s">
        <v>77</v>
      </c>
      <c r="E38" s="40">
        <v>261315.3</v>
      </c>
      <c r="F38" s="32">
        <v>0.5569810636630959</v>
      </c>
      <c r="G38" s="40">
        <v>226199.83</v>
      </c>
      <c r="H38" s="32">
        <v>2.298882422319656</v>
      </c>
      <c r="I38" s="113"/>
      <c r="J38" s="128">
        <f t="shared" si="0"/>
        <v>92.56646122579652</v>
      </c>
      <c r="K38" s="128">
        <f t="shared" si="1"/>
        <v>67.7369928545895</v>
      </c>
      <c r="L38" s="56"/>
      <c r="M38" s="46"/>
    </row>
    <row r="39" spans="1:13" ht="15">
      <c r="A39" s="63"/>
      <c r="C39" s="31" t="s">
        <v>94</v>
      </c>
      <c r="D39" s="31" t="s">
        <v>95</v>
      </c>
      <c r="E39" s="40">
        <v>250175</v>
      </c>
      <c r="F39" s="32">
        <v>0.5332360470355736</v>
      </c>
      <c r="G39" s="40">
        <v>184726.44</v>
      </c>
      <c r="H39" s="32">
        <v>1.8856861197717272</v>
      </c>
      <c r="I39" s="113"/>
      <c r="J39" s="128">
        <f t="shared" si="0"/>
        <v>93.09969727283209</v>
      </c>
      <c r="K39" s="128">
        <f t="shared" si="1"/>
        <v>69.62267897436124</v>
      </c>
      <c r="L39" s="56"/>
      <c r="M39" s="46"/>
    </row>
    <row r="40" spans="1:13" ht="15">
      <c r="A40" s="63"/>
      <c r="C40" s="31" t="s">
        <v>128</v>
      </c>
      <c r="D40" s="31" t="s">
        <v>129</v>
      </c>
      <c r="E40" s="40">
        <v>181710</v>
      </c>
      <c r="F40" s="32">
        <v>0.3873061741054624</v>
      </c>
      <c r="G40" s="40">
        <v>406418.78</v>
      </c>
      <c r="H40" s="32">
        <v>1.9791883684533145</v>
      </c>
      <c r="I40" s="113"/>
      <c r="J40" s="128">
        <f t="shared" si="0"/>
        <v>93.48700344693755</v>
      </c>
      <c r="K40" s="128">
        <f t="shared" si="1"/>
        <v>71.60186734281454</v>
      </c>
      <c r="L40" s="56"/>
      <c r="M40" s="46"/>
    </row>
    <row r="41" spans="1:13" ht="15">
      <c r="A41" s="63"/>
      <c r="C41" s="31" t="s">
        <v>144</v>
      </c>
      <c r="D41" s="31" t="s">
        <v>145</v>
      </c>
      <c r="E41" s="40">
        <v>178877.4</v>
      </c>
      <c r="F41" s="32">
        <v>0.3812686226841255</v>
      </c>
      <c r="G41" s="40">
        <v>241413.7</v>
      </c>
      <c r="H41" s="32">
        <v>0.9104655873267093</v>
      </c>
      <c r="I41" s="113"/>
      <c r="J41" s="128">
        <f t="shared" si="0"/>
        <v>93.86827206962168</v>
      </c>
      <c r="K41" s="128">
        <f t="shared" si="1"/>
        <v>72.51233293014126</v>
      </c>
      <c r="L41" s="56"/>
      <c r="M41" s="46"/>
    </row>
    <row r="42" spans="1:13" ht="15">
      <c r="A42" s="63"/>
      <c r="C42" s="31" t="s">
        <v>50</v>
      </c>
      <c r="D42" s="31" t="s">
        <v>51</v>
      </c>
      <c r="E42" s="40">
        <v>178090.9</v>
      </c>
      <c r="F42" s="32">
        <v>0.3795922355511447</v>
      </c>
      <c r="G42" s="40">
        <v>68961.28</v>
      </c>
      <c r="H42" s="32">
        <v>0.5749812199085824</v>
      </c>
      <c r="I42" s="113"/>
      <c r="J42" s="128">
        <f t="shared" si="0"/>
        <v>94.24786430517283</v>
      </c>
      <c r="K42" s="128">
        <f t="shared" si="1"/>
        <v>73.08731415004983</v>
      </c>
      <c r="L42" s="56"/>
      <c r="M42" s="46"/>
    </row>
    <row r="43" spans="1:13" ht="15">
      <c r="A43" s="63"/>
      <c r="C43" s="31" t="s">
        <v>62</v>
      </c>
      <c r="D43" s="31" t="s">
        <v>63</v>
      </c>
      <c r="E43" s="40">
        <v>174167.6</v>
      </c>
      <c r="F43" s="32">
        <v>0.37122990924621946</v>
      </c>
      <c r="G43" s="40">
        <v>109870.36</v>
      </c>
      <c r="H43" s="32">
        <v>3.331954192025198</v>
      </c>
      <c r="I43" s="113"/>
      <c r="J43" s="128">
        <f t="shared" si="0"/>
        <v>94.61909421441905</v>
      </c>
      <c r="K43" s="128">
        <f t="shared" si="1"/>
        <v>76.41926834207503</v>
      </c>
      <c r="L43" s="56"/>
      <c r="M43" s="46"/>
    </row>
    <row r="44" spans="1:13" ht="15">
      <c r="A44" s="63"/>
      <c r="C44" s="31" t="s">
        <v>162</v>
      </c>
      <c r="D44" s="31" t="s">
        <v>163</v>
      </c>
      <c r="E44" s="40">
        <v>164382</v>
      </c>
      <c r="F44" s="32">
        <v>0.35037237087559364</v>
      </c>
      <c r="G44" s="40">
        <v>102089.18</v>
      </c>
      <c r="H44" s="32">
        <v>0.85998013398697</v>
      </c>
      <c r="I44" s="113"/>
      <c r="J44" s="128">
        <f t="shared" si="0"/>
        <v>94.96946658529464</v>
      </c>
      <c r="K44" s="128">
        <f t="shared" si="1"/>
        <v>77.279248476062</v>
      </c>
      <c r="L44" s="56"/>
      <c r="M44" s="46"/>
    </row>
    <row r="45" spans="1:13" ht="15">
      <c r="A45" s="63"/>
      <c r="C45" s="31" t="s">
        <v>88</v>
      </c>
      <c r="D45" s="31" t="s">
        <v>89</v>
      </c>
      <c r="E45" s="40">
        <v>156335.5</v>
      </c>
      <c r="F45" s="32">
        <v>0.333221640976636</v>
      </c>
      <c r="G45" s="40">
        <v>29789.5</v>
      </c>
      <c r="H45" s="32">
        <v>3.0937355499427843</v>
      </c>
      <c r="I45" s="113"/>
      <c r="J45" s="128">
        <f t="shared" si="0"/>
        <v>95.30268822627127</v>
      </c>
      <c r="K45" s="128">
        <f t="shared" si="1"/>
        <v>80.37298402600477</v>
      </c>
      <c r="L45" s="56"/>
      <c r="M45" s="46"/>
    </row>
    <row r="46" spans="1:13" ht="15">
      <c r="A46" s="63"/>
      <c r="C46" s="31" t="s">
        <v>156</v>
      </c>
      <c r="D46" s="31" t="s">
        <v>157</v>
      </c>
      <c r="E46" s="40">
        <v>139734.9</v>
      </c>
      <c r="F46" s="32">
        <v>0.2978382560564052</v>
      </c>
      <c r="G46" s="40">
        <v>67222.41</v>
      </c>
      <c r="H46" s="32">
        <v>1.1759338578665348</v>
      </c>
      <c r="I46" s="113"/>
      <c r="J46" s="128">
        <f t="shared" si="0"/>
        <v>95.60052648232768</v>
      </c>
      <c r="K46" s="128">
        <f t="shared" si="1"/>
        <v>81.54891788387131</v>
      </c>
      <c r="L46" s="56"/>
      <c r="M46" s="46"/>
    </row>
    <row r="47" spans="1:13" ht="15">
      <c r="A47" s="63"/>
      <c r="C47" s="31" t="s">
        <v>138</v>
      </c>
      <c r="D47" s="31" t="s">
        <v>139</v>
      </c>
      <c r="E47" s="40">
        <v>131372.6</v>
      </c>
      <c r="F47" s="32">
        <v>0.2800144135616492</v>
      </c>
      <c r="G47" s="40">
        <v>146498.85</v>
      </c>
      <c r="H47" s="32">
        <v>0.5662686428616853</v>
      </c>
      <c r="I47" s="113"/>
      <c r="J47" s="128">
        <f t="shared" si="0"/>
        <v>95.88054089588933</v>
      </c>
      <c r="K47" s="128">
        <f t="shared" si="1"/>
        <v>82.115186526733</v>
      </c>
      <c r="L47" s="56"/>
      <c r="M47" s="46"/>
    </row>
    <row r="48" spans="1:13" ht="15">
      <c r="A48" s="63"/>
      <c r="C48" s="31" t="s">
        <v>116</v>
      </c>
      <c r="D48" s="31" t="s">
        <v>117</v>
      </c>
      <c r="E48" s="40">
        <v>128772.1</v>
      </c>
      <c r="F48" s="32">
        <v>0.27447157218934576</v>
      </c>
      <c r="G48" s="40">
        <v>143325.22</v>
      </c>
      <c r="H48" s="32">
        <v>2.524655015640203</v>
      </c>
      <c r="I48" s="113"/>
      <c r="J48" s="128">
        <f t="shared" si="0"/>
        <v>96.15501246807867</v>
      </c>
      <c r="K48" s="128">
        <f t="shared" si="1"/>
        <v>84.6398415423732</v>
      </c>
      <c r="L48" s="56"/>
      <c r="M48" s="46"/>
    </row>
    <row r="49" spans="1:13" ht="15">
      <c r="A49" s="63"/>
      <c r="C49" s="31" t="s">
        <v>108</v>
      </c>
      <c r="D49" s="31" t="s">
        <v>109</v>
      </c>
      <c r="E49" s="40">
        <v>124136.8</v>
      </c>
      <c r="F49" s="32">
        <v>0.2645916519382256</v>
      </c>
      <c r="G49" s="40">
        <v>46910.21</v>
      </c>
      <c r="H49" s="32">
        <v>1.2010454200880942</v>
      </c>
      <c r="I49" s="113"/>
      <c r="J49" s="128">
        <f t="shared" si="0"/>
        <v>96.4196041200169</v>
      </c>
      <c r="K49" s="128">
        <f t="shared" si="1"/>
        <v>85.8408869624613</v>
      </c>
      <c r="L49" s="56"/>
      <c r="M49" s="46"/>
    </row>
    <row r="50" spans="1:13" ht="15">
      <c r="A50" s="63"/>
      <c r="C50" s="31" t="s">
        <v>132</v>
      </c>
      <c r="D50" s="31" t="s">
        <v>133</v>
      </c>
      <c r="E50" s="40">
        <v>123694.5</v>
      </c>
      <c r="F50" s="32">
        <v>0.2636489106427171</v>
      </c>
      <c r="G50" s="40">
        <v>112047.62</v>
      </c>
      <c r="H50" s="32">
        <v>0.822713999555344</v>
      </c>
      <c r="I50" s="113"/>
      <c r="J50" s="128">
        <f t="shared" si="0"/>
        <v>96.68325303065961</v>
      </c>
      <c r="K50" s="128">
        <f t="shared" si="1"/>
        <v>86.66360096201664</v>
      </c>
      <c r="L50" s="56"/>
      <c r="M50" s="46"/>
    </row>
    <row r="51" spans="1:13" ht="15">
      <c r="A51" s="63"/>
      <c r="C51" s="31" t="s">
        <v>74</v>
      </c>
      <c r="D51" s="31" t="s">
        <v>75</v>
      </c>
      <c r="E51" s="40">
        <v>118815.7</v>
      </c>
      <c r="F51" s="32">
        <v>0.25324998178780694</v>
      </c>
      <c r="G51" s="40">
        <v>98673.5</v>
      </c>
      <c r="H51" s="32">
        <v>0.2539515176078156</v>
      </c>
      <c r="I51" s="113"/>
      <c r="J51" s="128">
        <f t="shared" si="0"/>
        <v>96.93650301244742</v>
      </c>
      <c r="K51" s="128">
        <f t="shared" si="1"/>
        <v>86.91755247962446</v>
      </c>
      <c r="L51" s="56"/>
      <c r="M51" s="46"/>
    </row>
    <row r="52" spans="1:13" ht="15">
      <c r="A52" s="63"/>
      <c r="C52" s="31" t="s">
        <v>120</v>
      </c>
      <c r="D52" s="31" t="s">
        <v>121</v>
      </c>
      <c r="E52" s="40">
        <v>116474.9</v>
      </c>
      <c r="F52" s="32">
        <v>0.24826067854447376</v>
      </c>
      <c r="G52" s="40">
        <v>364802.8</v>
      </c>
      <c r="H52" s="32">
        <v>0.7174069505258504</v>
      </c>
      <c r="I52" s="113"/>
      <c r="J52" s="128">
        <f t="shared" si="0"/>
        <v>97.18476369099189</v>
      </c>
      <c r="K52" s="128">
        <f t="shared" si="1"/>
        <v>87.63495943015032</v>
      </c>
      <c r="L52" s="56"/>
      <c r="M52" s="46"/>
    </row>
    <row r="53" spans="1:13" ht="15">
      <c r="A53" s="63"/>
      <c r="C53" s="31" t="s">
        <v>82</v>
      </c>
      <c r="D53" s="31" t="s">
        <v>83</v>
      </c>
      <c r="E53" s="40">
        <v>116342.2</v>
      </c>
      <c r="F53" s="32">
        <v>0.24797783484129948</v>
      </c>
      <c r="G53" s="40">
        <v>86788.99</v>
      </c>
      <c r="H53" s="32">
        <v>0.918602926825789</v>
      </c>
      <c r="I53" s="113"/>
      <c r="J53" s="128">
        <f t="shared" si="0"/>
        <v>97.43274152583318</v>
      </c>
      <c r="K53" s="128">
        <f t="shared" si="1"/>
        <v>88.5535623569761</v>
      </c>
      <c r="L53" s="56"/>
      <c r="M53" s="46"/>
    </row>
    <row r="54" spans="1:13" ht="15">
      <c r="A54" s="63"/>
      <c r="C54" s="31" t="s">
        <v>118</v>
      </c>
      <c r="D54" s="31" t="s">
        <v>119</v>
      </c>
      <c r="E54" s="40">
        <v>111429.8</v>
      </c>
      <c r="F54" s="32">
        <v>0.23750728919342282</v>
      </c>
      <c r="G54" s="40">
        <v>307710.28</v>
      </c>
      <c r="H54" s="32">
        <v>0.7816595272342918</v>
      </c>
      <c r="I54" s="113"/>
      <c r="J54" s="128">
        <f t="shared" si="0"/>
        <v>97.6702488150266</v>
      </c>
      <c r="K54" s="128">
        <f t="shared" si="1"/>
        <v>89.3352218842104</v>
      </c>
      <c r="L54" s="56"/>
      <c r="M54" s="46"/>
    </row>
    <row r="55" spans="1:13" ht="15">
      <c r="A55" s="63"/>
      <c r="C55" s="31" t="s">
        <v>154</v>
      </c>
      <c r="D55" s="31" t="s">
        <v>155</v>
      </c>
      <c r="E55" s="40">
        <v>96928</v>
      </c>
      <c r="F55" s="32">
        <v>0.2065973960909926</v>
      </c>
      <c r="G55" s="40">
        <v>93551.63</v>
      </c>
      <c r="H55" s="32">
        <v>0.3900839265581278</v>
      </c>
      <c r="I55" s="113"/>
      <c r="J55" s="128">
        <f t="shared" si="0"/>
        <v>97.8768462111176</v>
      </c>
      <c r="K55" s="128">
        <f t="shared" si="1"/>
        <v>89.72530581076853</v>
      </c>
      <c r="L55" s="56"/>
      <c r="M55" s="46"/>
    </row>
    <row r="56" spans="1:13" ht="15">
      <c r="A56" s="63"/>
      <c r="C56" s="31" t="s">
        <v>44</v>
      </c>
      <c r="D56" s="31" t="s">
        <v>45</v>
      </c>
      <c r="E56" s="40">
        <v>95364.9</v>
      </c>
      <c r="F56" s="32">
        <v>0.20326572320153</v>
      </c>
      <c r="G56" s="40">
        <v>6659.69</v>
      </c>
      <c r="H56" s="32">
        <v>1.336596590502758</v>
      </c>
      <c r="I56" s="113"/>
      <c r="J56" s="128">
        <f t="shared" si="0"/>
        <v>98.08011193431912</v>
      </c>
      <c r="K56" s="128">
        <f t="shared" si="1"/>
        <v>91.06190240127128</v>
      </c>
      <c r="L56" s="56"/>
      <c r="M56" s="46"/>
    </row>
    <row r="57" spans="1:13" ht="15">
      <c r="A57" s="63"/>
      <c r="C57" s="31" t="s">
        <v>130</v>
      </c>
      <c r="D57" s="31" t="s">
        <v>131</v>
      </c>
      <c r="E57" s="40">
        <v>95247.1</v>
      </c>
      <c r="F57" s="32">
        <v>0.2030146381357129</v>
      </c>
      <c r="G57" s="40">
        <v>163032.86</v>
      </c>
      <c r="H57" s="32">
        <v>0.2367869778426898</v>
      </c>
      <c r="I57" s="113"/>
      <c r="J57" s="128">
        <f t="shared" si="0"/>
        <v>98.28312657245483</v>
      </c>
      <c r="K57" s="128">
        <f t="shared" si="1"/>
        <v>91.29868937911397</v>
      </c>
      <c r="L57" s="56"/>
      <c r="M57" s="46"/>
    </row>
    <row r="58" spans="1:13" ht="15">
      <c r="A58" s="63"/>
      <c r="C58" s="31" t="s">
        <v>56</v>
      </c>
      <c r="D58" s="31" t="s">
        <v>57</v>
      </c>
      <c r="E58" s="40">
        <v>88285.8</v>
      </c>
      <c r="F58" s="32">
        <v>0.18817696013339957</v>
      </c>
      <c r="G58" s="40">
        <v>28399.43</v>
      </c>
      <c r="H58" s="32">
        <v>1.1556196567740156</v>
      </c>
      <c r="I58" s="113"/>
      <c r="J58" s="128">
        <f t="shared" si="0"/>
        <v>98.47130353258824</v>
      </c>
      <c r="K58" s="128">
        <f t="shared" si="1"/>
        <v>92.45430903588799</v>
      </c>
      <c r="L58" s="56"/>
      <c r="M58" s="46"/>
    </row>
    <row r="59" spans="1:13" ht="15">
      <c r="A59" s="63"/>
      <c r="C59" s="31" t="s">
        <v>158</v>
      </c>
      <c r="D59" s="31" t="s">
        <v>159</v>
      </c>
      <c r="E59" s="40">
        <v>84475.8</v>
      </c>
      <c r="F59" s="32">
        <v>0.18005612735951915</v>
      </c>
      <c r="G59" s="40">
        <v>80674.62</v>
      </c>
      <c r="H59" s="32">
        <v>0.05741830885270355</v>
      </c>
      <c r="I59" s="113"/>
      <c r="J59" s="128">
        <f t="shared" si="0"/>
        <v>98.65135965994776</v>
      </c>
      <c r="K59" s="128">
        <f t="shared" si="1"/>
        <v>92.51172734474069</v>
      </c>
      <c r="L59" s="56"/>
      <c r="M59" s="46"/>
    </row>
    <row r="60" spans="1:13" ht="15">
      <c r="A60" s="63"/>
      <c r="C60" s="31" t="s">
        <v>72</v>
      </c>
      <c r="D60" s="31" t="s">
        <v>73</v>
      </c>
      <c r="E60" s="40">
        <v>82400.7</v>
      </c>
      <c r="F60" s="32">
        <v>0.17563315095818602</v>
      </c>
      <c r="G60" s="40">
        <v>139926.38</v>
      </c>
      <c r="H60" s="32">
        <v>0.6795878679297798</v>
      </c>
      <c r="I60" s="113"/>
      <c r="J60" s="128">
        <f t="shared" si="0"/>
        <v>98.82699281090595</v>
      </c>
      <c r="K60" s="128">
        <f t="shared" si="1"/>
        <v>93.19131521267047</v>
      </c>
      <c r="L60" s="56"/>
      <c r="M60" s="46"/>
    </row>
    <row r="61" spans="1:13" ht="15">
      <c r="A61" s="63"/>
      <c r="C61" s="31" t="s">
        <v>84</v>
      </c>
      <c r="D61" s="31" t="s">
        <v>85</v>
      </c>
      <c r="E61" s="40">
        <v>80644.3</v>
      </c>
      <c r="F61" s="32">
        <v>0.17188946836394883</v>
      </c>
      <c r="G61" s="40">
        <v>78315.81</v>
      </c>
      <c r="H61" s="32">
        <v>1.1565635264314624</v>
      </c>
      <c r="I61" s="113"/>
      <c r="J61" s="128">
        <f t="shared" si="0"/>
        <v>98.99888227926989</v>
      </c>
      <c r="K61" s="128">
        <f t="shared" si="1"/>
        <v>94.34787873910194</v>
      </c>
      <c r="L61" s="56"/>
      <c r="M61" s="46"/>
    </row>
    <row r="62" spans="1:13" ht="15">
      <c r="A62" s="63"/>
      <c r="C62" s="31" t="s">
        <v>42</v>
      </c>
      <c r="D62" s="31" t="s">
        <v>43</v>
      </c>
      <c r="E62" s="40">
        <v>74574.7</v>
      </c>
      <c r="F62" s="32">
        <v>0.15895240626307097</v>
      </c>
      <c r="G62" s="40">
        <v>25157.13</v>
      </c>
      <c r="H62" s="32">
        <v>0.6529769160344012</v>
      </c>
      <c r="I62" s="113"/>
      <c r="J62" s="128">
        <f t="shared" si="0"/>
        <v>99.15783468553296</v>
      </c>
      <c r="K62" s="128">
        <f t="shared" si="1"/>
        <v>95.00085565513635</v>
      </c>
      <c r="L62" s="56"/>
      <c r="M62" s="46"/>
    </row>
    <row r="63" spans="1:13" ht="15">
      <c r="A63" s="63"/>
      <c r="C63" s="31" t="s">
        <v>140</v>
      </c>
      <c r="D63" s="31" t="s">
        <v>141</v>
      </c>
      <c r="E63" s="40">
        <v>69169.6</v>
      </c>
      <c r="F63" s="32">
        <v>0.14743169413023607</v>
      </c>
      <c r="G63" s="40">
        <v>141073.11</v>
      </c>
      <c r="H63" s="32">
        <v>0.21689884688618433</v>
      </c>
      <c r="I63" s="113"/>
      <c r="J63" s="128">
        <f t="shared" si="0"/>
        <v>99.3052663796632</v>
      </c>
      <c r="K63" s="128">
        <f t="shared" si="1"/>
        <v>95.21775450202253</v>
      </c>
      <c r="L63" s="56"/>
      <c r="M63" s="46"/>
    </row>
    <row r="64" spans="1:13" ht="15">
      <c r="A64" s="63"/>
      <c r="C64" s="31" t="s">
        <v>80</v>
      </c>
      <c r="D64" s="31" t="s">
        <v>81</v>
      </c>
      <c r="E64" s="40">
        <v>56380</v>
      </c>
      <c r="F64" s="32">
        <v>0.1201712734360573</v>
      </c>
      <c r="G64" s="40">
        <v>58045.86</v>
      </c>
      <c r="H64" s="32">
        <v>0.4839539500653688</v>
      </c>
      <c r="I64" s="113"/>
      <c r="J64" s="128">
        <f t="shared" si="0"/>
        <v>99.42543765309925</v>
      </c>
      <c r="K64" s="128">
        <f t="shared" si="1"/>
        <v>95.7017084520879</v>
      </c>
      <c r="L64" s="56"/>
      <c r="M64" s="46"/>
    </row>
    <row r="65" spans="1:13" ht="15">
      <c r="A65" s="63"/>
      <c r="C65" s="31" t="s">
        <v>136</v>
      </c>
      <c r="D65" s="31" t="s">
        <v>137</v>
      </c>
      <c r="E65" s="40">
        <v>40485.7</v>
      </c>
      <c r="F65" s="32">
        <v>0.08629333318464323</v>
      </c>
      <c r="G65" s="40">
        <v>62152.49</v>
      </c>
      <c r="H65" s="32">
        <v>0.4684954054122498</v>
      </c>
      <c r="I65" s="113"/>
      <c r="J65" s="128">
        <f t="shared" si="0"/>
        <v>99.5117309862839</v>
      </c>
      <c r="K65" s="128">
        <f t="shared" si="1"/>
        <v>96.17020385750016</v>
      </c>
      <c r="L65" s="56"/>
      <c r="M65" s="46"/>
    </row>
    <row r="66" spans="1:13" ht="15">
      <c r="A66" s="63"/>
      <c r="C66" s="31" t="s">
        <v>114</v>
      </c>
      <c r="D66" s="31" t="s">
        <v>115</v>
      </c>
      <c r="E66" s="40">
        <v>40183</v>
      </c>
      <c r="F66" s="32">
        <v>0.0856481426122932</v>
      </c>
      <c r="G66" s="40">
        <v>57101.15</v>
      </c>
      <c r="H66" s="32">
        <v>0.4495940083119854</v>
      </c>
      <c r="I66" s="113"/>
      <c r="J66" s="128">
        <f t="shared" si="0"/>
        <v>99.5973791288962</v>
      </c>
      <c r="K66" s="128">
        <f t="shared" si="1"/>
        <v>96.61979786581215</v>
      </c>
      <c r="L66" s="56"/>
      <c r="M66" s="46"/>
    </row>
    <row r="67" spans="1:13" ht="15">
      <c r="A67" s="63"/>
      <c r="C67" s="31" t="s">
        <v>134</v>
      </c>
      <c r="D67" s="31" t="s">
        <v>135</v>
      </c>
      <c r="E67" s="40">
        <v>34949.2</v>
      </c>
      <c r="F67" s="32">
        <v>0.07449254823645714</v>
      </c>
      <c r="G67" s="40">
        <v>54839.72</v>
      </c>
      <c r="H67" s="32">
        <v>0.7353310438936083</v>
      </c>
      <c r="I67" s="113"/>
      <c r="J67" s="128">
        <f t="shared" si="0"/>
        <v>99.67187167713266</v>
      </c>
      <c r="K67" s="128">
        <f t="shared" si="1"/>
        <v>97.35512890970575</v>
      </c>
      <c r="L67" s="56"/>
      <c r="M67" s="46"/>
    </row>
    <row r="68" spans="1:13" ht="15">
      <c r="A68" s="63"/>
      <c r="C68" s="31" t="s">
        <v>112</v>
      </c>
      <c r="D68" s="31" t="s">
        <v>113</v>
      </c>
      <c r="E68" s="40">
        <v>34745.6</v>
      </c>
      <c r="F68" s="32">
        <v>0.07405858457431487</v>
      </c>
      <c r="G68" s="40">
        <v>74096.95</v>
      </c>
      <c r="H68" s="32">
        <v>0.6079395023613974</v>
      </c>
      <c r="I68" s="113"/>
      <c r="J68" s="128">
        <f t="shared" si="0"/>
        <v>99.74593026170697</v>
      </c>
      <c r="K68" s="128">
        <f t="shared" si="1"/>
        <v>97.96306841206716</v>
      </c>
      <c r="L68" s="56"/>
      <c r="M68" s="46"/>
    </row>
    <row r="69" spans="1:13" ht="15">
      <c r="A69" s="63"/>
      <c r="C69" s="31" t="s">
        <v>122</v>
      </c>
      <c r="D69" s="31" t="s">
        <v>123</v>
      </c>
      <c r="E69" s="40">
        <v>33302.8</v>
      </c>
      <c r="F69" s="32">
        <v>0.07098332538109843</v>
      </c>
      <c r="G69" s="40">
        <v>91654.46</v>
      </c>
      <c r="H69" s="32">
        <v>0.5095464485973986</v>
      </c>
      <c r="I69" s="113"/>
      <c r="J69" s="128">
        <f t="shared" si="0"/>
        <v>99.81691358708807</v>
      </c>
      <c r="K69" s="128">
        <f t="shared" si="1"/>
        <v>98.47261486066456</v>
      </c>
      <c r="L69" s="56"/>
      <c r="M69" s="46"/>
    </row>
    <row r="70" spans="1:13" ht="15">
      <c r="A70" s="63"/>
      <c r="C70" s="31" t="s">
        <v>124</v>
      </c>
      <c r="D70" s="31" t="s">
        <v>125</v>
      </c>
      <c r="E70" s="40">
        <v>32769.7</v>
      </c>
      <c r="F70" s="32">
        <v>0.06984704822840665</v>
      </c>
      <c r="G70" s="40">
        <v>86707.78</v>
      </c>
      <c r="H70" s="32">
        <v>0.7772822352534341</v>
      </c>
      <c r="I70" s="113"/>
      <c r="J70" s="128">
        <f t="shared" si="0"/>
        <v>99.88676063531648</v>
      </c>
      <c r="K70" s="128">
        <f t="shared" si="1"/>
        <v>99.249897095918</v>
      </c>
      <c r="L70" s="56"/>
      <c r="M70" s="46"/>
    </row>
    <row r="71" spans="1:13" ht="15">
      <c r="A71" s="63"/>
      <c r="C71" s="31" t="s">
        <v>142</v>
      </c>
      <c r="D71" s="31" t="s">
        <v>143</v>
      </c>
      <c r="E71" s="40">
        <v>26958.3</v>
      </c>
      <c r="F71" s="32">
        <v>0.05746032707824164</v>
      </c>
      <c r="G71" s="40">
        <v>26748.67</v>
      </c>
      <c r="H71" s="32">
        <v>0.21929409831480087</v>
      </c>
      <c r="I71" s="113"/>
      <c r="J71" s="128">
        <f t="shared" si="0"/>
        <v>99.94422096239472</v>
      </c>
      <c r="K71" s="128">
        <f t="shared" si="1"/>
        <v>99.4691911942328</v>
      </c>
      <c r="L71" s="56"/>
      <c r="M71" s="46"/>
    </row>
    <row r="72" spans="1:13" ht="15">
      <c r="A72" s="63"/>
      <c r="C72" s="31" t="s">
        <v>160</v>
      </c>
      <c r="D72" s="31" t="s">
        <v>161</v>
      </c>
      <c r="E72" s="40">
        <v>19473.5</v>
      </c>
      <c r="F72" s="32">
        <v>0.0415068338640841</v>
      </c>
      <c r="G72" s="40">
        <v>15386.07</v>
      </c>
      <c r="H72" s="32">
        <v>0.12960933517781983</v>
      </c>
      <c r="I72" s="113"/>
      <c r="J72" s="128">
        <f t="shared" si="0"/>
        <v>99.98572779625881</v>
      </c>
      <c r="K72" s="128">
        <f t="shared" si="1"/>
        <v>99.59880052941062</v>
      </c>
      <c r="L72" s="56"/>
      <c r="M72" s="46"/>
    </row>
    <row r="73" spans="1:13" ht="15">
      <c r="A73" s="63"/>
      <c r="C73" s="33" t="s">
        <v>164</v>
      </c>
      <c r="D73" s="33" t="s">
        <v>165</v>
      </c>
      <c r="E73" s="42">
        <v>5959.1</v>
      </c>
      <c r="F73" s="34">
        <v>0.012701536635913606</v>
      </c>
      <c r="G73" s="42">
        <v>43951.81</v>
      </c>
      <c r="H73" s="34">
        <v>0</v>
      </c>
      <c r="I73" s="113"/>
      <c r="J73" s="128">
        <f t="shared" si="0"/>
        <v>99.99842933289473</v>
      </c>
      <c r="K73" s="128">
        <f t="shared" si="1"/>
        <v>99.59880052941062</v>
      </c>
      <c r="L73" s="56"/>
      <c r="M73" s="46"/>
    </row>
    <row r="74" spans="1:13" ht="15">
      <c r="A74" s="63"/>
      <c r="C74" s="120" t="s">
        <v>166</v>
      </c>
      <c r="D74" s="120" t="s">
        <v>167</v>
      </c>
      <c r="E74" s="121">
        <v>737.1</v>
      </c>
      <c r="F74" s="122">
        <v>0.001571093395702693</v>
      </c>
      <c r="G74" s="121">
        <v>0</v>
      </c>
      <c r="H74" s="122">
        <v>0.37625593602713797</v>
      </c>
      <c r="I74" s="123"/>
      <c r="J74" s="129">
        <f t="shared" si="0"/>
        <v>100.00000042629043</v>
      </c>
      <c r="K74" s="129">
        <f t="shared" si="1"/>
        <v>99.97505646543776</v>
      </c>
      <c r="L74" s="56"/>
      <c r="M74" s="46"/>
    </row>
    <row r="75" ht="15">
      <c r="A75" s="63"/>
    </row>
    <row r="76" ht="15">
      <c r="A76" s="63"/>
    </row>
    <row r="77" spans="1:12" ht="15">
      <c r="A77" s="63"/>
      <c r="C77" s="43" t="s">
        <v>197</v>
      </c>
      <c r="D77" s="43" t="s">
        <v>200</v>
      </c>
      <c r="E77" s="45">
        <f>SUM(E11:E74)-E10</f>
        <v>0.19999999552965164</v>
      </c>
      <c r="F77" s="171">
        <f>SUM(F11:F74)-F10</f>
        <v>4.2629042695807584E-07</v>
      </c>
      <c r="G77" s="45">
        <f>SUM(G11:G74)-G10</f>
        <v>-0.019999999552965164</v>
      </c>
      <c r="H77" s="171">
        <f>SUM(H11:H74)-H10</f>
        <v>-0.02494353456224019</v>
      </c>
      <c r="I77" s="45"/>
      <c r="J77" s="45"/>
      <c r="K77" s="45"/>
      <c r="L77" s="58"/>
    </row>
    <row r="78" ht="15">
      <c r="A78" s="63"/>
    </row>
    <row r="79" ht="15">
      <c r="A79" s="63"/>
    </row>
    <row r="80" ht="15">
      <c r="A80" s="63"/>
    </row>
    <row r="81" ht="15">
      <c r="A81" s="63"/>
    </row>
    <row r="82" ht="15">
      <c r="A82" s="63"/>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MOLL Stephan (ESTAT)</dc:creator>
  <cp:keywords/>
  <dc:description/>
  <cp:lastModifiedBy>MOLL Stephan (ESTAT)</cp:lastModifiedBy>
  <dcterms:created xsi:type="dcterms:W3CDTF">2019-12-20T08:45:44Z</dcterms:created>
  <dcterms:modified xsi:type="dcterms:W3CDTF">2021-03-01T16:39:53Z</dcterms:modified>
  <cp:category/>
  <cp:version/>
  <cp:contentType/>
  <cp:contentStatus/>
</cp:coreProperties>
</file>