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5360" windowHeight="9300" tabRatio="868" firstSheet="5" activeTab="10"/>
  </bookViews>
  <sheets>
    <sheet name="T4.2^update" sheetId="1" state="hidden" r:id="rId1"/>
    <sheet name="Figure 1" sheetId="9" r:id="rId2"/>
    <sheet name="Table 1" sheetId="12" r:id="rId3"/>
    <sheet name="Figure 2" sheetId="3" r:id="rId4"/>
    <sheet name="Figure 3" sheetId="5" r:id="rId5"/>
    <sheet name="Figure 4" sheetId="48" r:id="rId6"/>
    <sheet name="Figure 5" sheetId="7" r:id="rId7"/>
    <sheet name="Figure 6" sheetId="8" r:id="rId8"/>
    <sheet name="Table 2" sheetId="13" r:id="rId9"/>
    <sheet name="Figure 7" sheetId="14" r:id="rId10"/>
    <sheet name="Figure 8" sheetId="15" r:id="rId11"/>
    <sheet name="Sheet1" sheetId="22" state="hidden" r:id="rId12"/>
    <sheet name="Table 4.11 (unused)" sheetId="34" state="hidden" r:id="rId13"/>
  </sheets>
  <definedNames>
    <definedName name="_xlnm._FilterDatabase" localSheetId="10" hidden="1">'Figure 8'!$A$87:$D$87</definedName>
  </definedNames>
  <calcPr calcId="152511"/>
</workbook>
</file>

<file path=xl/comments11.xml><?xml version="1.0" encoding="utf-8"?>
<comments xmlns="http://schemas.openxmlformats.org/spreadsheetml/2006/main">
  <authors>
    <author>MARTINS Carla</author>
  </authors>
  <commentList>
    <comment ref="B63" authorId="0">
      <text>
        <r>
          <rPr>
            <b/>
            <sz val="9"/>
            <rFont val="Tahoma"/>
            <family val="2"/>
          </rPr>
          <t>MARTINS Carla:</t>
        </r>
        <r>
          <rPr>
            <sz val="9"/>
            <rFont val="Tahoma"/>
            <family val="2"/>
          </rPr>
          <t xml:space="preserve">
Data supplied by EUROSTAT </t>
        </r>
      </text>
    </comment>
    <comment ref="B72" authorId="0">
      <text>
        <r>
          <rPr>
            <b/>
            <sz val="9"/>
            <rFont val="Tahoma"/>
            <family val="2"/>
          </rPr>
          <t>MARTINS Carla:</t>
        </r>
        <r>
          <rPr>
            <sz val="9"/>
            <rFont val="Tahoma"/>
            <family val="2"/>
          </rPr>
          <t xml:space="preserve">
estimates</t>
        </r>
      </text>
    </comment>
  </commentList>
</comments>
</file>

<file path=xl/sharedStrings.xml><?xml version="1.0" encoding="utf-8"?>
<sst xmlns="http://schemas.openxmlformats.org/spreadsheetml/2006/main" count="2872" uniqueCount="277">
  <si>
    <t>strucpro:</t>
  </si>
  <si>
    <t>PR Harvested production (1000 t)</t>
  </si>
  <si>
    <t>country</t>
  </si>
  <si>
    <t>C1750 Tomatoes</t>
  </si>
  <si>
    <t>C1830 Carrots</t>
  </si>
  <si>
    <t>C1851 Onions</t>
  </si>
  <si>
    <t>C2090 Apples (including cider apples)</t>
  </si>
  <si>
    <t>C2180 Peaches</t>
  </si>
  <si>
    <t>C2300 Citrus fruit</t>
  </si>
  <si>
    <t>BE Belgium</t>
  </si>
  <si>
    <t>CZ Czech Republic</t>
  </si>
  <si>
    <t>DK Denmark</t>
  </si>
  <si>
    <t>DE Germany</t>
  </si>
  <si>
    <t>EE Estonia</t>
  </si>
  <si>
    <t>EL Greece</t>
  </si>
  <si>
    <t>ES Spain</t>
  </si>
  <si>
    <t>FR France</t>
  </si>
  <si>
    <t>IE Ireland</t>
  </si>
  <si>
    <t>IT Italy</t>
  </si>
  <si>
    <t>CY Cyprus</t>
  </si>
  <si>
    <t>LV Latvia</t>
  </si>
  <si>
    <t>LT Lithuania</t>
  </si>
  <si>
    <t>LU Luxembourg</t>
  </si>
  <si>
    <t>HU Hungary</t>
  </si>
  <si>
    <t>MT Malta</t>
  </si>
  <si>
    <t>NL Netherlands</t>
  </si>
  <si>
    <t>AT Austria</t>
  </si>
  <si>
    <t>PL Poland</t>
  </si>
  <si>
    <t>PT Portugal</t>
  </si>
  <si>
    <t>SI Slovenia</t>
  </si>
  <si>
    <t>SK Slovakia</t>
  </si>
  <si>
    <t>FI Finland</t>
  </si>
  <si>
    <t>SE Sweden</t>
  </si>
  <si>
    <t>UK United Kingdom</t>
  </si>
  <si>
    <t>BG Bulgaria</t>
  </si>
  <si>
    <t>RO Romania</t>
  </si>
  <si>
    <t>EU European Union</t>
  </si>
  <si>
    <t>IS Iceland</t>
  </si>
  <si>
    <t>HR Croatia</t>
  </si>
  <si>
    <t>MK FYROM</t>
  </si>
  <si>
    <t>BA Bosnia Herzegovina</t>
  </si>
  <si>
    <t>ME Montenegro</t>
  </si>
  <si>
    <t>RS Serbia</t>
  </si>
  <si>
    <t>TR Turkey</t>
  </si>
  <si>
    <t>AL Albania</t>
  </si>
  <si>
    <t>XK Kosovo</t>
  </si>
  <si>
    <t>EUR_NOT_EU European countries not in EU</t>
  </si>
  <si>
    <t>EU28</t>
  </si>
  <si>
    <t>e</t>
  </si>
  <si>
    <t>not reported yet</t>
  </si>
  <si>
    <t>Deadline for data delivery 30th September 2014</t>
  </si>
  <si>
    <t>(2012)</t>
  </si>
  <si>
    <t>m</t>
  </si>
  <si>
    <t>some data are 'early estimates'</t>
  </si>
  <si>
    <t>I think it is safer to flag the 2013 values with 'e'</t>
  </si>
  <si>
    <t>C1120 Common wheat and spelt</t>
  </si>
  <si>
    <t>C1140 Rye and maslin</t>
  </si>
  <si>
    <t>C1160 Barley</t>
  </si>
  <si>
    <t>C1201 Grain maize and corn cob mix</t>
  </si>
  <si>
    <t>C1212 Triticale</t>
  </si>
  <si>
    <t xml:space="preserve">    BE Belgium</t>
  </si>
  <si>
    <t xml:space="preserve">    CZ Czech Republic</t>
  </si>
  <si>
    <t xml:space="preserve">    DK Denmark</t>
  </si>
  <si>
    <t xml:space="preserve">    DE Germany</t>
  </si>
  <si>
    <t xml:space="preserve">    EE Estonia</t>
  </si>
  <si>
    <t xml:space="preserve">    EL Greece</t>
  </si>
  <si>
    <t xml:space="preserve">    ES Spain</t>
  </si>
  <si>
    <t xml:space="preserve">    FR France</t>
  </si>
  <si>
    <t xml:space="preserve">    IE Ireland</t>
  </si>
  <si>
    <t xml:space="preserve">    IT Italy</t>
  </si>
  <si>
    <t xml:space="preserve">    CY Cyprus</t>
  </si>
  <si>
    <t xml:space="preserve">    LV Latvia</t>
  </si>
  <si>
    <t xml:space="preserve">    LT Lithuania</t>
  </si>
  <si>
    <t xml:space="preserve">    LU Luxembourg</t>
  </si>
  <si>
    <t xml:space="preserve">    HU Hungary</t>
  </si>
  <si>
    <t xml:space="preserve">    MT Malta</t>
  </si>
  <si>
    <t xml:space="preserve">    NL Netherlands</t>
  </si>
  <si>
    <t xml:space="preserve">    AT Austria</t>
  </si>
  <si>
    <t xml:space="preserve">    PL Poland</t>
  </si>
  <si>
    <t xml:space="preserve">    PT Portugal</t>
  </si>
  <si>
    <t xml:space="preserve">    SI Slovenia</t>
  </si>
  <si>
    <t xml:space="preserve">    SK Slovakia</t>
  </si>
  <si>
    <t xml:space="preserve">    FI Finland</t>
  </si>
  <si>
    <t xml:space="preserve">    SE Sweden</t>
  </si>
  <si>
    <t xml:space="preserve">    UK United Kingdom</t>
  </si>
  <si>
    <t xml:space="preserve">    BG Bulgaria</t>
  </si>
  <si>
    <t xml:space="preserve">    RO Romania</t>
  </si>
  <si>
    <t xml:space="preserve">    HR Croatia</t>
  </si>
  <si>
    <t xml:space="preserve">    IS Iceland</t>
  </si>
  <si>
    <t xml:space="preserve">    CH Switzerland</t>
  </si>
  <si>
    <t xml:space="preserve">    NO Norway</t>
  </si>
  <si>
    <t xml:space="preserve">    LI Lichtenstein</t>
  </si>
  <si>
    <t xml:space="preserve">    AL Albania</t>
  </si>
  <si>
    <t xml:space="preserve">    BA Bosnia Herzegovina</t>
  </si>
  <si>
    <t xml:space="preserve">    RS Serbia</t>
  </si>
  <si>
    <t xml:space="preserve">    ME Montenegro</t>
  </si>
  <si>
    <t xml:space="preserve">    XK Kosovo</t>
  </si>
  <si>
    <t xml:space="preserve">    MK FYROM</t>
  </si>
  <si>
    <t xml:space="preserve">    TR Turkey</t>
  </si>
  <si>
    <t>C1040 Cereals (Total)</t>
  </si>
  <si>
    <t>2008</t>
  </si>
  <si>
    <t>2009</t>
  </si>
  <si>
    <t>EU-28</t>
  </si>
  <si>
    <t>Total</t>
  </si>
  <si>
    <t>Barley</t>
  </si>
  <si>
    <t>Common wheat</t>
  </si>
  <si>
    <t>Rye and maslin</t>
  </si>
  <si>
    <t>Triticale</t>
  </si>
  <si>
    <t>Others</t>
  </si>
  <si>
    <r>
      <rPr>
        <i/>
        <sz val="9"/>
        <color theme="1"/>
        <rFont val="Arial"/>
        <family val="2"/>
      </rPr>
      <t>Source</t>
    </r>
    <r>
      <rPr>
        <sz val="9"/>
        <color theme="1"/>
        <rFont val="Arial"/>
        <family val="2"/>
      </rPr>
      <t>: Eurostat (online data code: apro_cpp_crop)</t>
    </r>
  </si>
  <si>
    <t>DK</t>
  </si>
  <si>
    <t>DE</t>
  </si>
  <si>
    <t>ES</t>
  </si>
  <si>
    <t>FR</t>
  </si>
  <si>
    <t>IT</t>
  </si>
  <si>
    <t>HU</t>
  </si>
  <si>
    <t>MT</t>
  </si>
  <si>
    <t>AT</t>
  </si>
  <si>
    <t>PL</t>
  </si>
  <si>
    <t>SI</t>
  </si>
  <si>
    <t>UK</t>
  </si>
  <si>
    <t>RO</t>
  </si>
  <si>
    <r>
      <t>Source:</t>
    </r>
    <r>
      <rPr>
        <sz val="9"/>
        <color theme="1"/>
        <rFont val="Arial"/>
        <family val="2"/>
      </rPr>
      <t xml:space="preserve"> Eurostat (online data code: apro_cpp_crop)</t>
    </r>
  </si>
  <si>
    <t>not available</t>
  </si>
  <si>
    <t>:</t>
  </si>
  <si>
    <t>Special value:</t>
  </si>
  <si>
    <t>United Kingdom</t>
  </si>
  <si>
    <t>Sweden</t>
  </si>
  <si>
    <t>Finland</t>
  </si>
  <si>
    <t>Slovakia</t>
  </si>
  <si>
    <t>Slovenia</t>
  </si>
  <si>
    <t>Romania</t>
  </si>
  <si>
    <t>Portugal</t>
  </si>
  <si>
    <t>Poland</t>
  </si>
  <si>
    <t>Austria</t>
  </si>
  <si>
    <t>Netherlands</t>
  </si>
  <si>
    <t>Malta</t>
  </si>
  <si>
    <t>Hungary</t>
  </si>
  <si>
    <t>Luxembourg</t>
  </si>
  <si>
    <t>Lithuania</t>
  </si>
  <si>
    <t>Latvia</t>
  </si>
  <si>
    <t>Cyprus</t>
  </si>
  <si>
    <t>Italy</t>
  </si>
  <si>
    <t>Croatia</t>
  </si>
  <si>
    <t>France</t>
  </si>
  <si>
    <t>Spain</t>
  </si>
  <si>
    <t>Greece</t>
  </si>
  <si>
    <t>Ireland</t>
  </si>
  <si>
    <t>Estonia</t>
  </si>
  <si>
    <t>Germany (until 1990 former territory of the FRG)</t>
  </si>
  <si>
    <t>Denmark</t>
  </si>
  <si>
    <t>Czech Republic</t>
  </si>
  <si>
    <t>Bulgaria</t>
  </si>
  <si>
    <t>Belgium</t>
  </si>
  <si>
    <t>European Union (EU6-1972, EU9-1980, EU10-1985, EU12-1994, EU15-2004, EU25-2006, EU27-2013, EU28)</t>
  </si>
  <si>
    <t>2013</t>
  </si>
  <si>
    <t>2012</t>
  </si>
  <si>
    <t>2011</t>
  </si>
  <si>
    <t>2010</t>
  </si>
  <si>
    <t>2007</t>
  </si>
  <si>
    <t>GEO/TIME</t>
  </si>
  <si>
    <t>Harvested production (1000 t)</t>
  </si>
  <si>
    <t>STRUCPRO</t>
  </si>
  <si>
    <t>CROP_PRO</t>
  </si>
  <si>
    <t>Grain maize and corn-cob-mix</t>
  </si>
  <si>
    <t>Common wheat and spelt</t>
  </si>
  <si>
    <t>Eurostat</t>
  </si>
  <si>
    <t>Source of data</t>
  </si>
  <si>
    <t>Extracted on</t>
  </si>
  <si>
    <t>Last update</t>
  </si>
  <si>
    <t>Crops products - annual data [apro_cpp_crop]</t>
  </si>
  <si>
    <r>
      <t>Source:</t>
    </r>
    <r>
      <rPr>
        <sz val="9"/>
        <rFont val="Arial"/>
        <family val="2"/>
      </rPr>
      <t xml:space="preserve"> Eurostat (online data code: apro_cpp_crop)</t>
    </r>
  </si>
  <si>
    <t>TIME</t>
  </si>
  <si>
    <t>GEO/CROP_PRO</t>
  </si>
  <si>
    <t>Sugar beet (excluding seed)</t>
  </si>
  <si>
    <t>(1 000 tonnes)</t>
  </si>
  <si>
    <t>Rape and turnip rape</t>
  </si>
  <si>
    <t>Sunflower seed</t>
  </si>
  <si>
    <t>Grain maize and Corn-Cob-Mix</t>
  </si>
  <si>
    <t>(1 000 tonnes)</t>
  </si>
  <si>
    <t>Tomatoes</t>
  </si>
  <si>
    <t>Carrots</t>
  </si>
  <si>
    <t>Onions</t>
  </si>
  <si>
    <t>Apples</t>
  </si>
  <si>
    <t>Peaches</t>
  </si>
  <si>
    <t>Citrus fruits</t>
  </si>
  <si>
    <t>Olive trees for olive oil</t>
  </si>
  <si>
    <t>Milk collection (all milks) and dairy products obtained - annual data [apro_mk_pobta]</t>
  </si>
  <si>
    <t>PRODMILK</t>
  </si>
  <si>
    <t>MILKITEM</t>
  </si>
  <si>
    <t>Milk collected fron other animals</t>
  </si>
  <si>
    <t>Ewes' collection milk</t>
  </si>
  <si>
    <t>Goats' collection milk</t>
  </si>
  <si>
    <t>Buffalos' collection milk</t>
  </si>
  <si>
    <t>European Union (28 countries)</t>
  </si>
  <si>
    <t>Switzerland</t>
  </si>
  <si>
    <t>Montenegro</t>
  </si>
  <si>
    <t>Turkey</t>
  </si>
  <si>
    <t>(in hectares)</t>
  </si>
  <si>
    <t>Pears</t>
  </si>
  <si>
    <t>Apricots</t>
  </si>
  <si>
    <t>Oranges</t>
  </si>
  <si>
    <t>Lemons</t>
  </si>
  <si>
    <t>Small citrus fruits</t>
  </si>
  <si>
    <r>
      <t>Source:</t>
    </r>
    <r>
      <rPr>
        <sz val="9"/>
        <color theme="1"/>
        <rFont val="Arial"/>
        <family val="2"/>
      </rPr>
      <t xml:space="preserve"> Eurostat (online data code: orch_total)</t>
    </r>
  </si>
  <si>
    <t>Table 4.11: Areas under fruit trees by fruit type, 2012</t>
  </si>
  <si>
    <t>This is still the old version of the table !!!</t>
  </si>
  <si>
    <t>We send a corrected excel file last time.</t>
  </si>
  <si>
    <t xml:space="preserve">REPLY: The data in the previous version of the table was the same as in the Excel files "RF Orchards_2012_140728x.xlsx" &amp; "Orchards.xlsx". Is there another file with updated values? </t>
  </si>
  <si>
    <t>The data in this version of the table were taken from the Eurostat database (date of extraction 4/12; total equals the sum of the columns).</t>
  </si>
  <si>
    <r>
      <t>Source:</t>
    </r>
    <r>
      <rPr>
        <sz val="9"/>
        <color theme="1"/>
        <rFont val="Arial"/>
        <family val="2"/>
      </rPr>
      <t xml:space="preserve"> Eurostat (online data code: apro_cpp_crop)</t>
    </r>
  </si>
  <si>
    <t>Germany</t>
  </si>
  <si>
    <t>Bosnia and Herzegovina</t>
  </si>
  <si>
    <t>Total           (incl. rice)</t>
  </si>
  <si>
    <t>Grain maize and CCM</t>
  </si>
  <si>
    <t>C1201 Grain maize and CCM</t>
  </si>
  <si>
    <t>http://appsso.eurostat.ec.europa.eu/nui/show.do?query=BOOKMARK_DS-075769_QID_-206EE4D4_UID_-3F171EB0&amp;layout=TIME,C,X,0;GEO,L,Y,0;CROP_PRO,L,Z,0;STRUCPRO,L,Z,1;INDICATORS,C,Z,2;&amp;zSelection=DS-075769STRUCPRO,AR;DS-075769CROP_PRO,C1040;DS-075769INDICATORS,OBS_FLAG;&amp;rankName1=CROP-PRO_1_2_-1_2&amp;rankName2=INDICATORS_1_2_-1_2&amp;rankName3=STRUCPRO_1_2_-1_2&amp;rankName4=TIME_1_0_0_0&amp;rankName5=GEO_1_2_0_1&amp;sortC=ASC_-1_FIRST&amp;rStp=&amp;cStp=&amp;rDCh=&amp;cDCh=&amp;rDM=true&amp;cDM=true&amp;footnes=false&amp;empty=false&amp;wai=false&amp;time_mode=NONE&amp;time_most_recent=false&amp;lang=EN&amp;cfo=%23%23%23%2C%23%23%23.%23%23%23</t>
  </si>
  <si>
    <t>Cereals for the production of grain (including rice and seed)</t>
  </si>
  <si>
    <t>2014</t>
  </si>
  <si>
    <t>NEW version</t>
  </si>
  <si>
    <t>Norway</t>
  </si>
  <si>
    <t>Kosovo (under United Nations Security Council Resolution 1244/99)</t>
  </si>
  <si>
    <t>Iceland</t>
  </si>
  <si>
    <t>Liechtenstein</t>
  </si>
  <si>
    <t>Former Yugoslav Republic of Macedonia, the</t>
  </si>
  <si>
    <t>Albania</t>
  </si>
  <si>
    <t>Serbia</t>
  </si>
  <si>
    <t>http://appsso.eurostat.ec.europa.eu/nui/show.do?query=BOOKMARK_DS-075769_QID_7528114F_UID_-3F171EB0&amp;layout=CROP_PRO,L,X,0;GEO,L,Y,0;TIME,C,Z,0;STRUCPRO,L,Z,1;INDICATORS,C,Z,2;&amp;zSelection=DS-075769STRUCPRO,PR;DS-075769TIME,2014;DS-075769INDICATORS,OBS_FLAG;&amp;rankName1=INDICATORS_1_2_-1_2&amp;rankName2=STRUCPRO_1_2_-1_2&amp;rankName3=TIME_1_0_0_0&amp;rankName4=CROP-PRO_1_2_0_0&amp;rankName5=GEO_1_2_0_1&amp;pprRK=FIRST&amp;pprSO=PROTOCOL&amp;ppcRK=FIRST&amp;ppcSO=PROTOCOL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</si>
  <si>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-075769_QID_-3F99C316_UID_-3F171EB0&amp;layout=CROP_PRO,L,X,0;GEO,L,Y,0;TIME,C,Z,0;STRUCPRO,L,Z,1;INDICATORS,C,Z,2;&amp;zSelection=DS-075769STRUCPRO,PR;DS-075769TIME,2014;DS-075769INDICATORS,OBS_FLAG;&amp;rankName1=INDICATORS_1_2_-1_2&amp;rankName2=STRUCPRO_1_2_-1_2&amp;rankName3=TIME_1_0_0_0&amp;rankName4=CROP-PRO_1_2_0_0&amp;rankName5=GEO_1_2_0_1&amp;rStp=&amp;cStp=&amp;rDCh=&amp;cDCh=&amp;rDM=true&amp;cDM=true&amp;footnes=false&amp;empty=false&amp;wai=false&amp;time_mode=NONE&amp;time_most_recent=false&amp;lang=EN&amp;cfo=%23%23%23%2C%23%23%23.%23%23%23</t>
  </si>
  <si>
    <t>Figure 3: Production of cereal types, EU-28, 2007–14</t>
  </si>
  <si>
    <t>Barley - switch between DE and FR</t>
  </si>
  <si>
    <t>Grain maize - switch between IT and HU</t>
  </si>
  <si>
    <t>Rye - ES substituted by DK</t>
  </si>
  <si>
    <t>changes 2013-2014</t>
  </si>
  <si>
    <t>http://appsso.eurostat.ec.europa.eu/nui/show.do?query=BOOKMARK_DS-075769_QID_-71FA8698_UID_-3F171EB0&amp;layout=TIME,C,X,0;GEO,L,Y,0;CROP_PRO,L,Z,0;STRUCPRO,L,Z,1;INDICATORS,C,Z,2;&amp;zSelection=DS-075769STRUCPRO,AR;DS-075769CROP_PRO,C1370;DS-075769INDICATORS,OBS_FLAG;&amp;rankName1=CROP-PRO_1_2_-1_2&amp;rankName2=INDICATORS_1_2_-1_2&amp;rankName3=STRUCPRO_1_2_-1_2&amp;rankName4=TIME_1_0_0_0&amp;rankName5=GEO_1_2_0_1&amp;sortC=ASC_-1_FIRST&amp;rStp=&amp;cStp=&amp;rDCh=&amp;cDCh=&amp;rDM=true&amp;cDM=true&amp;footnes=false&amp;empty=false&amp;wai=false&amp;time_mode=NONE&amp;time_most_recent=false&amp;lang=EN&amp;cfo=%23%23%23%2C%23%23%23.%23%23%23</t>
  </si>
  <si>
    <t>Others (sum)</t>
  </si>
  <si>
    <t>other</t>
  </si>
  <si>
    <t>http://appsso.eurostat.ec.europa.eu/nui/show.do?query=BOOKMARK_DS-075769_QID_4C2986F5_UID_-3F171EB0&amp;layout=TIME,C,X,0;GEO,L,Y,0;CROP_PRO,L,Z,0;STRUCPRO,L,Z,1;INDICATORS,C,Z,2;&amp;zSelection=DS-075769STRUCPRO,PR;DS-075769CROP_PRO,C1420;DS-075769INDICATORS,OBS_FLAG;&amp;rankName1=CROP-PRO_1_2_-1_2&amp;rankName2=INDICATORS_1_2_-1_2&amp;rankName3=STRUCPRO_1_2_-1_2&amp;rankName4=TIME_1_0_0_0&amp;rankName5=GEO_1_2_0_1&amp;ppcRK=FIRST&amp;ppcSO=ASC&amp;sortC=ASC_-1_FIRST&amp;rStp=&amp;cStp=&amp;rDCh=&amp;cDCh=&amp;rDM=true&amp;cDM=true&amp;footnes=false&amp;empty=false&amp;wai=false&amp;time_mode=NONE&amp;time_most_recent=false&amp;lang=EN&amp;cfo=%23%23%23%2C%23%23%23.%23%23%23</t>
  </si>
  <si>
    <t>Short Description</t>
  </si>
  <si>
    <t>http://appsso.eurostat.ec.europa.eu/nui/show.do?query=BOOKMARK_DS-075769_QID_10CE0BCE_UID_-3F171EB0&amp;layout=CROP_PRO,L,X,0;GEO,L,Y,0;TIME,C,Z,0;STRUCPRO,L,Z,1;INDICATORS,C,Z,2;&amp;zSelection=DS-075769TIME,2013;DS-075769STRUCPRO,PR;DS-075769INDICATORS,OBS_FLAG;&amp;rankName1=INDICATORS_1_2_-1_2&amp;rankName2=STRUCPRO_1_2_-1_2&amp;rankName3=TIME_1_0_0_0&amp;rankName4=CROP-PRO_1_2_0_0&amp;rankName5=GEO_1_2_0_1&amp;rStp=&amp;cStp=&amp;rDCh=&amp;cDCh=&amp;rDM=true&amp;cDM=true&amp;footnes=false&amp;empty=false&amp;wai=false&amp;time_mode=NONE&amp;time_most_recent=false&amp;lang=EN&amp;cfo=%23%23%23%2C%23%23%23.%23%23%23</t>
  </si>
  <si>
    <t>Vineyards for wine</t>
  </si>
  <si>
    <t>http://appsso.eurostat.ec.europa.eu/nui/show.do?query=BOOKMARK_DS-075769_QID_B0D0CE_UID_-3F171EB0&amp;layout=TIME,C,X,0;GEO,L,Y,0;CROP_PRO,L,Z,0;STRUCPRO,L,Z,1;INDICATORS,C,Z,2;&amp;zSelection=DS-075769STRUCPRO,PR;DS-075769CROP_PRO,C2470;DS-075769INDICATORS,OBS_FLAG;&amp;rankName1=INDICATORS_1_2_-1_2&amp;rankName2=STRUCPRO_1_2_-1_2&amp;rankName3=CROP-PRO_1_2_0_0&amp;rankName4=TIME_1_0_0_0&amp;rankName5=GEO_1_2_0_1&amp;sortC=ASC_-1_FIRST&amp;rStp=&amp;cStp=&amp;rDCh=&amp;cDCh=&amp;rDM=true&amp;cDM=true&amp;footnes=false&amp;empty=false&amp;wai=false&amp;time_mode=NONE&amp;time_most_recent=false&amp;lang=EN&amp;cfo=%23%23%23%2C%23%23%23.%23%23%23</t>
  </si>
  <si>
    <t>Figure 6: Production of rape and turnip rape and sunflower seeds, EU-28, 2007–14</t>
  </si>
  <si>
    <t>Flags and footnotes</t>
  </si>
  <si>
    <t/>
  </si>
  <si>
    <t>z</t>
  </si>
  <si>
    <t>n</t>
  </si>
  <si>
    <t>c</t>
  </si>
  <si>
    <t>others</t>
  </si>
  <si>
    <t>http://www.fao.org/worldfoodsituation/csdb/en/</t>
  </si>
  <si>
    <t>http://appsso.eurostat.ec.europa.eu/nui/show.do?query=BOOKMARK_DS-075769_QID_57534AFE_UID_-3F171EB0&amp;layout=TIME,C,X,0;GEO,L,Y,0;CROP_PRO,L,Z,0;STRUCPRO,L,Z,1;INDICATORS,C,Z,2;&amp;zSelection=DS-075769STRUCPRO,PR;DS-075769CROP_PRO,C1040;DS-075769INDICATORS,OBS_FLAG;&amp;rankName1=INDICATORS_1_2_-1_2&amp;rankName2=STRUCPRO_1_2_-1_2&amp;rankName3=CROP-PRO_1_2_0_0&amp;rankName4=TIME_1_0_0_0&amp;rankName5=GEO_1_2_0_1&amp;sortC=ASC_-1_FIRST&amp;rStp=&amp;cStp=&amp;rDCh=&amp;cDCh=&amp;rDM=true&amp;cDM=true&amp;footnes=false&amp;empty=false&amp;wai=false&amp;time_mode=NONE&amp;time_most_recent=false&amp;lang=EN&amp;cfo=%23%23%23%2C%23%23%23.%23%23%23</t>
  </si>
  <si>
    <t>Onions +1400</t>
  </si>
  <si>
    <t>Vineyards for table grapes</t>
  </si>
  <si>
    <t>http://appsso.eurostat.ec.europa.eu/nui/show.do?query=BOOKMARK_DS-075769_QID_37048DDF_UID_-3F171EB0&amp;layout=CROP_PRO,L,X,0;GEO,L,Y,0;TIME,C,Z,0;STRUCPRO,L,Z,1;INDICATORS,C,Z,2;&amp;zSelection=DS-075769STRUCPRO,PR;DS-075769TIME,2014;DS-075769INDICATORS,OBS_FLAG;&amp;rankName1=TIME_1_0_-1_2&amp;rankName2=INDICATORS_1_2_-1_2&amp;rankName3=STRUCPRO_1_2_-1_2&amp;rankName4=CROP-PRO_1_2_0_0&amp;rankName5=GEO_1_2_0_1&amp;rStp=&amp;cStp=&amp;rDCh=&amp;cDCh=&amp;rDM=true&amp;cDM=true&amp;footnes=false&amp;empty=false&amp;wai=false&amp;time_mode=NONE&amp;time_most_recent=false&amp;lang=EN&amp;cfo=%23%23%23%2C%23%23%23.%23%23%23</t>
  </si>
  <si>
    <t>Figure 4: Production of cereals by main producing EU Member States, 2014</t>
  </si>
  <si>
    <t>order</t>
  </si>
  <si>
    <t>Fao 2014/5 estimate</t>
  </si>
  <si>
    <t>http://appsso.eurostat.ec.europa.eu/nui/show.do?query=BOOKMARK_DS-075769_QID_-41CD9A7_UID_-3F171EB0&amp;layout=TIME,C,X,0;GEO,L,Y,0;CROP_PRO,L,Z,0;STRUCPRO,L,Z,1;INDICATORS,C,Z,2;&amp;zSelection=DS-075769STRUCPRO,PR;DS-075769CROP_PRO,C1851;DS-075769INDICATORS,OBS_FLAG;&amp;rankName1=INDICATORS_1_2_-1_2&amp;rankName2=STRUCPRO_1_2_-1_2&amp;rankName3=CROP-PRO_1_2_0_0&amp;rankName4=TIME_1_0_0_0&amp;rankName5=GEO_1_2_0_1&amp;sortC=ASC_-1_FIRST&amp;rStp=&amp;cStp=&amp;rDCh=&amp;cDCh=&amp;rDM=true&amp;cDM=true&amp;footnes=false&amp;empty=false&amp;wai=false&amp;time_mode=NONE&amp;time_most_recent=false&amp;lang=EN&amp;cfo=%23%23%23%2C%23%23%23.%23%23%23</t>
  </si>
  <si>
    <t>2005</t>
  </si>
  <si>
    <t>2006</t>
  </si>
  <si>
    <t>Bookmark</t>
  </si>
  <si>
    <r>
      <t>(¹) EU-27: 2007</t>
    </r>
    <r>
      <rPr>
        <sz val="9"/>
        <color theme="1"/>
        <rFont val="Calibri"/>
        <family val="2"/>
      </rPr>
      <t>–</t>
    </r>
    <r>
      <rPr>
        <sz val="9"/>
        <color theme="1"/>
        <rFont val="Arial"/>
        <family val="2"/>
      </rPr>
      <t>13; EU-28: 2014.</t>
    </r>
  </si>
  <si>
    <t>Figure 1: Production of cereals, EU, 2007–14 (¹)</t>
  </si>
  <si>
    <t>Bookmarks</t>
  </si>
  <si>
    <t>Kosovo (u+P13:V48nder United Nations Security Council Resolution 1244/99)</t>
  </si>
  <si>
    <t>Table 1: Production of cereals, by country, 2014</t>
  </si>
  <si>
    <t>Figure 2: Production of cereals, EU-28, 2014</t>
  </si>
  <si>
    <t>(% of total production of cereals)</t>
  </si>
  <si>
    <t>Rye and
maslin</t>
  </si>
  <si>
    <t>(% of EU-28 total)</t>
  </si>
  <si>
    <t>2014 (shares)</t>
  </si>
  <si>
    <t>(¹) Sum of the production in the EU-28 Member States.</t>
  </si>
  <si>
    <t>Table 2: Production of fruit and vegetables, by country, 2014</t>
  </si>
  <si>
    <t>(% of EU-28 total harvested production-tonnes)</t>
  </si>
  <si>
    <t>Figure 5: Production of sugar beet, by main producing EU Member States, 2007–14 (¹)</t>
  </si>
  <si>
    <t>Figure 7: Production of grapes for wine use, by main producing EU Member States, 2014</t>
  </si>
  <si>
    <t>Figure 8: Production of olives for olive oil, by main producing EU Member States,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</si>
</sst>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€_-;\-* #,##0.00\ _€_-;_-* &quot;-&quot;??\ _€_-;_-@_-"/>
    <numFmt numFmtId="165" formatCode="0.0"/>
    <numFmt numFmtId="166" formatCode="#,##0.0"/>
    <numFmt numFmtId="167" formatCode="#,##0.0_i"/>
    <numFmt numFmtId="168" formatCode="#,##0_i"/>
    <numFmt numFmtId="169" formatCode="dd\.mm\.yy"/>
    <numFmt numFmtId="170" formatCode="0.0%"/>
  </numFmts>
  <fonts count="35"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61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61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rgb="FF666666"/>
      <name val="Arial"/>
      <family val="2"/>
    </font>
    <font>
      <sz val="9"/>
      <color rgb="FF666666"/>
      <name val="Arial"/>
      <family val="2"/>
    </font>
    <font>
      <b/>
      <sz val="9"/>
      <color rgb="FFC00000"/>
      <name val="Arial"/>
      <family val="2"/>
    </font>
    <font>
      <i/>
      <sz val="9"/>
      <color theme="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9"/>
      <color rgb="FF7F7F7F"/>
      <name val="Arial"/>
      <family val="2"/>
    </font>
    <font>
      <sz val="9"/>
      <color indexed="10"/>
      <name val="Arial"/>
      <family val="2"/>
    </font>
    <font>
      <sz val="8"/>
      <color theme="1"/>
      <name val="Arial"/>
      <family val="2"/>
    </font>
    <font>
      <u val="single"/>
      <sz val="10"/>
      <color indexed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theme="7" tint="-0.24997000396251678"/>
      <name val="Arial"/>
      <family val="2"/>
    </font>
    <font>
      <u val="single"/>
      <sz val="10"/>
      <color theme="10"/>
      <name val="Arial"/>
      <family val="2"/>
    </font>
    <font>
      <u val="single"/>
      <sz val="9"/>
      <color theme="10"/>
      <name val="Arial"/>
      <family val="2"/>
    </font>
    <font>
      <sz val="9"/>
      <color theme="1"/>
      <name val="Calibri"/>
      <family val="2"/>
    </font>
    <font>
      <b/>
      <sz val="11"/>
      <name val="Arial"/>
      <family val="2"/>
    </font>
    <font>
      <sz val="9"/>
      <color theme="0"/>
      <name val="Arial"/>
      <family val="2"/>
    </font>
    <font>
      <b/>
      <sz val="9"/>
      <color rgb="FFFF0000"/>
      <name val="Arial"/>
      <family val="2"/>
    </font>
    <font>
      <b/>
      <sz val="9"/>
      <color theme="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</fonts>
  <fills count="1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hair">
        <color rgb="FFC0C0C0"/>
      </top>
      <bottom style="hair">
        <color rgb="FFC0C0C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/>
      <right style="hair">
        <color rgb="FFA6A6A6"/>
      </right>
      <top/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thin"/>
    </border>
    <border>
      <left style="hair">
        <color rgb="FFA6A6A6"/>
      </left>
      <right/>
      <top/>
      <bottom style="hair">
        <color rgb="FFC0C0C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 style="hair">
        <color rgb="FFC0C0C0"/>
      </top>
      <bottom style="thin"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/>
      <bottom style="thin">
        <color indexed="8"/>
      </bottom>
    </border>
    <border>
      <left style="hair">
        <color rgb="FFA6A6A6"/>
      </left>
      <right/>
      <top/>
      <bottom/>
    </border>
    <border>
      <left/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/>
      <bottom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0" fillId="3" borderId="1" applyNumberFormat="0" applyFont="0" applyAlignment="0" applyProtection="0"/>
    <xf numFmtId="167" fontId="4" fillId="0" borderId="0" applyFill="0" applyBorder="0" applyProtection="0">
      <alignment horizontal="right"/>
    </xf>
    <xf numFmtId="0" fontId="13" fillId="0" borderId="0">
      <alignment/>
      <protection/>
    </xf>
    <xf numFmtId="0" fontId="2" fillId="0" borderId="0">
      <alignment/>
      <protection/>
    </xf>
    <xf numFmtId="164" fontId="2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8" fillId="0" borderId="0" applyNumberFormat="0" applyFill="0" applyBorder="0" applyProtection="0">
      <alignment vertical="center"/>
    </xf>
    <xf numFmtId="0" fontId="17" fillId="0" borderId="0">
      <alignment/>
      <protection/>
    </xf>
    <xf numFmtId="167" fontId="8" fillId="0" borderId="0" applyFill="0" applyBorder="0" applyProtection="0">
      <alignment horizontal="right"/>
    </xf>
    <xf numFmtId="0" fontId="18" fillId="0" borderId="0" applyNumberFormat="0" applyFill="0" applyBorder="0">
      <alignment/>
      <protection locked="0"/>
    </xf>
    <xf numFmtId="0" fontId="18" fillId="0" borderId="0" applyNumberFormat="0" applyFill="0" applyBorder="0">
      <alignment/>
      <protection locked="0"/>
    </xf>
    <xf numFmtId="0" fontId="13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24" fillId="0" borderId="0" applyNumberFormat="0" applyFill="0" applyBorder="0" applyAlignment="0" applyProtection="0"/>
  </cellStyleXfs>
  <cellXfs count="311">
    <xf numFmtId="0" fontId="0" fillId="0" borderId="0" xfId="0"/>
    <xf numFmtId="0" fontId="4" fillId="0" borderId="0" xfId="0" applyFont="1"/>
    <xf numFmtId="165" fontId="4" fillId="0" borderId="0" xfId="0" applyNumberFormat="1" applyFont="1" applyBorder="1" applyAlignment="1">
      <alignment horizontal="left"/>
    </xf>
    <xf numFmtId="0" fontId="5" fillId="4" borderId="2" xfId="0" applyFont="1" applyFill="1" applyBorder="1"/>
    <xf numFmtId="0" fontId="5" fillId="4" borderId="3" xfId="0" applyFont="1" applyFill="1" applyBorder="1"/>
    <xf numFmtId="0" fontId="5" fillId="4" borderId="4" xfId="0" applyFont="1" applyFill="1" applyBorder="1"/>
    <xf numFmtId="0" fontId="5" fillId="0" borderId="0" xfId="0" applyFont="1" applyFill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0" xfId="0" applyFont="1" applyBorder="1"/>
    <xf numFmtId="165" fontId="4" fillId="0" borderId="0" xfId="0" applyNumberFormat="1" applyFont="1"/>
    <xf numFmtId="165" fontId="6" fillId="2" borderId="0" xfId="20" applyNumberFormat="1" applyFont="1"/>
    <xf numFmtId="165" fontId="6" fillId="0" borderId="0" xfId="20" applyNumberFormat="1" applyFont="1" applyFill="1"/>
    <xf numFmtId="165" fontId="4" fillId="0" borderId="8" xfId="0" applyNumberFormat="1" applyFont="1" applyBorder="1"/>
    <xf numFmtId="165" fontId="4" fillId="0" borderId="0" xfId="0" applyNumberFormat="1" applyFont="1" applyBorder="1"/>
    <xf numFmtId="0" fontId="7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Alignment="1">
      <alignment horizontal="left"/>
    </xf>
    <xf numFmtId="0" fontId="4" fillId="0" borderId="0" xfId="0" applyNumberFormat="1" applyFont="1"/>
    <xf numFmtId="165" fontId="4" fillId="0" borderId="9" xfId="0" applyNumberFormat="1" applyFont="1" applyBorder="1"/>
    <xf numFmtId="166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165" fontId="6" fillId="2" borderId="0" xfId="20" applyNumberFormat="1" applyFont="1" applyBorder="1"/>
    <xf numFmtId="0" fontId="9" fillId="0" borderId="0" xfId="0" applyFont="1" applyAlignment="1">
      <alignment vertical="center" wrapText="1"/>
    </xf>
    <xf numFmtId="165" fontId="4" fillId="0" borderId="0" xfId="0" applyNumberFormat="1" applyFont="1" applyBorder="1" applyAlignment="1">
      <alignment/>
    </xf>
    <xf numFmtId="0" fontId="10" fillId="0" borderId="0" xfId="0" applyFont="1" applyAlignment="1">
      <alignment vertical="center" wrapText="1"/>
    </xf>
    <xf numFmtId="165" fontId="4" fillId="0" borderId="10" xfId="0" applyNumberFormat="1" applyFont="1" applyBorder="1"/>
    <xf numFmtId="0" fontId="4" fillId="0" borderId="0" xfId="0" applyFont="1" applyAlignment="1">
      <alignment horizontal="left"/>
    </xf>
    <xf numFmtId="0" fontId="11" fillId="0" borderId="0" xfId="0" applyFont="1"/>
    <xf numFmtId="0" fontId="5" fillId="0" borderId="0" xfId="0" applyFont="1"/>
    <xf numFmtId="0" fontId="5" fillId="3" borderId="1" xfId="21" applyFont="1"/>
    <xf numFmtId="165" fontId="4" fillId="5" borderId="11" xfId="0" applyNumberFormat="1" applyFont="1" applyFill="1" applyBorder="1"/>
    <xf numFmtId="165" fontId="4" fillId="6" borderId="0" xfId="0" applyNumberFormat="1" applyFont="1" applyFill="1" applyBorder="1"/>
    <xf numFmtId="165" fontId="4" fillId="7" borderId="0" xfId="0" applyNumberFormat="1" applyFont="1" applyFill="1" applyBorder="1"/>
    <xf numFmtId="0" fontId="4" fillId="3" borderId="1" xfId="21" applyFont="1"/>
    <xf numFmtId="165" fontId="4" fillId="0" borderId="0" xfId="0" applyNumberFormat="1" applyFont="1" applyAlignment="1">
      <alignment horizontal="right"/>
    </xf>
    <xf numFmtId="165" fontId="4" fillId="5" borderId="0" xfId="0" applyNumberFormat="1" applyFont="1" applyFill="1" applyBorder="1"/>
    <xf numFmtId="165" fontId="4" fillId="0" borderId="11" xfId="0" applyNumberFormat="1" applyFont="1" applyBorder="1"/>
    <xf numFmtId="165" fontId="4" fillId="8" borderId="0" xfId="0" applyNumberFormat="1" applyFont="1" applyFill="1" applyBorder="1"/>
    <xf numFmtId="165" fontId="4" fillId="0" borderId="0" xfId="0" applyNumberFormat="1" applyFont="1" quotePrefix="1"/>
    <xf numFmtId="165" fontId="4" fillId="9" borderId="11" xfId="0" applyNumberFormat="1" applyFont="1" applyFill="1" applyBorder="1"/>
    <xf numFmtId="165" fontId="8" fillId="8" borderId="9" xfId="0" applyNumberFormat="1" applyFont="1" applyFill="1" applyBorder="1"/>
    <xf numFmtId="165" fontId="4" fillId="8" borderId="9" xfId="0" applyNumberFormat="1" applyFont="1" applyFill="1" applyBorder="1"/>
    <xf numFmtId="165" fontId="4" fillId="3" borderId="0" xfId="21" applyNumberFormat="1" applyFont="1" applyBorder="1"/>
    <xf numFmtId="165" fontId="4" fillId="8" borderId="9" xfId="21" applyNumberFormat="1" applyFont="1" applyFill="1" applyBorder="1"/>
    <xf numFmtId="165" fontId="4" fillId="3" borderId="0" xfId="21" applyNumberFormat="1" applyFont="1" applyBorder="1" applyAlignment="1">
      <alignment horizontal="center"/>
    </xf>
    <xf numFmtId="165" fontId="4" fillId="3" borderId="9" xfId="21" applyNumberFormat="1" applyFont="1" applyBorder="1"/>
    <xf numFmtId="165" fontId="4" fillId="5" borderId="0" xfId="0" applyNumberFormat="1" applyFont="1" applyFill="1"/>
    <xf numFmtId="165" fontId="4" fillId="6" borderId="11" xfId="0" applyNumberFormat="1" applyFont="1" applyFill="1" applyBorder="1"/>
    <xf numFmtId="165" fontId="4" fillId="0" borderId="0" xfId="0" applyNumberFormat="1" applyFont="1" applyAlignment="1">
      <alignment horizontal="center"/>
    </xf>
    <xf numFmtId="165" fontId="4" fillId="10" borderId="0" xfId="0" applyNumberFormat="1" applyFont="1" applyFill="1" applyBorder="1"/>
    <xf numFmtId="165" fontId="4" fillId="3" borderId="0" xfId="21" applyNumberFormat="1" applyFont="1" applyBorder="1" applyAlignment="1">
      <alignment horizontal="right"/>
    </xf>
    <xf numFmtId="165" fontId="8" fillId="3" borderId="0" xfId="21" applyNumberFormat="1" applyFont="1" applyBorder="1" applyAlignment="1">
      <alignment horizontal="right"/>
    </xf>
    <xf numFmtId="165" fontId="4" fillId="8" borderId="10" xfId="21" applyNumberFormat="1" applyFont="1" applyFill="1" applyBorder="1"/>
    <xf numFmtId="0" fontId="12" fillId="0" borderId="0" xfId="0" applyFont="1" applyAlignment="1">
      <alignment horizontal="left"/>
    </xf>
    <xf numFmtId="0" fontId="5" fillId="0" borderId="12" xfId="0" applyFont="1" applyBorder="1" applyAlignment="1">
      <alignment/>
    </xf>
    <xf numFmtId="0" fontId="8" fillId="0" borderId="0" xfId="23" applyFont="1">
      <alignment/>
      <protection/>
    </xf>
    <xf numFmtId="0" fontId="8" fillId="0" borderId="0" xfId="23" applyNumberFormat="1" applyFont="1" applyFill="1" applyBorder="1" applyAlignment="1">
      <alignment/>
      <protection/>
    </xf>
    <xf numFmtId="0" fontId="8" fillId="11" borderId="13" xfId="23" applyNumberFormat="1" applyFont="1" applyFill="1" applyBorder="1" applyAlignment="1">
      <alignment/>
      <protection/>
    </xf>
    <xf numFmtId="166" fontId="8" fillId="0" borderId="13" xfId="23" applyNumberFormat="1" applyFont="1" applyFill="1" applyBorder="1" applyAlignment="1">
      <alignment/>
      <protection/>
    </xf>
    <xf numFmtId="0" fontId="14" fillId="0" borderId="0" xfId="23" applyFont="1">
      <alignment/>
      <protection/>
    </xf>
    <xf numFmtId="0" fontId="8" fillId="0" borderId="0" xfId="23" applyFont="1" applyAlignment="1">
      <alignment horizontal="left"/>
      <protection/>
    </xf>
    <xf numFmtId="0" fontId="15" fillId="0" borderId="0" xfId="0" applyFont="1" applyAlignment="1">
      <alignment horizontal="left"/>
    </xf>
    <xf numFmtId="0" fontId="8" fillId="0" borderId="0" xfId="0" applyNumberFormat="1" applyFont="1" applyFill="1" applyBorder="1" applyAlignment="1">
      <alignment/>
    </xf>
    <xf numFmtId="169" fontId="8" fillId="0" borderId="0" xfId="0" applyNumberFormat="1" applyFont="1" applyFill="1" applyBorder="1" applyAlignment="1">
      <alignment/>
    </xf>
    <xf numFmtId="0" fontId="12" fillId="0" borderId="0" xfId="0" applyFont="1"/>
    <xf numFmtId="0" fontId="8" fillId="11" borderId="13" xfId="0" applyNumberFormat="1" applyFont="1" applyFill="1" applyBorder="1" applyAlignment="1">
      <alignment/>
    </xf>
    <xf numFmtId="166" fontId="8" fillId="0" borderId="13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0" fontId="8" fillId="0" borderId="13" xfId="0" applyNumberFormat="1" applyFont="1" applyFill="1" applyBorder="1" applyAlignment="1">
      <alignment/>
    </xf>
    <xf numFmtId="166" fontId="8" fillId="8" borderId="13" xfId="0" applyNumberFormat="1" applyFont="1" applyFill="1" applyBorder="1" applyAlignment="1">
      <alignment/>
    </xf>
    <xf numFmtId="166" fontId="8" fillId="0" borderId="0" xfId="23" applyNumberFormat="1" applyFont="1">
      <alignment/>
      <protection/>
    </xf>
    <xf numFmtId="165" fontId="4" fillId="0" borderId="0" xfId="0" applyNumberFormat="1" applyFont="1" applyAlignment="1">
      <alignment horizontal="left"/>
    </xf>
    <xf numFmtId="165" fontId="4" fillId="0" borderId="0" xfId="0" applyNumberFormat="1" applyFont="1" applyFill="1" applyBorder="1"/>
    <xf numFmtId="0" fontId="1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5" fontId="4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168" fontId="4" fillId="0" borderId="0" xfId="22" applyNumberFormat="1" applyFont="1" applyFill="1" applyBorder="1" applyAlignment="1">
      <alignment horizontal="right" indent="1"/>
    </xf>
    <xf numFmtId="168" fontId="4" fillId="0" borderId="0" xfId="22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2" fillId="0" borderId="0" xfId="0" applyFont="1" applyFill="1" applyBorder="1" applyAlignment="1">
      <alignment horizontal="left"/>
    </xf>
    <xf numFmtId="168" fontId="4" fillId="0" borderId="14" xfId="22" applyNumberFormat="1" applyFont="1" applyBorder="1" applyAlignment="1">
      <alignment horizontal="right" indent="2"/>
    </xf>
    <xf numFmtId="168" fontId="4" fillId="0" borderId="15" xfId="22" applyNumberFormat="1" applyFont="1" applyBorder="1" applyAlignment="1">
      <alignment horizontal="right" indent="2"/>
    </xf>
    <xf numFmtId="168" fontId="4" fillId="0" borderId="16" xfId="22" applyNumberFormat="1" applyFont="1" applyBorder="1" applyAlignment="1">
      <alignment horizontal="right" indent="2"/>
    </xf>
    <xf numFmtId="168" fontId="4" fillId="0" borderId="12" xfId="22" applyNumberFormat="1" applyFont="1" applyBorder="1" applyAlignment="1">
      <alignment horizontal="right" indent="2"/>
    </xf>
    <xf numFmtId="0" fontId="5" fillId="0" borderId="0" xfId="0" applyFont="1" applyFill="1" applyBorder="1" applyAlignment="1">
      <alignment horizontal="left" vertical="center" wrapText="1"/>
    </xf>
    <xf numFmtId="169" fontId="8" fillId="0" borderId="0" xfId="23" applyNumberFormat="1" applyFont="1" applyFill="1" applyBorder="1" applyAlignment="1">
      <alignment horizontal="left"/>
      <protection/>
    </xf>
    <xf numFmtId="0" fontId="7" fillId="9" borderId="17" xfId="23" applyNumberFormat="1" applyFont="1" applyFill="1" applyBorder="1" applyAlignment="1">
      <alignment horizontal="center"/>
      <protection/>
    </xf>
    <xf numFmtId="0" fontId="7" fillId="12" borderId="17" xfId="23" applyNumberFormat="1" applyFont="1" applyFill="1" applyBorder="1" applyAlignment="1">
      <alignment horizontal="left"/>
      <protection/>
    </xf>
    <xf numFmtId="3" fontId="8" fillId="12" borderId="17" xfId="23" applyNumberFormat="1" applyFont="1" applyFill="1" applyBorder="1" applyAlignment="1">
      <alignment horizontal="right" indent="1"/>
      <protection/>
    </xf>
    <xf numFmtId="0" fontId="4" fillId="0" borderId="0" xfId="24" applyFont="1">
      <alignment/>
      <protection/>
    </xf>
    <xf numFmtId="0" fontId="8" fillId="0" borderId="0" xfId="24" applyNumberFormat="1" applyFont="1" applyFill="1" applyBorder="1" applyAlignment="1">
      <alignment/>
      <protection/>
    </xf>
    <xf numFmtId="4" fontId="4" fillId="0" borderId="0" xfId="24" applyNumberFormat="1" applyFont="1">
      <alignment/>
      <protection/>
    </xf>
    <xf numFmtId="0" fontId="8" fillId="11" borderId="13" xfId="24" applyNumberFormat="1" applyFont="1" applyFill="1" applyBorder="1" applyAlignment="1">
      <alignment/>
      <protection/>
    </xf>
    <xf numFmtId="4" fontId="8" fillId="0" borderId="13" xfId="24" applyNumberFormat="1" applyFont="1" applyFill="1" applyBorder="1" applyAlignment="1">
      <alignment/>
      <protection/>
    </xf>
    <xf numFmtId="3" fontId="8" fillId="0" borderId="13" xfId="24" applyNumberFormat="1" applyFont="1" applyFill="1" applyBorder="1" applyAlignment="1">
      <alignment/>
      <protection/>
    </xf>
    <xf numFmtId="3" fontId="4" fillId="0" borderId="0" xfId="24" applyNumberFormat="1" applyFont="1">
      <alignment/>
      <protection/>
    </xf>
    <xf numFmtId="0" fontId="8" fillId="0" borderId="13" xfId="24" applyNumberFormat="1" applyFont="1" applyFill="1" applyBorder="1" applyAlignment="1">
      <alignment/>
      <protection/>
    </xf>
    <xf numFmtId="0" fontId="4" fillId="0" borderId="0" xfId="26" applyFont="1">
      <alignment/>
      <protection/>
    </xf>
    <xf numFmtId="0" fontId="5" fillId="0" borderId="0" xfId="26" applyFont="1">
      <alignment/>
      <protection/>
    </xf>
    <xf numFmtId="0" fontId="7" fillId="0" borderId="0" xfId="26" applyNumberFormat="1" applyFont="1" applyFill="1" applyBorder="1" applyAlignment="1">
      <alignment horizontal="left"/>
      <protection/>
    </xf>
    <xf numFmtId="0" fontId="4" fillId="0" borderId="0" xfId="26" applyFont="1" applyAlignment="1">
      <alignment horizontal="left"/>
      <protection/>
    </xf>
    <xf numFmtId="0" fontId="7" fillId="0" borderId="0" xfId="27" applyFont="1" applyBorder="1">
      <alignment/>
      <protection/>
    </xf>
    <xf numFmtId="0" fontId="8" fillId="0" borderId="0" xfId="27" applyFont="1" applyBorder="1">
      <alignment/>
      <protection/>
    </xf>
    <xf numFmtId="3" fontId="8" fillId="12" borderId="18" xfId="27" applyNumberFormat="1" applyFont="1" applyFill="1" applyBorder="1" applyAlignment="1">
      <alignment horizontal="right" indent="1"/>
      <protection/>
    </xf>
    <xf numFmtId="0" fontId="7" fillId="0" borderId="0" xfId="27" applyFont="1" applyAlignment="1">
      <alignment horizontal="left"/>
      <protection/>
    </xf>
    <xf numFmtId="0" fontId="8" fillId="0" borderId="0" xfId="27" applyFont="1">
      <alignment/>
      <protection/>
    </xf>
    <xf numFmtId="0" fontId="16" fillId="0" borderId="0" xfId="27" applyFont="1">
      <alignment/>
      <protection/>
    </xf>
    <xf numFmtId="0" fontId="8" fillId="0" borderId="0" xfId="26" applyFont="1">
      <alignment/>
      <protection/>
    </xf>
    <xf numFmtId="3" fontId="8" fillId="0" borderId="0" xfId="26" applyNumberFormat="1" applyFont="1">
      <alignment/>
      <protection/>
    </xf>
    <xf numFmtId="0" fontId="4" fillId="0" borderId="0" xfId="26" applyFont="1" applyFill="1">
      <alignment/>
      <protection/>
    </xf>
    <xf numFmtId="0" fontId="8" fillId="0" borderId="0" xfId="26" applyNumberFormat="1" applyFont="1" applyFill="1" applyBorder="1" applyAlignment="1">
      <alignment/>
      <protection/>
    </xf>
    <xf numFmtId="165" fontId="4" fillId="0" borderId="0" xfId="26" applyNumberFormat="1" applyFont="1" applyFill="1">
      <alignment/>
      <protection/>
    </xf>
    <xf numFmtId="165" fontId="4" fillId="0" borderId="0" xfId="26" applyNumberFormat="1" applyFont="1">
      <alignment/>
      <protection/>
    </xf>
    <xf numFmtId="0" fontId="4" fillId="0" borderId="0" xfId="26" applyFont="1" applyFill="1" applyBorder="1">
      <alignment/>
      <protection/>
    </xf>
    <xf numFmtId="3" fontId="4" fillId="0" borderId="0" xfId="26" applyNumberFormat="1" applyFont="1">
      <alignment/>
      <protection/>
    </xf>
    <xf numFmtId="0" fontId="12" fillId="0" borderId="0" xfId="26" applyFont="1">
      <alignment/>
      <protection/>
    </xf>
    <xf numFmtId="3" fontId="8" fillId="12" borderId="19" xfId="27" applyNumberFormat="1" applyFont="1" applyFill="1" applyBorder="1" applyAlignment="1">
      <alignment horizontal="right" indent="1"/>
      <protection/>
    </xf>
    <xf numFmtId="0" fontId="7" fillId="12" borderId="20" xfId="27" applyFont="1" applyFill="1" applyBorder="1" applyAlignment="1">
      <alignment/>
      <protection/>
    </xf>
    <xf numFmtId="0" fontId="7" fillId="13" borderId="21" xfId="27" applyFont="1" applyFill="1" applyBorder="1" applyAlignment="1">
      <alignment/>
      <protection/>
    </xf>
    <xf numFmtId="0" fontId="7" fillId="13" borderId="22" xfId="27" applyFont="1" applyFill="1" applyBorder="1" applyAlignment="1">
      <alignment/>
      <protection/>
    </xf>
    <xf numFmtId="0" fontId="7" fillId="13" borderId="23" xfId="27" applyFont="1" applyFill="1" applyBorder="1" applyAlignment="1">
      <alignment/>
      <protection/>
    </xf>
    <xf numFmtId="2" fontId="8" fillId="0" borderId="0" xfId="23" applyNumberFormat="1" applyFont="1">
      <alignment/>
      <protection/>
    </xf>
    <xf numFmtId="166" fontId="4" fillId="0" borderId="0" xfId="0" applyNumberFormat="1" applyFont="1"/>
    <xf numFmtId="0" fontId="8" fillId="0" borderId="0" xfId="0" applyFont="1"/>
    <xf numFmtId="165" fontId="8" fillId="0" borderId="0" xfId="23" applyNumberFormat="1" applyFont="1">
      <alignment/>
      <protection/>
    </xf>
    <xf numFmtId="3" fontId="4" fillId="0" borderId="24" xfId="22" applyNumberFormat="1" applyFont="1" applyFill="1" applyBorder="1" applyAlignment="1">
      <alignment horizontal="right" vertical="top" indent="1"/>
    </xf>
    <xf numFmtId="3" fontId="4" fillId="0" borderId="25" xfId="22" applyNumberFormat="1" applyFont="1" applyFill="1" applyBorder="1" applyAlignment="1">
      <alignment horizontal="right" vertical="top" indent="1"/>
    </xf>
    <xf numFmtId="3" fontId="4" fillId="0" borderId="15" xfId="22" applyNumberFormat="1" applyFont="1" applyFill="1" applyBorder="1" applyAlignment="1">
      <alignment horizontal="right" vertical="top" indent="1"/>
    </xf>
    <xf numFmtId="3" fontId="4" fillId="0" borderId="12" xfId="22" applyNumberFormat="1" applyFont="1" applyFill="1" applyBorder="1" applyAlignment="1">
      <alignment horizontal="right" vertical="top" indent="1"/>
    </xf>
    <xf numFmtId="3" fontId="4" fillId="0" borderId="26" xfId="22" applyNumberFormat="1" applyFont="1" applyFill="1" applyBorder="1" applyAlignment="1">
      <alignment horizontal="right" vertical="top" indent="1"/>
    </xf>
    <xf numFmtId="3" fontId="4" fillId="0" borderId="27" xfId="22" applyNumberFormat="1" applyFont="1" applyFill="1" applyBorder="1" applyAlignment="1">
      <alignment horizontal="right" vertical="top" indent="1"/>
    </xf>
    <xf numFmtId="3" fontId="4" fillId="0" borderId="6" xfId="22" applyNumberFormat="1" applyFont="1" applyFill="1" applyBorder="1" applyAlignment="1">
      <alignment horizontal="right" vertical="top" indent="1"/>
    </xf>
    <xf numFmtId="3" fontId="4" fillId="0" borderId="0" xfId="26" applyNumberFormat="1" applyFont="1" applyFill="1">
      <alignment/>
      <protection/>
    </xf>
    <xf numFmtId="1" fontId="4" fillId="0" borderId="0" xfId="26" applyNumberFormat="1" applyFont="1">
      <alignment/>
      <protection/>
    </xf>
    <xf numFmtId="1" fontId="4" fillId="0" borderId="0" xfId="26" applyNumberFormat="1" applyFont="1" applyFill="1">
      <alignment/>
      <protection/>
    </xf>
    <xf numFmtId="3" fontId="8" fillId="0" borderId="24" xfId="22" applyNumberFormat="1" applyFont="1" applyFill="1" applyBorder="1" applyAlignment="1">
      <alignment horizontal="right" vertical="top" indent="1"/>
    </xf>
    <xf numFmtId="3" fontId="8" fillId="0" borderId="15" xfId="22" applyNumberFormat="1" applyFont="1" applyFill="1" applyBorder="1" applyAlignment="1">
      <alignment horizontal="right" vertical="top" indent="1"/>
    </xf>
    <xf numFmtId="3" fontId="8" fillId="0" borderId="26" xfId="22" applyNumberFormat="1" applyFont="1" applyFill="1" applyBorder="1" applyAlignment="1">
      <alignment horizontal="right" vertical="top" indent="1"/>
    </xf>
    <xf numFmtId="165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left"/>
    </xf>
    <xf numFmtId="165" fontId="4" fillId="0" borderId="0" xfId="0" applyNumberFormat="1" applyFont="1" applyBorder="1" applyAlignment="1">
      <alignment horizontal="left"/>
    </xf>
    <xf numFmtId="0" fontId="12" fillId="0" borderId="0" xfId="0" applyFont="1" applyAlignment="1">
      <alignment horizontal="left"/>
    </xf>
    <xf numFmtId="0" fontId="5" fillId="0" borderId="0" xfId="0" applyFont="1" applyFill="1" applyBorder="1"/>
    <xf numFmtId="0" fontId="5" fillId="0" borderId="0" xfId="0" applyFont="1" applyBorder="1"/>
    <xf numFmtId="165" fontId="6" fillId="0" borderId="0" xfId="20" applyNumberFormat="1" applyFont="1" applyFill="1"/>
    <xf numFmtId="165" fontId="4" fillId="0" borderId="0" xfId="0" applyNumberFormat="1" applyFont="1" applyBorder="1"/>
    <xf numFmtId="0" fontId="9" fillId="0" borderId="0" xfId="0" applyFont="1" applyAlignment="1">
      <alignment vertical="center" wrapText="1"/>
    </xf>
    <xf numFmtId="165" fontId="4" fillId="0" borderId="0" xfId="0" applyNumberFormat="1" applyFont="1" applyBorder="1" applyAlignment="1">
      <alignment/>
    </xf>
    <xf numFmtId="0" fontId="10" fillId="0" borderId="0" xfId="0" applyFont="1" applyAlignment="1">
      <alignment vertical="center" wrapText="1"/>
    </xf>
    <xf numFmtId="0" fontId="4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14" borderId="28" xfId="27" applyFont="1" applyFill="1" applyBorder="1" applyAlignment="1">
      <alignment horizontal="left" vertical="center"/>
      <protection/>
    </xf>
    <xf numFmtId="0" fontId="7" fillId="14" borderId="12" xfId="27" applyFont="1" applyFill="1" applyBorder="1" applyAlignment="1">
      <alignment horizontal="left" vertical="center"/>
      <protection/>
    </xf>
    <xf numFmtId="0" fontId="7" fillId="14" borderId="29" xfId="27" applyFont="1" applyFill="1" applyBorder="1" applyAlignment="1">
      <alignment horizontal="left" vertical="center"/>
      <protection/>
    </xf>
    <xf numFmtId="0" fontId="7" fillId="14" borderId="30" xfId="27" applyFont="1" applyFill="1" applyBorder="1" applyAlignment="1">
      <alignment horizontal="left" vertical="center"/>
      <protection/>
    </xf>
    <xf numFmtId="0" fontId="5" fillId="0" borderId="0" xfId="26" applyFont="1" applyAlignment="1">
      <alignment horizontal="left"/>
      <protection/>
    </xf>
    <xf numFmtId="0" fontId="5" fillId="8" borderId="0" xfId="0" applyFont="1" applyFill="1" applyBorder="1"/>
    <xf numFmtId="165" fontId="4" fillId="8" borderId="0" xfId="0" applyNumberFormat="1" applyFont="1" applyFill="1"/>
    <xf numFmtId="0" fontId="8" fillId="8" borderId="0" xfId="23" applyFont="1" applyFill="1">
      <alignment/>
      <protection/>
    </xf>
    <xf numFmtId="0" fontId="1" fillId="11" borderId="13" xfId="23" applyNumberFormat="1" applyFont="1" applyFill="1" applyBorder="1" applyAlignment="1">
      <alignment/>
      <protection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vertical="top"/>
    </xf>
    <xf numFmtId="0" fontId="5" fillId="9" borderId="19" xfId="0" applyFont="1" applyFill="1" applyBorder="1" applyAlignment="1">
      <alignment horizontal="left"/>
    </xf>
    <xf numFmtId="0" fontId="5" fillId="9" borderId="0" xfId="0" applyFont="1" applyFill="1" applyBorder="1" applyAlignment="1">
      <alignment horizontal="left"/>
    </xf>
    <xf numFmtId="0" fontId="5" fillId="9" borderId="31" xfId="0" applyFont="1" applyFill="1" applyBorder="1" applyAlignment="1">
      <alignment horizontal="left"/>
    </xf>
    <xf numFmtId="9" fontId="5" fillId="0" borderId="0" xfId="15" applyFont="1" applyAlignment="1">
      <alignment horizontal="left"/>
    </xf>
    <xf numFmtId="166" fontId="4" fillId="0" borderId="0" xfId="0" applyNumberFormat="1" applyFont="1"/>
    <xf numFmtId="170" fontId="4" fillId="0" borderId="0" xfId="15" applyNumberFormat="1" applyFont="1"/>
    <xf numFmtId="9" fontId="4" fillId="0" borderId="0" xfId="15" applyFont="1"/>
    <xf numFmtId="1" fontId="4" fillId="0" borderId="0" xfId="0" applyNumberFormat="1" applyFont="1"/>
    <xf numFmtId="168" fontId="4" fillId="8" borderId="0" xfId="0" applyNumberFormat="1" applyFont="1" applyFill="1"/>
    <xf numFmtId="3" fontId="8" fillId="0" borderId="0" xfId="23" applyNumberFormat="1" applyFont="1">
      <alignment/>
      <protection/>
    </xf>
    <xf numFmtId="0" fontId="13" fillId="0" borderId="0" xfId="35">
      <alignment/>
      <protection/>
    </xf>
    <xf numFmtId="0" fontId="1" fillId="0" borderId="0" xfId="35" applyNumberFormat="1" applyFont="1" applyFill="1" applyBorder="1" applyAlignment="1">
      <alignment/>
      <protection/>
    </xf>
    <xf numFmtId="0" fontId="1" fillId="11" borderId="13" xfId="35" applyNumberFormat="1" applyFont="1" applyFill="1" applyBorder="1" applyAlignment="1">
      <alignment/>
      <protection/>
    </xf>
    <xf numFmtId="166" fontId="1" fillId="0" borderId="13" xfId="35" applyNumberFormat="1" applyFont="1" applyFill="1" applyBorder="1" applyAlignment="1">
      <alignment/>
      <protection/>
    </xf>
    <xf numFmtId="3" fontId="1" fillId="0" borderId="13" xfId="35" applyNumberFormat="1" applyFont="1" applyFill="1" applyBorder="1" applyAlignment="1">
      <alignment/>
      <protection/>
    </xf>
    <xf numFmtId="0" fontId="1" fillId="0" borderId="13" xfId="35" applyNumberFormat="1" applyFont="1" applyFill="1" applyBorder="1" applyAlignment="1">
      <alignment/>
      <protection/>
    </xf>
    <xf numFmtId="0" fontId="13" fillId="0" borderId="0" xfId="35">
      <alignment/>
      <protection/>
    </xf>
    <xf numFmtId="0" fontId="1" fillId="0" borderId="0" xfId="35" applyNumberFormat="1" applyFont="1" applyFill="1" applyBorder="1" applyAlignment="1">
      <alignment/>
      <protection/>
    </xf>
    <xf numFmtId="169" fontId="1" fillId="0" borderId="0" xfId="35" applyNumberFormat="1" applyFont="1" applyFill="1" applyBorder="1" applyAlignment="1">
      <alignment/>
      <protection/>
    </xf>
    <xf numFmtId="168" fontId="4" fillId="0" borderId="32" xfId="22" applyNumberFormat="1" applyFont="1" applyBorder="1" applyAlignment="1">
      <alignment horizontal="right" indent="2"/>
    </xf>
    <xf numFmtId="168" fontId="4" fillId="0" borderId="30" xfId="22" applyNumberFormat="1" applyFont="1" applyBorder="1" applyAlignment="1">
      <alignment horizontal="right" indent="2"/>
    </xf>
    <xf numFmtId="0" fontId="1" fillId="11" borderId="13" xfId="35" applyNumberFormat="1" applyFont="1" applyFill="1" applyBorder="1" applyAlignment="1">
      <alignment/>
      <protection/>
    </xf>
    <xf numFmtId="166" fontId="1" fillId="0" borderId="13" xfId="35" applyNumberFormat="1" applyFont="1" applyFill="1" applyBorder="1" applyAlignment="1">
      <alignment/>
      <protection/>
    </xf>
    <xf numFmtId="0" fontId="1" fillId="0" borderId="13" xfId="35" applyNumberFormat="1" applyFont="1" applyFill="1" applyBorder="1" applyAlignment="1">
      <alignment/>
      <protection/>
    </xf>
    <xf numFmtId="3" fontId="1" fillId="0" borderId="13" xfId="35" applyNumberFormat="1" applyFont="1" applyFill="1" applyBorder="1" applyAlignment="1">
      <alignment/>
      <protection/>
    </xf>
    <xf numFmtId="0" fontId="5" fillId="9" borderId="33" xfId="0" applyFont="1" applyFill="1" applyBorder="1" applyAlignment="1">
      <alignment vertical="center" wrapText="1"/>
    </xf>
    <xf numFmtId="165" fontId="5" fillId="9" borderId="34" xfId="0" applyNumberFormat="1" applyFont="1" applyFill="1" applyBorder="1" applyAlignment="1">
      <alignment vertical="center" wrapText="1"/>
    </xf>
    <xf numFmtId="165" fontId="5" fillId="9" borderId="17" xfId="0" applyNumberFormat="1" applyFont="1" applyFill="1" applyBorder="1" applyAlignment="1">
      <alignment vertical="center" wrapText="1"/>
    </xf>
    <xf numFmtId="0" fontId="13" fillId="0" borderId="0" xfId="35">
      <alignment/>
      <protection/>
    </xf>
    <xf numFmtId="0" fontId="1" fillId="0" borderId="0" xfId="35" applyNumberFormat="1" applyFont="1" applyFill="1" applyBorder="1" applyAlignment="1">
      <alignment/>
      <protection/>
    </xf>
    <xf numFmtId="169" fontId="1" fillId="0" borderId="0" xfId="35" applyNumberFormat="1" applyFont="1" applyFill="1" applyBorder="1" applyAlignment="1">
      <alignment/>
      <protection/>
    </xf>
    <xf numFmtId="0" fontId="1" fillId="11" borderId="13" xfId="35" applyNumberFormat="1" applyFont="1" applyFill="1" applyBorder="1" applyAlignment="1">
      <alignment/>
      <protection/>
    </xf>
    <xf numFmtId="166" fontId="1" fillId="0" borderId="13" xfId="35" applyNumberFormat="1" applyFont="1" applyFill="1" applyBorder="1" applyAlignment="1">
      <alignment/>
      <protection/>
    </xf>
    <xf numFmtId="0" fontId="1" fillId="0" borderId="13" xfId="35" applyNumberFormat="1" applyFont="1" applyFill="1" applyBorder="1" applyAlignment="1">
      <alignment/>
      <protection/>
    </xf>
    <xf numFmtId="3" fontId="1" fillId="0" borderId="13" xfId="35" applyNumberFormat="1" applyFont="1" applyFill="1" applyBorder="1" applyAlignment="1">
      <alignment/>
      <protection/>
    </xf>
    <xf numFmtId="0" fontId="8" fillId="0" borderId="0" xfId="23" applyFont="1" applyBorder="1">
      <alignment/>
      <protection/>
    </xf>
    <xf numFmtId="166" fontId="8" fillId="0" borderId="0" xfId="23" applyNumberFormat="1" applyFont="1" applyBorder="1">
      <alignment/>
      <protection/>
    </xf>
    <xf numFmtId="0" fontId="13" fillId="0" borderId="0" xfId="35">
      <alignment/>
      <protection/>
    </xf>
    <xf numFmtId="0" fontId="1" fillId="0" borderId="0" xfId="35" applyNumberFormat="1" applyFont="1" applyFill="1" applyBorder="1" applyAlignment="1">
      <alignment/>
      <protection/>
    </xf>
    <xf numFmtId="169" fontId="1" fillId="0" borderId="0" xfId="35" applyNumberFormat="1" applyFont="1" applyFill="1" applyBorder="1" applyAlignment="1">
      <alignment/>
      <protection/>
    </xf>
    <xf numFmtId="0" fontId="1" fillId="11" borderId="13" xfId="35" applyNumberFormat="1" applyFont="1" applyFill="1" applyBorder="1" applyAlignment="1">
      <alignment/>
      <protection/>
    </xf>
    <xf numFmtId="9" fontId="4" fillId="0" borderId="0" xfId="15" applyFont="1"/>
    <xf numFmtId="170" fontId="4" fillId="0" borderId="0" xfId="15" applyNumberFormat="1" applyFont="1"/>
    <xf numFmtId="0" fontId="13" fillId="0" borderId="0" xfId="35">
      <alignment/>
      <protection/>
    </xf>
    <xf numFmtId="0" fontId="1" fillId="0" borderId="0" xfId="35" applyNumberFormat="1" applyFont="1" applyFill="1" applyBorder="1" applyAlignment="1">
      <alignment/>
      <protection/>
    </xf>
    <xf numFmtId="169" fontId="1" fillId="0" borderId="0" xfId="35" applyNumberFormat="1" applyFont="1" applyFill="1" applyBorder="1" applyAlignment="1">
      <alignment/>
      <protection/>
    </xf>
    <xf numFmtId="0" fontId="1" fillId="11" borderId="13" xfId="35" applyNumberFormat="1" applyFont="1" applyFill="1" applyBorder="1" applyAlignment="1">
      <alignment/>
      <protection/>
    </xf>
    <xf numFmtId="166" fontId="1" fillId="0" borderId="13" xfId="35" applyNumberFormat="1" applyFont="1" applyFill="1" applyBorder="1" applyAlignment="1">
      <alignment/>
      <protection/>
    </xf>
    <xf numFmtId="3" fontId="1" fillId="0" borderId="13" xfId="35" applyNumberFormat="1" applyFont="1" applyFill="1" applyBorder="1" applyAlignment="1">
      <alignment/>
      <protection/>
    </xf>
    <xf numFmtId="0" fontId="1" fillId="0" borderId="13" xfId="35" applyNumberFormat="1" applyFont="1" applyFill="1" applyBorder="1" applyAlignment="1">
      <alignment/>
      <protection/>
    </xf>
    <xf numFmtId="165" fontId="5" fillId="8" borderId="0" xfId="0" applyNumberFormat="1" applyFont="1" applyFill="1"/>
    <xf numFmtId="165" fontId="0" fillId="0" borderId="0" xfId="0" applyNumberFormat="1"/>
    <xf numFmtId="0" fontId="13" fillId="0" borderId="0" xfId="35">
      <alignment/>
      <protection/>
    </xf>
    <xf numFmtId="0" fontId="1" fillId="0" borderId="0" xfId="35" applyNumberFormat="1" applyFont="1" applyFill="1" applyBorder="1" applyAlignment="1">
      <alignment/>
      <protection/>
    </xf>
    <xf numFmtId="169" fontId="1" fillId="0" borderId="0" xfId="35" applyNumberFormat="1" applyFont="1" applyFill="1" applyBorder="1" applyAlignment="1">
      <alignment/>
      <protection/>
    </xf>
    <xf numFmtId="0" fontId="1" fillId="11" borderId="13" xfId="35" applyNumberFormat="1" applyFont="1" applyFill="1" applyBorder="1" applyAlignment="1">
      <alignment/>
      <protection/>
    </xf>
    <xf numFmtId="0" fontId="1" fillId="0" borderId="13" xfId="35" applyNumberFormat="1" applyFont="1" applyFill="1" applyBorder="1" applyAlignment="1">
      <alignment/>
      <protection/>
    </xf>
    <xf numFmtId="3" fontId="1" fillId="0" borderId="13" xfId="35" applyNumberFormat="1" applyFont="1" applyFill="1" applyBorder="1" applyAlignment="1">
      <alignment/>
      <protection/>
    </xf>
    <xf numFmtId="166" fontId="1" fillId="0" borderId="13" xfId="35" applyNumberFormat="1" applyFont="1" applyFill="1" applyBorder="1" applyAlignment="1">
      <alignment/>
      <protection/>
    </xf>
    <xf numFmtId="165" fontId="23" fillId="0" borderId="0" xfId="0" applyNumberFormat="1" applyFont="1"/>
    <xf numFmtId="0" fontId="22" fillId="0" borderId="0" xfId="0" applyFont="1"/>
    <xf numFmtId="165" fontId="0" fillId="8" borderId="0" xfId="0" applyNumberFormat="1" applyFill="1"/>
    <xf numFmtId="166" fontId="8" fillId="8" borderId="0" xfId="23" applyNumberFormat="1" applyFont="1" applyFill="1">
      <alignment/>
      <protection/>
    </xf>
    <xf numFmtId="0" fontId="8" fillId="0" borderId="0" xfId="35" applyNumberFormat="1" applyFont="1" applyFill="1" applyBorder="1" applyAlignment="1">
      <alignment/>
      <protection/>
    </xf>
    <xf numFmtId="0" fontId="8" fillId="0" borderId="0" xfId="35" applyFont="1">
      <alignment/>
      <protection/>
    </xf>
    <xf numFmtId="169" fontId="8" fillId="0" borderId="0" xfId="35" applyNumberFormat="1" applyFont="1" applyFill="1" applyBorder="1" applyAlignment="1">
      <alignment/>
      <protection/>
    </xf>
    <xf numFmtId="0" fontId="8" fillId="11" borderId="13" xfId="35" applyNumberFormat="1" applyFont="1" applyFill="1" applyBorder="1" applyAlignment="1">
      <alignment/>
      <protection/>
    </xf>
    <xf numFmtId="166" fontId="8" fillId="0" borderId="13" xfId="35" applyNumberFormat="1" applyFont="1" applyFill="1" applyBorder="1" applyAlignment="1">
      <alignment/>
      <protection/>
    </xf>
    <xf numFmtId="3" fontId="8" fillId="0" borderId="13" xfId="35" applyNumberFormat="1" applyFont="1" applyFill="1" applyBorder="1" applyAlignment="1">
      <alignment/>
      <protection/>
    </xf>
    <xf numFmtId="165" fontId="25" fillId="0" borderId="0" xfId="36" applyNumberFormat="1" applyFont="1"/>
    <xf numFmtId="0" fontId="27" fillId="0" borderId="0" xfId="0" applyFont="1" applyAlignment="1">
      <alignment horizontal="left"/>
    </xf>
    <xf numFmtId="0" fontId="28" fillId="0" borderId="0" xfId="0" applyFont="1" applyFill="1"/>
    <xf numFmtId="170" fontId="28" fillId="0" borderId="0" xfId="15" applyNumberFormat="1" applyFont="1" applyFill="1"/>
    <xf numFmtId="0" fontId="28" fillId="0" borderId="0" xfId="0" applyFont="1" applyFill="1" applyBorder="1"/>
    <xf numFmtId="168" fontId="28" fillId="0" borderId="0" xfId="0" applyNumberFormat="1" applyFont="1" applyFill="1" applyBorder="1"/>
    <xf numFmtId="168" fontId="28" fillId="0" borderId="0" xfId="22" applyNumberFormat="1" applyFont="1" applyFill="1" applyBorder="1" applyAlignment="1">
      <alignment horizontal="right" indent="2"/>
    </xf>
    <xf numFmtId="0" fontId="7" fillId="12" borderId="17" xfId="0" applyFont="1" applyFill="1" applyBorder="1" applyAlignment="1">
      <alignment/>
    </xf>
    <xf numFmtId="168" fontId="8" fillId="12" borderId="17" xfId="22" applyNumberFormat="1" applyFont="1" applyFill="1" applyBorder="1" applyAlignment="1">
      <alignment horizontal="right" indent="2"/>
    </xf>
    <xf numFmtId="168" fontId="4" fillId="0" borderId="28" xfId="22" applyNumberFormat="1" applyFont="1" applyBorder="1" applyAlignment="1">
      <alignment horizontal="right" indent="2"/>
    </xf>
    <xf numFmtId="168" fontId="4" fillId="0" borderId="29" xfId="22" applyNumberFormat="1" applyFont="1" applyBorder="1" applyAlignment="1">
      <alignment horizontal="right" indent="2"/>
    </xf>
    <xf numFmtId="0" fontId="5" fillId="0" borderId="30" xfId="0" applyFont="1" applyBorder="1" applyAlignment="1">
      <alignment/>
    </xf>
    <xf numFmtId="168" fontId="8" fillId="12" borderId="34" xfId="22" applyNumberFormat="1" applyFont="1" applyFill="1" applyBorder="1" applyAlignment="1">
      <alignment horizontal="right" indent="2"/>
    </xf>
    <xf numFmtId="0" fontId="5" fillId="0" borderId="25" xfId="0" applyFont="1" applyBorder="1" applyAlignment="1">
      <alignment/>
    </xf>
    <xf numFmtId="168" fontId="4" fillId="0" borderId="24" xfId="22" applyNumberFormat="1" applyFont="1" applyBorder="1" applyAlignment="1">
      <alignment horizontal="right" indent="2"/>
    </xf>
    <xf numFmtId="168" fontId="4" fillId="0" borderId="25" xfId="22" applyNumberFormat="1" applyFont="1" applyBorder="1" applyAlignment="1">
      <alignment horizontal="right" indent="2"/>
    </xf>
    <xf numFmtId="0" fontId="27" fillId="0" borderId="0" xfId="23" applyFont="1" applyAlignment="1">
      <alignment horizontal="left"/>
      <protection/>
    </xf>
    <xf numFmtId="0" fontId="8" fillId="0" borderId="0" xfId="35" applyNumberFormat="1" applyFont="1" applyFill="1" applyBorder="1" applyAlignment="1">
      <alignment/>
      <protection/>
    </xf>
    <xf numFmtId="0" fontId="8" fillId="0" borderId="0" xfId="35" applyFont="1">
      <alignment/>
      <protection/>
    </xf>
    <xf numFmtId="0" fontId="8" fillId="11" borderId="13" xfId="35" applyNumberFormat="1" applyFont="1" applyFill="1" applyBorder="1" applyAlignment="1">
      <alignment/>
      <protection/>
    </xf>
    <xf numFmtId="166" fontId="8" fillId="0" borderId="13" xfId="35" applyNumberFormat="1" applyFont="1" applyFill="1" applyBorder="1" applyAlignment="1">
      <alignment/>
      <protection/>
    </xf>
    <xf numFmtId="3" fontId="8" fillId="0" borderId="13" xfId="35" applyNumberFormat="1" applyFont="1" applyFill="1" applyBorder="1" applyAlignment="1">
      <alignment/>
      <protection/>
    </xf>
    <xf numFmtId="0" fontId="8" fillId="0" borderId="13" xfId="35" applyNumberFormat="1" applyFont="1" applyFill="1" applyBorder="1" applyAlignment="1">
      <alignment/>
      <protection/>
    </xf>
    <xf numFmtId="169" fontId="8" fillId="0" borderId="0" xfId="23" applyNumberFormat="1" applyFont="1" applyFill="1" applyBorder="1" applyAlignment="1">
      <alignment/>
      <protection/>
    </xf>
    <xf numFmtId="169" fontId="8" fillId="0" borderId="0" xfId="35" applyNumberFormat="1" applyFont="1" applyFill="1" applyBorder="1" applyAlignment="1">
      <alignment/>
      <protection/>
    </xf>
    <xf numFmtId="0" fontId="8" fillId="8" borderId="13" xfId="35" applyNumberFormat="1" applyFont="1" applyFill="1" applyBorder="1" applyAlignment="1">
      <alignment/>
      <protection/>
    </xf>
    <xf numFmtId="3" fontId="8" fillId="8" borderId="13" xfId="35" applyNumberFormat="1" applyFont="1" applyFill="1" applyBorder="1" applyAlignment="1">
      <alignment/>
      <protection/>
    </xf>
    <xf numFmtId="166" fontId="29" fillId="8" borderId="13" xfId="35" applyNumberFormat="1" applyFont="1" applyFill="1" applyBorder="1" applyAlignment="1">
      <alignment/>
      <protection/>
    </xf>
    <xf numFmtId="0" fontId="28" fillId="0" borderId="0" xfId="23" applyFont="1">
      <alignment/>
      <protection/>
    </xf>
    <xf numFmtId="0" fontId="28" fillId="0" borderId="0" xfId="23" applyFont="1" applyFill="1" applyBorder="1">
      <alignment/>
      <protection/>
    </xf>
    <xf numFmtId="0" fontId="30" fillId="0" borderId="0" xfId="23" applyNumberFormat="1" applyFont="1" applyFill="1" applyBorder="1" applyAlignment="1">
      <alignment horizontal="center"/>
      <protection/>
    </xf>
    <xf numFmtId="0" fontId="28" fillId="0" borderId="0" xfId="23" applyFont="1" applyFill="1">
      <alignment/>
      <protection/>
    </xf>
    <xf numFmtId="9" fontId="28" fillId="0" borderId="0" xfId="15" applyFont="1" applyFill="1" applyBorder="1"/>
    <xf numFmtId="3" fontId="28" fillId="0" borderId="0" xfId="23" applyNumberFormat="1" applyFont="1" applyFill="1" applyBorder="1">
      <alignment/>
      <protection/>
    </xf>
    <xf numFmtId="170" fontId="28" fillId="0" borderId="0" xfId="15" applyNumberFormat="1" applyFont="1" applyFill="1" applyBorder="1"/>
    <xf numFmtId="3" fontId="8" fillId="0" borderId="28" xfId="23" applyNumberFormat="1" applyFont="1" applyFill="1" applyBorder="1" applyAlignment="1">
      <alignment horizontal="right" indent="1"/>
      <protection/>
    </xf>
    <xf numFmtId="3" fontId="8" fillId="0" borderId="12" xfId="23" applyNumberFormat="1" applyFont="1" applyFill="1" applyBorder="1" applyAlignment="1">
      <alignment horizontal="right" indent="1"/>
      <protection/>
    </xf>
    <xf numFmtId="3" fontId="8" fillId="0" borderId="29" xfId="23" applyNumberFormat="1" applyFont="1" applyFill="1" applyBorder="1" applyAlignment="1">
      <alignment horizontal="right" indent="1"/>
      <protection/>
    </xf>
    <xf numFmtId="3" fontId="8" fillId="0" borderId="30" xfId="23" applyNumberFormat="1" applyFont="1" applyFill="1" applyBorder="1" applyAlignment="1">
      <alignment horizontal="right" indent="1"/>
      <protection/>
    </xf>
    <xf numFmtId="0" fontId="7" fillId="14" borderId="25" xfId="27" applyFont="1" applyFill="1" applyBorder="1" applyAlignment="1">
      <alignment horizontal="left" vertical="center"/>
      <protection/>
    </xf>
    <xf numFmtId="3" fontId="8" fillId="0" borderId="25" xfId="23" applyNumberFormat="1" applyFont="1" applyFill="1" applyBorder="1" applyAlignment="1">
      <alignment horizontal="right" indent="1"/>
      <protection/>
    </xf>
    <xf numFmtId="0" fontId="8" fillId="0" borderId="13" xfId="23" applyNumberFormat="1" applyFont="1" applyFill="1" applyBorder="1" applyAlignment="1">
      <alignment/>
      <protection/>
    </xf>
    <xf numFmtId="3" fontId="8" fillId="0" borderId="13" xfId="23" applyNumberFormat="1" applyFont="1" applyFill="1" applyBorder="1" applyAlignment="1">
      <alignment/>
      <protection/>
    </xf>
    <xf numFmtId="0" fontId="5" fillId="4" borderId="35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165" fontId="5" fillId="9" borderId="17" xfId="0" applyNumberFormat="1" applyFont="1" applyFill="1" applyBorder="1" applyAlignment="1">
      <alignment horizontal="center"/>
    </xf>
    <xf numFmtId="165" fontId="5" fillId="9" borderId="0" xfId="0" applyNumberFormat="1" applyFont="1" applyFill="1" applyBorder="1" applyAlignment="1">
      <alignment horizontal="center"/>
    </xf>
    <xf numFmtId="0" fontId="5" fillId="9" borderId="34" xfId="0" applyFont="1" applyFill="1" applyBorder="1" applyAlignment="1">
      <alignment horizontal="center" vertical="center" wrapText="1"/>
    </xf>
    <xf numFmtId="0" fontId="5" fillId="9" borderId="36" xfId="0" applyFont="1" applyFill="1" applyBorder="1" applyAlignment="1">
      <alignment horizontal="center" vertical="center" wrapText="1"/>
    </xf>
    <xf numFmtId="165" fontId="5" fillId="9" borderId="34" xfId="0" applyNumberFormat="1" applyFont="1" applyFill="1" applyBorder="1" applyAlignment="1">
      <alignment horizontal="center" vertical="center" wrapText="1"/>
    </xf>
    <xf numFmtId="165" fontId="5" fillId="9" borderId="36" xfId="0" applyNumberFormat="1" applyFont="1" applyFill="1" applyBorder="1" applyAlignment="1">
      <alignment horizontal="center" vertical="center" wrapText="1"/>
    </xf>
    <xf numFmtId="165" fontId="5" fillId="9" borderId="17" xfId="0" applyNumberFormat="1" applyFont="1" applyFill="1" applyBorder="1" applyAlignment="1">
      <alignment horizontal="center" vertical="center" wrapText="1"/>
    </xf>
    <xf numFmtId="165" fontId="5" fillId="9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24" applyFont="1" applyAlignment="1">
      <alignment horizontal="center" wrapText="1"/>
      <protection/>
    </xf>
    <xf numFmtId="0" fontId="4" fillId="0" borderId="35" xfId="24" applyFont="1" applyBorder="1" applyAlignment="1">
      <alignment horizontal="center"/>
      <protection/>
    </xf>
    <xf numFmtId="0" fontId="7" fillId="9" borderId="17" xfId="27" applyFont="1" applyFill="1" applyBorder="1" applyAlignment="1">
      <alignment horizontal="center" vertical="center"/>
      <protection/>
    </xf>
    <xf numFmtId="0" fontId="7" fillId="9" borderId="0" xfId="27" applyFont="1" applyFill="1" applyBorder="1" applyAlignment="1">
      <alignment horizontal="center" vertical="center"/>
      <protection/>
    </xf>
    <xf numFmtId="0" fontId="7" fillId="9" borderId="17" xfId="27" applyFont="1" applyFill="1" applyBorder="1" applyAlignment="1">
      <alignment horizontal="center" wrapText="1"/>
      <protection/>
    </xf>
    <xf numFmtId="0" fontId="7" fillId="9" borderId="0" xfId="27" applyFont="1" applyFill="1" applyBorder="1" applyAlignment="1">
      <alignment horizontal="center" wrapText="1"/>
      <protection/>
    </xf>
    <xf numFmtId="0" fontId="8" fillId="0" borderId="0" xfId="27" applyFont="1" applyAlignment="1">
      <alignment horizontal="left" wrapText="1"/>
      <protection/>
    </xf>
    <xf numFmtId="0" fontId="5" fillId="0" borderId="0" xfId="26" applyFont="1" applyAlignment="1">
      <alignment horizontal="left"/>
      <protection/>
    </xf>
    <xf numFmtId="0" fontId="5" fillId="15" borderId="0" xfId="26" applyFont="1" applyFill="1" applyAlignment="1">
      <alignment wrapText="1"/>
      <protection/>
    </xf>
    <xf numFmtId="0" fontId="4" fillId="0" borderId="0" xfId="0" applyFont="1" applyAlignment="1">
      <alignment wrapText="1"/>
    </xf>
    <xf numFmtId="0" fontId="4" fillId="16" borderId="0" xfId="26" applyFont="1" applyFill="1" applyAlignment="1">
      <alignment wrapText="1"/>
      <protection/>
    </xf>
    <xf numFmtId="0" fontId="4" fillId="16" borderId="0" xfId="0" applyFont="1" applyFill="1" applyAlignment="1">
      <alignment wrapText="1"/>
    </xf>
    <xf numFmtId="0" fontId="7" fillId="9" borderId="37" xfId="27" applyFont="1" applyFill="1" applyBorder="1" applyAlignment="1">
      <alignment horizontal="center"/>
      <protection/>
    </xf>
    <xf numFmtId="0" fontId="7" fillId="9" borderId="38" xfId="27" applyFont="1" applyFill="1" applyBorder="1" applyAlignment="1">
      <alignment horizontal="center"/>
      <protection/>
    </xf>
    <xf numFmtId="0" fontId="7" fillId="9" borderId="34" xfId="27" applyFont="1" applyFill="1" applyBorder="1" applyAlignment="1">
      <alignment horizontal="center" vertical="center" wrapText="1"/>
      <protection/>
    </xf>
    <xf numFmtId="0" fontId="7" fillId="9" borderId="36" xfId="27" applyFont="1" applyFill="1" applyBorder="1" applyAlignment="1">
      <alignment horizontal="center" vertical="center" wrapText="1"/>
      <protection/>
    </xf>
    <xf numFmtId="0" fontId="7" fillId="9" borderId="34" xfId="27" applyFont="1" applyFill="1" applyBorder="1" applyAlignment="1">
      <alignment horizontal="center" vertical="center"/>
      <protection/>
    </xf>
    <xf numFmtId="0" fontId="7" fillId="9" borderId="36" xfId="27" applyFont="1" applyFill="1" applyBorder="1" applyAlignment="1">
      <alignment horizontal="center" vertical="center"/>
      <protection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ood" xfId="20"/>
    <cellStyle name="Note" xfId="21"/>
    <cellStyle name="NumberCellStyle" xfId="22"/>
    <cellStyle name="Normal 2" xfId="23"/>
    <cellStyle name="Normal 3" xfId="24"/>
    <cellStyle name="Comma 2" xfId="25"/>
    <cellStyle name="Normal 4" xfId="26"/>
    <cellStyle name="Normal 2 2" xfId="27"/>
    <cellStyle name="Normal 2 3" xfId="28"/>
    <cellStyle name="Normal 5" xfId="29"/>
    <cellStyle name="NumberCellStyle 2" xfId="30"/>
    <cellStyle name="Hyperlink 2" xfId="31"/>
    <cellStyle name="Hyperlink 2 2" xfId="32"/>
    <cellStyle name="Normal 3 2" xfId="33"/>
    <cellStyle name="Normal 4 2" xfId="34"/>
    <cellStyle name="Normal 6" xfId="35"/>
    <cellStyle name="Hyperlink" xfId="36"/>
  </cellStyles>
  <dxfs count="4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625"/>
          <c:y val="0.02525"/>
          <c:w val="0.91"/>
          <c:h val="0.8905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92D05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1'!$B$64:$I$64</c:f>
              <c:strCache/>
            </c:strRef>
          </c:cat>
          <c:val>
            <c:numRef>
              <c:f>'Figure 1'!$B$65:$I$65</c:f>
              <c:numCache/>
            </c:numRef>
          </c:val>
          <c:smooth val="0"/>
        </c:ser>
        <c:axId val="50841384"/>
        <c:axId val="54919273"/>
      </c:lineChart>
      <c:catAx>
        <c:axId val="50841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</c:spPr>
        <c:crossAx val="54919273"/>
        <c:crosses val="autoZero"/>
        <c:auto val="1"/>
        <c:lblOffset val="100"/>
        <c:noMultiLvlLbl val="0"/>
      </c:catAx>
      <c:valAx>
        <c:axId val="54919273"/>
        <c:scaling>
          <c:orientation val="minMax"/>
          <c:min val="2500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noFill/>
          <a:ln>
            <a:noFill/>
          </a:ln>
        </c:spPr>
        <c:crossAx val="50841384"/>
        <c:crosses val="autoZero"/>
        <c:crossBetween val="between"/>
        <c:dispUnits/>
      </c:valAx>
      <c:spPr>
        <a:noFill/>
        <a:ln w="28575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prstDash val="dash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u="none" baseline="0">
                <a:latin typeface="Arial"/>
                <a:ea typeface="Arial"/>
                <a:cs typeface="Arial"/>
              </a:rPr>
              <a:t>Total</a:t>
            </a:r>
            <a:r>
              <a:rPr lang="en-US" cap="none" sz="1050" b="1" u="none" baseline="0">
                <a:latin typeface="Arial"/>
                <a:ea typeface="Arial"/>
                <a:cs typeface="Arial"/>
              </a:rPr>
              <a:t> production: 334.2 million tonnes </a:t>
            </a:r>
          </a:p>
        </c:rich>
      </c:tx>
      <c:layout>
        <c:manualLayout>
          <c:xMode val="edge"/>
          <c:yMode val="edge"/>
          <c:x val="0.25075"/>
          <c:y val="0.93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9"/>
          <c:y val="0.102"/>
          <c:w val="0.64475"/>
          <c:h val="0.79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14"/>
                  <c:y val="-0.139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11875"/>
                  <c:y val="-0.111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0825"/>
                  <c:y val="0.054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15"/>
                  <c:y val="0.03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197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142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>
                  <a:noFill/>
                </a:ln>
              </c:spPr>
            </c:leaderLines>
          </c:dLbls>
          <c:cat>
            <c:strRef>
              <c:f>'Figure 2'!$C$53:$H$53</c:f>
              <c:strCache/>
            </c:strRef>
          </c:cat>
          <c:val>
            <c:numRef>
              <c:f>'Figure 2'!$C$55:$H$55</c:f>
              <c:numCache/>
            </c:numRef>
          </c:val>
        </c:ser>
      </c:pieChart>
    </c:plotArea>
    <c:plotVisOnly val="1"/>
    <c:dispBlanksAs val="zero"/>
    <c:showDLblsOverMax val="0"/>
  </c:chart>
  <c:spPr>
    <a:ln>
      <a:noFill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55"/>
          <c:y val="0.0195"/>
          <c:w val="0.886"/>
          <c:h val="0.8225"/>
        </c:manualLayout>
      </c:layout>
      <c:areaChart>
        <c:grouping val="stacked"/>
        <c:varyColors val="0"/>
        <c:ser>
          <c:idx val="0"/>
          <c:order val="0"/>
          <c:tx>
            <c:strRef>
              <c:f>'Figure 3'!$A$56</c:f>
              <c:strCache>
                <c:ptCount val="1"/>
                <c:pt idx="0">
                  <c:v>Common wheat and spelt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3'!$B$55:$I$55</c:f>
              <c:numCache/>
            </c:numRef>
          </c:cat>
          <c:val>
            <c:numRef>
              <c:f>'Figure 3'!$B$56:$I$56</c:f>
              <c:numCache/>
            </c:numRef>
          </c:val>
        </c:ser>
        <c:ser>
          <c:idx val="1"/>
          <c:order val="1"/>
          <c:tx>
            <c:strRef>
              <c:f>'Figure 3'!$A$57</c:f>
              <c:strCache>
                <c:ptCount val="1"/>
                <c:pt idx="0">
                  <c:v>Barley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3'!$B$55:$I$55</c:f>
              <c:numCache/>
            </c:numRef>
          </c:cat>
          <c:val>
            <c:numRef>
              <c:f>'Figure 3'!$B$57:$I$57</c:f>
              <c:numCache/>
            </c:numRef>
          </c:val>
        </c:ser>
        <c:ser>
          <c:idx val="2"/>
          <c:order val="2"/>
          <c:tx>
            <c:strRef>
              <c:f>'Figure 3'!$A$58</c:f>
              <c:strCache>
                <c:ptCount val="1"/>
                <c:pt idx="0">
                  <c:v>Grain maize and corn-cob-mix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3'!$B$55:$I$55</c:f>
              <c:numCache/>
            </c:numRef>
          </c:cat>
          <c:val>
            <c:numRef>
              <c:f>'Figure 3'!$B$58:$I$58</c:f>
              <c:numCache/>
            </c:numRef>
          </c:val>
        </c:ser>
        <c:ser>
          <c:idx val="3"/>
          <c:order val="3"/>
          <c:tx>
            <c:strRef>
              <c:f>'Figure 3'!$A$59</c:f>
              <c:strCache>
                <c:ptCount val="1"/>
                <c:pt idx="0">
                  <c:v>Triticale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3'!$B$55:$I$55</c:f>
              <c:numCache/>
            </c:numRef>
          </c:cat>
          <c:val>
            <c:numRef>
              <c:f>'Figure 3'!$B$59:$I$59</c:f>
              <c:numCache/>
            </c:numRef>
          </c:val>
        </c:ser>
        <c:ser>
          <c:idx val="4"/>
          <c:order val="4"/>
          <c:tx>
            <c:strRef>
              <c:f>'Figure 3'!$A$60</c:f>
              <c:strCache>
                <c:ptCount val="1"/>
                <c:pt idx="0">
                  <c:v>Rye and maslin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3'!$B$55:$I$55</c:f>
              <c:numCache/>
            </c:numRef>
          </c:cat>
          <c:val>
            <c:numRef>
              <c:f>'Figure 3'!$B$60:$I$60</c:f>
              <c:numCache/>
            </c:numRef>
          </c:val>
        </c:ser>
        <c:ser>
          <c:idx val="5"/>
          <c:order val="5"/>
          <c:tx>
            <c:strRef>
              <c:f>'Figure 3'!$A$61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3'!$B$55:$I$55</c:f>
              <c:numCache/>
            </c:numRef>
          </c:cat>
          <c:val>
            <c:numRef>
              <c:f>'Figure 3'!$B$61:$I$61</c:f>
              <c:numCache/>
            </c:numRef>
          </c:val>
        </c:ser>
        <c:axId val="24511410"/>
        <c:axId val="19276099"/>
      </c:areaChart>
      <c:catAx>
        <c:axId val="24511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crossAx val="19276099"/>
        <c:crosses val="autoZero"/>
        <c:auto val="1"/>
        <c:lblOffset val="100"/>
        <c:noMultiLvlLbl val="0"/>
      </c:catAx>
      <c:valAx>
        <c:axId val="19276099"/>
        <c:scaling>
          <c:orientation val="minMax"/>
          <c:max val="3500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451141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zero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4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4'!$B$55,'Figure 4'!$D$55,'Figure 4'!$F$55,'Figure 4'!$H$55,'Figure 4'!$J$55)</c:f>
              <c:strCache/>
            </c:strRef>
          </c:cat>
          <c:val>
            <c:numRef>
              <c:f>('Figure 4'!$C$71,'Figure 4'!$E$71,'Figure 4'!$G$71,'Figure 4'!$I$71,'Figure 4'!$K$71)</c:f>
              <c:numCache/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4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4'!$B$55,'Figure 4'!$D$55,'Figure 4'!$F$55,'Figure 4'!$H$55,'Figure 4'!$J$55)</c:f>
              <c:strCache/>
            </c:strRef>
          </c:cat>
          <c:val>
            <c:numRef>
              <c:f>('Figure 4'!$C$72,'Figure 4'!$E$72,'Figure 4'!$G$72,'Figure 4'!$I$72,'Figure 4'!$K$72)</c:f>
              <c:numCache/>
            </c:numRef>
          </c:val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4">
                  <a:lumMod val="75000"/>
                  <a:lumOff val="25000"/>
                </a:scheme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6">
                  <a:lumMod val="90000"/>
                </a:scheme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4'!$B$55,'Figure 4'!$D$55,'Figure 4'!$F$55,'Figure 4'!$H$55,'Figure 4'!$J$55)</c:f>
              <c:strCache/>
            </c:strRef>
          </c:cat>
          <c:val>
            <c:numRef>
              <c:f>('Figure 4'!$C$73,'Figure 4'!$E$73,'Figure 4'!$G$73,'Figure 4'!$I$73,'Figure 4'!$K$73)</c:f>
              <c:numCache/>
            </c:numRef>
          </c:val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4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4'!$B$55,'Figure 4'!$D$55,'Figure 4'!$F$55,'Figure 4'!$H$55,'Figure 4'!$J$55)</c:f>
              <c:strCache/>
            </c:strRef>
          </c:cat>
          <c:val>
            <c:numRef>
              <c:f>('Figure 4'!$C$74,'Figure 4'!$E$74,'Figure 4'!$G$74,'Figure 4'!$I$74,'Figure 4'!$K$74)</c:f>
              <c:numCache/>
            </c:numRef>
          </c:val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4'!$B$55,'Figure 4'!$D$55,'Figure 4'!$F$55,'Figure 4'!$H$55,'Figure 4'!$J$55)</c:f>
              <c:strCache/>
            </c:strRef>
          </c:cat>
          <c:val>
            <c:numRef>
              <c:f>('Figure 4'!$C$75,'Figure 4'!$E$75,'Figure 4'!$G$75,'Figure 4'!$I$75,'Figure 4'!$K$75)</c:f>
              <c:numCache/>
            </c:numRef>
          </c:val>
        </c:ser>
        <c:overlap val="100"/>
        <c:axId val="39267164"/>
        <c:axId val="17860157"/>
      </c:barChart>
      <c:catAx>
        <c:axId val="39267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60157"/>
        <c:crosses val="autoZero"/>
        <c:auto val="1"/>
        <c:lblOffset val="100"/>
        <c:noMultiLvlLbl val="0"/>
      </c:catAx>
      <c:valAx>
        <c:axId val="17860157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6716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375"/>
          <c:y val="0.021"/>
          <c:w val="0.88825"/>
          <c:h val="0.8155"/>
        </c:manualLayout>
      </c:layout>
      <c:areaChart>
        <c:grouping val="stacked"/>
        <c:varyColors val="0"/>
        <c:ser>
          <c:idx val="0"/>
          <c:order val="0"/>
          <c:tx>
            <c:strRef>
              <c:f>'Figure 5'!$A$65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5'!$B$63:$I$63</c:f>
              <c:strCache/>
            </c:strRef>
          </c:cat>
          <c:val>
            <c:numRef>
              <c:f>'Figure 5'!$B$65:$I$65</c:f>
              <c:numCache/>
            </c:numRef>
          </c:val>
        </c:ser>
        <c:ser>
          <c:idx val="1"/>
          <c:order val="1"/>
          <c:tx>
            <c:strRef>
              <c:f>'Figure 5'!$A$66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5'!$B$63:$I$63</c:f>
              <c:strCache/>
            </c:strRef>
          </c:cat>
          <c:val>
            <c:numRef>
              <c:f>'Figure 5'!$B$66:$I$66</c:f>
              <c:numCache/>
            </c:numRef>
          </c:val>
        </c:ser>
        <c:ser>
          <c:idx val="2"/>
          <c:order val="2"/>
          <c:tx>
            <c:strRef>
              <c:f>'Figure 5'!$A$67</c:f>
              <c:strCache>
                <c:ptCount val="1"/>
                <c:pt idx="0">
                  <c:v>Poland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5'!$B$63:$I$63</c:f>
              <c:strCache/>
            </c:strRef>
          </c:cat>
          <c:val>
            <c:numRef>
              <c:f>'Figure 5'!$B$67:$I$67</c:f>
              <c:numCache/>
            </c:numRef>
          </c:val>
        </c:ser>
        <c:ser>
          <c:idx val="3"/>
          <c:order val="3"/>
          <c:tx>
            <c:strRef>
              <c:f>'Figure 5'!$A$68</c:f>
              <c:strCache>
                <c:ptCount val="1"/>
                <c:pt idx="0">
                  <c:v>United Kingdom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5'!$B$63:$I$63</c:f>
              <c:strCache/>
            </c:strRef>
          </c:cat>
          <c:val>
            <c:numRef>
              <c:f>'Figure 5'!$B$68:$I$68</c:f>
              <c:numCache/>
            </c:numRef>
          </c:val>
        </c:ser>
        <c:ser>
          <c:idx val="4"/>
          <c:order val="4"/>
          <c:tx>
            <c:strRef>
              <c:f>'Figure 5'!$A$69</c:f>
              <c:strCache>
                <c:ptCount val="1"/>
                <c:pt idx="0">
                  <c:v>Others (sum)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5'!$B$63:$I$63</c:f>
              <c:strCache/>
            </c:strRef>
          </c:cat>
          <c:val>
            <c:numRef>
              <c:f>'Figure 5'!$B$69:$I$69</c:f>
              <c:numCache/>
            </c:numRef>
          </c:val>
        </c:ser>
        <c:axId val="26523686"/>
        <c:axId val="37386583"/>
      </c:areaChart>
      <c:catAx>
        <c:axId val="26523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</c:spPr>
        <c:crossAx val="37386583"/>
        <c:crosses val="autoZero"/>
        <c:auto val="1"/>
        <c:lblOffset val="100"/>
        <c:noMultiLvlLbl val="0"/>
      </c:catAx>
      <c:valAx>
        <c:axId val="3738658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652368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zero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625"/>
          <c:y val="0.021"/>
          <c:w val="0.91725"/>
          <c:h val="0.8365"/>
        </c:manualLayout>
      </c:layout>
      <c:lineChart>
        <c:grouping val="standard"/>
        <c:varyColors val="0"/>
        <c:ser>
          <c:idx val="1"/>
          <c:order val="0"/>
          <c:tx>
            <c:strRef>
              <c:f>'Figure 6'!$B$104</c:f>
              <c:strCache>
                <c:ptCount val="1"/>
                <c:pt idx="0">
                  <c:v>Sunflower seed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6'!$B$70:$I$70</c:f>
              <c:strCache/>
            </c:strRef>
          </c:cat>
          <c:val>
            <c:numRef>
              <c:f>'Figure 6'!$B$108:$I$108</c:f>
              <c:numCache/>
            </c:numRef>
          </c:val>
          <c:smooth val="0"/>
        </c:ser>
        <c:ser>
          <c:idx val="0"/>
          <c:order val="1"/>
          <c:tx>
            <c:strRef>
              <c:f>'Figure 6'!$B$67</c:f>
              <c:strCache>
                <c:ptCount val="1"/>
                <c:pt idx="0">
                  <c:v>Rape and turnip rape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6'!$B$70:$I$70</c:f>
              <c:strCache/>
            </c:strRef>
          </c:cat>
          <c:val>
            <c:numRef>
              <c:f>'Figure 6'!$B$71:$I$71</c:f>
              <c:numCache/>
            </c:numRef>
          </c:val>
          <c:smooth val="0"/>
        </c:ser>
        <c:axId val="934928"/>
        <c:axId val="8414353"/>
      </c:lineChart>
      <c:catAx>
        <c:axId val="93492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8414353"/>
        <c:crosses val="autoZero"/>
        <c:auto val="1"/>
        <c:lblOffset val="100"/>
        <c:noMultiLvlLbl val="0"/>
      </c:catAx>
      <c:valAx>
        <c:axId val="84143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93492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9425"/>
          <c:y val="0.94375"/>
          <c:w val="0.42175"/>
          <c:h val="0.045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production: 22.6 million tonnes </a:t>
            </a:r>
          </a:p>
        </c:rich>
      </c:tx>
      <c:layout>
        <c:manualLayout>
          <c:xMode val="edge"/>
          <c:yMode val="edge"/>
          <c:x val="0.195"/>
          <c:y val="0.931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325"/>
          <c:y val="0.08375"/>
          <c:w val="0.8125"/>
          <c:h val="0.77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Italy
31.7 %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Spain
29.6 %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France
17.0 %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Germany
4.5 %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Others
17.2 %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7'!$A$88:$A$92</c:f>
              <c:strCache/>
            </c:strRef>
          </c:cat>
          <c:val>
            <c:numRef>
              <c:f>'Figure 7'!$B$88:$B$92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u="none" baseline="0">
                <a:latin typeface="Arial"/>
                <a:ea typeface="Arial"/>
                <a:cs typeface="Arial"/>
              </a:rPr>
              <a:t>Total</a:t>
            </a:r>
            <a:r>
              <a:rPr lang="en-US" cap="none" sz="1050" b="1" u="none" baseline="0">
                <a:latin typeface="Arial"/>
                <a:ea typeface="Arial"/>
                <a:cs typeface="Arial"/>
              </a:rPr>
              <a:t> production: 8.1 million tonnes</a:t>
            </a:r>
          </a:p>
        </c:rich>
      </c:tx>
      <c:layout>
        <c:manualLayout>
          <c:xMode val="edge"/>
          <c:yMode val="edge"/>
          <c:x val="0.1925"/>
          <c:y val="0.93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5"/>
          <c:y val="0.12275"/>
          <c:w val="0.788"/>
          <c:h val="0.75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545"/>
                  <c:y val="-0.311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02925"/>
                  <c:y val="-0.041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2075"/>
                  <c:y val="-0.030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0725"/>
                  <c:y val="0.00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0425"/>
                  <c:y val="0.002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'Figure 8'!$E$64:$E$68</c:f>
              <c:strCache/>
            </c:strRef>
          </c:cat>
          <c:val>
            <c:numRef>
              <c:f>'Figure 8'!$F$64:$F$68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3</xdr:row>
      <xdr:rowOff>104775</xdr:rowOff>
    </xdr:from>
    <xdr:to>
      <xdr:col>13</xdr:col>
      <xdr:colOff>104775</xdr:colOff>
      <xdr:row>27</xdr:row>
      <xdr:rowOff>76200</xdr:rowOff>
    </xdr:to>
    <xdr:graphicFrame macro="">
      <xdr:nvGraphicFramePr>
        <xdr:cNvPr id="3" name="Chart 2"/>
        <xdr:cNvGraphicFramePr/>
      </xdr:nvGraphicFramePr>
      <xdr:xfrm>
        <a:off x="542925" y="600075"/>
        <a:ext cx="762000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</xdr:row>
      <xdr:rowOff>66675</xdr:rowOff>
    </xdr:from>
    <xdr:to>
      <xdr:col>8</xdr:col>
      <xdr:colOff>247650</xdr:colOff>
      <xdr:row>27</xdr:row>
      <xdr:rowOff>47625</xdr:rowOff>
    </xdr:to>
    <xdr:graphicFrame macro="">
      <xdr:nvGraphicFramePr>
        <xdr:cNvPr id="4" name="Chart 3"/>
        <xdr:cNvGraphicFramePr/>
      </xdr:nvGraphicFramePr>
      <xdr:xfrm>
        <a:off x="647700" y="552450"/>
        <a:ext cx="44767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3</xdr:row>
      <xdr:rowOff>57150</xdr:rowOff>
    </xdr:from>
    <xdr:to>
      <xdr:col>13</xdr:col>
      <xdr:colOff>85725</xdr:colOff>
      <xdr:row>27</xdr:row>
      <xdr:rowOff>28575</xdr:rowOff>
    </xdr:to>
    <xdr:graphicFrame macro="">
      <xdr:nvGraphicFramePr>
        <xdr:cNvPr id="3" name="Chart 2"/>
        <xdr:cNvGraphicFramePr/>
      </xdr:nvGraphicFramePr>
      <xdr:xfrm>
        <a:off x="552450" y="542925"/>
        <a:ext cx="76200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0.1125</cdr:x>
      <cdr:y>0.7665</cdr:y>
    </cdr:from>
    <cdr:to>
      <cdr:x>0.1775</cdr:x>
      <cdr:y>0.82975</cdr:y>
    </cdr:to>
    <cdr:sp macro="" textlink="">
      <cdr:nvSpPr>
        <cdr:cNvPr id="2" name="TextBox 1"/>
        <cdr:cNvSpPr txBox="1"/>
      </cdr:nvSpPr>
      <cdr:spPr>
        <a:xfrm>
          <a:off x="857250" y="2962275"/>
          <a:ext cx="495300" cy="2476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GB" sz="800">
              <a:latin typeface="Arial" panose="020B0604020202020204" pitchFamily="34" charset="0"/>
              <a:cs typeface="Arial" panose="020B0604020202020204" pitchFamily="34" charset="0"/>
            </a:rPr>
            <a:t>France</a:t>
          </a:r>
        </a:p>
      </cdr:txBody>
    </cdr:sp>
  </cdr:relSizeAnchor>
  <cdr:relSizeAnchor xmlns:cdr="http://schemas.openxmlformats.org/drawingml/2006/chartDrawing">
    <cdr:from>
      <cdr:x>0.8565</cdr:x>
      <cdr:y>0.27075</cdr:y>
    </cdr:from>
    <cdr:to>
      <cdr:x>0.9215</cdr:x>
      <cdr:y>0.33425</cdr:y>
    </cdr:to>
    <cdr:sp macro="" textlink="">
      <cdr:nvSpPr>
        <cdr:cNvPr id="3" name="TextBox 1"/>
        <cdr:cNvSpPr txBox="1"/>
      </cdr:nvSpPr>
      <cdr:spPr>
        <a:xfrm>
          <a:off x="6524625" y="1038225"/>
          <a:ext cx="495300" cy="247650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800">
              <a:latin typeface="Arial" panose="020B0604020202020204" pitchFamily="34" charset="0"/>
              <a:cs typeface="Arial" panose="020B0604020202020204" pitchFamily="34" charset="0"/>
            </a:rPr>
            <a:t>France</a:t>
          </a:r>
        </a:p>
      </cdr:txBody>
    </cdr:sp>
  </cdr:relSizeAnchor>
  <cdr:relSizeAnchor xmlns:cdr="http://schemas.openxmlformats.org/drawingml/2006/chartDrawing">
    <cdr:from>
      <cdr:x>0.6715</cdr:x>
      <cdr:y>0.7795</cdr:y>
    </cdr:from>
    <cdr:to>
      <cdr:x>0.7365</cdr:x>
      <cdr:y>0.84275</cdr:y>
    </cdr:to>
    <cdr:sp macro="" textlink="">
      <cdr:nvSpPr>
        <cdr:cNvPr id="4" name="TextBox 1"/>
        <cdr:cNvSpPr txBox="1"/>
      </cdr:nvSpPr>
      <cdr:spPr>
        <a:xfrm>
          <a:off x="5114925" y="3009900"/>
          <a:ext cx="495300" cy="247650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800">
              <a:latin typeface="Arial" panose="020B0604020202020204" pitchFamily="34" charset="0"/>
              <a:cs typeface="Arial" panose="020B0604020202020204" pitchFamily="34" charset="0"/>
            </a:rPr>
            <a:t>France</a:t>
          </a:r>
        </a:p>
      </cdr:txBody>
    </cdr:sp>
  </cdr:relSizeAnchor>
  <cdr:relSizeAnchor xmlns:cdr="http://schemas.openxmlformats.org/drawingml/2006/chartDrawing">
    <cdr:from>
      <cdr:x>0.48525</cdr:x>
      <cdr:y>0.80325</cdr:y>
    </cdr:from>
    <cdr:to>
      <cdr:x>0.55025</cdr:x>
      <cdr:y>0.8665</cdr:y>
    </cdr:to>
    <cdr:sp macro="" textlink="">
      <cdr:nvSpPr>
        <cdr:cNvPr id="5" name="TextBox 1"/>
        <cdr:cNvSpPr txBox="1"/>
      </cdr:nvSpPr>
      <cdr:spPr>
        <a:xfrm>
          <a:off x="3695700" y="3105150"/>
          <a:ext cx="495300" cy="247650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800">
              <a:latin typeface="Arial" panose="020B0604020202020204" pitchFamily="34" charset="0"/>
              <a:cs typeface="Arial" panose="020B0604020202020204" pitchFamily="34" charset="0"/>
            </a:rPr>
            <a:t>France</a:t>
          </a:r>
        </a:p>
      </cdr:txBody>
    </cdr:sp>
  </cdr:relSizeAnchor>
  <cdr:relSizeAnchor xmlns:cdr="http://schemas.openxmlformats.org/drawingml/2006/chartDrawing">
    <cdr:from>
      <cdr:x>0.299</cdr:x>
      <cdr:y>0.6935</cdr:y>
    </cdr:from>
    <cdr:to>
      <cdr:x>0.36625</cdr:x>
      <cdr:y>0.7485</cdr:y>
    </cdr:to>
    <cdr:sp macro="" textlink="">
      <cdr:nvSpPr>
        <cdr:cNvPr id="6" name="TextBox 1"/>
        <cdr:cNvSpPr txBox="1"/>
      </cdr:nvSpPr>
      <cdr:spPr>
        <a:xfrm>
          <a:off x="2276475" y="2676525"/>
          <a:ext cx="514350" cy="209550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800">
              <a:latin typeface="Arial" panose="020B0604020202020204" pitchFamily="34" charset="0"/>
              <a:cs typeface="Arial" panose="020B0604020202020204" pitchFamily="34" charset="0"/>
            </a:rPr>
            <a:t>Germany</a:t>
          </a:r>
        </a:p>
      </cdr:txBody>
    </cdr:sp>
  </cdr:relSizeAnchor>
  <cdr:relSizeAnchor xmlns:cdr="http://schemas.openxmlformats.org/drawingml/2006/chartDrawing">
    <cdr:from>
      <cdr:x>0.484</cdr:x>
      <cdr:y>0.63275</cdr:y>
    </cdr:from>
    <cdr:to>
      <cdr:x>0.55125</cdr:x>
      <cdr:y>0.68775</cdr:y>
    </cdr:to>
    <cdr:sp macro="" textlink="">
      <cdr:nvSpPr>
        <cdr:cNvPr id="7" name="TextBox 1"/>
        <cdr:cNvSpPr txBox="1"/>
      </cdr:nvSpPr>
      <cdr:spPr>
        <a:xfrm>
          <a:off x="3686175" y="2438400"/>
          <a:ext cx="514350" cy="209550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800">
              <a:latin typeface="Arial" panose="020B0604020202020204" pitchFamily="34" charset="0"/>
              <a:cs typeface="Arial" panose="020B0604020202020204" pitchFamily="34" charset="0"/>
            </a:rPr>
            <a:t>Germany</a:t>
          </a:r>
        </a:p>
      </cdr:txBody>
    </cdr:sp>
  </cdr:relSizeAnchor>
  <cdr:relSizeAnchor xmlns:cdr="http://schemas.openxmlformats.org/drawingml/2006/chartDrawing">
    <cdr:from>
      <cdr:x>0.1115</cdr:x>
      <cdr:y>0.58825</cdr:y>
    </cdr:from>
    <cdr:to>
      <cdr:x>0.17875</cdr:x>
      <cdr:y>0.64325</cdr:y>
    </cdr:to>
    <cdr:sp macro="" textlink="">
      <cdr:nvSpPr>
        <cdr:cNvPr id="8" name="TextBox 1"/>
        <cdr:cNvSpPr txBox="1"/>
      </cdr:nvSpPr>
      <cdr:spPr>
        <a:xfrm>
          <a:off x="847725" y="2266950"/>
          <a:ext cx="514350" cy="209550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800">
              <a:latin typeface="Arial" panose="020B0604020202020204" pitchFamily="34" charset="0"/>
              <a:cs typeface="Arial" panose="020B0604020202020204" pitchFamily="34" charset="0"/>
            </a:rPr>
            <a:t>Germany</a:t>
          </a:r>
        </a:p>
      </cdr:txBody>
    </cdr:sp>
  </cdr:relSizeAnchor>
  <cdr:relSizeAnchor xmlns:cdr="http://schemas.openxmlformats.org/drawingml/2006/chartDrawing">
    <cdr:from>
      <cdr:x>0.85525</cdr:x>
      <cdr:y>0.436</cdr:y>
    </cdr:from>
    <cdr:to>
      <cdr:x>0.9225</cdr:x>
      <cdr:y>0.491</cdr:y>
    </cdr:to>
    <cdr:sp macro="" textlink="">
      <cdr:nvSpPr>
        <cdr:cNvPr id="9" name="TextBox 1"/>
        <cdr:cNvSpPr txBox="1"/>
      </cdr:nvSpPr>
      <cdr:spPr>
        <a:xfrm>
          <a:off x="6515100" y="1685925"/>
          <a:ext cx="514350" cy="209550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800">
              <a:latin typeface="Arial" panose="020B0604020202020204" pitchFamily="34" charset="0"/>
              <a:cs typeface="Arial" panose="020B0604020202020204" pitchFamily="34" charset="0"/>
            </a:rPr>
            <a:t>Germany</a:t>
          </a:r>
        </a:p>
      </cdr:txBody>
    </cdr:sp>
  </cdr:relSizeAnchor>
  <cdr:relSizeAnchor xmlns:cdr="http://schemas.openxmlformats.org/drawingml/2006/chartDrawing">
    <cdr:from>
      <cdr:x>0.484</cdr:x>
      <cdr:y>0.3835</cdr:y>
    </cdr:from>
    <cdr:to>
      <cdr:x>0.55125</cdr:x>
      <cdr:y>0.4705</cdr:y>
    </cdr:to>
    <cdr:sp macro="" textlink="">
      <cdr:nvSpPr>
        <cdr:cNvPr id="10" name="TextBox 1"/>
        <cdr:cNvSpPr txBox="1"/>
      </cdr:nvSpPr>
      <cdr:spPr>
        <a:xfrm>
          <a:off x="3686175" y="1476375"/>
          <a:ext cx="514350" cy="333375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800">
              <a:latin typeface="Arial" panose="020B0604020202020204" pitchFamily="34" charset="0"/>
              <a:cs typeface="Arial" panose="020B0604020202020204" pitchFamily="34" charset="0"/>
            </a:rPr>
            <a:t>United</a:t>
          </a:r>
          <a:br>
            <a:rPr lang="en-GB" sz="80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GB" sz="800">
              <a:latin typeface="Arial" panose="020B0604020202020204" pitchFamily="34" charset="0"/>
              <a:cs typeface="Arial" panose="020B0604020202020204" pitchFamily="34" charset="0"/>
            </a:rPr>
            <a:t>Kingdom</a:t>
          </a:r>
        </a:p>
      </cdr:txBody>
    </cdr:sp>
  </cdr:relSizeAnchor>
  <cdr:relSizeAnchor xmlns:cdr="http://schemas.openxmlformats.org/drawingml/2006/chartDrawing">
    <cdr:from>
      <cdr:x>0.11275</cdr:x>
      <cdr:y>0.436</cdr:y>
    </cdr:from>
    <cdr:to>
      <cdr:x>0.18</cdr:x>
      <cdr:y>0.523</cdr:y>
    </cdr:to>
    <cdr:sp macro="" textlink="">
      <cdr:nvSpPr>
        <cdr:cNvPr id="11" name="TextBox 1"/>
        <cdr:cNvSpPr txBox="1"/>
      </cdr:nvSpPr>
      <cdr:spPr>
        <a:xfrm>
          <a:off x="857250" y="1685925"/>
          <a:ext cx="514350" cy="333375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800">
              <a:latin typeface="Arial" panose="020B0604020202020204" pitchFamily="34" charset="0"/>
              <a:cs typeface="Arial" panose="020B0604020202020204" pitchFamily="34" charset="0"/>
            </a:rPr>
            <a:t>United</a:t>
          </a:r>
          <a:br>
            <a:rPr lang="en-GB" sz="80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GB" sz="800">
              <a:latin typeface="Arial" panose="020B0604020202020204" pitchFamily="34" charset="0"/>
              <a:cs typeface="Arial" panose="020B0604020202020204" pitchFamily="34" charset="0"/>
            </a:rPr>
            <a:t>Kingdom</a:t>
          </a:r>
        </a:p>
      </cdr:txBody>
    </cdr:sp>
  </cdr:relSizeAnchor>
  <cdr:relSizeAnchor xmlns:cdr="http://schemas.openxmlformats.org/drawingml/2006/chartDrawing">
    <cdr:from>
      <cdr:x>0.29775</cdr:x>
      <cdr:y>0.36775</cdr:y>
    </cdr:from>
    <cdr:to>
      <cdr:x>0.365</cdr:x>
      <cdr:y>0.42075</cdr:y>
    </cdr:to>
    <cdr:sp macro="" textlink="">
      <cdr:nvSpPr>
        <cdr:cNvPr id="12" name="TextBox 1"/>
        <cdr:cNvSpPr txBox="1"/>
      </cdr:nvSpPr>
      <cdr:spPr>
        <a:xfrm>
          <a:off x="2266950" y="1419225"/>
          <a:ext cx="514350" cy="209550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8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Poland</a:t>
          </a:r>
        </a:p>
      </cdr:txBody>
    </cdr:sp>
  </cdr:relSizeAnchor>
  <cdr:relSizeAnchor xmlns:cdr="http://schemas.openxmlformats.org/drawingml/2006/chartDrawing">
    <cdr:from>
      <cdr:x>0.8565</cdr:x>
      <cdr:y>0.7115</cdr:y>
    </cdr:from>
    <cdr:to>
      <cdr:x>0.92375</cdr:x>
      <cdr:y>0.76425</cdr:y>
    </cdr:to>
    <cdr:sp macro="" textlink="">
      <cdr:nvSpPr>
        <cdr:cNvPr id="13" name="TextBox 1"/>
        <cdr:cNvSpPr txBox="1"/>
      </cdr:nvSpPr>
      <cdr:spPr>
        <a:xfrm>
          <a:off x="6524625" y="2743200"/>
          <a:ext cx="514350" cy="200025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8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Poland</a:t>
          </a:r>
        </a:p>
      </cdr:txBody>
    </cdr:sp>
  </cdr:relSizeAnchor>
  <cdr:relSizeAnchor xmlns:cdr="http://schemas.openxmlformats.org/drawingml/2006/chartDrawing">
    <cdr:from>
      <cdr:x>0.11025</cdr:x>
      <cdr:y>0.373</cdr:y>
    </cdr:from>
    <cdr:to>
      <cdr:x>0.1775</cdr:x>
      <cdr:y>0.426</cdr:y>
    </cdr:to>
    <cdr:sp macro="" textlink="">
      <cdr:nvSpPr>
        <cdr:cNvPr id="14" name="TextBox 1"/>
        <cdr:cNvSpPr txBox="1"/>
      </cdr:nvSpPr>
      <cdr:spPr>
        <a:xfrm>
          <a:off x="838200" y="1438275"/>
          <a:ext cx="514350" cy="209550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8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Poland</a:t>
          </a:r>
        </a:p>
      </cdr:txBody>
    </cdr:sp>
  </cdr:relSizeAnchor>
  <cdr:relSizeAnchor xmlns:cdr="http://schemas.openxmlformats.org/drawingml/2006/chartDrawing">
    <cdr:from>
      <cdr:x>0.2965</cdr:x>
      <cdr:y>0.145</cdr:y>
    </cdr:from>
    <cdr:to>
      <cdr:x>0.36375</cdr:x>
      <cdr:y>0.19775</cdr:y>
    </cdr:to>
    <cdr:sp macro="" textlink="">
      <cdr:nvSpPr>
        <cdr:cNvPr id="15" name="TextBox 1"/>
        <cdr:cNvSpPr txBox="1"/>
      </cdr:nvSpPr>
      <cdr:spPr>
        <a:xfrm>
          <a:off x="2257425" y="552450"/>
          <a:ext cx="514350" cy="20002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800">
              <a:latin typeface="Arial" panose="020B0604020202020204" pitchFamily="34" charset="0"/>
              <a:cs typeface="Arial" panose="020B0604020202020204" pitchFamily="34" charset="0"/>
            </a:rPr>
            <a:t>Austria</a:t>
          </a:r>
        </a:p>
      </cdr:txBody>
    </cdr:sp>
  </cdr:relSizeAnchor>
  <cdr:relSizeAnchor xmlns:cdr="http://schemas.openxmlformats.org/drawingml/2006/chartDrawing">
    <cdr:from>
      <cdr:x>0.48275</cdr:x>
      <cdr:y>0.491</cdr:y>
    </cdr:from>
    <cdr:to>
      <cdr:x>0.55</cdr:x>
      <cdr:y>0.544</cdr:y>
    </cdr:to>
    <cdr:sp macro="" textlink="">
      <cdr:nvSpPr>
        <cdr:cNvPr id="16" name="TextBox 1"/>
        <cdr:cNvSpPr txBox="1"/>
      </cdr:nvSpPr>
      <cdr:spPr>
        <a:xfrm>
          <a:off x="3676650" y="1895475"/>
          <a:ext cx="514350" cy="2095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800">
              <a:latin typeface="Arial" panose="020B0604020202020204" pitchFamily="34" charset="0"/>
              <a:cs typeface="Arial" panose="020B0604020202020204" pitchFamily="34" charset="0"/>
            </a:rPr>
            <a:t>Spain</a:t>
          </a:r>
        </a:p>
      </cdr:txBody>
    </cdr:sp>
  </cdr:relSizeAnchor>
  <cdr:relSizeAnchor xmlns:cdr="http://schemas.openxmlformats.org/drawingml/2006/chartDrawing">
    <cdr:from>
      <cdr:x>0.66525</cdr:x>
      <cdr:y>0.3915</cdr:y>
    </cdr:from>
    <cdr:to>
      <cdr:x>0.74125</cdr:x>
      <cdr:y>0.44425</cdr:y>
    </cdr:to>
    <cdr:sp macro="" textlink="">
      <cdr:nvSpPr>
        <cdr:cNvPr id="17" name="TextBox 1"/>
        <cdr:cNvSpPr txBox="1"/>
      </cdr:nvSpPr>
      <cdr:spPr>
        <a:xfrm>
          <a:off x="5067300" y="1504950"/>
          <a:ext cx="581025" cy="20002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800">
              <a:latin typeface="Arial" panose="020B0604020202020204" pitchFamily="34" charset="0"/>
              <a:cs typeface="Arial" panose="020B0604020202020204" pitchFamily="34" charset="0"/>
            </a:rPr>
            <a:t>Hungary</a:t>
          </a:r>
        </a:p>
      </cdr:txBody>
    </cdr:sp>
  </cdr:relSizeAnchor>
  <cdr:relSizeAnchor xmlns:cdr="http://schemas.openxmlformats.org/drawingml/2006/chartDrawing">
    <cdr:from>
      <cdr:x>0.669</cdr:x>
      <cdr:y>0.49625</cdr:y>
    </cdr:from>
    <cdr:to>
      <cdr:x>0.73625</cdr:x>
      <cdr:y>0.54925</cdr:y>
    </cdr:to>
    <cdr:sp macro="" textlink="">
      <cdr:nvSpPr>
        <cdr:cNvPr id="18" name="TextBox 1"/>
        <cdr:cNvSpPr txBox="1"/>
      </cdr:nvSpPr>
      <cdr:spPr>
        <a:xfrm>
          <a:off x="5095875" y="1914525"/>
          <a:ext cx="514350" cy="2095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800">
              <a:latin typeface="Arial" panose="020B0604020202020204" pitchFamily="34" charset="0"/>
              <a:cs typeface="Arial" panose="020B0604020202020204" pitchFamily="34" charset="0"/>
            </a:rPr>
            <a:t>Italy</a:t>
          </a:r>
        </a:p>
      </cdr:txBody>
    </cdr:sp>
  </cdr:relSizeAnchor>
  <cdr:relSizeAnchor xmlns:cdr="http://schemas.openxmlformats.org/drawingml/2006/chartDrawing">
    <cdr:from>
      <cdr:x>0.6615</cdr:x>
      <cdr:y>0.6095</cdr:y>
    </cdr:from>
    <cdr:to>
      <cdr:x>0.74375</cdr:x>
      <cdr:y>0.6645</cdr:y>
    </cdr:to>
    <cdr:sp macro="" textlink="">
      <cdr:nvSpPr>
        <cdr:cNvPr id="19" name="TextBox 1"/>
        <cdr:cNvSpPr txBox="1"/>
      </cdr:nvSpPr>
      <cdr:spPr>
        <a:xfrm>
          <a:off x="5038725" y="2352675"/>
          <a:ext cx="628650" cy="2095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800">
              <a:latin typeface="Arial" panose="020B0604020202020204" pitchFamily="34" charset="0"/>
              <a:cs typeface="Arial" panose="020B0604020202020204" pitchFamily="34" charset="0"/>
            </a:rPr>
            <a:t>Romania</a:t>
          </a:r>
        </a:p>
      </cdr:txBody>
    </cdr:sp>
  </cdr:relSizeAnchor>
  <cdr:relSizeAnchor xmlns:cdr="http://schemas.openxmlformats.org/drawingml/2006/chartDrawing">
    <cdr:from>
      <cdr:x>0.85025</cdr:x>
      <cdr:y>0.187</cdr:y>
    </cdr:from>
    <cdr:to>
      <cdr:x>0.92625</cdr:x>
      <cdr:y>0.23975</cdr:y>
    </cdr:to>
    <cdr:sp macro="" textlink="">
      <cdr:nvSpPr>
        <cdr:cNvPr id="20" name="TextBox 1"/>
        <cdr:cNvSpPr txBox="1"/>
      </cdr:nvSpPr>
      <cdr:spPr>
        <a:xfrm>
          <a:off x="6477000" y="714375"/>
          <a:ext cx="581025" cy="20002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800">
              <a:latin typeface="Arial" panose="020B0604020202020204" pitchFamily="34" charset="0"/>
              <a:cs typeface="Arial" panose="020B0604020202020204" pitchFamily="34" charset="0"/>
            </a:rPr>
            <a:t>Hungary</a:t>
          </a:r>
        </a:p>
      </cdr:txBody>
    </cdr:sp>
  </cdr:relSizeAnchor>
  <cdr:relSizeAnchor xmlns:cdr="http://schemas.openxmlformats.org/drawingml/2006/chartDrawing">
    <cdr:from>
      <cdr:x>0.29775</cdr:x>
      <cdr:y>0.187</cdr:y>
    </cdr:from>
    <cdr:to>
      <cdr:x>0.365</cdr:x>
      <cdr:y>0.242</cdr:y>
    </cdr:to>
    <cdr:sp macro="" textlink="">
      <cdr:nvSpPr>
        <cdr:cNvPr id="21" name="TextBox 1"/>
        <cdr:cNvSpPr txBox="1"/>
      </cdr:nvSpPr>
      <cdr:spPr>
        <a:xfrm>
          <a:off x="2266950" y="714375"/>
          <a:ext cx="514350" cy="209550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800">
              <a:latin typeface="Arial" panose="020B0604020202020204" pitchFamily="34" charset="0"/>
              <a:cs typeface="Arial" panose="020B0604020202020204" pitchFamily="34" charset="0"/>
            </a:rPr>
            <a:t>Denmark</a:t>
          </a:r>
        </a:p>
      </cdr:txBody>
    </cdr:sp>
  </cdr:relSizeAnchor>
  <cdr:relSizeAnchor xmlns:cdr="http://schemas.openxmlformats.org/drawingml/2006/chartDrawing">
    <cdr:from>
      <cdr:x>0.1165</cdr:x>
      <cdr:y>0.18175</cdr:y>
    </cdr:from>
    <cdr:to>
      <cdr:x>0.1815</cdr:x>
      <cdr:y>0.245</cdr:y>
    </cdr:to>
    <cdr:sp macro="" textlink="">
      <cdr:nvSpPr>
        <cdr:cNvPr id="22" name="TextBox 1"/>
        <cdr:cNvSpPr txBox="1"/>
      </cdr:nvSpPr>
      <cdr:spPr>
        <a:xfrm>
          <a:off x="885825" y="695325"/>
          <a:ext cx="495300" cy="247650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800">
              <a:latin typeface="Arial" panose="020B0604020202020204" pitchFamily="34" charset="0"/>
              <a:cs typeface="Arial" panose="020B0604020202020204" pitchFamily="34" charset="0"/>
            </a:rPr>
            <a:t>Other</a:t>
          </a:r>
        </a:p>
      </cdr:txBody>
    </cdr:sp>
  </cdr:relSizeAnchor>
  <cdr:relSizeAnchor xmlns:cdr="http://schemas.openxmlformats.org/drawingml/2006/chartDrawing">
    <cdr:from>
      <cdr:x>0.859</cdr:x>
      <cdr:y>0.09</cdr:y>
    </cdr:from>
    <cdr:to>
      <cdr:x>0.924</cdr:x>
      <cdr:y>0.15325</cdr:y>
    </cdr:to>
    <cdr:sp macro="" textlink="">
      <cdr:nvSpPr>
        <cdr:cNvPr id="23" name="TextBox 1"/>
        <cdr:cNvSpPr txBox="1"/>
      </cdr:nvSpPr>
      <cdr:spPr>
        <a:xfrm>
          <a:off x="6543675" y="342900"/>
          <a:ext cx="495300" cy="247650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800">
              <a:latin typeface="Arial" panose="020B0604020202020204" pitchFamily="34" charset="0"/>
              <a:cs typeface="Arial" panose="020B0604020202020204" pitchFamily="34" charset="0"/>
            </a:rPr>
            <a:t>Other</a:t>
          </a:r>
        </a:p>
      </cdr:txBody>
    </cdr:sp>
  </cdr:relSizeAnchor>
  <cdr:relSizeAnchor xmlns:cdr="http://schemas.openxmlformats.org/drawingml/2006/chartDrawing">
    <cdr:from>
      <cdr:x>0.67525</cdr:x>
      <cdr:y>0.1765</cdr:y>
    </cdr:from>
    <cdr:to>
      <cdr:x>0.74025</cdr:x>
      <cdr:y>0.23975</cdr:y>
    </cdr:to>
    <cdr:sp macro="" textlink="">
      <cdr:nvSpPr>
        <cdr:cNvPr id="24" name="TextBox 1"/>
        <cdr:cNvSpPr txBox="1"/>
      </cdr:nvSpPr>
      <cdr:spPr>
        <a:xfrm>
          <a:off x="5143500" y="676275"/>
          <a:ext cx="495300" cy="247650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800">
              <a:latin typeface="Arial" panose="020B0604020202020204" pitchFamily="34" charset="0"/>
              <a:cs typeface="Arial" panose="020B0604020202020204" pitchFamily="34" charset="0"/>
            </a:rPr>
            <a:t>Other</a:t>
          </a:r>
        </a:p>
      </cdr:txBody>
    </cdr:sp>
  </cdr:relSizeAnchor>
  <cdr:relSizeAnchor xmlns:cdr="http://schemas.openxmlformats.org/drawingml/2006/chartDrawing">
    <cdr:from>
      <cdr:x>0.489</cdr:x>
      <cdr:y>0.18425</cdr:y>
    </cdr:from>
    <cdr:to>
      <cdr:x>0.554</cdr:x>
      <cdr:y>0.24775</cdr:y>
    </cdr:to>
    <cdr:sp macro="" textlink="">
      <cdr:nvSpPr>
        <cdr:cNvPr id="25" name="TextBox 1"/>
        <cdr:cNvSpPr txBox="1"/>
      </cdr:nvSpPr>
      <cdr:spPr>
        <a:xfrm>
          <a:off x="3724275" y="704850"/>
          <a:ext cx="495300" cy="247650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800">
              <a:latin typeface="Arial" panose="020B0604020202020204" pitchFamily="34" charset="0"/>
              <a:cs typeface="Arial" panose="020B0604020202020204" pitchFamily="34" charset="0"/>
            </a:rPr>
            <a:t>Other</a:t>
          </a:r>
        </a:p>
      </cdr:txBody>
    </cdr:sp>
  </cdr:relSizeAnchor>
  <cdr:relSizeAnchor xmlns:cdr="http://schemas.openxmlformats.org/drawingml/2006/chartDrawing">
    <cdr:from>
      <cdr:x>0.30275</cdr:x>
      <cdr:y>0.07425</cdr:y>
    </cdr:from>
    <cdr:to>
      <cdr:x>0.36775</cdr:x>
      <cdr:y>0.1375</cdr:y>
    </cdr:to>
    <cdr:sp macro="" textlink="">
      <cdr:nvSpPr>
        <cdr:cNvPr id="26" name="TextBox 1"/>
        <cdr:cNvSpPr txBox="1"/>
      </cdr:nvSpPr>
      <cdr:spPr>
        <a:xfrm>
          <a:off x="2305050" y="285750"/>
          <a:ext cx="495300" cy="247650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800">
              <a:latin typeface="Arial" panose="020B0604020202020204" pitchFamily="34" charset="0"/>
              <a:cs typeface="Arial" panose="020B0604020202020204" pitchFamily="34" charset="0"/>
            </a:rPr>
            <a:t>Other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3</xdr:row>
      <xdr:rowOff>28575</xdr:rowOff>
    </xdr:from>
    <xdr:to>
      <xdr:col>13</xdr:col>
      <xdr:colOff>247650</xdr:colOff>
      <xdr:row>27</xdr:row>
      <xdr:rowOff>9525</xdr:rowOff>
    </xdr:to>
    <xdr:graphicFrame macro="">
      <xdr:nvGraphicFramePr>
        <xdr:cNvPr id="4" name="Chart 3"/>
        <xdr:cNvGraphicFramePr/>
      </xdr:nvGraphicFramePr>
      <xdr:xfrm>
        <a:off x="552450" y="523875"/>
        <a:ext cx="762000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971550</xdr:colOff>
      <xdr:row>3</xdr:row>
      <xdr:rowOff>66675</xdr:rowOff>
    </xdr:from>
    <xdr:to>
      <xdr:col>13</xdr:col>
      <xdr:colOff>361950</xdr:colOff>
      <xdr:row>27</xdr:row>
      <xdr:rowOff>38100</xdr:rowOff>
    </xdr:to>
    <xdr:graphicFrame macro="">
      <xdr:nvGraphicFramePr>
        <xdr:cNvPr id="3" name="Chart 2"/>
        <xdr:cNvGraphicFramePr/>
      </xdr:nvGraphicFramePr>
      <xdr:xfrm>
        <a:off x="971550" y="552450"/>
        <a:ext cx="77628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3</xdr:row>
      <xdr:rowOff>114300</xdr:rowOff>
    </xdr:from>
    <xdr:to>
      <xdr:col>13</xdr:col>
      <xdr:colOff>247650</xdr:colOff>
      <xdr:row>27</xdr:row>
      <xdr:rowOff>95250</xdr:rowOff>
    </xdr:to>
    <xdr:graphicFrame macro="">
      <xdr:nvGraphicFramePr>
        <xdr:cNvPr id="2" name="Chart 1"/>
        <xdr:cNvGraphicFramePr/>
      </xdr:nvGraphicFramePr>
      <xdr:xfrm>
        <a:off x="552450" y="609600"/>
        <a:ext cx="762000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</xdr:row>
      <xdr:rowOff>76200</xdr:rowOff>
    </xdr:from>
    <xdr:to>
      <xdr:col>6</xdr:col>
      <xdr:colOff>409575</xdr:colOff>
      <xdr:row>27</xdr:row>
      <xdr:rowOff>57150</xdr:rowOff>
    </xdr:to>
    <xdr:graphicFrame macro="">
      <xdr:nvGraphicFramePr>
        <xdr:cNvPr id="2" name="Chart 1"/>
        <xdr:cNvGraphicFramePr/>
      </xdr:nvGraphicFramePr>
      <xdr:xfrm>
        <a:off x="657225" y="561975"/>
        <a:ext cx="34861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3</xdr:row>
      <xdr:rowOff>57150</xdr:rowOff>
    </xdr:from>
    <xdr:to>
      <xdr:col>6</xdr:col>
      <xdr:colOff>428625</xdr:colOff>
      <xdr:row>27</xdr:row>
      <xdr:rowOff>28575</xdr:rowOff>
    </xdr:to>
    <xdr:graphicFrame macro="">
      <xdr:nvGraphicFramePr>
        <xdr:cNvPr id="3" name="Chart 2"/>
        <xdr:cNvGraphicFramePr/>
      </xdr:nvGraphicFramePr>
      <xdr:xfrm>
        <a:off x="600075" y="542925"/>
        <a:ext cx="348615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69B345"/>
      </a:accent1>
      <a:accent2>
        <a:srgbClr val="F2E18C"/>
      </a:accent2>
      <a:accent3>
        <a:srgbClr val="C96528"/>
      </a:accent3>
      <a:accent4>
        <a:srgbClr val="02635A"/>
      </a:accent4>
      <a:accent5>
        <a:srgbClr val="C59B57"/>
      </a:accent5>
      <a:accent6>
        <a:srgbClr val="CDE1B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ao.org/worldfoodsituation/csdb/en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6"/>
  <sheetViews>
    <sheetView showGridLines="0" workbookViewId="0" topLeftCell="A1">
      <selection activeCell="F77" sqref="F77"/>
    </sheetView>
  </sheetViews>
  <sheetFormatPr defaultColWidth="9.140625" defaultRowHeight="12.75"/>
  <cols>
    <col min="1" max="1" width="20.7109375" style="1" bestFit="1" customWidth="1"/>
    <col min="2" max="27" width="9.140625" style="1" customWidth="1"/>
    <col min="28" max="28" width="13.28125" style="1" customWidth="1"/>
    <col min="29" max="33" width="9.140625" style="1" customWidth="1"/>
    <col min="34" max="34" width="2.7109375" style="1" customWidth="1"/>
    <col min="35" max="16384" width="9.140625" style="1" customWidth="1"/>
  </cols>
  <sheetData>
    <row r="1" spans="2:32" ht="12">
      <c r="B1" s="1" t="s">
        <v>1</v>
      </c>
      <c r="AB1" s="1" t="s">
        <v>1</v>
      </c>
      <c r="AF1" s="29" t="s">
        <v>50</v>
      </c>
    </row>
    <row r="2" spans="2:28" ht="12">
      <c r="B2" s="3" t="s">
        <v>3</v>
      </c>
      <c r="C2" s="4"/>
      <c r="D2" s="4"/>
      <c r="E2" s="5"/>
      <c r="F2" s="3" t="s">
        <v>4</v>
      </c>
      <c r="G2" s="4"/>
      <c r="H2" s="4"/>
      <c r="I2" s="5"/>
      <c r="J2" s="3" t="s">
        <v>5</v>
      </c>
      <c r="K2" s="4"/>
      <c r="L2" s="4"/>
      <c r="M2" s="5"/>
      <c r="N2" s="3" t="s">
        <v>6</v>
      </c>
      <c r="O2" s="4"/>
      <c r="P2" s="4"/>
      <c r="Q2" s="5"/>
      <c r="R2" s="3" t="s">
        <v>7</v>
      </c>
      <c r="S2" s="4"/>
      <c r="T2" s="4"/>
      <c r="U2" s="5"/>
      <c r="V2" s="3" t="s">
        <v>8</v>
      </c>
      <c r="W2" s="4"/>
      <c r="X2" s="4"/>
      <c r="Y2" s="5"/>
      <c r="AB2" s="1" t="s">
        <v>8</v>
      </c>
    </row>
    <row r="3" spans="2:25" ht="12">
      <c r="B3" s="7">
        <v>2010</v>
      </c>
      <c r="C3" s="8">
        <v>2011</v>
      </c>
      <c r="D3" s="8">
        <v>2012</v>
      </c>
      <c r="E3" s="9">
        <v>2013</v>
      </c>
      <c r="F3" s="7">
        <v>2010</v>
      </c>
      <c r="G3" s="8">
        <v>2011</v>
      </c>
      <c r="H3" s="8">
        <v>2012</v>
      </c>
      <c r="I3" s="9">
        <v>2013</v>
      </c>
      <c r="J3" s="7">
        <v>2010</v>
      </c>
      <c r="K3" s="8">
        <v>2011</v>
      </c>
      <c r="L3" s="8">
        <v>2012</v>
      </c>
      <c r="M3" s="9">
        <v>2013</v>
      </c>
      <c r="N3" s="7">
        <v>2010</v>
      </c>
      <c r="O3" s="8">
        <v>2011</v>
      </c>
      <c r="P3" s="8">
        <v>2012</v>
      </c>
      <c r="Q3" s="9">
        <v>2013</v>
      </c>
      <c r="R3" s="7">
        <v>2010</v>
      </c>
      <c r="S3" s="8">
        <v>2011</v>
      </c>
      <c r="T3" s="8">
        <v>2012</v>
      </c>
      <c r="U3" s="9">
        <v>2013</v>
      </c>
      <c r="V3" s="7">
        <v>2010</v>
      </c>
      <c r="W3" s="8">
        <v>2011</v>
      </c>
      <c r="X3" s="8">
        <v>2012</v>
      </c>
      <c r="Y3" s="9">
        <v>2013</v>
      </c>
    </row>
    <row r="4" spans="1:35" ht="12">
      <c r="A4" s="1" t="s">
        <v>47</v>
      </c>
      <c r="B4" s="11">
        <f>SUM(B5:B32)</f>
        <v>16130.572000000002</v>
      </c>
      <c r="C4" s="11">
        <f aca="true" t="shared" si="0" ref="C4:U4">SUM(C5:C32)</f>
        <v>15984.725699999999</v>
      </c>
      <c r="D4" s="11">
        <f t="shared" si="0"/>
        <v>15034.053399999997</v>
      </c>
      <c r="E4" s="12">
        <f t="shared" si="0"/>
        <v>14858.9018</v>
      </c>
      <c r="F4" s="11">
        <f t="shared" si="0"/>
        <v>5110.049999999998</v>
      </c>
      <c r="G4" s="11">
        <f t="shared" si="0"/>
        <v>5381.652230000001</v>
      </c>
      <c r="H4" s="11">
        <f t="shared" si="0"/>
        <v>5139.175900000001</v>
      </c>
      <c r="I4" s="12">
        <f t="shared" si="0"/>
        <v>5150.807199999999</v>
      </c>
      <c r="J4" s="11">
        <f t="shared" si="0"/>
        <v>5395.37</v>
      </c>
      <c r="K4" s="11">
        <f t="shared" si="0"/>
        <v>6239.372999999999</v>
      </c>
      <c r="L4" s="11">
        <f t="shared" si="0"/>
        <v>5889.989799999999</v>
      </c>
      <c r="M4" s="12">
        <f t="shared" si="0"/>
        <v>5741.845700000001</v>
      </c>
      <c r="N4" s="11">
        <f t="shared" si="0"/>
        <v>10494.891000000001</v>
      </c>
      <c r="O4" s="11">
        <f t="shared" si="0"/>
        <v>11492.357799999998</v>
      </c>
      <c r="P4" s="11">
        <f t="shared" si="0"/>
        <v>10797.983</v>
      </c>
      <c r="Q4" s="12">
        <f t="shared" si="0"/>
        <v>11982.247800000001</v>
      </c>
      <c r="R4" s="11">
        <f t="shared" si="0"/>
        <v>2685.059</v>
      </c>
      <c r="S4" s="11">
        <f t="shared" si="0"/>
        <v>2674.6677999999997</v>
      </c>
      <c r="T4" s="11">
        <f t="shared" si="0"/>
        <v>2519.0780000000004</v>
      </c>
      <c r="U4" s="12">
        <f t="shared" si="0"/>
        <v>2585.1679000000004</v>
      </c>
      <c r="V4" s="11">
        <v>11975.071666666667</v>
      </c>
      <c r="W4" s="11">
        <v>11126.223</v>
      </c>
      <c r="X4" s="11">
        <v>11293.926433333332</v>
      </c>
      <c r="Y4" s="12">
        <v>11172.201599999999</v>
      </c>
      <c r="AC4" s="30">
        <v>2010</v>
      </c>
      <c r="AD4" s="30">
        <v>2011</v>
      </c>
      <c r="AE4" s="30">
        <v>2012</v>
      </c>
      <c r="AF4" s="30">
        <v>2013</v>
      </c>
      <c r="AG4" s="30"/>
      <c r="AI4" s="30">
        <v>2013</v>
      </c>
    </row>
    <row r="5" spans="1:37" ht="12">
      <c r="A5" s="1" t="s">
        <v>9</v>
      </c>
      <c r="B5" s="11">
        <v>227.68</v>
      </c>
      <c r="C5" s="11">
        <v>218.435</v>
      </c>
      <c r="D5" s="11">
        <v>231.825</v>
      </c>
      <c r="E5" s="14">
        <v>249.8</v>
      </c>
      <c r="F5" s="11">
        <v>314.1</v>
      </c>
      <c r="G5" s="11">
        <v>317.4</v>
      </c>
      <c r="H5" s="11">
        <v>317.4</v>
      </c>
      <c r="I5" s="14">
        <v>317.4</v>
      </c>
      <c r="J5" s="11">
        <v>80.325</v>
      </c>
      <c r="K5" s="11">
        <v>74.525</v>
      </c>
      <c r="L5" s="11">
        <v>74.5</v>
      </c>
      <c r="M5" s="14">
        <v>79.03</v>
      </c>
      <c r="N5" s="11">
        <v>343.98</v>
      </c>
      <c r="O5" s="11">
        <v>228.405</v>
      </c>
      <c r="P5" s="11">
        <v>220.38</v>
      </c>
      <c r="Q5" s="14">
        <v>228.92</v>
      </c>
      <c r="R5" s="11">
        <v>0</v>
      </c>
      <c r="S5" s="11">
        <v>0</v>
      </c>
      <c r="T5" s="11">
        <v>0</v>
      </c>
      <c r="U5" s="14">
        <v>0</v>
      </c>
      <c r="V5" s="11">
        <v>0</v>
      </c>
      <c r="W5" s="11">
        <v>0</v>
      </c>
      <c r="X5" s="11">
        <v>0</v>
      </c>
      <c r="Y5" s="14">
        <v>0</v>
      </c>
      <c r="Z5" s="11"/>
      <c r="AA5" s="11"/>
      <c r="AB5" s="31" t="s">
        <v>15</v>
      </c>
      <c r="AC5" s="11">
        <v>6153.964666666667</v>
      </c>
      <c r="AD5" s="11">
        <v>5736.197</v>
      </c>
      <c r="AE5" s="32">
        <v>6128.554</v>
      </c>
      <c r="AF5" s="33">
        <v>6597.143</v>
      </c>
      <c r="AG5" s="1" t="s">
        <v>48</v>
      </c>
      <c r="AH5" s="11"/>
      <c r="AI5" s="34">
        <v>6597.143</v>
      </c>
      <c r="AJ5" s="11"/>
      <c r="AK5" s="11"/>
    </row>
    <row r="6" spans="1:37" ht="12.75">
      <c r="A6" s="1" t="s">
        <v>10</v>
      </c>
      <c r="B6" s="11">
        <v>7.238</v>
      </c>
      <c r="C6" s="11">
        <v>15.518</v>
      </c>
      <c r="D6" s="11">
        <v>13.317</v>
      </c>
      <c r="E6" s="20">
        <v>8.288</v>
      </c>
      <c r="F6" s="11">
        <v>18.834</v>
      </c>
      <c r="G6" s="11">
        <v>24.39</v>
      </c>
      <c r="H6" s="11">
        <v>20.763</v>
      </c>
      <c r="I6" s="20">
        <v>23.124</v>
      </c>
      <c r="J6" s="11">
        <v>34.653</v>
      </c>
      <c r="K6" s="11">
        <v>45.631</v>
      </c>
      <c r="L6" s="11">
        <v>32.112</v>
      </c>
      <c r="M6" s="20">
        <v>32.823</v>
      </c>
      <c r="N6" s="11">
        <v>99.801</v>
      </c>
      <c r="O6" s="11">
        <v>84.594</v>
      </c>
      <c r="P6" s="11">
        <v>118.709</v>
      </c>
      <c r="Q6" s="20">
        <v>121.803</v>
      </c>
      <c r="R6" s="11">
        <v>1.802</v>
      </c>
      <c r="S6" s="11">
        <v>2.091</v>
      </c>
      <c r="T6" s="11">
        <v>1.561</v>
      </c>
      <c r="U6" s="20">
        <v>2.29</v>
      </c>
      <c r="V6" s="11">
        <v>0</v>
      </c>
      <c r="W6" s="11">
        <v>0</v>
      </c>
      <c r="X6" s="11">
        <v>0</v>
      </c>
      <c r="Y6" s="20">
        <v>0</v>
      </c>
      <c r="Z6" s="11"/>
      <c r="AA6" s="11"/>
      <c r="AB6" s="35" t="s">
        <v>18</v>
      </c>
      <c r="AC6" s="11">
        <v>4294.629</v>
      </c>
      <c r="AD6" s="11">
        <v>3805.591</v>
      </c>
      <c r="AE6" s="36" t="s">
        <v>52</v>
      </c>
      <c r="AF6" s="32">
        <v>3121.3533</v>
      </c>
      <c r="AI6" s="34">
        <v>3121.3533</v>
      </c>
      <c r="AK6" s="11"/>
    </row>
    <row r="7" spans="1:37" ht="12.75">
      <c r="A7" s="1" t="s">
        <v>11</v>
      </c>
      <c r="B7" s="11">
        <v>15</v>
      </c>
      <c r="C7" s="11">
        <v>13.24</v>
      </c>
      <c r="D7" s="11">
        <v>13.24</v>
      </c>
      <c r="E7" s="20">
        <v>12.5</v>
      </c>
      <c r="F7" s="11">
        <v>104.83</v>
      </c>
      <c r="G7" s="11">
        <v>107.24</v>
      </c>
      <c r="H7" s="11">
        <v>84.86</v>
      </c>
      <c r="I7" s="20">
        <v>96.62</v>
      </c>
      <c r="J7" s="11">
        <v>52.27</v>
      </c>
      <c r="K7" s="11">
        <v>62.94</v>
      </c>
      <c r="L7" s="11">
        <v>47.76</v>
      </c>
      <c r="M7" s="20">
        <v>48.36</v>
      </c>
      <c r="N7" s="11">
        <v>24.19</v>
      </c>
      <c r="O7" s="11">
        <v>26.51</v>
      </c>
      <c r="P7" s="11">
        <v>18.73</v>
      </c>
      <c r="Q7" s="20">
        <v>31.18</v>
      </c>
      <c r="R7" s="11">
        <v>0</v>
      </c>
      <c r="S7" s="11">
        <v>0</v>
      </c>
      <c r="T7" s="11">
        <v>0</v>
      </c>
      <c r="U7" s="20">
        <v>0</v>
      </c>
      <c r="V7" s="11">
        <v>0</v>
      </c>
      <c r="W7" s="11">
        <v>0</v>
      </c>
      <c r="X7" s="11">
        <v>0</v>
      </c>
      <c r="Y7" s="20">
        <v>0</v>
      </c>
      <c r="Z7" s="11"/>
      <c r="AA7" s="11"/>
      <c r="AB7" s="35" t="s">
        <v>14</v>
      </c>
      <c r="AC7" s="11">
        <v>1074.38</v>
      </c>
      <c r="AD7" s="11">
        <v>1101.697</v>
      </c>
      <c r="AE7" s="37">
        <v>951.31</v>
      </c>
      <c r="AF7" s="38" t="s">
        <v>49</v>
      </c>
      <c r="AH7" s="11"/>
      <c r="AI7" s="39">
        <v>951.31</v>
      </c>
      <c r="AJ7" s="40" t="s">
        <v>51</v>
      </c>
      <c r="AK7" s="11"/>
    </row>
    <row r="8" spans="1:37" ht="12.75">
      <c r="A8" s="1" t="s">
        <v>12</v>
      </c>
      <c r="B8" s="11">
        <v>73.285</v>
      </c>
      <c r="C8" s="11">
        <v>76.718</v>
      </c>
      <c r="D8" s="11">
        <v>61.188</v>
      </c>
      <c r="E8" s="20">
        <v>69.258</v>
      </c>
      <c r="F8" s="11">
        <v>553.972</v>
      </c>
      <c r="G8" s="11">
        <v>533.717</v>
      </c>
      <c r="H8" s="11">
        <v>592.761</v>
      </c>
      <c r="I8" s="20">
        <v>583.587</v>
      </c>
      <c r="J8" s="11">
        <v>387.114</v>
      </c>
      <c r="K8" s="11">
        <v>505.594</v>
      </c>
      <c r="L8" s="11">
        <v>588.281</v>
      </c>
      <c r="M8" s="20">
        <v>492.839</v>
      </c>
      <c r="N8" s="11">
        <v>834.96</v>
      </c>
      <c r="O8" s="11">
        <v>898.448</v>
      </c>
      <c r="P8" s="11">
        <v>972.405</v>
      </c>
      <c r="Q8" s="20">
        <v>803.784</v>
      </c>
      <c r="R8" s="11">
        <v>0</v>
      </c>
      <c r="S8" s="11">
        <v>0</v>
      </c>
      <c r="T8" s="11">
        <v>0</v>
      </c>
      <c r="U8" s="20">
        <v>0</v>
      </c>
      <c r="V8" s="11">
        <v>0</v>
      </c>
      <c r="W8" s="11">
        <v>0</v>
      </c>
      <c r="X8" s="11">
        <v>0</v>
      </c>
      <c r="Y8" s="20">
        <v>0</v>
      </c>
      <c r="Z8" s="11"/>
      <c r="AA8" s="11"/>
      <c r="AB8" s="35" t="s">
        <v>28</v>
      </c>
      <c r="AC8" s="11">
        <v>241.052</v>
      </c>
      <c r="AD8" s="11">
        <v>260</v>
      </c>
      <c r="AE8" s="11">
        <v>258.068</v>
      </c>
      <c r="AF8" s="41">
        <v>288.85400000000004</v>
      </c>
      <c r="AH8" s="11"/>
      <c r="AI8" s="34">
        <v>288.85400000000004</v>
      </c>
      <c r="AK8" s="11"/>
    </row>
    <row r="9" spans="1:37" ht="12.75">
      <c r="A9" s="1" t="s">
        <v>13</v>
      </c>
      <c r="B9" s="11">
        <v>0</v>
      </c>
      <c r="C9" s="11">
        <v>0</v>
      </c>
      <c r="D9" s="11">
        <v>0</v>
      </c>
      <c r="E9" s="20">
        <v>1.5</v>
      </c>
      <c r="F9" s="11">
        <v>16.7</v>
      </c>
      <c r="G9" s="11">
        <v>18.8</v>
      </c>
      <c r="H9" s="11">
        <v>12.2</v>
      </c>
      <c r="I9" s="20">
        <v>14.7</v>
      </c>
      <c r="J9" s="11">
        <v>0</v>
      </c>
      <c r="K9" s="11">
        <v>0</v>
      </c>
      <c r="L9" s="11">
        <v>0</v>
      </c>
      <c r="M9" s="20">
        <v>0</v>
      </c>
      <c r="N9" s="11">
        <v>0.6</v>
      </c>
      <c r="O9" s="11">
        <v>1.9</v>
      </c>
      <c r="P9" s="11">
        <v>1</v>
      </c>
      <c r="Q9" s="20">
        <v>4.5</v>
      </c>
      <c r="R9" s="11">
        <v>0</v>
      </c>
      <c r="S9" s="11">
        <v>0</v>
      </c>
      <c r="T9" s="11">
        <v>0</v>
      </c>
      <c r="U9" s="20">
        <v>0</v>
      </c>
      <c r="V9" s="15">
        <v>0</v>
      </c>
      <c r="W9" s="15">
        <v>0</v>
      </c>
      <c r="X9" s="15">
        <v>0</v>
      </c>
      <c r="Y9" s="20">
        <v>0</v>
      </c>
      <c r="Z9" s="11"/>
      <c r="AA9" s="11"/>
      <c r="AB9" s="35" t="s">
        <v>19</v>
      </c>
      <c r="AC9" s="11">
        <v>113.262</v>
      </c>
      <c r="AD9" s="11">
        <v>128.76</v>
      </c>
      <c r="AE9" s="11">
        <v>108.37</v>
      </c>
      <c r="AF9" s="32">
        <v>121.29</v>
      </c>
      <c r="AI9" s="34">
        <v>121.29</v>
      </c>
      <c r="AK9" s="11"/>
    </row>
    <row r="10" spans="1:37" ht="12.75">
      <c r="A10" s="1" t="s">
        <v>14</v>
      </c>
      <c r="B10" s="11">
        <v>1406.232</v>
      </c>
      <c r="C10" s="11">
        <v>1169.916</v>
      </c>
      <c r="D10" s="11">
        <v>979.62</v>
      </c>
      <c r="E10" s="42">
        <v>979.62</v>
      </c>
      <c r="F10" s="11">
        <v>43.636</v>
      </c>
      <c r="G10" s="11">
        <v>54.76953</v>
      </c>
      <c r="H10" s="11">
        <v>53.33</v>
      </c>
      <c r="I10" s="43">
        <v>53.33</v>
      </c>
      <c r="J10" s="11">
        <v>188.181</v>
      </c>
      <c r="K10" s="11">
        <v>243.1251</v>
      </c>
      <c r="L10" s="11">
        <v>249.61</v>
      </c>
      <c r="M10" s="43">
        <v>249.61</v>
      </c>
      <c r="N10" s="11">
        <v>207.1</v>
      </c>
      <c r="O10" s="11">
        <v>235.8</v>
      </c>
      <c r="P10" s="11">
        <v>191.03</v>
      </c>
      <c r="Q10" s="43">
        <v>191.03</v>
      </c>
      <c r="R10" s="11">
        <v>596.39</v>
      </c>
      <c r="S10" s="11">
        <v>541.7</v>
      </c>
      <c r="T10" s="11">
        <v>575.81</v>
      </c>
      <c r="U10" s="43">
        <v>575.81</v>
      </c>
      <c r="V10" s="44">
        <v>1074.38</v>
      </c>
      <c r="W10" s="44">
        <v>1101.697</v>
      </c>
      <c r="X10" s="44">
        <v>951.31</v>
      </c>
      <c r="Y10" s="45">
        <v>951.31</v>
      </c>
      <c r="Z10" s="11"/>
      <c r="AA10" s="11"/>
      <c r="AB10" s="35" t="s">
        <v>38</v>
      </c>
      <c r="AC10" s="11">
        <v>55.34</v>
      </c>
      <c r="AD10" s="11">
        <v>41.9</v>
      </c>
      <c r="AE10" s="41">
        <v>50.8</v>
      </c>
      <c r="AF10" s="11" t="s">
        <v>49</v>
      </c>
      <c r="AI10" s="34">
        <v>50.8</v>
      </c>
      <c r="AK10" s="11"/>
    </row>
    <row r="11" spans="1:37" ht="12.75">
      <c r="A11" s="1" t="s">
        <v>15</v>
      </c>
      <c r="B11" s="11">
        <v>4312.709</v>
      </c>
      <c r="C11" s="11">
        <v>3864.12</v>
      </c>
      <c r="D11" s="11">
        <v>4046.413</v>
      </c>
      <c r="E11" s="20">
        <v>3776.795</v>
      </c>
      <c r="F11" s="11">
        <v>424.311</v>
      </c>
      <c r="G11" s="11">
        <v>400.628</v>
      </c>
      <c r="H11" s="11">
        <v>370.26</v>
      </c>
      <c r="I11" s="20">
        <v>372.714</v>
      </c>
      <c r="J11" s="11">
        <v>1105.131</v>
      </c>
      <c r="K11" s="11">
        <v>1307.531</v>
      </c>
      <c r="L11" s="11">
        <v>1169.725</v>
      </c>
      <c r="M11" s="20">
        <v>1214.501</v>
      </c>
      <c r="N11" s="11">
        <v>646.264</v>
      </c>
      <c r="O11" s="11">
        <v>670.284</v>
      </c>
      <c r="P11" s="11">
        <v>481.516</v>
      </c>
      <c r="Q11" s="20">
        <v>545.98</v>
      </c>
      <c r="R11" s="11">
        <v>757.34</v>
      </c>
      <c r="S11" s="11">
        <v>802.391</v>
      </c>
      <c r="T11" s="11">
        <v>736.569</v>
      </c>
      <c r="U11" s="20">
        <v>820.139</v>
      </c>
      <c r="V11" s="46">
        <v>6153.964666666667</v>
      </c>
      <c r="W11" s="44">
        <v>5736.197</v>
      </c>
      <c r="X11" s="44">
        <v>6128.554</v>
      </c>
      <c r="Y11" s="47">
        <v>6597.143</v>
      </c>
      <c r="Z11" s="11"/>
      <c r="AA11" s="11"/>
      <c r="AB11" s="35" t="s">
        <v>16</v>
      </c>
      <c r="AC11" s="11">
        <v>40.465</v>
      </c>
      <c r="AD11" s="11">
        <v>50.328</v>
      </c>
      <c r="AE11" s="48">
        <v>54.8</v>
      </c>
      <c r="AF11" s="49">
        <v>39.9513</v>
      </c>
      <c r="AI11" s="34">
        <v>39.9513</v>
      </c>
      <c r="AK11" s="11"/>
    </row>
    <row r="12" spans="1:37" ht="12.75">
      <c r="A12" s="1" t="s">
        <v>16</v>
      </c>
      <c r="B12" s="11">
        <v>808.356</v>
      </c>
      <c r="C12" s="11">
        <v>845.0047</v>
      </c>
      <c r="D12" s="11">
        <v>763.4754</v>
      </c>
      <c r="E12" s="20">
        <v>775.6276</v>
      </c>
      <c r="F12" s="11">
        <v>541.666</v>
      </c>
      <c r="G12" s="11">
        <v>604.1767</v>
      </c>
      <c r="H12" s="11">
        <v>541.1679</v>
      </c>
      <c r="I12" s="20">
        <v>534.3692</v>
      </c>
      <c r="J12" s="11">
        <v>351.5</v>
      </c>
      <c r="K12" s="11">
        <v>358.4129</v>
      </c>
      <c r="L12" s="11">
        <v>411.6138</v>
      </c>
      <c r="M12" s="20">
        <v>416.6188</v>
      </c>
      <c r="N12" s="11">
        <v>1711.23</v>
      </c>
      <c r="O12" s="11">
        <v>1858.8813</v>
      </c>
      <c r="P12" s="11">
        <v>1382.9</v>
      </c>
      <c r="Q12" s="20">
        <v>2121.4406</v>
      </c>
      <c r="R12" s="11">
        <v>162.001</v>
      </c>
      <c r="S12" s="11">
        <v>142.7668</v>
      </c>
      <c r="T12" s="11">
        <v>140.4</v>
      </c>
      <c r="U12" s="20">
        <v>126.748</v>
      </c>
      <c r="V12" s="44">
        <v>40.465</v>
      </c>
      <c r="W12" s="44">
        <v>50.328</v>
      </c>
      <c r="X12" s="44">
        <v>54.8</v>
      </c>
      <c r="Y12" s="47">
        <v>39.9513</v>
      </c>
      <c r="Z12" s="11"/>
      <c r="AA12" s="11"/>
      <c r="AB12" s="35" t="s">
        <v>24</v>
      </c>
      <c r="AC12" s="11">
        <v>1.979</v>
      </c>
      <c r="AD12" s="50" t="s">
        <v>52</v>
      </c>
      <c r="AE12" s="37">
        <v>1.5</v>
      </c>
      <c r="AF12" s="11" t="s">
        <v>49</v>
      </c>
      <c r="AI12" s="39">
        <v>1.5</v>
      </c>
      <c r="AJ12" s="40" t="s">
        <v>51</v>
      </c>
      <c r="AK12" s="11"/>
    </row>
    <row r="13" spans="1:37" ht="12.75">
      <c r="A13" s="1" t="s">
        <v>17</v>
      </c>
      <c r="B13" s="11">
        <v>4.663</v>
      </c>
      <c r="C13" s="11">
        <v>4.663</v>
      </c>
      <c r="D13" s="11">
        <v>4.663</v>
      </c>
      <c r="E13" s="20">
        <v>4.663</v>
      </c>
      <c r="F13" s="11">
        <v>32.525</v>
      </c>
      <c r="G13" s="11">
        <v>39.03</v>
      </c>
      <c r="H13" s="11">
        <v>33.372</v>
      </c>
      <c r="I13" s="20">
        <v>37.08</v>
      </c>
      <c r="J13" s="11">
        <v>3.647</v>
      </c>
      <c r="K13" s="11">
        <v>3.829</v>
      </c>
      <c r="L13" s="11">
        <v>3.647</v>
      </c>
      <c r="M13" s="20">
        <v>3.647</v>
      </c>
      <c r="N13" s="50" t="s">
        <v>52</v>
      </c>
      <c r="O13" s="50" t="s">
        <v>52</v>
      </c>
      <c r="P13" s="50" t="s">
        <v>52</v>
      </c>
      <c r="Q13" s="20">
        <v>15.244</v>
      </c>
      <c r="R13" s="11">
        <v>0</v>
      </c>
      <c r="S13" s="11">
        <v>0</v>
      </c>
      <c r="T13" s="11">
        <v>0</v>
      </c>
      <c r="U13" s="20">
        <v>0</v>
      </c>
      <c r="V13" s="15">
        <v>0</v>
      </c>
      <c r="W13" s="15">
        <v>0</v>
      </c>
      <c r="X13" s="15">
        <v>0</v>
      </c>
      <c r="Y13" s="20">
        <v>0</v>
      </c>
      <c r="Z13" s="11"/>
      <c r="AA13" s="11"/>
      <c r="AC13" s="11"/>
      <c r="AD13" s="11"/>
      <c r="AE13" s="11"/>
      <c r="AF13" s="11"/>
      <c r="AG13" s="11"/>
      <c r="AI13" s="51">
        <f aca="true" t="shared" si="1" ref="AI13">SUM(AI5:AI12)</f>
        <v>11172.2016</v>
      </c>
      <c r="AK13" s="11"/>
    </row>
    <row r="14" spans="1:37" ht="12.75">
      <c r="A14" s="1" t="s">
        <v>18</v>
      </c>
      <c r="B14" s="11">
        <v>6024.781</v>
      </c>
      <c r="C14" s="11">
        <v>5961.528</v>
      </c>
      <c r="D14" s="11">
        <v>5131.977</v>
      </c>
      <c r="E14" s="20">
        <v>5234.6252</v>
      </c>
      <c r="F14" s="11">
        <v>489.171</v>
      </c>
      <c r="G14" s="11">
        <v>542.65</v>
      </c>
      <c r="H14" s="11">
        <v>482.302</v>
      </c>
      <c r="I14" s="20">
        <v>491.584</v>
      </c>
      <c r="J14" s="11">
        <v>380.855</v>
      </c>
      <c r="K14" s="11">
        <v>413.793</v>
      </c>
      <c r="L14" s="11">
        <v>337.45</v>
      </c>
      <c r="M14" s="20">
        <v>351.0309</v>
      </c>
      <c r="N14" s="11">
        <v>2204.972</v>
      </c>
      <c r="O14" s="11">
        <v>2411.202</v>
      </c>
      <c r="P14" s="11">
        <v>2048.904</v>
      </c>
      <c r="Q14" s="20">
        <v>2216.9632</v>
      </c>
      <c r="R14" s="11">
        <v>1017.546</v>
      </c>
      <c r="S14" s="11">
        <v>1025.904</v>
      </c>
      <c r="T14" s="11">
        <v>949.621</v>
      </c>
      <c r="U14" s="20">
        <v>917.9629</v>
      </c>
      <c r="V14" s="44">
        <v>4294.629</v>
      </c>
      <c r="W14" s="44">
        <v>3805.591</v>
      </c>
      <c r="X14" s="52" t="s">
        <v>52</v>
      </c>
      <c r="Y14" s="47">
        <v>3121.3533</v>
      </c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</row>
    <row r="15" spans="1:37" ht="12.75">
      <c r="A15" s="1" t="s">
        <v>19</v>
      </c>
      <c r="B15" s="11">
        <v>18.315</v>
      </c>
      <c r="C15" s="11">
        <v>17.171</v>
      </c>
      <c r="D15" s="11">
        <v>15.792</v>
      </c>
      <c r="E15" s="20">
        <v>13.466</v>
      </c>
      <c r="F15" s="11">
        <v>1.909</v>
      </c>
      <c r="G15" s="11">
        <v>1.891</v>
      </c>
      <c r="H15" s="11">
        <v>1.855</v>
      </c>
      <c r="I15" s="20">
        <v>2.591</v>
      </c>
      <c r="J15" s="11">
        <v>7.241</v>
      </c>
      <c r="K15" s="11">
        <v>7.431</v>
      </c>
      <c r="L15" s="11">
        <v>7.23</v>
      </c>
      <c r="M15" s="20">
        <v>7.548</v>
      </c>
      <c r="N15" s="11">
        <v>6.95</v>
      </c>
      <c r="O15" s="11">
        <v>7.121</v>
      </c>
      <c r="P15" s="11">
        <v>6.842</v>
      </c>
      <c r="Q15" s="20">
        <v>6.98</v>
      </c>
      <c r="R15" s="11">
        <v>2.119</v>
      </c>
      <c r="S15" s="11">
        <v>2.212</v>
      </c>
      <c r="T15" s="11">
        <v>2.112</v>
      </c>
      <c r="U15" s="20">
        <v>2.166</v>
      </c>
      <c r="V15" s="44">
        <v>113.262</v>
      </c>
      <c r="W15" s="44">
        <v>128.76</v>
      </c>
      <c r="X15" s="44">
        <v>108.37</v>
      </c>
      <c r="Y15" s="47">
        <v>121.29</v>
      </c>
      <c r="Z15" s="11"/>
      <c r="AA15" s="11"/>
      <c r="AB15" s="11"/>
      <c r="AC15" s="11"/>
      <c r="AD15" s="11"/>
      <c r="AE15" s="11"/>
      <c r="AF15" s="11" t="s">
        <v>53</v>
      </c>
      <c r="AJ15" s="11"/>
      <c r="AK15" s="11"/>
    </row>
    <row r="16" spans="1:37" ht="12.75">
      <c r="A16" s="1" t="s">
        <v>20</v>
      </c>
      <c r="B16" s="11">
        <v>0</v>
      </c>
      <c r="C16" s="11">
        <v>0</v>
      </c>
      <c r="D16" s="11">
        <v>5.7</v>
      </c>
      <c r="E16" s="20">
        <v>6.4</v>
      </c>
      <c r="F16" s="11">
        <v>17.2</v>
      </c>
      <c r="G16" s="11">
        <v>19.4</v>
      </c>
      <c r="H16" s="11">
        <v>11.4</v>
      </c>
      <c r="I16" s="20">
        <v>13.9</v>
      </c>
      <c r="J16" s="11">
        <v>8.1</v>
      </c>
      <c r="K16" s="11">
        <v>10.1</v>
      </c>
      <c r="L16" s="11">
        <v>6.6</v>
      </c>
      <c r="M16" s="20">
        <v>4.5</v>
      </c>
      <c r="N16" s="11">
        <v>10.3</v>
      </c>
      <c r="O16" s="11">
        <v>7.5</v>
      </c>
      <c r="P16" s="11">
        <v>9.4</v>
      </c>
      <c r="Q16" s="20">
        <v>14.8</v>
      </c>
      <c r="R16" s="11">
        <v>0</v>
      </c>
      <c r="S16" s="11">
        <v>0</v>
      </c>
      <c r="T16" s="11">
        <v>0</v>
      </c>
      <c r="U16" s="20">
        <v>0</v>
      </c>
      <c r="V16" s="15">
        <v>0</v>
      </c>
      <c r="W16" s="15">
        <v>0</v>
      </c>
      <c r="X16" s="15">
        <v>0</v>
      </c>
      <c r="Y16" s="20">
        <v>0</v>
      </c>
      <c r="Z16" s="11"/>
      <c r="AA16" s="11"/>
      <c r="AB16" s="11"/>
      <c r="AC16" s="11"/>
      <c r="AD16" s="11"/>
      <c r="AE16" s="11"/>
      <c r="AF16" s="1" t="s">
        <v>54</v>
      </c>
      <c r="AK16" s="11"/>
    </row>
    <row r="17" spans="1:37" ht="12.75">
      <c r="A17" s="1" t="s">
        <v>21</v>
      </c>
      <c r="B17" s="11">
        <v>13.6</v>
      </c>
      <c r="C17" s="11">
        <v>14.6</v>
      </c>
      <c r="D17" s="11">
        <v>11.5</v>
      </c>
      <c r="E17" s="20">
        <v>12.2</v>
      </c>
      <c r="F17" s="11">
        <v>37.7</v>
      </c>
      <c r="G17" s="11">
        <v>64.2</v>
      </c>
      <c r="H17" s="11">
        <v>60.2</v>
      </c>
      <c r="I17" s="20">
        <v>52.2</v>
      </c>
      <c r="J17" s="11">
        <v>16.9</v>
      </c>
      <c r="K17" s="11">
        <v>21.4</v>
      </c>
      <c r="L17" s="11">
        <v>24.5</v>
      </c>
      <c r="M17" s="20">
        <v>23.2</v>
      </c>
      <c r="N17" s="11">
        <v>29.2</v>
      </c>
      <c r="O17" s="11">
        <v>43.5</v>
      </c>
      <c r="P17" s="11">
        <v>63.8</v>
      </c>
      <c r="Q17" s="20">
        <v>56.2</v>
      </c>
      <c r="R17" s="11">
        <v>0</v>
      </c>
      <c r="S17" s="11">
        <v>0</v>
      </c>
      <c r="T17" s="11">
        <v>0</v>
      </c>
      <c r="U17" s="20">
        <v>0</v>
      </c>
      <c r="V17" s="15">
        <v>0</v>
      </c>
      <c r="W17" s="15">
        <v>0</v>
      </c>
      <c r="X17" s="15">
        <v>0</v>
      </c>
      <c r="Y17" s="20">
        <v>0</v>
      </c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K17" s="11"/>
    </row>
    <row r="18" spans="1:37" ht="12.75">
      <c r="A18" s="1" t="s">
        <v>22</v>
      </c>
      <c r="B18" s="11">
        <v>0.071</v>
      </c>
      <c r="C18" s="11">
        <v>0.064</v>
      </c>
      <c r="D18" s="11">
        <v>0.096</v>
      </c>
      <c r="E18" s="20">
        <v>0.104</v>
      </c>
      <c r="F18" s="11">
        <v>0.478</v>
      </c>
      <c r="G18" s="11">
        <v>0.231</v>
      </c>
      <c r="H18" s="11">
        <v>0.498</v>
      </c>
      <c r="I18" s="20">
        <v>0.935</v>
      </c>
      <c r="J18" s="11">
        <v>0.04</v>
      </c>
      <c r="K18" s="11">
        <v>0.075</v>
      </c>
      <c r="L18" s="11">
        <v>0.096</v>
      </c>
      <c r="M18" s="20">
        <v>0.138</v>
      </c>
      <c r="N18" s="11">
        <v>2.647</v>
      </c>
      <c r="O18" s="11">
        <v>2.13</v>
      </c>
      <c r="P18" s="11">
        <v>1.816</v>
      </c>
      <c r="Q18" s="20">
        <v>1.926</v>
      </c>
      <c r="R18" s="11">
        <v>0</v>
      </c>
      <c r="S18" s="11">
        <v>0</v>
      </c>
      <c r="T18" s="11">
        <v>0</v>
      </c>
      <c r="U18" s="20">
        <v>0</v>
      </c>
      <c r="V18" s="15">
        <v>0</v>
      </c>
      <c r="W18" s="15">
        <v>0</v>
      </c>
      <c r="X18" s="15">
        <v>0</v>
      </c>
      <c r="Y18" s="20">
        <v>0</v>
      </c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</row>
    <row r="19" spans="1:37" ht="12.75">
      <c r="A19" s="1" t="s">
        <v>23</v>
      </c>
      <c r="B19" s="11">
        <v>134.274</v>
      </c>
      <c r="C19" s="11">
        <v>165.214</v>
      </c>
      <c r="D19" s="11">
        <v>110</v>
      </c>
      <c r="E19" s="20">
        <v>138.1</v>
      </c>
      <c r="F19" s="11">
        <v>58.532</v>
      </c>
      <c r="G19" s="11">
        <v>62.111</v>
      </c>
      <c r="H19" s="11">
        <v>51.3</v>
      </c>
      <c r="I19" s="20">
        <v>63.4</v>
      </c>
      <c r="J19" s="11">
        <v>40.895</v>
      </c>
      <c r="K19" s="11">
        <v>50.449</v>
      </c>
      <c r="L19" s="11">
        <v>43.7</v>
      </c>
      <c r="M19" s="20">
        <v>62</v>
      </c>
      <c r="N19" s="11">
        <v>496.916</v>
      </c>
      <c r="O19" s="11">
        <v>234.971</v>
      </c>
      <c r="P19" s="11">
        <v>614</v>
      </c>
      <c r="Q19" s="20">
        <v>552.4</v>
      </c>
      <c r="R19" s="11">
        <v>52.912</v>
      </c>
      <c r="S19" s="11">
        <v>43.133</v>
      </c>
      <c r="T19" s="11">
        <v>17.7</v>
      </c>
      <c r="U19" s="20">
        <v>42.3</v>
      </c>
      <c r="V19" s="15">
        <v>0</v>
      </c>
      <c r="W19" s="15">
        <v>0</v>
      </c>
      <c r="X19" s="15">
        <v>0</v>
      </c>
      <c r="Y19" s="20">
        <v>0</v>
      </c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</row>
    <row r="20" spans="1:37" ht="12.75">
      <c r="A20" s="1" t="s">
        <v>24</v>
      </c>
      <c r="B20" s="11">
        <v>14.572</v>
      </c>
      <c r="C20" s="11">
        <v>13.953</v>
      </c>
      <c r="D20" s="11">
        <v>11.142</v>
      </c>
      <c r="E20" s="20">
        <v>12.287</v>
      </c>
      <c r="F20" s="11">
        <v>1.365</v>
      </c>
      <c r="G20" s="11">
        <v>1.327</v>
      </c>
      <c r="H20" s="11">
        <v>0.981</v>
      </c>
      <c r="I20" s="20">
        <v>1.307</v>
      </c>
      <c r="J20" s="11">
        <v>9.336</v>
      </c>
      <c r="K20" s="11">
        <v>8.715</v>
      </c>
      <c r="L20" s="11">
        <v>7.188</v>
      </c>
      <c r="M20" s="20">
        <v>8.287</v>
      </c>
      <c r="N20" s="11">
        <v>0.05</v>
      </c>
      <c r="O20" s="11">
        <v>0.042</v>
      </c>
      <c r="P20" s="11">
        <v>0.027</v>
      </c>
      <c r="Q20" s="20">
        <v>0.035</v>
      </c>
      <c r="R20" s="11">
        <v>0.814</v>
      </c>
      <c r="S20" s="11">
        <v>1.441</v>
      </c>
      <c r="T20" s="11">
        <v>0.663</v>
      </c>
      <c r="U20" s="20">
        <v>0.547</v>
      </c>
      <c r="V20" s="44">
        <v>1.979</v>
      </c>
      <c r="W20" s="53" t="s">
        <v>52</v>
      </c>
      <c r="X20" s="44">
        <v>1.5</v>
      </c>
      <c r="Y20" s="45">
        <v>1.5</v>
      </c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</row>
    <row r="21" spans="1:37" ht="12.75">
      <c r="A21" s="1" t="s">
        <v>25</v>
      </c>
      <c r="B21" s="11">
        <v>765</v>
      </c>
      <c r="C21" s="11">
        <v>815</v>
      </c>
      <c r="D21" s="11">
        <v>805</v>
      </c>
      <c r="E21" s="20">
        <v>855</v>
      </c>
      <c r="F21" s="11">
        <v>511</v>
      </c>
      <c r="G21" s="11">
        <v>482</v>
      </c>
      <c r="H21" s="11">
        <v>511</v>
      </c>
      <c r="I21" s="20">
        <v>555</v>
      </c>
      <c r="J21" s="11">
        <v>1328</v>
      </c>
      <c r="K21" s="11">
        <v>1541</v>
      </c>
      <c r="L21" s="11">
        <v>1353</v>
      </c>
      <c r="M21" s="20">
        <v>1310</v>
      </c>
      <c r="N21" s="11">
        <v>340</v>
      </c>
      <c r="O21" s="11">
        <v>418</v>
      </c>
      <c r="P21" s="11">
        <v>281</v>
      </c>
      <c r="Q21" s="20">
        <v>314</v>
      </c>
      <c r="R21" s="11">
        <v>0</v>
      </c>
      <c r="S21" s="11">
        <v>0</v>
      </c>
      <c r="T21" s="11">
        <v>0</v>
      </c>
      <c r="U21" s="20">
        <v>0</v>
      </c>
      <c r="V21" s="15">
        <v>0</v>
      </c>
      <c r="W21" s="15">
        <v>0</v>
      </c>
      <c r="X21" s="15">
        <v>0</v>
      </c>
      <c r="Y21" s="20">
        <v>0</v>
      </c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</row>
    <row r="22" spans="1:37" ht="12.75">
      <c r="A22" s="1" t="s">
        <v>26</v>
      </c>
      <c r="B22" s="11">
        <v>44.241</v>
      </c>
      <c r="C22" s="11">
        <v>50.389</v>
      </c>
      <c r="D22" s="11">
        <v>52.032</v>
      </c>
      <c r="E22" s="20">
        <v>53.327</v>
      </c>
      <c r="F22" s="11">
        <v>85.631</v>
      </c>
      <c r="G22" s="11">
        <v>109.044</v>
      </c>
      <c r="H22" s="11">
        <v>98.272</v>
      </c>
      <c r="I22" s="20">
        <v>95.501</v>
      </c>
      <c r="J22" s="11">
        <v>154.105</v>
      </c>
      <c r="K22" s="11">
        <v>200.497</v>
      </c>
      <c r="L22" s="11">
        <v>135.382</v>
      </c>
      <c r="M22" s="20">
        <v>143.962</v>
      </c>
      <c r="N22" s="11">
        <v>270.805</v>
      </c>
      <c r="O22" s="11">
        <v>302.81</v>
      </c>
      <c r="P22" s="11">
        <v>262.108</v>
      </c>
      <c r="Q22" s="20">
        <v>234.585</v>
      </c>
      <c r="R22" s="11">
        <v>2.883</v>
      </c>
      <c r="S22" s="11">
        <v>3.341</v>
      </c>
      <c r="T22" s="11">
        <v>2.662</v>
      </c>
      <c r="U22" s="20">
        <v>2.857</v>
      </c>
      <c r="V22" s="15">
        <v>0</v>
      </c>
      <c r="W22" s="15">
        <v>0</v>
      </c>
      <c r="X22" s="15">
        <v>0</v>
      </c>
      <c r="Y22" s="20">
        <v>0</v>
      </c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</row>
    <row r="23" spans="1:37" ht="12.75">
      <c r="A23" s="1" t="s">
        <v>27</v>
      </c>
      <c r="B23" s="11">
        <v>249.744</v>
      </c>
      <c r="C23" s="11">
        <v>712.3</v>
      </c>
      <c r="D23" s="11">
        <v>758.9</v>
      </c>
      <c r="E23" s="20">
        <v>761.5</v>
      </c>
      <c r="F23" s="11">
        <v>814.932</v>
      </c>
      <c r="G23" s="11">
        <v>887.4</v>
      </c>
      <c r="H23" s="11">
        <v>834.7</v>
      </c>
      <c r="I23" s="20">
        <v>735.1</v>
      </c>
      <c r="J23" s="11">
        <v>582.749</v>
      </c>
      <c r="K23" s="11">
        <v>677</v>
      </c>
      <c r="L23" s="11">
        <v>642.2</v>
      </c>
      <c r="M23" s="20">
        <v>538.6</v>
      </c>
      <c r="N23" s="11">
        <v>1877.9</v>
      </c>
      <c r="O23" s="11">
        <v>2493.1</v>
      </c>
      <c r="P23" s="11">
        <v>2877.3</v>
      </c>
      <c r="Q23" s="20">
        <v>3068.5</v>
      </c>
      <c r="R23" s="11">
        <v>9.3</v>
      </c>
      <c r="S23" s="11">
        <v>8.7</v>
      </c>
      <c r="T23" s="11">
        <v>9.1</v>
      </c>
      <c r="U23" s="20">
        <v>10</v>
      </c>
      <c r="V23" s="15">
        <v>0</v>
      </c>
      <c r="W23" s="15">
        <v>0</v>
      </c>
      <c r="X23" s="15">
        <v>0</v>
      </c>
      <c r="Y23" s="20">
        <v>0</v>
      </c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</row>
    <row r="24" spans="1:37" ht="12.75">
      <c r="A24" s="1" t="s">
        <v>28</v>
      </c>
      <c r="B24" s="11">
        <v>1406</v>
      </c>
      <c r="C24" s="11">
        <v>1245.364</v>
      </c>
      <c r="D24" s="11">
        <v>1392.694</v>
      </c>
      <c r="E24" s="20">
        <v>1186.84</v>
      </c>
      <c r="F24" s="50" t="s">
        <v>52</v>
      </c>
      <c r="G24" s="11">
        <v>85.059</v>
      </c>
      <c r="H24" s="11">
        <v>75.377</v>
      </c>
      <c r="I24" s="20">
        <v>77.159</v>
      </c>
      <c r="J24" s="50" t="s">
        <v>52</v>
      </c>
      <c r="K24" s="11">
        <v>38.65</v>
      </c>
      <c r="L24" s="11">
        <v>48.098</v>
      </c>
      <c r="M24" s="20">
        <v>41.336</v>
      </c>
      <c r="N24" s="11">
        <v>212.902</v>
      </c>
      <c r="O24" s="11">
        <v>247.229</v>
      </c>
      <c r="P24" s="11">
        <v>220.761</v>
      </c>
      <c r="Q24" s="20">
        <v>282.796</v>
      </c>
      <c r="R24" s="11">
        <v>33</v>
      </c>
      <c r="S24" s="11">
        <v>34.52</v>
      </c>
      <c r="T24" s="11">
        <v>30.157</v>
      </c>
      <c r="U24" s="20">
        <v>24.303</v>
      </c>
      <c r="V24" s="44">
        <v>241.052</v>
      </c>
      <c r="W24" s="44">
        <v>260</v>
      </c>
      <c r="X24" s="44">
        <v>258.068</v>
      </c>
      <c r="Y24" s="47">
        <v>288.85400000000004</v>
      </c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</row>
    <row r="25" spans="1:37" ht="12.75">
      <c r="A25" s="1" t="s">
        <v>29</v>
      </c>
      <c r="B25" s="11">
        <v>3.77</v>
      </c>
      <c r="C25" s="11">
        <v>5.51</v>
      </c>
      <c r="D25" s="11">
        <v>7.31</v>
      </c>
      <c r="E25" s="20">
        <v>0</v>
      </c>
      <c r="F25" s="11">
        <v>2.04</v>
      </c>
      <c r="G25" s="11">
        <v>2.97</v>
      </c>
      <c r="H25" s="11">
        <v>2.71</v>
      </c>
      <c r="I25" s="20">
        <v>0</v>
      </c>
      <c r="J25" s="11">
        <v>4.67</v>
      </c>
      <c r="K25" s="11">
        <v>6.33</v>
      </c>
      <c r="L25" s="11">
        <v>5.87</v>
      </c>
      <c r="M25" s="20">
        <v>0</v>
      </c>
      <c r="N25" s="11">
        <v>77.29</v>
      </c>
      <c r="O25" s="11">
        <v>81.32</v>
      </c>
      <c r="P25" s="11">
        <v>55.34</v>
      </c>
      <c r="Q25" s="20">
        <v>69.574</v>
      </c>
      <c r="R25" s="11">
        <v>6.93</v>
      </c>
      <c r="S25" s="11">
        <v>7.63</v>
      </c>
      <c r="T25" s="11">
        <v>5.55</v>
      </c>
      <c r="U25" s="20">
        <v>0</v>
      </c>
      <c r="V25" s="15">
        <v>0</v>
      </c>
      <c r="W25" s="15">
        <v>0</v>
      </c>
      <c r="X25" s="15">
        <v>0</v>
      </c>
      <c r="Y25" s="20">
        <v>0</v>
      </c>
      <c r="Z25" s="11"/>
      <c r="AA25" s="11"/>
      <c r="AB25" s="11"/>
      <c r="AC25" s="36"/>
      <c r="AD25" s="11"/>
      <c r="AE25" s="11"/>
      <c r="AF25" s="11"/>
      <c r="AG25" s="11"/>
      <c r="AH25" s="11"/>
      <c r="AI25" s="11"/>
      <c r="AJ25" s="11"/>
      <c r="AK25" s="11"/>
    </row>
    <row r="26" spans="1:37" ht="12.75">
      <c r="A26" s="1" t="s">
        <v>30</v>
      </c>
      <c r="B26" s="11">
        <v>10.469</v>
      </c>
      <c r="C26" s="11">
        <v>19.088</v>
      </c>
      <c r="D26" s="11">
        <v>14.25</v>
      </c>
      <c r="E26" s="20">
        <v>9.73</v>
      </c>
      <c r="F26" s="11">
        <v>0</v>
      </c>
      <c r="G26" s="11">
        <v>0</v>
      </c>
      <c r="H26" s="11">
        <v>0</v>
      </c>
      <c r="I26" s="20">
        <v>6.52</v>
      </c>
      <c r="J26" s="11">
        <v>0</v>
      </c>
      <c r="K26" s="11">
        <v>0</v>
      </c>
      <c r="L26" s="11">
        <v>0</v>
      </c>
      <c r="M26" s="20">
        <v>14.93</v>
      </c>
      <c r="N26" s="11">
        <v>34.169</v>
      </c>
      <c r="O26" s="11">
        <v>31.355</v>
      </c>
      <c r="P26" s="11">
        <v>44.67</v>
      </c>
      <c r="Q26" s="20">
        <v>45.95</v>
      </c>
      <c r="R26" s="11">
        <v>1.904</v>
      </c>
      <c r="S26" s="11">
        <v>1.75</v>
      </c>
      <c r="T26" s="11">
        <v>2.01</v>
      </c>
      <c r="U26" s="20">
        <v>2.37</v>
      </c>
      <c r="V26" s="15">
        <v>0</v>
      </c>
      <c r="W26" s="15">
        <v>0</v>
      </c>
      <c r="X26" s="15">
        <v>0</v>
      </c>
      <c r="Y26" s="20">
        <v>0</v>
      </c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</row>
    <row r="27" spans="1:37" ht="12.75">
      <c r="A27" s="1" t="s">
        <v>31</v>
      </c>
      <c r="B27" s="11">
        <v>39.198</v>
      </c>
      <c r="C27" s="11">
        <v>40.163</v>
      </c>
      <c r="D27" s="11">
        <v>38.347</v>
      </c>
      <c r="E27" s="20">
        <v>38.335</v>
      </c>
      <c r="F27" s="11">
        <v>67.508</v>
      </c>
      <c r="G27" s="11">
        <v>72.585</v>
      </c>
      <c r="H27" s="11">
        <v>55.564</v>
      </c>
      <c r="I27" s="20">
        <v>70.914</v>
      </c>
      <c r="J27" s="11">
        <v>19.991</v>
      </c>
      <c r="K27" s="11">
        <v>24.754</v>
      </c>
      <c r="L27" s="11">
        <v>21.466</v>
      </c>
      <c r="M27" s="20">
        <v>22.983</v>
      </c>
      <c r="N27" s="11">
        <v>4.262</v>
      </c>
      <c r="O27" s="11">
        <v>5.2485</v>
      </c>
      <c r="P27" s="11">
        <v>4.807</v>
      </c>
      <c r="Q27" s="20">
        <v>4.807</v>
      </c>
      <c r="R27" s="11">
        <v>0</v>
      </c>
      <c r="S27" s="11">
        <v>0</v>
      </c>
      <c r="T27" s="11">
        <v>0</v>
      </c>
      <c r="U27" s="20">
        <v>0</v>
      </c>
      <c r="V27" s="15">
        <v>0</v>
      </c>
      <c r="W27" s="15">
        <v>0</v>
      </c>
      <c r="X27" s="15">
        <v>0</v>
      </c>
      <c r="Y27" s="20">
        <v>0</v>
      </c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</row>
    <row r="28" spans="1:37" ht="12.75">
      <c r="A28" s="1" t="s">
        <v>32</v>
      </c>
      <c r="B28" s="11">
        <v>0</v>
      </c>
      <c r="C28" s="11">
        <v>0</v>
      </c>
      <c r="D28" s="11">
        <v>0</v>
      </c>
      <c r="E28" s="20">
        <v>15.1</v>
      </c>
      <c r="F28" s="11">
        <v>83</v>
      </c>
      <c r="G28" s="11">
        <v>104.87</v>
      </c>
      <c r="H28" s="11">
        <v>128.7</v>
      </c>
      <c r="I28" s="20">
        <v>112.8</v>
      </c>
      <c r="J28" s="11"/>
      <c r="K28" s="11">
        <v>41.623</v>
      </c>
      <c r="L28" s="11">
        <v>50.4</v>
      </c>
      <c r="M28" s="20">
        <v>49.6</v>
      </c>
      <c r="N28" s="11">
        <v>23.5</v>
      </c>
      <c r="O28" s="11">
        <v>20.684</v>
      </c>
      <c r="P28" s="11">
        <v>23.4</v>
      </c>
      <c r="Q28" s="20">
        <v>27.4</v>
      </c>
      <c r="R28" s="11">
        <v>0</v>
      </c>
      <c r="S28" s="11">
        <v>0</v>
      </c>
      <c r="T28" s="11">
        <v>0</v>
      </c>
      <c r="U28" s="20">
        <v>0</v>
      </c>
      <c r="V28" s="15">
        <v>0</v>
      </c>
      <c r="W28" s="15">
        <v>0</v>
      </c>
      <c r="X28" s="15">
        <v>0</v>
      </c>
      <c r="Y28" s="20">
        <v>0</v>
      </c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</row>
    <row r="29" spans="1:37" ht="12.75">
      <c r="A29" s="1" t="s">
        <v>33</v>
      </c>
      <c r="B29" s="11">
        <v>0</v>
      </c>
      <c r="C29" s="11">
        <v>0</v>
      </c>
      <c r="D29" s="11">
        <v>0</v>
      </c>
      <c r="E29" s="20">
        <v>0</v>
      </c>
      <c r="F29" s="11">
        <v>748</v>
      </c>
      <c r="G29" s="11">
        <v>688</v>
      </c>
      <c r="H29" s="11">
        <v>664</v>
      </c>
      <c r="I29" s="20">
        <v>696</v>
      </c>
      <c r="J29" s="11">
        <v>365</v>
      </c>
      <c r="K29" s="11">
        <v>313</v>
      </c>
      <c r="L29" s="11">
        <v>374</v>
      </c>
      <c r="M29" s="20">
        <v>354</v>
      </c>
      <c r="N29" s="11">
        <v>358.8</v>
      </c>
      <c r="O29" s="11">
        <v>430</v>
      </c>
      <c r="P29" s="11">
        <v>375</v>
      </c>
      <c r="Q29" s="43">
        <v>375</v>
      </c>
      <c r="R29" s="11">
        <v>0</v>
      </c>
      <c r="S29" s="11">
        <v>0</v>
      </c>
      <c r="T29" s="11">
        <v>0</v>
      </c>
      <c r="U29" s="20">
        <v>0</v>
      </c>
      <c r="V29" s="15">
        <v>0</v>
      </c>
      <c r="W29" s="15">
        <v>0</v>
      </c>
      <c r="X29" s="15">
        <v>0</v>
      </c>
      <c r="Y29" s="20">
        <v>0</v>
      </c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</row>
    <row r="30" spans="1:37" ht="12.75">
      <c r="A30" s="1" t="s">
        <v>34</v>
      </c>
      <c r="B30" s="11">
        <v>114.6</v>
      </c>
      <c r="C30" s="11">
        <v>103.1</v>
      </c>
      <c r="D30" s="11">
        <v>94</v>
      </c>
      <c r="E30" s="20">
        <v>117.9</v>
      </c>
      <c r="F30" s="11">
        <v>10.57</v>
      </c>
      <c r="G30" s="11">
        <v>12</v>
      </c>
      <c r="H30" s="11">
        <v>9.6</v>
      </c>
      <c r="I30" s="20">
        <v>5.4</v>
      </c>
      <c r="J30" s="11">
        <v>19.14</v>
      </c>
      <c r="K30" s="11">
        <v>16.8</v>
      </c>
      <c r="L30" s="11">
        <v>10.3</v>
      </c>
      <c r="M30" s="20">
        <v>12.8</v>
      </c>
      <c r="N30" s="11">
        <v>43.2</v>
      </c>
      <c r="O30" s="11">
        <v>40.4</v>
      </c>
      <c r="P30" s="11">
        <v>30.942</v>
      </c>
      <c r="Q30" s="20">
        <v>54.3</v>
      </c>
      <c r="R30" s="11">
        <v>24.4</v>
      </c>
      <c r="S30" s="11">
        <v>28.4</v>
      </c>
      <c r="T30" s="11">
        <v>25.214</v>
      </c>
      <c r="U30" s="20">
        <v>37</v>
      </c>
      <c r="V30" s="15">
        <v>0</v>
      </c>
      <c r="W30" s="15">
        <v>0</v>
      </c>
      <c r="X30" s="15">
        <v>0</v>
      </c>
      <c r="Y30" s="20">
        <v>0</v>
      </c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</row>
    <row r="31" spans="1:37" ht="12.75">
      <c r="A31" s="1" t="s">
        <v>35</v>
      </c>
      <c r="B31" s="11">
        <v>414.495</v>
      </c>
      <c r="C31" s="11">
        <v>590.082</v>
      </c>
      <c r="D31" s="11">
        <v>453.134</v>
      </c>
      <c r="E31" s="20">
        <v>505.193</v>
      </c>
      <c r="F31" s="11">
        <v>120.968</v>
      </c>
      <c r="G31" s="11">
        <v>138.267</v>
      </c>
      <c r="H31" s="11">
        <v>111.069</v>
      </c>
      <c r="I31" s="20">
        <v>133.603</v>
      </c>
      <c r="J31" s="11">
        <v>232.735</v>
      </c>
      <c r="K31" s="11">
        <v>243.871</v>
      </c>
      <c r="L31" s="11">
        <v>222.328</v>
      </c>
      <c r="M31" s="20">
        <v>242.656</v>
      </c>
      <c r="N31" s="11">
        <v>543.779</v>
      </c>
      <c r="O31" s="11">
        <v>611.247</v>
      </c>
      <c r="P31" s="11">
        <v>453.783</v>
      </c>
      <c r="Q31" s="20">
        <v>485.142</v>
      </c>
      <c r="R31" s="11">
        <v>10.57</v>
      </c>
      <c r="S31" s="11">
        <v>20.882</v>
      </c>
      <c r="T31" s="11">
        <v>16.433</v>
      </c>
      <c r="U31" s="20">
        <v>17.563</v>
      </c>
      <c r="V31" s="15">
        <v>0</v>
      </c>
      <c r="W31" s="15">
        <v>0</v>
      </c>
      <c r="X31" s="15">
        <v>0</v>
      </c>
      <c r="Y31" s="20">
        <v>0</v>
      </c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</row>
    <row r="32" spans="1:37" ht="12.75">
      <c r="A32" s="1" t="s">
        <v>38</v>
      </c>
      <c r="B32" s="11">
        <v>22.279</v>
      </c>
      <c r="C32" s="11">
        <v>23.585</v>
      </c>
      <c r="D32" s="11">
        <v>18.438</v>
      </c>
      <c r="E32" s="27">
        <v>20.743</v>
      </c>
      <c r="F32" s="11">
        <v>9.472</v>
      </c>
      <c r="G32" s="11">
        <v>7.496</v>
      </c>
      <c r="H32" s="11">
        <v>13.534</v>
      </c>
      <c r="I32" s="27">
        <v>3.969</v>
      </c>
      <c r="J32" s="11">
        <v>22.792</v>
      </c>
      <c r="K32" s="11">
        <v>22.297</v>
      </c>
      <c r="L32" s="11">
        <v>22.933</v>
      </c>
      <c r="M32" s="27">
        <v>16.846</v>
      </c>
      <c r="N32" s="11">
        <v>89.124</v>
      </c>
      <c r="O32" s="11">
        <v>99.676</v>
      </c>
      <c r="P32" s="11">
        <v>37.413</v>
      </c>
      <c r="Q32" s="27">
        <v>107.008</v>
      </c>
      <c r="R32" s="11">
        <v>5.148</v>
      </c>
      <c r="S32" s="11">
        <v>7.806</v>
      </c>
      <c r="T32" s="11">
        <v>3.516</v>
      </c>
      <c r="U32" s="27">
        <v>3.112</v>
      </c>
      <c r="V32" s="44">
        <v>55.34</v>
      </c>
      <c r="W32" s="44">
        <v>41.9</v>
      </c>
      <c r="X32" s="44">
        <v>50.8</v>
      </c>
      <c r="Y32" s="54">
        <v>50.8</v>
      </c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</row>
    <row r="33" spans="2:37" ht="12.7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</row>
    <row r="34" spans="2:37" ht="12.7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</row>
    <row r="35" spans="2:37" ht="12.7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</row>
    <row r="36" spans="1:37" ht="12.75">
      <c r="A36" s="1" t="s">
        <v>37</v>
      </c>
      <c r="B36" s="11"/>
      <c r="C36" s="11">
        <v>1.6</v>
      </c>
      <c r="D36" s="11">
        <v>1.716</v>
      </c>
      <c r="E36" s="11">
        <v>1.56</v>
      </c>
      <c r="F36" s="11"/>
      <c r="G36" s="11">
        <v>0.8</v>
      </c>
      <c r="H36" s="11">
        <v>0.682</v>
      </c>
      <c r="I36" s="11">
        <v>0.36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</row>
    <row r="37" spans="1:37" ht="12.75">
      <c r="A37" s="1" t="s">
        <v>39</v>
      </c>
      <c r="B37" s="11">
        <v>167.515</v>
      </c>
      <c r="C37" s="11"/>
      <c r="D37" s="11">
        <v>145.818</v>
      </c>
      <c r="E37" s="11">
        <v>130.678</v>
      </c>
      <c r="F37" s="11">
        <v>4.032</v>
      </c>
      <c r="G37" s="11"/>
      <c r="H37" s="11">
        <v>3.634</v>
      </c>
      <c r="I37" s="11">
        <v>2.978</v>
      </c>
      <c r="J37" s="11">
        <v>47.432</v>
      </c>
      <c r="K37" s="11"/>
      <c r="L37" s="11">
        <v>43.732</v>
      </c>
      <c r="M37" s="11">
        <v>50.787</v>
      </c>
      <c r="N37" s="11">
        <v>121.382</v>
      </c>
      <c r="O37" s="11"/>
      <c r="P37" s="11">
        <v>127.171</v>
      </c>
      <c r="Q37" s="11">
        <v>110.884</v>
      </c>
      <c r="R37" s="11">
        <v>10.203</v>
      </c>
      <c r="S37" s="11"/>
      <c r="T37" s="11">
        <v>8.987</v>
      </c>
      <c r="U37" s="11">
        <v>10.977</v>
      </c>
      <c r="V37" s="11"/>
      <c r="W37" s="11"/>
      <c r="X37" s="11">
        <v>0.009</v>
      </c>
      <c r="Y37" s="11">
        <v>0.005</v>
      </c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</row>
    <row r="38" spans="1:37" ht="12.75">
      <c r="A38" s="1" t="s">
        <v>40</v>
      </c>
      <c r="B38" s="11">
        <v>36.632</v>
      </c>
      <c r="C38" s="11">
        <v>45.942</v>
      </c>
      <c r="D38" s="11">
        <v>44.021</v>
      </c>
      <c r="E38" s="11">
        <v>56.03</v>
      </c>
      <c r="F38" s="11">
        <v>22.858</v>
      </c>
      <c r="G38" s="11">
        <v>20.693</v>
      </c>
      <c r="H38" s="11">
        <v>13.698</v>
      </c>
      <c r="I38" s="11">
        <v>23.141</v>
      </c>
      <c r="J38" s="11">
        <v>37.156</v>
      </c>
      <c r="K38" s="11">
        <v>39.909</v>
      </c>
      <c r="L38" s="11">
        <v>32.89</v>
      </c>
      <c r="M38" s="11">
        <v>39.739</v>
      </c>
      <c r="N38" s="11">
        <v>71.659</v>
      </c>
      <c r="O38" s="11">
        <v>75.334</v>
      </c>
      <c r="P38" s="11">
        <v>50.023</v>
      </c>
      <c r="Q38" s="11">
        <v>85</v>
      </c>
      <c r="R38" s="11">
        <v>8.707</v>
      </c>
      <c r="S38" s="11">
        <v>8.718</v>
      </c>
      <c r="T38" s="11">
        <v>7.706</v>
      </c>
      <c r="U38" s="11">
        <v>8</v>
      </c>
      <c r="V38" s="11">
        <v>0</v>
      </c>
      <c r="W38" s="11">
        <v>0</v>
      </c>
      <c r="X38" s="11">
        <v>0</v>
      </c>
      <c r="Y38" s="11">
        <v>0</v>
      </c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</row>
    <row r="39" spans="1:37" ht="12.75">
      <c r="A39" s="1" t="s">
        <v>41</v>
      </c>
      <c r="B39" s="11"/>
      <c r="C39" s="11"/>
      <c r="D39" s="11">
        <v>0</v>
      </c>
      <c r="E39" s="11"/>
      <c r="F39" s="11"/>
      <c r="G39" s="11"/>
      <c r="H39" s="11">
        <v>0</v>
      </c>
      <c r="I39" s="11"/>
      <c r="J39" s="11"/>
      <c r="K39" s="11"/>
      <c r="L39" s="11">
        <v>0</v>
      </c>
      <c r="M39" s="11"/>
      <c r="N39" s="11"/>
      <c r="O39" s="11"/>
      <c r="P39" s="11">
        <v>0</v>
      </c>
      <c r="Q39" s="11"/>
      <c r="R39" s="11"/>
      <c r="S39" s="11"/>
      <c r="T39" s="11">
        <v>0</v>
      </c>
      <c r="U39" s="11"/>
      <c r="V39" s="11"/>
      <c r="W39" s="11"/>
      <c r="X39" s="11">
        <v>0</v>
      </c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</row>
    <row r="40" spans="1:37" ht="12.75">
      <c r="A40" s="1" t="s">
        <v>42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>
        <v>0</v>
      </c>
      <c r="W40" s="11">
        <v>0</v>
      </c>
      <c r="X40" s="11">
        <v>0</v>
      </c>
      <c r="Y40" s="11">
        <v>0</v>
      </c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</row>
    <row r="41" spans="1:37" ht="12.75">
      <c r="A41" s="1" t="s">
        <v>43</v>
      </c>
      <c r="B41" s="11"/>
      <c r="C41" s="11">
        <v>11003</v>
      </c>
      <c r="D41" s="11">
        <v>11350</v>
      </c>
      <c r="E41" s="11">
        <v>11820</v>
      </c>
      <c r="F41" s="11"/>
      <c r="G41" s="11">
        <v>602</v>
      </c>
      <c r="H41" s="11">
        <v>714</v>
      </c>
      <c r="I41" s="11">
        <v>570</v>
      </c>
      <c r="J41" s="11"/>
      <c r="K41" s="11">
        <v>2295</v>
      </c>
      <c r="L41" s="11">
        <v>1819</v>
      </c>
      <c r="M41" s="11">
        <v>2058</v>
      </c>
      <c r="N41" s="11"/>
      <c r="O41" s="11">
        <v>2680</v>
      </c>
      <c r="P41" s="11">
        <v>2889</v>
      </c>
      <c r="Q41" s="11">
        <v>3128</v>
      </c>
      <c r="R41" s="11"/>
      <c r="S41" s="11">
        <v>493</v>
      </c>
      <c r="T41" s="11">
        <v>544</v>
      </c>
      <c r="U41" s="11">
        <v>564</v>
      </c>
      <c r="V41" s="11"/>
      <c r="W41" s="11">
        <v>3614</v>
      </c>
      <c r="X41" s="11">
        <v>3475</v>
      </c>
      <c r="Y41" s="11">
        <v>3681</v>
      </c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</row>
    <row r="42" spans="1:37" ht="12.75">
      <c r="A42" s="1" t="s">
        <v>44</v>
      </c>
      <c r="B42" s="11">
        <v>199.284</v>
      </c>
      <c r="C42" s="11">
        <v>200</v>
      </c>
      <c r="D42" s="11">
        <v>205</v>
      </c>
      <c r="E42" s="11"/>
      <c r="F42" s="11">
        <v>6.3</v>
      </c>
      <c r="G42" s="11">
        <v>9.2</v>
      </c>
      <c r="H42" s="11">
        <v>9.5</v>
      </c>
      <c r="I42" s="11"/>
      <c r="J42" s="11">
        <v>96.592</v>
      </c>
      <c r="K42" s="11">
        <v>103.049</v>
      </c>
      <c r="L42" s="11">
        <v>105.6</v>
      </c>
      <c r="M42" s="11"/>
      <c r="N42" s="11">
        <v>54.6</v>
      </c>
      <c r="O42" s="11">
        <v>64</v>
      </c>
      <c r="P42" s="11">
        <v>71.3</v>
      </c>
      <c r="Q42" s="11"/>
      <c r="R42" s="11">
        <v>11.6</v>
      </c>
      <c r="S42" s="11">
        <v>13.1</v>
      </c>
      <c r="T42" s="11">
        <v>14.6</v>
      </c>
      <c r="U42" s="11"/>
      <c r="V42" s="11">
        <v>13.325</v>
      </c>
      <c r="W42" s="11">
        <v>15.01</v>
      </c>
      <c r="X42" s="11">
        <v>19</v>
      </c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</row>
    <row r="43" spans="1:37" ht="12.75">
      <c r="A43" s="1" t="s">
        <v>45</v>
      </c>
      <c r="B43" s="11">
        <v>60.3</v>
      </c>
      <c r="C43" s="11">
        <v>62.4</v>
      </c>
      <c r="D43" s="11">
        <v>13.7</v>
      </c>
      <c r="E43" s="11"/>
      <c r="F43" s="11">
        <v>0</v>
      </c>
      <c r="G43" s="11">
        <v>0</v>
      </c>
      <c r="H43" s="11">
        <v>0</v>
      </c>
      <c r="I43" s="11">
        <v>0</v>
      </c>
      <c r="J43" s="11">
        <v>13.3</v>
      </c>
      <c r="K43" s="11">
        <v>13.7</v>
      </c>
      <c r="L43" s="11">
        <v>8.6</v>
      </c>
      <c r="M43" s="11"/>
      <c r="N43" s="11">
        <v>12.5</v>
      </c>
      <c r="O43" s="11">
        <v>13.5</v>
      </c>
      <c r="P43" s="11">
        <v>8.1</v>
      </c>
      <c r="Q43" s="11"/>
      <c r="R43" s="11">
        <v>0</v>
      </c>
      <c r="S43" s="11">
        <v>0</v>
      </c>
      <c r="T43" s="11">
        <v>0</v>
      </c>
      <c r="U43" s="11">
        <v>0</v>
      </c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</row>
    <row r="44" spans="2:37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</row>
    <row r="45" spans="2:37" ht="12.7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</row>
    <row r="46" spans="2:37" ht="12.7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</row>
    <row r="47" spans="2:37" ht="12.7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</row>
    <row r="48" spans="2:37" ht="12.7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</row>
    <row r="49" spans="2:37" ht="12.7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</row>
    <row r="50" spans="2:37" ht="12.7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</row>
    <row r="51" spans="2:37" ht="12.7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</row>
    <row r="52" spans="2:37" ht="12.7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</row>
    <row r="53" spans="2:37" ht="12.7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</row>
    <row r="54" spans="2:37" ht="12.7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</row>
    <row r="55" spans="2:37" ht="12.7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</row>
    <row r="56" spans="2:37" ht="12.75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J56" s="11"/>
      <c r="AK56" s="11"/>
    </row>
  </sheetData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0"/>
  <sheetViews>
    <sheetView showGridLines="0" workbookViewId="0" topLeftCell="A1">
      <selection activeCell="B2" sqref="B2"/>
    </sheetView>
  </sheetViews>
  <sheetFormatPr defaultColWidth="9.140625" defaultRowHeight="12.75"/>
  <cols>
    <col min="1" max="5" width="9.140625" style="57" customWidth="1"/>
    <col min="6" max="6" width="10.28125" style="57" customWidth="1"/>
    <col min="7" max="9" width="9.140625" style="57" customWidth="1"/>
    <col min="10" max="10" width="15.00390625" style="57" customWidth="1"/>
    <col min="11" max="16384" width="9.140625" style="57" customWidth="1"/>
  </cols>
  <sheetData>
    <row r="2" ht="13.8">
      <c r="B2" s="252" t="s">
        <v>275</v>
      </c>
    </row>
    <row r="3" ht="12.75">
      <c r="B3" s="62" t="s">
        <v>273</v>
      </c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>
      <c r="H19" s="72"/>
    </row>
    <row r="20" ht="12"/>
    <row r="21" ht="12"/>
    <row r="22" ht="12"/>
    <row r="23" ht="12"/>
    <row r="24" ht="12"/>
    <row r="25" ht="12">
      <c r="B25" s="62"/>
    </row>
    <row r="26" ht="12"/>
    <row r="27" ht="12"/>
    <row r="28" ht="12"/>
    <row r="29" ht="12.75">
      <c r="B29" s="61" t="s">
        <v>171</v>
      </c>
    </row>
    <row r="50" ht="12.75">
      <c r="A50" s="57" t="s">
        <v>260</v>
      </c>
    </row>
    <row r="51" ht="12.75">
      <c r="A51" s="57" t="s">
        <v>253</v>
      </c>
    </row>
    <row r="57" ht="12.75">
      <c r="F57" s="58" t="s">
        <v>170</v>
      </c>
    </row>
    <row r="59" spans="6:7" ht="12.75">
      <c r="F59" s="58" t="s">
        <v>169</v>
      </c>
      <c r="G59" s="259">
        <v>42292.66767361111</v>
      </c>
    </row>
    <row r="60" spans="6:7" ht="12.75">
      <c r="F60" s="58" t="s">
        <v>168</v>
      </c>
      <c r="G60" s="259">
        <v>42304.46983140046</v>
      </c>
    </row>
    <row r="61" spans="6:7" ht="12.75">
      <c r="F61" s="58" t="s">
        <v>167</v>
      </c>
      <c r="G61" s="58" t="s">
        <v>166</v>
      </c>
    </row>
    <row r="63" spans="6:7" ht="12.75">
      <c r="F63" s="58" t="s">
        <v>162</v>
      </c>
      <c r="G63" s="58" t="s">
        <v>161</v>
      </c>
    </row>
    <row r="65" spans="6:10" ht="12.75">
      <c r="F65" s="59" t="s">
        <v>172</v>
      </c>
      <c r="G65" s="59" t="s">
        <v>155</v>
      </c>
      <c r="H65" s="59" t="s">
        <v>155</v>
      </c>
      <c r="I65" s="59" t="s">
        <v>218</v>
      </c>
      <c r="J65" s="59" t="s">
        <v>218</v>
      </c>
    </row>
    <row r="66" spans="6:10" ht="12.75">
      <c r="F66" s="59" t="s">
        <v>173</v>
      </c>
      <c r="G66" s="59" t="s">
        <v>252</v>
      </c>
      <c r="H66" s="59" t="s">
        <v>240</v>
      </c>
      <c r="I66" s="59" t="s">
        <v>252</v>
      </c>
      <c r="J66" s="59" t="s">
        <v>240</v>
      </c>
    </row>
    <row r="67" spans="6:11" ht="12.75">
      <c r="F67" s="59" t="s">
        <v>154</v>
      </c>
      <c r="G67" s="277">
        <f>SUM(G69:G96)</f>
        <v>1834.5</v>
      </c>
      <c r="H67" s="277">
        <f>SUM(H69:H96)</f>
        <v>23288.700000000004</v>
      </c>
      <c r="I67" s="277">
        <f>SUM(I69:I96)</f>
        <v>1671.1000000000001</v>
      </c>
      <c r="J67" s="277">
        <f>SUM(J69:J96)</f>
        <v>22554.699999999997</v>
      </c>
      <c r="K67" s="57">
        <f>+I67+J67</f>
        <v>24225.799999999996</v>
      </c>
    </row>
    <row r="69" spans="6:10" ht="12.75">
      <c r="F69" s="59" t="s">
        <v>153</v>
      </c>
      <c r="G69" s="277" t="s">
        <v>124</v>
      </c>
      <c r="H69" s="278">
        <v>0</v>
      </c>
      <c r="I69" s="277" t="s">
        <v>124</v>
      </c>
      <c r="J69" s="278">
        <v>0</v>
      </c>
    </row>
    <row r="70" spans="6:10" ht="12.75">
      <c r="F70" s="59" t="s">
        <v>152</v>
      </c>
      <c r="G70" s="60">
        <v>19.7</v>
      </c>
      <c r="H70" s="60">
        <v>305.9</v>
      </c>
      <c r="I70" s="60">
        <v>7.8</v>
      </c>
      <c r="J70" s="60">
        <v>124.9</v>
      </c>
    </row>
    <row r="71" spans="6:10" ht="12.75">
      <c r="F71" s="59" t="s">
        <v>151</v>
      </c>
      <c r="G71" s="278">
        <v>0</v>
      </c>
      <c r="H71" s="60">
        <v>74.7</v>
      </c>
      <c r="I71" s="278">
        <v>0</v>
      </c>
      <c r="J71" s="60">
        <v>63.5</v>
      </c>
    </row>
    <row r="72" spans="6:10" ht="12.75">
      <c r="F72" s="59" t="s">
        <v>150</v>
      </c>
      <c r="G72" s="277" t="s">
        <v>124</v>
      </c>
      <c r="H72" s="277" t="s">
        <v>124</v>
      </c>
      <c r="I72" s="277" t="s">
        <v>124</v>
      </c>
      <c r="J72" s="277" t="s">
        <v>124</v>
      </c>
    </row>
    <row r="73" spans="6:10" ht="12.75">
      <c r="F73" s="59" t="s">
        <v>149</v>
      </c>
      <c r="G73" s="277" t="s">
        <v>124</v>
      </c>
      <c r="H73" s="60">
        <v>1139.5</v>
      </c>
      <c r="I73" s="277" t="s">
        <v>124</v>
      </c>
      <c r="J73" s="60">
        <v>1244.8</v>
      </c>
    </row>
    <row r="74" spans="6:10" ht="12.75">
      <c r="F74" s="59" t="s">
        <v>148</v>
      </c>
      <c r="G74" s="277" t="s">
        <v>124</v>
      </c>
      <c r="H74" s="277" t="s">
        <v>124</v>
      </c>
      <c r="I74" s="277" t="s">
        <v>124</v>
      </c>
      <c r="J74" s="277" t="s">
        <v>124</v>
      </c>
    </row>
    <row r="75" spans="6:10" ht="12.75">
      <c r="F75" s="59" t="s">
        <v>147</v>
      </c>
      <c r="G75" s="277" t="s">
        <v>124</v>
      </c>
      <c r="H75" s="277" t="s">
        <v>124</v>
      </c>
      <c r="I75" s="278">
        <v>0</v>
      </c>
      <c r="J75" s="278">
        <v>0</v>
      </c>
    </row>
    <row r="76" spans="6:10" ht="12.75">
      <c r="F76" s="59" t="s">
        <v>146</v>
      </c>
      <c r="G76" s="60">
        <v>321.5</v>
      </c>
      <c r="H76" s="60">
        <v>539.1</v>
      </c>
      <c r="I76" s="60">
        <v>299.3</v>
      </c>
      <c r="J76" s="60">
        <v>588.5</v>
      </c>
    </row>
    <row r="77" spans="6:10" ht="12.75">
      <c r="F77" s="59" t="s">
        <v>145</v>
      </c>
      <c r="G77" s="60">
        <v>254.3</v>
      </c>
      <c r="H77" s="278">
        <v>7224</v>
      </c>
      <c r="I77" s="60">
        <v>241.8</v>
      </c>
      <c r="J77" s="60">
        <v>5978.5</v>
      </c>
    </row>
    <row r="78" spans="6:10" ht="12.75">
      <c r="F78" s="59" t="s">
        <v>144</v>
      </c>
      <c r="G78" s="60">
        <v>37.9</v>
      </c>
      <c r="H78" s="60">
        <v>4239.5</v>
      </c>
      <c r="I78" s="278">
        <v>48</v>
      </c>
      <c r="J78" s="60">
        <v>6124.6</v>
      </c>
    </row>
    <row r="79" spans="6:10" ht="12.75">
      <c r="F79" s="59" t="s">
        <v>143</v>
      </c>
      <c r="G79" s="277" t="s">
        <v>124</v>
      </c>
      <c r="H79" s="60">
        <v>182.2</v>
      </c>
      <c r="I79" s="60">
        <v>2.6</v>
      </c>
      <c r="J79" s="278">
        <v>132</v>
      </c>
    </row>
    <row r="80" spans="6:10" ht="12.75">
      <c r="F80" s="59" t="s">
        <v>142</v>
      </c>
      <c r="G80" s="60">
        <v>1108.3</v>
      </c>
      <c r="H80" s="278">
        <v>6902</v>
      </c>
      <c r="I80" s="60">
        <v>998.6</v>
      </c>
      <c r="J80" s="60">
        <v>5932.2</v>
      </c>
    </row>
    <row r="81" spans="6:10" ht="12.75">
      <c r="F81" s="59" t="s">
        <v>141</v>
      </c>
      <c r="G81" s="60">
        <v>3.8</v>
      </c>
      <c r="H81" s="60">
        <v>16.5</v>
      </c>
      <c r="I81" s="60">
        <v>2.3</v>
      </c>
      <c r="J81" s="278">
        <v>18</v>
      </c>
    </row>
    <row r="82" spans="6:10" ht="12.75">
      <c r="F82" s="59" t="s">
        <v>140</v>
      </c>
      <c r="G82" s="277" t="s">
        <v>124</v>
      </c>
      <c r="H82" s="277" t="s">
        <v>124</v>
      </c>
      <c r="I82" s="277" t="s">
        <v>124</v>
      </c>
      <c r="J82" s="278">
        <v>0</v>
      </c>
    </row>
    <row r="83" spans="6:10" ht="12.75">
      <c r="F83" s="59" t="s">
        <v>139</v>
      </c>
      <c r="G83" s="277" t="s">
        <v>124</v>
      </c>
      <c r="H83" s="277" t="s">
        <v>124</v>
      </c>
      <c r="I83" s="277" t="s">
        <v>124</v>
      </c>
      <c r="J83" s="277" t="s">
        <v>124</v>
      </c>
    </row>
    <row r="84" spans="6:10" ht="12.75">
      <c r="F84" s="59" t="s">
        <v>138</v>
      </c>
      <c r="G84" s="278">
        <v>0</v>
      </c>
      <c r="H84" s="60">
        <v>13.4</v>
      </c>
      <c r="I84" s="278">
        <v>0</v>
      </c>
      <c r="J84" s="60">
        <v>16.6</v>
      </c>
    </row>
    <row r="85" spans="6:10" ht="12.75">
      <c r="F85" s="59" t="s">
        <v>137</v>
      </c>
      <c r="G85" s="60">
        <v>13.8</v>
      </c>
      <c r="H85" s="278">
        <v>434</v>
      </c>
      <c r="I85" s="60">
        <v>17.5</v>
      </c>
      <c r="J85" s="60">
        <v>381.1</v>
      </c>
    </row>
    <row r="86" spans="6:10" ht="12.75">
      <c r="F86" s="59" t="s">
        <v>136</v>
      </c>
      <c r="G86" s="60">
        <v>1.9</v>
      </c>
      <c r="H86" s="60">
        <v>2.9</v>
      </c>
      <c r="I86" s="60">
        <v>2.4</v>
      </c>
      <c r="J86" s="60">
        <v>2.8</v>
      </c>
    </row>
    <row r="87" spans="6:10" ht="12.75">
      <c r="F87" s="59" t="s">
        <v>135</v>
      </c>
      <c r="G87" s="278">
        <v>0</v>
      </c>
      <c r="H87" s="278">
        <v>0</v>
      </c>
      <c r="I87" s="278">
        <v>0</v>
      </c>
      <c r="J87" s="278">
        <v>0</v>
      </c>
    </row>
    <row r="88" spans="1:10" ht="12.75">
      <c r="A88" s="255" t="s">
        <v>144</v>
      </c>
      <c r="B88" s="256">
        <v>6124.6</v>
      </c>
      <c r="F88" s="59" t="s">
        <v>134</v>
      </c>
      <c r="G88" s="278">
        <v>0</v>
      </c>
      <c r="H88" s="60">
        <v>318.9</v>
      </c>
      <c r="I88" s="278">
        <v>0</v>
      </c>
      <c r="J88" s="60">
        <v>266.5</v>
      </c>
    </row>
    <row r="89" spans="1:10" ht="12.75">
      <c r="A89" s="255" t="s">
        <v>145</v>
      </c>
      <c r="B89" s="256">
        <v>5978.5</v>
      </c>
      <c r="F89" s="59" t="s">
        <v>133</v>
      </c>
      <c r="G89" s="278">
        <v>0</v>
      </c>
      <c r="H89" s="278">
        <v>0</v>
      </c>
      <c r="I89" s="278">
        <v>0</v>
      </c>
      <c r="J89" s="278">
        <v>0</v>
      </c>
    </row>
    <row r="90" spans="1:10" ht="12.75">
      <c r="A90" s="255" t="s">
        <v>142</v>
      </c>
      <c r="B90" s="60">
        <v>5932.2</v>
      </c>
      <c r="F90" s="59" t="s">
        <v>132</v>
      </c>
      <c r="G90" s="60">
        <v>17.5</v>
      </c>
      <c r="H90" s="60">
        <v>810.3</v>
      </c>
      <c r="I90" s="60">
        <v>14.4</v>
      </c>
      <c r="J90" s="60">
        <v>804.4</v>
      </c>
    </row>
    <row r="91" spans="1:10" ht="12.75">
      <c r="A91" s="255" t="s">
        <v>149</v>
      </c>
      <c r="B91" s="256">
        <v>1244.8</v>
      </c>
      <c r="F91" s="59" t="s">
        <v>131</v>
      </c>
      <c r="G91" s="60">
        <v>55.4</v>
      </c>
      <c r="H91" s="60">
        <v>932.8</v>
      </c>
      <c r="I91" s="278">
        <v>36</v>
      </c>
      <c r="J91" s="60">
        <v>743.8</v>
      </c>
    </row>
    <row r="92" spans="1:10" ht="12.75">
      <c r="A92" s="58" t="s">
        <v>108</v>
      </c>
      <c r="B92" s="72">
        <f>J67-+(B88+B89+B90+B91)</f>
        <v>3274.5999999999985</v>
      </c>
      <c r="F92" s="59" t="s">
        <v>130</v>
      </c>
      <c r="G92" s="278">
        <v>0</v>
      </c>
      <c r="H92" s="60">
        <v>100.2</v>
      </c>
      <c r="I92" s="60">
        <v>0.1</v>
      </c>
      <c r="J92" s="60">
        <v>94.2</v>
      </c>
    </row>
    <row r="93" spans="2:10" ht="12.75">
      <c r="B93" s="57">
        <f>SUM(B88:B92)</f>
        <v>22554.699999999997</v>
      </c>
      <c r="F93" s="59" t="s">
        <v>129</v>
      </c>
      <c r="G93" s="60">
        <v>0.4</v>
      </c>
      <c r="H93" s="60">
        <v>52.8</v>
      </c>
      <c r="I93" s="60">
        <v>0.3</v>
      </c>
      <c r="J93" s="60">
        <v>38.2</v>
      </c>
    </row>
    <row r="94" spans="6:10" ht="12.75">
      <c r="F94" s="59" t="s">
        <v>128</v>
      </c>
      <c r="G94" s="277" t="s">
        <v>124</v>
      </c>
      <c r="H94" s="277" t="s">
        <v>124</v>
      </c>
      <c r="I94" s="277" t="s">
        <v>124</v>
      </c>
      <c r="J94" s="277" t="s">
        <v>124</v>
      </c>
    </row>
    <row r="95" spans="6:10" ht="12.75">
      <c r="F95" s="59" t="s">
        <v>127</v>
      </c>
      <c r="G95" s="277" t="s">
        <v>124</v>
      </c>
      <c r="H95" s="278">
        <v>0</v>
      </c>
      <c r="I95" s="277" t="s">
        <v>124</v>
      </c>
      <c r="J95" s="60">
        <v>0.1</v>
      </c>
    </row>
    <row r="96" spans="6:10" ht="12.75">
      <c r="F96" s="59" t="s">
        <v>126</v>
      </c>
      <c r="G96" s="277" t="s">
        <v>124</v>
      </c>
      <c r="H96" s="278">
        <v>0</v>
      </c>
      <c r="I96" s="277" t="s">
        <v>124</v>
      </c>
      <c r="J96" s="278">
        <v>0</v>
      </c>
    </row>
    <row r="98" spans="6:10" ht="12.75">
      <c r="F98" s="59" t="s">
        <v>222</v>
      </c>
      <c r="G98" s="277" t="s">
        <v>124</v>
      </c>
      <c r="H98" s="277" t="s">
        <v>124</v>
      </c>
      <c r="I98" s="277" t="s">
        <v>124</v>
      </c>
      <c r="J98" s="277" t="s">
        <v>124</v>
      </c>
    </row>
    <row r="99" spans="6:10" ht="12.75">
      <c r="F99" s="59" t="s">
        <v>223</v>
      </c>
      <c r="G99" s="277" t="s">
        <v>124</v>
      </c>
      <c r="H99" s="277" t="s">
        <v>124</v>
      </c>
      <c r="I99" s="277" t="s">
        <v>124</v>
      </c>
      <c r="J99" s="277" t="s">
        <v>124</v>
      </c>
    </row>
    <row r="100" spans="6:10" ht="12.75">
      <c r="F100" s="59" t="s">
        <v>220</v>
      </c>
      <c r="G100" s="277" t="s">
        <v>124</v>
      </c>
      <c r="H100" s="277" t="s">
        <v>124</v>
      </c>
      <c r="I100" s="277" t="s">
        <v>124</v>
      </c>
      <c r="J100" s="277" t="s">
        <v>124</v>
      </c>
    </row>
    <row r="101" spans="6:10" ht="12.75">
      <c r="F101" s="59" t="s">
        <v>195</v>
      </c>
      <c r="G101" s="277" t="s">
        <v>124</v>
      </c>
      <c r="H101" s="277" t="s">
        <v>124</v>
      </c>
      <c r="I101" s="277" t="s">
        <v>124</v>
      </c>
      <c r="J101" s="277" t="s">
        <v>124</v>
      </c>
    </row>
    <row r="102" spans="6:10" ht="12.75">
      <c r="F102" s="59" t="s">
        <v>196</v>
      </c>
      <c r="G102" s="277" t="s">
        <v>124</v>
      </c>
      <c r="H102" s="277" t="s">
        <v>124</v>
      </c>
      <c r="I102" s="277" t="s">
        <v>124</v>
      </c>
      <c r="J102" s="277" t="s">
        <v>124</v>
      </c>
    </row>
    <row r="103" spans="6:10" ht="12.75">
      <c r="F103" s="59" t="s">
        <v>224</v>
      </c>
      <c r="G103" s="60">
        <v>41.5</v>
      </c>
      <c r="H103" s="60">
        <v>248.1</v>
      </c>
      <c r="I103" s="277" t="s">
        <v>124</v>
      </c>
      <c r="J103" s="277" t="s">
        <v>124</v>
      </c>
    </row>
    <row r="104" spans="6:10" ht="12.75">
      <c r="F104" s="59" t="s">
        <v>225</v>
      </c>
      <c r="G104" s="277" t="s">
        <v>124</v>
      </c>
      <c r="H104" s="277" t="s">
        <v>124</v>
      </c>
      <c r="I104" s="277" t="s">
        <v>124</v>
      </c>
      <c r="J104" s="277" t="s">
        <v>124</v>
      </c>
    </row>
    <row r="105" spans="6:10" ht="12.75">
      <c r="F105" s="59" t="s">
        <v>226</v>
      </c>
      <c r="G105" s="277" t="s">
        <v>124</v>
      </c>
      <c r="H105" s="277" t="s">
        <v>124</v>
      </c>
      <c r="I105" s="277" t="s">
        <v>124</v>
      </c>
      <c r="J105" s="277" t="s">
        <v>124</v>
      </c>
    </row>
    <row r="106" spans="6:10" ht="12.75">
      <c r="F106" s="59" t="s">
        <v>197</v>
      </c>
      <c r="G106" s="278">
        <v>2133</v>
      </c>
      <c r="H106" s="278">
        <v>455</v>
      </c>
      <c r="I106" s="278">
        <v>2167</v>
      </c>
      <c r="J106" s="278">
        <v>445</v>
      </c>
    </row>
    <row r="107" spans="6:10" ht="12.75">
      <c r="F107" s="59" t="s">
        <v>212</v>
      </c>
      <c r="G107" s="278">
        <v>8</v>
      </c>
      <c r="H107" s="60">
        <v>23.8</v>
      </c>
      <c r="I107" s="60">
        <v>4.8</v>
      </c>
      <c r="J107" s="60">
        <v>21.4</v>
      </c>
    </row>
    <row r="108" spans="6:10" ht="12.75">
      <c r="F108" s="59" t="s">
        <v>221</v>
      </c>
      <c r="G108" s="60">
        <v>12.6</v>
      </c>
      <c r="H108" s="60">
        <v>6.2</v>
      </c>
      <c r="I108" s="277" t="s">
        <v>124</v>
      </c>
      <c r="J108" s="277" t="s">
        <v>124</v>
      </c>
    </row>
    <row r="109" ht="12.75">
      <c r="J109" s="176">
        <f>SUM(J69:J96)-J73-J77-J78-J80</f>
        <v>3274.5999999999976</v>
      </c>
    </row>
    <row r="110" ht="12.75">
      <c r="F110" s="58" t="s">
        <v>125</v>
      </c>
    </row>
    <row r="111" spans="6:7" ht="12.75">
      <c r="F111" s="58" t="s">
        <v>124</v>
      </c>
      <c r="G111" s="58" t="s">
        <v>123</v>
      </c>
    </row>
    <row r="130" ht="12.75">
      <c r="H130" s="163">
        <f>+J67/K67</f>
        <v>0.9310198218428287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L130"/>
  <sheetViews>
    <sheetView showGridLines="0" tabSelected="1" workbookViewId="0" topLeftCell="A4">
      <selection activeCell="L21" sqref="L21"/>
    </sheetView>
  </sheetViews>
  <sheetFormatPr defaultColWidth="9.140625" defaultRowHeight="12.75"/>
  <cols>
    <col min="1" max="11" width="9.140625" style="57" customWidth="1"/>
    <col min="12" max="12" width="11.421875" style="57" customWidth="1"/>
    <col min="13" max="16" width="21.140625" style="57" customWidth="1"/>
    <col min="17" max="16384" width="9.140625" style="57" customWidth="1"/>
  </cols>
  <sheetData>
    <row r="2" ht="13.8">
      <c r="B2" s="252" t="s">
        <v>276</v>
      </c>
    </row>
    <row r="3" ht="12.75">
      <c r="B3" s="62" t="s">
        <v>269</v>
      </c>
    </row>
    <row r="4" ht="12"/>
    <row r="28" ht="12"/>
    <row r="30" ht="12.75">
      <c r="B30" s="61" t="s">
        <v>171</v>
      </c>
    </row>
    <row r="50" ht="12.75">
      <c r="A50" s="57" t="s">
        <v>260</v>
      </c>
    </row>
    <row r="51" spans="1:12" ht="12.75">
      <c r="A51" s="57" t="s">
        <v>241</v>
      </c>
      <c r="L51" s="125"/>
    </row>
    <row r="52" ht="12.75">
      <c r="L52" s="125"/>
    </row>
    <row r="54" spans="1:11" ht="13.8">
      <c r="A54" s="58" t="s">
        <v>170</v>
      </c>
      <c r="I54" s="205"/>
      <c r="J54" s="204"/>
      <c r="K54" s="204"/>
    </row>
    <row r="55" spans="9:11" ht="13.2">
      <c r="I55"/>
      <c r="J55"/>
      <c r="K55"/>
    </row>
    <row r="56" spans="1:11" ht="13.8">
      <c r="A56" s="64" t="s">
        <v>169</v>
      </c>
      <c r="B56" s="65">
        <v>41963.63920138888</v>
      </c>
      <c r="I56" s="205"/>
      <c r="J56" s="206"/>
      <c r="K56" s="204"/>
    </row>
    <row r="57" spans="1:11" ht="13.8">
      <c r="A57" s="64" t="s">
        <v>168</v>
      </c>
      <c r="B57" s="65">
        <v>41977.575108125</v>
      </c>
      <c r="I57" s="205"/>
      <c r="J57" s="206"/>
      <c r="K57" s="204"/>
    </row>
    <row r="58" spans="1:11" ht="13.8">
      <c r="A58" s="58" t="s">
        <v>167</v>
      </c>
      <c r="B58" s="58" t="s">
        <v>166</v>
      </c>
      <c r="I58" s="205"/>
      <c r="J58" s="205"/>
      <c r="K58" s="204"/>
    </row>
    <row r="59" spans="9:11" ht="13.2">
      <c r="I59"/>
      <c r="J59"/>
      <c r="K59"/>
    </row>
    <row r="60" spans="1:2" ht="12.75">
      <c r="A60" s="58" t="s">
        <v>172</v>
      </c>
      <c r="B60" s="58">
        <v>2014</v>
      </c>
    </row>
    <row r="61" spans="1:2" ht="12.75">
      <c r="A61" s="58" t="s">
        <v>162</v>
      </c>
      <c r="B61" s="58" t="s">
        <v>161</v>
      </c>
    </row>
    <row r="62" ht="12.75">
      <c r="F62" s="72">
        <f>SUM(F64:F70)</f>
        <v>8103.4</v>
      </c>
    </row>
    <row r="63" spans="1:6" ht="12.75">
      <c r="A63" s="59" t="s">
        <v>173</v>
      </c>
      <c r="B63" s="59" t="s">
        <v>186</v>
      </c>
      <c r="E63" s="59" t="s">
        <v>173</v>
      </c>
      <c r="F63" s="59" t="s">
        <v>186</v>
      </c>
    </row>
    <row r="64" spans="1:9" ht="13.2">
      <c r="A64" s="222" t="s">
        <v>145</v>
      </c>
      <c r="B64" s="224">
        <v>4143</v>
      </c>
      <c r="C64" s="128">
        <f>B64*100/F$62</f>
        <v>51.12668756324506</v>
      </c>
      <c r="E64" s="222" t="s">
        <v>145</v>
      </c>
      <c r="F64" s="224">
        <v>4143</v>
      </c>
      <c r="H64" s="227"/>
      <c r="I64" s="218"/>
    </row>
    <row r="65" spans="1:9" ht="13.2">
      <c r="A65" s="222" t="s">
        <v>142</v>
      </c>
      <c r="B65" s="225">
        <v>1903.4</v>
      </c>
      <c r="C65" s="128">
        <f>B65*100/F$62</f>
        <v>23.488905891354246</v>
      </c>
      <c r="E65" s="222" t="s">
        <v>142</v>
      </c>
      <c r="F65" s="225">
        <v>1903.4</v>
      </c>
      <c r="H65"/>
      <c r="I65" s="226"/>
    </row>
    <row r="66" spans="1:9" ht="13.2">
      <c r="A66" s="222" t="s">
        <v>146</v>
      </c>
      <c r="B66" s="225">
        <v>1580.3</v>
      </c>
      <c r="C66" s="128">
        <f>B66*100/F$62</f>
        <v>19.50169064836982</v>
      </c>
      <c r="E66" s="222" t="s">
        <v>146</v>
      </c>
      <c r="F66" s="225">
        <v>1580.3</v>
      </c>
      <c r="H66"/>
      <c r="I66" s="218"/>
    </row>
    <row r="67" spans="1:9" ht="13.2">
      <c r="A67" s="222" t="s">
        <v>132</v>
      </c>
      <c r="B67" s="224">
        <v>438</v>
      </c>
      <c r="C67" s="128">
        <f>B67*100/F$62</f>
        <v>5.405138583804329</v>
      </c>
      <c r="E67" s="222" t="s">
        <v>132</v>
      </c>
      <c r="F67" s="224">
        <v>438</v>
      </c>
      <c r="H67"/>
      <c r="I67" s="218"/>
    </row>
    <row r="68" spans="1:9" ht="13.2">
      <c r="A68" s="222" t="s">
        <v>144</v>
      </c>
      <c r="B68" s="225">
        <v>19.4</v>
      </c>
      <c r="C68" s="128">
        <f>B68*100/F$62</f>
        <v>0.2394056815657625</v>
      </c>
      <c r="D68" s="72">
        <f>SUM(B64:B68)</f>
        <v>8084.099999999999</v>
      </c>
      <c r="E68" s="59" t="s">
        <v>108</v>
      </c>
      <c r="F68" s="60">
        <v>38.7</v>
      </c>
      <c r="H68"/>
      <c r="I68" s="218"/>
    </row>
    <row r="69" spans="1:9" ht="13.2">
      <c r="A69" s="222" t="s">
        <v>143</v>
      </c>
      <c r="B69" s="225">
        <v>8.8</v>
      </c>
      <c r="C69" s="128">
        <f>SUM(C64:C67)</f>
        <v>99.52242268677345</v>
      </c>
      <c r="D69" s="128">
        <f>D68/1000</f>
        <v>8.0841</v>
      </c>
      <c r="E69" s="59"/>
      <c r="F69" s="60"/>
      <c r="H69"/>
      <c r="I69" s="218"/>
    </row>
    <row r="70" spans="1:9" ht="13.2">
      <c r="A70" s="222" t="s">
        <v>141</v>
      </c>
      <c r="B70" s="225">
        <v>8.8</v>
      </c>
      <c r="E70" s="59"/>
      <c r="F70" s="60"/>
      <c r="H70"/>
      <c r="I70" s="218"/>
    </row>
    <row r="71" spans="1:9" ht="13.2">
      <c r="A71" s="222" t="s">
        <v>130</v>
      </c>
      <c r="B71" s="225">
        <v>0.8</v>
      </c>
      <c r="E71" s="59"/>
      <c r="F71" s="60"/>
      <c r="H71"/>
      <c r="I71" s="218"/>
    </row>
    <row r="72" spans="1:9" ht="13.2">
      <c r="A72" s="59" t="s">
        <v>119</v>
      </c>
      <c r="B72" s="228">
        <v>0.814</v>
      </c>
      <c r="E72" s="59"/>
      <c r="F72" s="60"/>
      <c r="H72"/>
      <c r="I72" s="218"/>
    </row>
    <row r="73" spans="1:9" ht="13.2">
      <c r="A73" s="59" t="s">
        <v>116</v>
      </c>
      <c r="B73" s="228">
        <v>0.133</v>
      </c>
      <c r="H73"/>
      <c r="I73" s="218"/>
    </row>
    <row r="78" spans="1:3" ht="13.8">
      <c r="A78" s="220" t="s">
        <v>170</v>
      </c>
      <c r="B78" s="219"/>
      <c r="C78" s="219"/>
    </row>
    <row r="80" spans="1:3" ht="13.8">
      <c r="A80" s="220" t="s">
        <v>169</v>
      </c>
      <c r="B80" s="221">
        <v>42292.66767361111</v>
      </c>
      <c r="C80" s="219"/>
    </row>
    <row r="81" spans="1:3" ht="13.8">
      <c r="A81" s="220" t="s">
        <v>168</v>
      </c>
      <c r="B81" s="221">
        <v>42311.33125173611</v>
      </c>
      <c r="C81" s="219"/>
    </row>
    <row r="82" spans="1:3" ht="13.8">
      <c r="A82" s="220" t="s">
        <v>167</v>
      </c>
      <c r="B82" s="220" t="s">
        <v>166</v>
      </c>
      <c r="C82" s="219"/>
    </row>
    <row r="84" spans="1:3" ht="13.8">
      <c r="A84" s="220" t="s">
        <v>163</v>
      </c>
      <c r="B84" s="220" t="s">
        <v>186</v>
      </c>
      <c r="C84" s="219"/>
    </row>
    <row r="85" spans="1:3" ht="13.8">
      <c r="A85" s="220" t="s">
        <v>162</v>
      </c>
      <c r="B85" s="220" t="s">
        <v>161</v>
      </c>
      <c r="C85" s="219"/>
    </row>
    <row r="87" spans="1:4" ht="13.2">
      <c r="A87" s="222" t="s">
        <v>160</v>
      </c>
      <c r="B87" s="222" t="s">
        <v>155</v>
      </c>
      <c r="C87" s="222" t="s">
        <v>218</v>
      </c>
      <c r="D87" s="57" t="s">
        <v>255</v>
      </c>
    </row>
    <row r="88" spans="1:4" ht="13.2">
      <c r="A88" s="222" t="s">
        <v>152</v>
      </c>
      <c r="B88" s="223" t="s">
        <v>124</v>
      </c>
      <c r="C88" s="223" t="s">
        <v>124</v>
      </c>
      <c r="D88" s="57">
        <v>3</v>
      </c>
    </row>
    <row r="89" spans="1:4" ht="13.2">
      <c r="A89" s="222" t="s">
        <v>151</v>
      </c>
      <c r="B89" s="223" t="s">
        <v>124</v>
      </c>
      <c r="C89" s="223" t="s">
        <v>124</v>
      </c>
      <c r="D89" s="57">
        <v>4</v>
      </c>
    </row>
    <row r="90" spans="1:4" ht="13.2">
      <c r="A90" s="222" t="s">
        <v>150</v>
      </c>
      <c r="B90" s="223" t="s">
        <v>124</v>
      </c>
      <c r="C90" s="223" t="s">
        <v>124</v>
      </c>
      <c r="D90" s="57">
        <v>5</v>
      </c>
    </row>
    <row r="91" spans="1:4" ht="13.2">
      <c r="A91" s="222" t="s">
        <v>149</v>
      </c>
      <c r="B91" s="223" t="s">
        <v>124</v>
      </c>
      <c r="C91" s="223" t="s">
        <v>124</v>
      </c>
      <c r="D91" s="57">
        <v>6</v>
      </c>
    </row>
    <row r="92" spans="1:4" ht="13.2">
      <c r="A92" s="222" t="s">
        <v>148</v>
      </c>
      <c r="B92" s="223" t="s">
        <v>124</v>
      </c>
      <c r="C92" s="223" t="s">
        <v>124</v>
      </c>
      <c r="D92" s="57">
        <v>7</v>
      </c>
    </row>
    <row r="93" spans="1:4" ht="13.2">
      <c r="A93" s="222" t="s">
        <v>140</v>
      </c>
      <c r="B93" s="223" t="s">
        <v>124</v>
      </c>
      <c r="C93" s="223" t="s">
        <v>124</v>
      </c>
      <c r="D93" s="57">
        <v>15</v>
      </c>
    </row>
    <row r="94" spans="1:4" ht="13.2">
      <c r="A94" s="222" t="s">
        <v>139</v>
      </c>
      <c r="B94" s="223" t="s">
        <v>124</v>
      </c>
      <c r="C94" s="223" t="s">
        <v>124</v>
      </c>
      <c r="D94" s="57">
        <v>16</v>
      </c>
    </row>
    <row r="95" spans="1:4" ht="13.2">
      <c r="A95" s="222" t="s">
        <v>138</v>
      </c>
      <c r="B95" s="223" t="s">
        <v>124</v>
      </c>
      <c r="C95" s="223" t="s">
        <v>124</v>
      </c>
      <c r="D95" s="57">
        <v>17</v>
      </c>
    </row>
    <row r="96" spans="1:4" ht="13.2">
      <c r="A96" s="222" t="s">
        <v>137</v>
      </c>
      <c r="B96" s="223" t="s">
        <v>124</v>
      </c>
      <c r="C96" s="223" t="s">
        <v>124</v>
      </c>
      <c r="D96" s="57">
        <v>18</v>
      </c>
    </row>
    <row r="97" spans="1:4" ht="13.2">
      <c r="A97" s="222" t="s">
        <v>136</v>
      </c>
      <c r="B97" s="223" t="s">
        <v>124</v>
      </c>
      <c r="C97" s="223" t="s">
        <v>124</v>
      </c>
      <c r="D97" s="57">
        <v>19</v>
      </c>
    </row>
    <row r="98" spans="1:4" ht="13.2">
      <c r="A98" s="222" t="s">
        <v>134</v>
      </c>
      <c r="B98" s="223" t="s">
        <v>124</v>
      </c>
      <c r="C98" s="223" t="s">
        <v>124</v>
      </c>
      <c r="D98" s="57">
        <v>21</v>
      </c>
    </row>
    <row r="99" spans="1:4" ht="13.2">
      <c r="A99" s="222" t="s">
        <v>133</v>
      </c>
      <c r="B99" s="223" t="s">
        <v>124</v>
      </c>
      <c r="C99" s="223" t="s">
        <v>124</v>
      </c>
      <c r="D99" s="57">
        <v>22</v>
      </c>
    </row>
    <row r="100" spans="1:4" ht="13.2">
      <c r="A100" s="222" t="s">
        <v>131</v>
      </c>
      <c r="B100" s="223" t="s">
        <v>124</v>
      </c>
      <c r="C100" s="223" t="s">
        <v>124</v>
      </c>
      <c r="D100" s="57">
        <v>24</v>
      </c>
    </row>
    <row r="101" spans="1:4" ht="13.2">
      <c r="A101" s="222" t="s">
        <v>128</v>
      </c>
      <c r="B101" s="223" t="s">
        <v>124</v>
      </c>
      <c r="C101" s="223" t="s">
        <v>124</v>
      </c>
      <c r="D101" s="57">
        <v>27</v>
      </c>
    </row>
    <row r="102" spans="1:4" ht="13.2">
      <c r="A102" s="222" t="s">
        <v>127</v>
      </c>
      <c r="B102" s="223" t="s">
        <v>124</v>
      </c>
      <c r="C102" s="223" t="s">
        <v>124</v>
      </c>
      <c r="D102" s="57">
        <v>28</v>
      </c>
    </row>
    <row r="103" spans="1:4" ht="13.2">
      <c r="A103" s="222" t="s">
        <v>126</v>
      </c>
      <c r="B103" s="223" t="s">
        <v>124</v>
      </c>
      <c r="C103" s="223" t="s">
        <v>124</v>
      </c>
      <c r="D103" s="57">
        <v>29</v>
      </c>
    </row>
    <row r="104" spans="1:4" ht="13.2">
      <c r="A104" s="222" t="s">
        <v>154</v>
      </c>
      <c r="B104" s="223" t="s">
        <v>124</v>
      </c>
      <c r="C104" s="224">
        <v>8102.5</v>
      </c>
      <c r="D104" s="57">
        <v>1</v>
      </c>
    </row>
    <row r="105" spans="1:4" ht="13.2">
      <c r="A105" s="222" t="s">
        <v>145</v>
      </c>
      <c r="B105" s="225">
        <v>8766.9</v>
      </c>
      <c r="C105" s="224">
        <v>4143</v>
      </c>
      <c r="D105" s="57">
        <v>10</v>
      </c>
    </row>
    <row r="106" spans="1:4" ht="13.2">
      <c r="A106" s="222" t="s">
        <v>142</v>
      </c>
      <c r="B106" s="225">
        <v>2852.7</v>
      </c>
      <c r="C106" s="225">
        <v>1903.4</v>
      </c>
      <c r="D106" s="57">
        <v>13</v>
      </c>
    </row>
    <row r="107" spans="1:4" ht="13.2">
      <c r="A107" s="222" t="s">
        <v>146</v>
      </c>
      <c r="B107" s="224">
        <v>638</v>
      </c>
      <c r="C107" s="225">
        <v>1580.3</v>
      </c>
      <c r="D107" s="57">
        <v>9</v>
      </c>
    </row>
    <row r="108" spans="1:4" ht="13.2">
      <c r="A108" s="222" t="s">
        <v>132</v>
      </c>
      <c r="B108" s="225">
        <v>634.2</v>
      </c>
      <c r="C108" s="224">
        <v>438</v>
      </c>
      <c r="D108" s="57">
        <v>23</v>
      </c>
    </row>
    <row r="109" spans="1:4" ht="13.2">
      <c r="A109" s="222" t="s">
        <v>144</v>
      </c>
      <c r="B109" s="225">
        <v>26.3</v>
      </c>
      <c r="C109" s="225">
        <v>19.4</v>
      </c>
      <c r="D109" s="57">
        <v>11</v>
      </c>
    </row>
    <row r="110" spans="1:4" ht="13.2">
      <c r="A110" s="222" t="s">
        <v>143</v>
      </c>
      <c r="B110" s="225">
        <v>34.2</v>
      </c>
      <c r="C110" s="225">
        <v>8.8</v>
      </c>
      <c r="D110" s="57">
        <v>12</v>
      </c>
    </row>
    <row r="111" spans="1:4" ht="13.2">
      <c r="A111" s="222" t="s">
        <v>141</v>
      </c>
      <c r="B111" s="225">
        <v>9.8</v>
      </c>
      <c r="C111" s="225">
        <v>8.8</v>
      </c>
      <c r="D111" s="57">
        <v>14</v>
      </c>
    </row>
    <row r="112" spans="1:4" ht="13.2">
      <c r="A112" s="222" t="s">
        <v>130</v>
      </c>
      <c r="B112" s="225">
        <v>1.5</v>
      </c>
      <c r="C112" s="225">
        <v>0.8</v>
      </c>
      <c r="D112" s="57">
        <v>25</v>
      </c>
    </row>
    <row r="113" spans="1:4" ht="13.2">
      <c r="A113" s="222" t="s">
        <v>153</v>
      </c>
      <c r="B113" s="223" t="s">
        <v>124</v>
      </c>
      <c r="C113" s="224">
        <v>0</v>
      </c>
      <c r="D113" s="57">
        <v>2</v>
      </c>
    </row>
    <row r="114" spans="1:4" ht="13.2">
      <c r="A114" s="222" t="s">
        <v>147</v>
      </c>
      <c r="B114" s="223" t="s">
        <v>124</v>
      </c>
      <c r="C114" s="224">
        <v>0</v>
      </c>
      <c r="D114" s="57">
        <v>8</v>
      </c>
    </row>
    <row r="115" spans="1:4" ht="13.2">
      <c r="A115" s="222" t="s">
        <v>135</v>
      </c>
      <c r="B115" s="224">
        <v>0</v>
      </c>
      <c r="C115" s="224">
        <v>0</v>
      </c>
      <c r="D115" s="57">
        <v>20</v>
      </c>
    </row>
    <row r="116" spans="1:4" ht="13.2">
      <c r="A116" s="222" t="s">
        <v>129</v>
      </c>
      <c r="B116" s="223" t="s">
        <v>124</v>
      </c>
      <c r="C116" s="224">
        <v>0</v>
      </c>
      <c r="D116" s="57">
        <v>26</v>
      </c>
    </row>
    <row r="118" spans="1:4" ht="13.2">
      <c r="A118" s="222" t="s">
        <v>222</v>
      </c>
      <c r="B118" s="223" t="s">
        <v>124</v>
      </c>
      <c r="C118" s="223" t="s">
        <v>124</v>
      </c>
      <c r="D118" s="57">
        <v>30</v>
      </c>
    </row>
    <row r="119" spans="1:4" ht="13.2">
      <c r="A119" s="222" t="s">
        <v>223</v>
      </c>
      <c r="B119" s="223" t="s">
        <v>124</v>
      </c>
      <c r="C119" s="223" t="s">
        <v>124</v>
      </c>
      <c r="D119" s="57">
        <v>31</v>
      </c>
    </row>
    <row r="120" spans="1:4" ht="13.2">
      <c r="A120" s="222" t="s">
        <v>220</v>
      </c>
      <c r="B120" s="223" t="s">
        <v>124</v>
      </c>
      <c r="C120" s="223" t="s">
        <v>124</v>
      </c>
      <c r="D120" s="57">
        <v>32</v>
      </c>
    </row>
    <row r="121" spans="1:4" ht="13.2">
      <c r="A121" s="222" t="s">
        <v>195</v>
      </c>
      <c r="B121" s="223" t="s">
        <v>124</v>
      </c>
      <c r="C121" s="223" t="s">
        <v>124</v>
      </c>
      <c r="D121" s="57">
        <v>33</v>
      </c>
    </row>
    <row r="122" spans="1:4" ht="13.2">
      <c r="A122" s="222" t="s">
        <v>196</v>
      </c>
      <c r="B122" s="223" t="s">
        <v>124</v>
      </c>
      <c r="C122" s="223" t="s">
        <v>124</v>
      </c>
      <c r="D122" s="57">
        <v>34</v>
      </c>
    </row>
    <row r="123" spans="1:4" ht="13.2">
      <c r="A123" s="222" t="s">
        <v>224</v>
      </c>
      <c r="B123" s="225">
        <v>0.2</v>
      </c>
      <c r="C123" s="223" t="s">
        <v>124</v>
      </c>
      <c r="D123" s="57">
        <v>35</v>
      </c>
    </row>
    <row r="124" spans="1:4" ht="13.2">
      <c r="A124" s="222" t="s">
        <v>225</v>
      </c>
      <c r="B124" s="223" t="s">
        <v>124</v>
      </c>
      <c r="C124" s="223" t="s">
        <v>124</v>
      </c>
      <c r="D124" s="57">
        <v>36</v>
      </c>
    </row>
    <row r="125" spans="1:4" ht="13.2">
      <c r="A125" s="222" t="s">
        <v>226</v>
      </c>
      <c r="B125" s="223" t="s">
        <v>124</v>
      </c>
      <c r="C125" s="223" t="s">
        <v>124</v>
      </c>
      <c r="D125" s="57">
        <v>37</v>
      </c>
    </row>
    <row r="126" spans="1:4" ht="13.2">
      <c r="A126" s="222" t="s">
        <v>197</v>
      </c>
      <c r="B126" s="224">
        <v>1286</v>
      </c>
      <c r="C126" s="224">
        <v>1330</v>
      </c>
      <c r="D126" s="57">
        <v>38</v>
      </c>
    </row>
    <row r="127" spans="1:4" ht="13.2">
      <c r="A127" s="222" t="s">
        <v>212</v>
      </c>
      <c r="B127" s="223" t="s">
        <v>124</v>
      </c>
      <c r="C127" s="223" t="s">
        <v>124</v>
      </c>
      <c r="D127" s="57">
        <v>39</v>
      </c>
    </row>
    <row r="128" spans="1:4" ht="13.2">
      <c r="A128" s="222" t="s">
        <v>221</v>
      </c>
      <c r="B128" s="223" t="s">
        <v>124</v>
      </c>
      <c r="C128" s="223" t="s">
        <v>124</v>
      </c>
      <c r="D128" s="57">
        <v>40</v>
      </c>
    </row>
    <row r="129" spans="1:3" ht="13.8">
      <c r="A129" s="220" t="s">
        <v>125</v>
      </c>
      <c r="B129" s="219"/>
      <c r="C129" s="219"/>
    </row>
    <row r="130" spans="1:3" ht="13.8">
      <c r="A130" s="220" t="s">
        <v>124</v>
      </c>
      <c r="B130" s="220" t="s">
        <v>123</v>
      </c>
      <c r="C130" s="219"/>
    </row>
  </sheetData>
  <autoFilter ref="A87:D87">
    <sortState ref="A88:D130">
      <sortCondition descending="1" sortBy="value" ref="C88:C130"/>
    </sortState>
  </autoFilter>
  <printOptions/>
  <pageMargins left="0.75" right="0.75" top="1" bottom="1" header="0.5" footer="0.5"/>
  <pageSetup fitToHeight="0" fitToWidth="0" horizontalDpi="300" verticalDpi="300" orientation="portrait" pageOrder="overThenDown" paperSize="9" scale="10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showGridLines="0" workbookViewId="0" topLeftCell="A1">
      <selection activeCell="B3" sqref="B3"/>
    </sheetView>
  </sheetViews>
  <sheetFormatPr defaultColWidth="9.140625" defaultRowHeight="12.75"/>
  <cols>
    <col min="1" max="16384" width="9.140625" style="93" customWidth="1"/>
  </cols>
  <sheetData>
    <row r="1" ht="12.75">
      <c r="A1" s="94" t="s">
        <v>187</v>
      </c>
    </row>
    <row r="3" ht="12.75">
      <c r="A3" s="94" t="s">
        <v>169</v>
      </c>
    </row>
    <row r="4" ht="12.75">
      <c r="A4" s="94" t="s">
        <v>168</v>
      </c>
    </row>
    <row r="5" ht="12.75">
      <c r="A5" s="94" t="s">
        <v>167</v>
      </c>
    </row>
    <row r="7" ht="12.75">
      <c r="A7" s="94" t="s">
        <v>188</v>
      </c>
    </row>
    <row r="8" spans="1:13" ht="12.75">
      <c r="A8" s="94" t="s">
        <v>189</v>
      </c>
      <c r="K8" s="293" t="s">
        <v>190</v>
      </c>
      <c r="L8" s="293"/>
      <c r="M8" s="293"/>
    </row>
    <row r="9" spans="2:13" ht="12.75">
      <c r="B9" s="294" t="s">
        <v>191</v>
      </c>
      <c r="C9" s="294"/>
      <c r="D9" s="294"/>
      <c r="E9" s="294" t="s">
        <v>192</v>
      </c>
      <c r="F9" s="294"/>
      <c r="G9" s="294"/>
      <c r="H9" s="294" t="s">
        <v>193</v>
      </c>
      <c r="I9" s="294"/>
      <c r="J9" s="294"/>
      <c r="K9" s="293"/>
      <c r="L9" s="293"/>
      <c r="M9" s="293"/>
    </row>
    <row r="10" spans="1:13" ht="12.75">
      <c r="A10" s="96" t="s">
        <v>160</v>
      </c>
      <c r="B10" s="96" t="s">
        <v>157</v>
      </c>
      <c r="C10" s="96" t="s">
        <v>156</v>
      </c>
      <c r="D10" s="96" t="s">
        <v>155</v>
      </c>
      <c r="E10" s="96" t="s">
        <v>157</v>
      </c>
      <c r="F10" s="96" t="s">
        <v>156</v>
      </c>
      <c r="G10" s="96" t="s">
        <v>155</v>
      </c>
      <c r="H10" s="96" t="s">
        <v>157</v>
      </c>
      <c r="I10" s="96" t="s">
        <v>156</v>
      </c>
      <c r="J10" s="96" t="s">
        <v>155</v>
      </c>
      <c r="K10" s="93">
        <v>2011</v>
      </c>
      <c r="L10" s="93">
        <v>2012</v>
      </c>
      <c r="M10" s="93">
        <v>2013</v>
      </c>
    </row>
    <row r="11" spans="1:13" ht="12.75">
      <c r="A11" s="96" t="s">
        <v>194</v>
      </c>
      <c r="B11" s="97">
        <f>SUM(B12:B39)</f>
        <v>1669.33</v>
      </c>
      <c r="C11" s="97">
        <f aca="true" t="shared" si="0" ref="C11:D11">SUM(C12:C39)</f>
        <v>1632.7700000000004</v>
      </c>
      <c r="D11" s="97">
        <f t="shared" si="0"/>
        <v>1631.9800000000002</v>
      </c>
      <c r="E11" s="97">
        <v>1316.88</v>
      </c>
      <c r="F11" s="97">
        <f>SUM(F12:F39)</f>
        <v>1249.8500000000001</v>
      </c>
      <c r="G11" s="97">
        <f>SUM(G12:G39)</f>
        <v>1226.3499999999997</v>
      </c>
      <c r="H11" s="97">
        <v>197.29</v>
      </c>
      <c r="I11" s="98">
        <f>SUM(I12:I39)</f>
        <v>196.05</v>
      </c>
      <c r="J11" s="97">
        <v>198.99</v>
      </c>
      <c r="K11" s="95">
        <f>SUM(B11,E11,H11)</f>
        <v>3183.5</v>
      </c>
      <c r="L11" s="99">
        <f>SUM(C11,F11,I11)</f>
        <v>3078.670000000001</v>
      </c>
      <c r="M11" s="99">
        <f>SUM(D11,G11,J11)</f>
        <v>3057.3199999999997</v>
      </c>
    </row>
    <row r="12" spans="1:13" ht="12.75">
      <c r="A12" s="96" t="s">
        <v>153</v>
      </c>
      <c r="B12" s="97">
        <v>0.03</v>
      </c>
      <c r="C12" s="97">
        <v>0.03</v>
      </c>
      <c r="D12" s="100" t="s">
        <v>124</v>
      </c>
      <c r="E12" s="97">
        <v>9.04</v>
      </c>
      <c r="F12" s="97">
        <v>9.5</v>
      </c>
      <c r="G12" s="97">
        <v>9.23</v>
      </c>
      <c r="H12" s="100" t="s">
        <v>124</v>
      </c>
      <c r="I12" s="98">
        <v>0</v>
      </c>
      <c r="J12" s="98">
        <v>0</v>
      </c>
      <c r="K12" s="95">
        <f>SUM(B12,E12,H12)</f>
        <v>9.069999999999999</v>
      </c>
      <c r="L12" s="99">
        <f aca="true" t="shared" si="1" ref="L12:M42">SUM(C12,F12,I12)</f>
        <v>9.53</v>
      </c>
      <c r="M12" s="99">
        <f t="shared" si="1"/>
        <v>9.23</v>
      </c>
    </row>
    <row r="13" spans="1:13" ht="12.75">
      <c r="A13" s="96" t="s">
        <v>152</v>
      </c>
      <c r="B13" s="97">
        <v>23.44</v>
      </c>
      <c r="C13" s="97">
        <v>25.24</v>
      </c>
      <c r="D13" s="97">
        <v>25.07</v>
      </c>
      <c r="E13" s="97">
        <v>4.94</v>
      </c>
      <c r="F13" s="97">
        <v>7.13</v>
      </c>
      <c r="G13" s="97">
        <v>7.24</v>
      </c>
      <c r="H13" s="97">
        <v>2.29</v>
      </c>
      <c r="I13" s="97">
        <v>2.37</v>
      </c>
      <c r="J13" s="97">
        <v>2.62</v>
      </c>
      <c r="K13" s="99">
        <f>SUM(B13,E13,H13)</f>
        <v>30.67</v>
      </c>
      <c r="L13" s="99">
        <f t="shared" si="1"/>
        <v>34.739999999999995</v>
      </c>
      <c r="M13" s="99">
        <f t="shared" si="1"/>
        <v>34.93</v>
      </c>
    </row>
    <row r="14" spans="1:13" ht="12.75">
      <c r="A14" s="96" t="s">
        <v>151</v>
      </c>
      <c r="B14" s="97">
        <v>0</v>
      </c>
      <c r="C14" s="97">
        <v>0</v>
      </c>
      <c r="D14" s="97">
        <v>0</v>
      </c>
      <c r="E14" s="97">
        <v>0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9">
        <f>SUM(B14,E14,H14)</f>
        <v>0</v>
      </c>
      <c r="L14" s="99">
        <f t="shared" si="1"/>
        <v>0</v>
      </c>
      <c r="M14" s="99">
        <f t="shared" si="1"/>
        <v>0</v>
      </c>
    </row>
    <row r="15" spans="1:13" ht="12.75">
      <c r="A15" s="96" t="s">
        <v>150</v>
      </c>
      <c r="B15" s="97">
        <v>0</v>
      </c>
      <c r="C15" s="97">
        <v>0</v>
      </c>
      <c r="D15" s="97">
        <v>0</v>
      </c>
      <c r="E15" s="97">
        <v>0</v>
      </c>
      <c r="F15" s="97">
        <v>0</v>
      </c>
      <c r="G15" s="97">
        <v>0</v>
      </c>
      <c r="H15" s="97">
        <v>0</v>
      </c>
      <c r="I15" s="97">
        <v>0</v>
      </c>
      <c r="J15" s="97">
        <v>0</v>
      </c>
      <c r="K15" s="99">
        <f aca="true" t="shared" si="2" ref="K15:K39">SUM(B15,E15,H15)</f>
        <v>0</v>
      </c>
      <c r="L15" s="99">
        <f t="shared" si="1"/>
        <v>0</v>
      </c>
      <c r="M15" s="99">
        <f t="shared" si="1"/>
        <v>0</v>
      </c>
    </row>
    <row r="16" spans="1:13" ht="12.75">
      <c r="A16" s="96" t="s">
        <v>149</v>
      </c>
      <c r="B16" s="100" t="s">
        <v>124</v>
      </c>
      <c r="C16" s="100" t="s">
        <v>124</v>
      </c>
      <c r="D16" s="97">
        <v>0</v>
      </c>
      <c r="E16" s="100" t="s">
        <v>124</v>
      </c>
      <c r="F16" s="97">
        <v>12.63</v>
      </c>
      <c r="G16" s="97">
        <v>13.16</v>
      </c>
      <c r="H16" s="100" t="s">
        <v>124</v>
      </c>
      <c r="I16" s="100" t="s">
        <v>124</v>
      </c>
      <c r="J16" s="97">
        <v>0</v>
      </c>
      <c r="K16" s="99" t="s">
        <v>124</v>
      </c>
      <c r="L16" s="99">
        <f t="shared" si="1"/>
        <v>12.63</v>
      </c>
      <c r="M16" s="99">
        <f t="shared" si="1"/>
        <v>13.16</v>
      </c>
    </row>
    <row r="17" spans="1:13" ht="12.75">
      <c r="A17" s="96" t="s">
        <v>148</v>
      </c>
      <c r="B17" s="97">
        <v>0</v>
      </c>
      <c r="C17" s="98">
        <v>0</v>
      </c>
      <c r="D17" s="98">
        <v>0</v>
      </c>
      <c r="E17" s="97">
        <v>0</v>
      </c>
      <c r="F17" s="98">
        <v>0</v>
      </c>
      <c r="G17" s="98">
        <v>0</v>
      </c>
      <c r="H17" s="97">
        <v>0</v>
      </c>
      <c r="I17" s="98">
        <v>0</v>
      </c>
      <c r="J17" s="98">
        <v>0</v>
      </c>
      <c r="K17" s="99">
        <f t="shared" si="2"/>
        <v>0</v>
      </c>
      <c r="L17" s="99">
        <f t="shared" si="1"/>
        <v>0</v>
      </c>
      <c r="M17" s="99">
        <f t="shared" si="1"/>
        <v>0</v>
      </c>
    </row>
    <row r="18" spans="1:13" ht="12.75">
      <c r="A18" s="96" t="s">
        <v>147</v>
      </c>
      <c r="B18" s="100" t="s">
        <v>124</v>
      </c>
      <c r="C18" s="98">
        <v>0</v>
      </c>
      <c r="D18" s="98">
        <v>0</v>
      </c>
      <c r="E18" s="100" t="s">
        <v>124</v>
      </c>
      <c r="F18" s="98">
        <v>0</v>
      </c>
      <c r="G18" s="98">
        <v>0</v>
      </c>
      <c r="H18" s="100" t="s">
        <v>124</v>
      </c>
      <c r="I18" s="98">
        <v>0</v>
      </c>
      <c r="J18" s="98">
        <v>0</v>
      </c>
      <c r="K18" s="99" t="s">
        <v>124</v>
      </c>
      <c r="L18" s="99">
        <f t="shared" si="1"/>
        <v>0</v>
      </c>
      <c r="M18" s="99">
        <f t="shared" si="1"/>
        <v>0</v>
      </c>
    </row>
    <row r="19" spans="1:13" ht="12.75">
      <c r="A19" s="96" t="s">
        <v>146</v>
      </c>
      <c r="B19" s="97">
        <v>518.6</v>
      </c>
      <c r="C19" s="97">
        <v>496.3</v>
      </c>
      <c r="D19" s="97">
        <v>519.5</v>
      </c>
      <c r="E19" s="97">
        <v>132.6</v>
      </c>
      <c r="F19" s="97">
        <v>114.5</v>
      </c>
      <c r="G19" s="97">
        <v>123</v>
      </c>
      <c r="H19" s="100" t="s">
        <v>124</v>
      </c>
      <c r="I19" s="98">
        <v>0</v>
      </c>
      <c r="J19" s="100" t="s">
        <v>124</v>
      </c>
      <c r="K19" s="99">
        <f t="shared" si="2"/>
        <v>651.2</v>
      </c>
      <c r="L19" s="99">
        <f t="shared" si="1"/>
        <v>610.8</v>
      </c>
      <c r="M19" s="99">
        <f t="shared" si="1"/>
        <v>642.5</v>
      </c>
    </row>
    <row r="20" spans="1:13" ht="12.75">
      <c r="A20" s="96" t="s">
        <v>145</v>
      </c>
      <c r="B20" s="97">
        <v>368.7</v>
      </c>
      <c r="C20" s="97">
        <v>363.56</v>
      </c>
      <c r="D20" s="97">
        <v>368.4</v>
      </c>
      <c r="E20" s="97">
        <v>315.5</v>
      </c>
      <c r="F20" s="97">
        <v>302.42</v>
      </c>
      <c r="G20" s="97">
        <v>295</v>
      </c>
      <c r="H20" s="97">
        <v>0.1</v>
      </c>
      <c r="I20" s="97">
        <v>0.11</v>
      </c>
      <c r="J20" s="97">
        <v>0.2</v>
      </c>
      <c r="K20" s="99">
        <f t="shared" si="2"/>
        <v>684.3000000000001</v>
      </c>
      <c r="L20" s="99">
        <f t="shared" si="1"/>
        <v>666.09</v>
      </c>
      <c r="M20" s="99">
        <f t="shared" si="1"/>
        <v>663.6</v>
      </c>
    </row>
    <row r="21" spans="1:13" ht="12.75">
      <c r="A21" s="96" t="s">
        <v>144</v>
      </c>
      <c r="B21" s="97">
        <v>272.12</v>
      </c>
      <c r="C21" s="97">
        <v>269.69</v>
      </c>
      <c r="D21" s="97">
        <v>262.95</v>
      </c>
      <c r="E21" s="97">
        <v>547.02</v>
      </c>
      <c r="F21" s="97">
        <v>506.82</v>
      </c>
      <c r="G21" s="97">
        <v>468.13</v>
      </c>
      <c r="H21" s="97">
        <v>0</v>
      </c>
      <c r="I21" s="97">
        <v>0</v>
      </c>
      <c r="J21" s="97">
        <v>0</v>
      </c>
      <c r="K21" s="99">
        <f t="shared" si="2"/>
        <v>819.14</v>
      </c>
      <c r="L21" s="99">
        <f t="shared" si="1"/>
        <v>776.51</v>
      </c>
      <c r="M21" s="99">
        <f t="shared" si="1"/>
        <v>731.0799999999999</v>
      </c>
    </row>
    <row r="22" spans="1:13" ht="12.75">
      <c r="A22" s="96" t="s">
        <v>143</v>
      </c>
      <c r="B22" s="97">
        <v>2.79</v>
      </c>
      <c r="C22" s="97">
        <v>2.93</v>
      </c>
      <c r="D22" s="97">
        <v>2.72</v>
      </c>
      <c r="E22" s="97">
        <v>4.32</v>
      </c>
      <c r="F22" s="97">
        <v>4.34</v>
      </c>
      <c r="G22" s="97">
        <v>3.61</v>
      </c>
      <c r="H22" s="98">
        <v>0</v>
      </c>
      <c r="I22" s="98">
        <v>0</v>
      </c>
      <c r="J22" s="98">
        <v>0</v>
      </c>
      <c r="K22" s="99">
        <f t="shared" si="2"/>
        <v>7.11</v>
      </c>
      <c r="L22" s="99">
        <f t="shared" si="1"/>
        <v>7.27</v>
      </c>
      <c r="M22" s="99">
        <f t="shared" si="1"/>
        <v>6.33</v>
      </c>
    </row>
    <row r="23" spans="1:13" ht="12.75">
      <c r="A23" s="96" t="s">
        <v>142</v>
      </c>
      <c r="B23" s="97">
        <v>419.49</v>
      </c>
      <c r="C23" s="97">
        <v>406.18</v>
      </c>
      <c r="D23" s="97">
        <v>383.84</v>
      </c>
      <c r="E23" s="97">
        <v>23.75</v>
      </c>
      <c r="F23" s="97">
        <v>27.94</v>
      </c>
      <c r="G23" s="97">
        <v>27.49</v>
      </c>
      <c r="H23" s="97">
        <v>192.54</v>
      </c>
      <c r="I23" s="97">
        <v>192.46</v>
      </c>
      <c r="J23" s="97">
        <v>194.89</v>
      </c>
      <c r="K23" s="99">
        <f t="shared" si="2"/>
        <v>635.78</v>
      </c>
      <c r="L23" s="99">
        <f t="shared" si="1"/>
        <v>626.58</v>
      </c>
      <c r="M23" s="99">
        <f t="shared" si="1"/>
        <v>606.22</v>
      </c>
    </row>
    <row r="24" spans="1:13" ht="12.75">
      <c r="A24" s="96" t="s">
        <v>141</v>
      </c>
      <c r="B24" s="97">
        <v>18.58</v>
      </c>
      <c r="C24" s="97">
        <v>18.15</v>
      </c>
      <c r="D24" s="97">
        <v>16.41</v>
      </c>
      <c r="E24" s="97">
        <v>21.81</v>
      </c>
      <c r="F24" s="97">
        <v>20.12</v>
      </c>
      <c r="G24" s="97">
        <v>18.26</v>
      </c>
      <c r="H24" s="98">
        <v>0</v>
      </c>
      <c r="I24" s="98">
        <v>0</v>
      </c>
      <c r="J24" s="98">
        <v>0</v>
      </c>
      <c r="K24" s="99">
        <f t="shared" si="2"/>
        <v>40.39</v>
      </c>
      <c r="L24" s="99">
        <f t="shared" si="1"/>
        <v>38.269999999999996</v>
      </c>
      <c r="M24" s="99">
        <f t="shared" si="1"/>
        <v>34.67</v>
      </c>
    </row>
    <row r="25" spans="1:13" ht="12.75">
      <c r="A25" s="96" t="s">
        <v>140</v>
      </c>
      <c r="B25" s="98">
        <v>0</v>
      </c>
      <c r="C25" s="98">
        <v>0</v>
      </c>
      <c r="D25" s="98">
        <v>0</v>
      </c>
      <c r="E25" s="98">
        <v>0</v>
      </c>
      <c r="F25" s="97">
        <v>0</v>
      </c>
      <c r="G25" s="97">
        <v>0</v>
      </c>
      <c r="H25" s="98">
        <v>0</v>
      </c>
      <c r="I25" s="98">
        <v>0</v>
      </c>
      <c r="J25" s="98">
        <v>0</v>
      </c>
      <c r="K25" s="99">
        <f t="shared" si="2"/>
        <v>0</v>
      </c>
      <c r="L25" s="99">
        <f t="shared" si="1"/>
        <v>0</v>
      </c>
      <c r="M25" s="99">
        <f t="shared" si="1"/>
        <v>0</v>
      </c>
    </row>
    <row r="26" spans="1:13" ht="12.75">
      <c r="A26" s="96" t="s">
        <v>139</v>
      </c>
      <c r="B26" s="98">
        <v>0</v>
      </c>
      <c r="C26" s="98">
        <v>0</v>
      </c>
      <c r="D26" s="98">
        <v>0</v>
      </c>
      <c r="E26" s="98">
        <v>0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9">
        <f t="shared" si="2"/>
        <v>0</v>
      </c>
      <c r="L26" s="99">
        <f t="shared" si="1"/>
        <v>0</v>
      </c>
      <c r="M26" s="99">
        <f t="shared" si="1"/>
        <v>0</v>
      </c>
    </row>
    <row r="27" spans="1:13" ht="12.75">
      <c r="A27" s="96" t="s">
        <v>138</v>
      </c>
      <c r="B27" s="100" t="s">
        <v>124</v>
      </c>
      <c r="C27" s="100" t="s">
        <v>124</v>
      </c>
      <c r="D27" s="100" t="s">
        <v>124</v>
      </c>
      <c r="E27" s="100" t="s">
        <v>124</v>
      </c>
      <c r="F27" s="100" t="s">
        <v>124</v>
      </c>
      <c r="G27" s="100" t="s">
        <v>124</v>
      </c>
      <c r="H27" s="100" t="s">
        <v>124</v>
      </c>
      <c r="I27" s="100" t="s">
        <v>124</v>
      </c>
      <c r="J27" s="97">
        <v>0</v>
      </c>
      <c r="K27" s="99" t="s">
        <v>124</v>
      </c>
      <c r="L27" s="99" t="s">
        <v>124</v>
      </c>
      <c r="M27" s="99">
        <f t="shared" si="1"/>
        <v>0</v>
      </c>
    </row>
    <row r="28" spans="1:13" ht="12.75">
      <c r="A28" s="96" t="s">
        <v>137</v>
      </c>
      <c r="B28" s="97">
        <v>0.68</v>
      </c>
      <c r="C28" s="97">
        <v>0.69</v>
      </c>
      <c r="D28" s="97">
        <v>0.38</v>
      </c>
      <c r="E28" s="97">
        <v>0.27</v>
      </c>
      <c r="F28" s="97">
        <v>0.24</v>
      </c>
      <c r="G28" s="97">
        <v>0.26</v>
      </c>
      <c r="H28" s="98">
        <v>0</v>
      </c>
      <c r="I28" s="98">
        <v>0</v>
      </c>
      <c r="J28" s="98">
        <v>0</v>
      </c>
      <c r="K28" s="99">
        <f t="shared" si="2"/>
        <v>0.9500000000000001</v>
      </c>
      <c r="L28" s="99">
        <f t="shared" si="1"/>
        <v>0.9299999999999999</v>
      </c>
      <c r="M28" s="99">
        <f t="shared" si="1"/>
        <v>0.64</v>
      </c>
    </row>
    <row r="29" spans="1:13" ht="12.75">
      <c r="A29" s="96" t="s">
        <v>136</v>
      </c>
      <c r="B29" s="98">
        <v>0</v>
      </c>
      <c r="C29" s="100" t="s">
        <v>124</v>
      </c>
      <c r="D29" s="97">
        <v>0</v>
      </c>
      <c r="E29" s="100" t="s">
        <v>124</v>
      </c>
      <c r="F29" s="100" t="s">
        <v>124</v>
      </c>
      <c r="G29" s="97">
        <v>0</v>
      </c>
      <c r="H29" s="98">
        <v>0</v>
      </c>
      <c r="I29" s="100" t="s">
        <v>124</v>
      </c>
      <c r="J29" s="97">
        <v>0</v>
      </c>
      <c r="K29" s="99">
        <f t="shared" si="2"/>
        <v>0</v>
      </c>
      <c r="L29" s="99">
        <f t="shared" si="1"/>
        <v>0</v>
      </c>
      <c r="M29" s="99">
        <f t="shared" si="1"/>
        <v>0</v>
      </c>
    </row>
    <row r="30" spans="1:13" ht="12.75">
      <c r="A30" s="96" t="s">
        <v>135</v>
      </c>
      <c r="B30" s="98">
        <v>0</v>
      </c>
      <c r="C30" s="98">
        <v>0</v>
      </c>
      <c r="D30" s="98">
        <v>0</v>
      </c>
      <c r="E30" s="97">
        <v>190.2</v>
      </c>
      <c r="F30" s="97">
        <v>212.73</v>
      </c>
      <c r="G30" s="97">
        <v>227.35</v>
      </c>
      <c r="H30" s="98">
        <v>0</v>
      </c>
      <c r="I30" s="98">
        <v>0</v>
      </c>
      <c r="J30" s="98">
        <v>0</v>
      </c>
      <c r="K30" s="99">
        <f t="shared" si="2"/>
        <v>190.2</v>
      </c>
      <c r="L30" s="99">
        <f t="shared" si="1"/>
        <v>212.73</v>
      </c>
      <c r="M30" s="99">
        <f t="shared" si="1"/>
        <v>227.35</v>
      </c>
    </row>
    <row r="31" spans="1:13" ht="12.75">
      <c r="A31" s="96" t="s">
        <v>134</v>
      </c>
      <c r="B31" s="97">
        <v>3.9</v>
      </c>
      <c r="C31" s="97">
        <v>4.73</v>
      </c>
      <c r="D31" s="97">
        <v>4.6</v>
      </c>
      <c r="E31" s="97">
        <v>11.79</v>
      </c>
      <c r="F31" s="97">
        <v>12.57</v>
      </c>
      <c r="G31" s="97">
        <v>11.8</v>
      </c>
      <c r="H31" s="97">
        <v>0</v>
      </c>
      <c r="I31" s="97">
        <v>0</v>
      </c>
      <c r="J31" s="97">
        <v>0</v>
      </c>
      <c r="K31" s="99">
        <f t="shared" si="2"/>
        <v>15.69</v>
      </c>
      <c r="L31" s="99">
        <f t="shared" si="1"/>
        <v>17.3</v>
      </c>
      <c r="M31" s="99">
        <f t="shared" si="1"/>
        <v>16.4</v>
      </c>
    </row>
    <row r="32" spans="1:13" ht="12.75">
      <c r="A32" s="96" t="s">
        <v>133</v>
      </c>
      <c r="B32" s="97">
        <v>0.14</v>
      </c>
      <c r="C32" s="97">
        <v>0.14</v>
      </c>
      <c r="D32" s="97">
        <v>0.13</v>
      </c>
      <c r="E32" s="97">
        <v>1.3</v>
      </c>
      <c r="F32" s="97">
        <v>1.49</v>
      </c>
      <c r="G32" s="97">
        <v>1.61</v>
      </c>
      <c r="H32" s="97">
        <v>0</v>
      </c>
      <c r="I32" s="97">
        <v>0</v>
      </c>
      <c r="J32" s="97">
        <v>0</v>
      </c>
      <c r="K32" s="99">
        <f t="shared" si="2"/>
        <v>1.44</v>
      </c>
      <c r="L32" s="99">
        <f t="shared" si="1"/>
        <v>1.63</v>
      </c>
      <c r="M32" s="99">
        <f t="shared" si="1"/>
        <v>1.7400000000000002</v>
      </c>
    </row>
    <row r="33" spans="1:13" ht="12.75">
      <c r="A33" s="96" t="s">
        <v>132</v>
      </c>
      <c r="B33" s="97">
        <v>21.67</v>
      </c>
      <c r="C33" s="97">
        <v>24.29</v>
      </c>
      <c r="D33" s="97">
        <v>24.22</v>
      </c>
      <c r="E33" s="97">
        <v>13.46</v>
      </c>
      <c r="F33" s="97">
        <v>12.74</v>
      </c>
      <c r="G33" s="97">
        <v>13.09</v>
      </c>
      <c r="H33" s="97">
        <v>0</v>
      </c>
      <c r="I33" s="97">
        <v>0</v>
      </c>
      <c r="J33" s="97">
        <v>0</v>
      </c>
      <c r="K33" s="99">
        <f t="shared" si="2"/>
        <v>35.13</v>
      </c>
      <c r="L33" s="99">
        <f t="shared" si="1"/>
        <v>37.03</v>
      </c>
      <c r="M33" s="99">
        <f t="shared" si="1"/>
        <v>37.31</v>
      </c>
    </row>
    <row r="34" spans="1:13" ht="12.75">
      <c r="A34" s="96" t="s">
        <v>131</v>
      </c>
      <c r="B34" s="97">
        <v>14.35</v>
      </c>
      <c r="C34" s="97">
        <v>15.76</v>
      </c>
      <c r="D34" s="97">
        <v>18.12</v>
      </c>
      <c r="E34" s="97">
        <v>3.37</v>
      </c>
      <c r="F34" s="97">
        <v>4.68</v>
      </c>
      <c r="G34" s="97">
        <v>7.12</v>
      </c>
      <c r="H34" s="97">
        <v>0.96</v>
      </c>
      <c r="I34" s="97">
        <v>1.11</v>
      </c>
      <c r="J34" s="97">
        <v>1.28</v>
      </c>
      <c r="K34" s="99">
        <f t="shared" si="2"/>
        <v>18.68</v>
      </c>
      <c r="L34" s="99">
        <f t="shared" si="1"/>
        <v>21.549999999999997</v>
      </c>
      <c r="M34" s="99">
        <f t="shared" si="1"/>
        <v>26.520000000000003</v>
      </c>
    </row>
    <row r="35" spans="1:13" ht="12.75">
      <c r="A35" s="96" t="s">
        <v>130</v>
      </c>
      <c r="B35" s="98">
        <v>0</v>
      </c>
      <c r="C35" s="97">
        <v>0</v>
      </c>
      <c r="D35" s="98">
        <v>0</v>
      </c>
      <c r="E35" s="98">
        <v>0</v>
      </c>
      <c r="F35" s="97">
        <v>0</v>
      </c>
      <c r="G35" s="98">
        <v>0</v>
      </c>
      <c r="H35" s="98">
        <v>0</v>
      </c>
      <c r="I35" s="97">
        <v>0</v>
      </c>
      <c r="J35" s="98">
        <v>0</v>
      </c>
      <c r="K35" s="99">
        <f t="shared" si="2"/>
        <v>0</v>
      </c>
      <c r="L35" s="99">
        <f t="shared" si="1"/>
        <v>0</v>
      </c>
      <c r="M35" s="99">
        <f t="shared" si="1"/>
        <v>0</v>
      </c>
    </row>
    <row r="36" spans="1:13" ht="12.75">
      <c r="A36" s="96" t="s">
        <v>129</v>
      </c>
      <c r="B36" s="97">
        <v>4.84</v>
      </c>
      <c r="C36" s="97">
        <v>5.08</v>
      </c>
      <c r="D36" s="97">
        <v>5.64</v>
      </c>
      <c r="E36" s="100" t="s">
        <v>124</v>
      </c>
      <c r="F36" s="98">
        <v>0</v>
      </c>
      <c r="G36" s="100" t="s">
        <v>124</v>
      </c>
      <c r="H36" s="98">
        <v>0</v>
      </c>
      <c r="I36" s="98">
        <v>0</v>
      </c>
      <c r="J36" s="100" t="s">
        <v>124</v>
      </c>
      <c r="K36" s="99">
        <f t="shared" si="2"/>
        <v>4.84</v>
      </c>
      <c r="L36" s="99">
        <f t="shared" si="1"/>
        <v>5.08</v>
      </c>
      <c r="M36" s="99">
        <f t="shared" si="1"/>
        <v>5.64</v>
      </c>
    </row>
    <row r="37" spans="1:13" ht="12.75">
      <c r="A37" s="96" t="s">
        <v>128</v>
      </c>
      <c r="B37" s="97">
        <v>0</v>
      </c>
      <c r="C37" s="98">
        <v>0</v>
      </c>
      <c r="D37" s="97">
        <v>0</v>
      </c>
      <c r="E37" s="97">
        <v>0</v>
      </c>
      <c r="F37" s="98">
        <v>0</v>
      </c>
      <c r="G37" s="97">
        <v>0</v>
      </c>
      <c r="H37" s="97">
        <v>0</v>
      </c>
      <c r="I37" s="98">
        <v>0</v>
      </c>
      <c r="J37" s="97">
        <v>0</v>
      </c>
      <c r="K37" s="99">
        <f t="shared" si="2"/>
        <v>0</v>
      </c>
      <c r="L37" s="99">
        <f t="shared" si="1"/>
        <v>0</v>
      </c>
      <c r="M37" s="99">
        <f t="shared" si="1"/>
        <v>0</v>
      </c>
    </row>
    <row r="38" spans="1:13" ht="12.75">
      <c r="A38" s="96" t="s">
        <v>127</v>
      </c>
      <c r="B38" s="97">
        <v>0</v>
      </c>
      <c r="C38" s="97">
        <v>0</v>
      </c>
      <c r="D38" s="97">
        <v>0</v>
      </c>
      <c r="E38" s="97">
        <v>0</v>
      </c>
      <c r="F38" s="97">
        <v>0</v>
      </c>
      <c r="G38" s="97">
        <v>0</v>
      </c>
      <c r="H38" s="97">
        <v>0</v>
      </c>
      <c r="I38" s="97">
        <v>0</v>
      </c>
      <c r="J38" s="97">
        <v>0</v>
      </c>
      <c r="K38" s="99">
        <f t="shared" si="2"/>
        <v>0</v>
      </c>
      <c r="L38" s="99">
        <f t="shared" si="1"/>
        <v>0</v>
      </c>
      <c r="M38" s="99">
        <f t="shared" si="1"/>
        <v>0</v>
      </c>
    </row>
    <row r="39" spans="1:13" ht="12.75">
      <c r="A39" s="96" t="s">
        <v>126</v>
      </c>
      <c r="B39" s="97">
        <v>0</v>
      </c>
      <c r="C39" s="97">
        <v>0</v>
      </c>
      <c r="D39" s="97">
        <v>0</v>
      </c>
      <c r="E39" s="97">
        <v>0</v>
      </c>
      <c r="F39" s="97">
        <v>0</v>
      </c>
      <c r="G39" s="97">
        <v>0</v>
      </c>
      <c r="H39" s="97">
        <v>0</v>
      </c>
      <c r="I39" s="97">
        <v>0</v>
      </c>
      <c r="J39" s="97">
        <v>0</v>
      </c>
      <c r="K39" s="99">
        <f t="shared" si="2"/>
        <v>0</v>
      </c>
      <c r="L39" s="99">
        <f t="shared" si="1"/>
        <v>0</v>
      </c>
      <c r="M39" s="99">
        <f t="shared" si="1"/>
        <v>0</v>
      </c>
    </row>
    <row r="40" spans="1:13" ht="12.75">
      <c r="A40" s="96" t="s">
        <v>195</v>
      </c>
      <c r="B40" s="100" t="s">
        <v>124</v>
      </c>
      <c r="C40" s="98">
        <v>0</v>
      </c>
      <c r="D40" s="100" t="s">
        <v>124</v>
      </c>
      <c r="E40" s="100" t="s">
        <v>124</v>
      </c>
      <c r="F40" s="98">
        <v>0</v>
      </c>
      <c r="G40" s="100" t="s">
        <v>124</v>
      </c>
      <c r="H40" s="100" t="s">
        <v>124</v>
      </c>
      <c r="I40" s="98">
        <v>0</v>
      </c>
      <c r="J40" s="100" t="s">
        <v>124</v>
      </c>
      <c r="K40" s="99" t="s">
        <v>124</v>
      </c>
      <c r="L40" s="99">
        <f t="shared" si="1"/>
        <v>0</v>
      </c>
      <c r="M40" s="99" t="s">
        <v>124</v>
      </c>
    </row>
    <row r="41" spans="1:13" ht="12.75">
      <c r="A41" s="96" t="s">
        <v>196</v>
      </c>
      <c r="B41" s="100" t="s">
        <v>124</v>
      </c>
      <c r="C41" s="100" t="s">
        <v>124</v>
      </c>
      <c r="D41" s="100" t="s">
        <v>124</v>
      </c>
      <c r="E41" s="100" t="s">
        <v>124</v>
      </c>
      <c r="F41" s="100" t="s">
        <v>124</v>
      </c>
      <c r="G41" s="97">
        <v>0.3</v>
      </c>
      <c r="H41" s="100" t="s">
        <v>124</v>
      </c>
      <c r="I41" s="100" t="s">
        <v>124</v>
      </c>
      <c r="J41" s="98">
        <v>0</v>
      </c>
      <c r="K41" s="99" t="s">
        <v>124</v>
      </c>
      <c r="L41" s="99" t="s">
        <v>124</v>
      </c>
      <c r="M41" s="99">
        <f t="shared" si="1"/>
        <v>0.3</v>
      </c>
    </row>
    <row r="42" spans="1:13" ht="12.75">
      <c r="A42" s="96" t="s">
        <v>197</v>
      </c>
      <c r="B42" s="100" t="s">
        <v>124</v>
      </c>
      <c r="C42" s="97">
        <v>25.6</v>
      </c>
      <c r="D42" s="97">
        <v>32</v>
      </c>
      <c r="E42" s="100" t="s">
        <v>124</v>
      </c>
      <c r="F42" s="97">
        <v>46.4</v>
      </c>
      <c r="G42" s="97">
        <v>50.6</v>
      </c>
      <c r="H42" s="100" t="s">
        <v>124</v>
      </c>
      <c r="I42" s="97">
        <v>1.2</v>
      </c>
      <c r="J42" s="97">
        <v>1.6</v>
      </c>
      <c r="K42" s="99" t="s">
        <v>124</v>
      </c>
      <c r="L42" s="99">
        <f t="shared" si="1"/>
        <v>73.2</v>
      </c>
      <c r="M42" s="99">
        <f t="shared" si="1"/>
        <v>84.19999999999999</v>
      </c>
    </row>
    <row r="44" ht="12.75">
      <c r="A44" s="94" t="s">
        <v>125</v>
      </c>
    </row>
    <row r="45" ht="12.75">
      <c r="A45" s="94" t="s">
        <v>124</v>
      </c>
    </row>
  </sheetData>
  <mergeCells count="4">
    <mergeCell ref="K8:M9"/>
    <mergeCell ref="B9:D9"/>
    <mergeCell ref="E9:G9"/>
    <mergeCell ref="H9:J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1"/>
  <sheetViews>
    <sheetView showGridLines="0" workbookViewId="0" topLeftCell="A1">
      <selection activeCell="Q54" sqref="Q54"/>
    </sheetView>
  </sheetViews>
  <sheetFormatPr defaultColWidth="9.140625" defaultRowHeight="12.75"/>
  <cols>
    <col min="1" max="1" width="9.140625" style="101" customWidth="1"/>
    <col min="2" max="2" width="13.8515625" style="101" customWidth="1"/>
    <col min="3" max="10" width="10.8515625" style="101" customWidth="1"/>
    <col min="11" max="14" width="9.140625" style="101" customWidth="1"/>
    <col min="15" max="15" width="13.421875" style="101" customWidth="1"/>
    <col min="16" max="16" width="11.28125" style="101" bestFit="1" customWidth="1"/>
    <col min="17" max="17" width="15.57421875" style="101" bestFit="1" customWidth="1"/>
    <col min="18" max="18" width="16.140625" style="101" bestFit="1" customWidth="1"/>
    <col min="19" max="19" width="14.421875" style="101" customWidth="1"/>
    <col min="20" max="20" width="32.140625" style="101" bestFit="1" customWidth="1"/>
    <col min="21" max="16384" width="9.140625" style="101" customWidth="1"/>
  </cols>
  <sheetData>
    <row r="1" spans="1:5" ht="12">
      <c r="A1" s="160"/>
      <c r="C1" s="102"/>
      <c r="D1" s="102"/>
      <c r="E1" s="102"/>
    </row>
    <row r="3" ht="12">
      <c r="B3" s="103" t="s">
        <v>205</v>
      </c>
    </row>
    <row r="4" spans="2:8" ht="12">
      <c r="B4" s="104" t="s">
        <v>198</v>
      </c>
      <c r="C4" s="160"/>
      <c r="E4" s="102"/>
      <c r="F4" s="102"/>
      <c r="G4" s="102"/>
      <c r="H4" s="102"/>
    </row>
    <row r="5" spans="3:10" ht="12">
      <c r="C5" s="105"/>
      <c r="D5" s="106"/>
      <c r="E5" s="106"/>
      <c r="F5" s="106"/>
      <c r="G5" s="106"/>
      <c r="H5" s="106"/>
      <c r="I5" s="106"/>
      <c r="J5" s="106"/>
    </row>
    <row r="6" spans="2:13" ht="12.75">
      <c r="B6" s="305"/>
      <c r="C6" s="307" t="s">
        <v>103</v>
      </c>
      <c r="D6" s="309" t="s">
        <v>183</v>
      </c>
      <c r="E6" s="295" t="s">
        <v>199</v>
      </c>
      <c r="F6" s="295" t="s">
        <v>184</v>
      </c>
      <c r="G6" s="295" t="s">
        <v>200</v>
      </c>
      <c r="H6" s="295" t="s">
        <v>201</v>
      </c>
      <c r="I6" s="295" t="s">
        <v>202</v>
      </c>
      <c r="J6" s="297" t="s">
        <v>203</v>
      </c>
      <c r="M6" s="101" t="s">
        <v>206</v>
      </c>
    </row>
    <row r="7" spans="2:13" ht="15" customHeight="1">
      <c r="B7" s="306"/>
      <c r="C7" s="308"/>
      <c r="D7" s="310"/>
      <c r="E7" s="296"/>
      <c r="F7" s="296"/>
      <c r="G7" s="296"/>
      <c r="H7" s="296"/>
      <c r="I7" s="296"/>
      <c r="J7" s="298"/>
      <c r="M7" s="101" t="s">
        <v>207</v>
      </c>
    </row>
    <row r="8" spans="2:12" ht="12">
      <c r="B8" s="121" t="s">
        <v>102</v>
      </c>
      <c r="C8" s="107">
        <v>1289691</v>
      </c>
      <c r="D8" s="107">
        <v>449628.69</v>
      </c>
      <c r="E8" s="120">
        <v>104611</v>
      </c>
      <c r="F8" s="120">
        <v>199122</v>
      </c>
      <c r="G8" s="120">
        <v>67594</v>
      </c>
      <c r="H8" s="120">
        <v>267255</v>
      </c>
      <c r="I8" s="120">
        <v>54866</v>
      </c>
      <c r="J8" s="120">
        <v>146614</v>
      </c>
      <c r="K8" s="118"/>
      <c r="L8" s="118"/>
    </row>
    <row r="9" spans="2:20" ht="12">
      <c r="B9" s="122" t="s">
        <v>153</v>
      </c>
      <c r="C9" s="139">
        <v>14716</v>
      </c>
      <c r="D9" s="129">
        <v>6398.2</v>
      </c>
      <c r="E9" s="130">
        <v>8317.59</v>
      </c>
      <c r="F9" s="130" t="s">
        <v>124</v>
      </c>
      <c r="G9" s="130" t="s">
        <v>124</v>
      </c>
      <c r="H9" s="130">
        <v>0</v>
      </c>
      <c r="I9" s="130">
        <v>0</v>
      </c>
      <c r="J9" s="130">
        <v>0</v>
      </c>
      <c r="K9" s="118"/>
      <c r="L9" s="118"/>
      <c r="M9" s="301" t="s">
        <v>208</v>
      </c>
      <c r="N9" s="302"/>
      <c r="O9" s="302"/>
      <c r="P9" s="302"/>
      <c r="Q9" s="302"/>
      <c r="R9" s="137"/>
      <c r="S9" s="136"/>
      <c r="T9" s="113"/>
    </row>
    <row r="10" spans="2:19" ht="12">
      <c r="B10" s="123" t="s">
        <v>152</v>
      </c>
      <c r="C10" s="140">
        <v>13074</v>
      </c>
      <c r="D10" s="131">
        <v>5239.1</v>
      </c>
      <c r="E10" s="132">
        <v>540.03</v>
      </c>
      <c r="F10" s="132">
        <v>4352</v>
      </c>
      <c r="G10" s="132">
        <v>2943</v>
      </c>
      <c r="H10" s="132">
        <v>0</v>
      </c>
      <c r="I10" s="132">
        <v>0</v>
      </c>
      <c r="J10" s="132">
        <v>0</v>
      </c>
      <c r="K10" s="118"/>
      <c r="L10" s="118"/>
      <c r="M10" s="302"/>
      <c r="N10" s="302"/>
      <c r="O10" s="302"/>
      <c r="P10" s="302"/>
      <c r="Q10" s="302"/>
      <c r="R10" s="138"/>
      <c r="S10" s="136"/>
    </row>
    <row r="11" spans="2:19" ht="12">
      <c r="B11" s="123" t="s">
        <v>151</v>
      </c>
      <c r="C11" s="140">
        <v>13911</v>
      </c>
      <c r="D11" s="131">
        <v>10487.01</v>
      </c>
      <c r="E11" s="132">
        <v>1025.96</v>
      </c>
      <c r="F11" s="132">
        <v>761</v>
      </c>
      <c r="G11" s="132">
        <v>1637</v>
      </c>
      <c r="H11" s="132">
        <v>0</v>
      </c>
      <c r="I11" s="132">
        <v>0</v>
      </c>
      <c r="J11" s="132">
        <v>0</v>
      </c>
      <c r="K11" s="118"/>
      <c r="L11" s="118"/>
      <c r="M11" s="302"/>
      <c r="N11" s="302"/>
      <c r="O11" s="302"/>
      <c r="P11" s="302"/>
      <c r="Q11" s="302"/>
      <c r="R11" s="137"/>
      <c r="S11" s="136"/>
    </row>
    <row r="12" spans="2:19" ht="12">
      <c r="B12" s="123" t="s">
        <v>150</v>
      </c>
      <c r="C12" s="140">
        <v>1710</v>
      </c>
      <c r="D12" s="131">
        <v>1347.53</v>
      </c>
      <c r="E12" s="132">
        <v>362.67</v>
      </c>
      <c r="F12" s="132">
        <v>0</v>
      </c>
      <c r="G12" s="132">
        <v>0</v>
      </c>
      <c r="H12" s="132">
        <v>0</v>
      </c>
      <c r="I12" s="132">
        <v>0</v>
      </c>
      <c r="J12" s="132">
        <v>0</v>
      </c>
      <c r="K12" s="118"/>
      <c r="L12" s="118"/>
      <c r="M12" s="302"/>
      <c r="N12" s="302"/>
      <c r="O12" s="302"/>
      <c r="P12" s="302"/>
      <c r="Q12" s="302"/>
      <c r="R12" s="137"/>
      <c r="S12" s="136"/>
    </row>
    <row r="13" spans="2:19" ht="12">
      <c r="B13" s="123" t="s">
        <v>211</v>
      </c>
      <c r="C13" s="140">
        <v>33671</v>
      </c>
      <c r="D13" s="131">
        <v>31738.05</v>
      </c>
      <c r="E13" s="132">
        <v>1932.71</v>
      </c>
      <c r="F13" s="132">
        <v>0</v>
      </c>
      <c r="G13" s="132">
        <v>0</v>
      </c>
      <c r="H13" s="132">
        <v>0</v>
      </c>
      <c r="I13" s="132">
        <v>0</v>
      </c>
      <c r="J13" s="132">
        <v>0</v>
      </c>
      <c r="K13" s="118"/>
      <c r="L13" s="118"/>
      <c r="M13" s="302"/>
      <c r="N13" s="302"/>
      <c r="O13" s="302"/>
      <c r="P13" s="302"/>
      <c r="Q13" s="302"/>
      <c r="R13" s="137"/>
      <c r="S13" s="136"/>
    </row>
    <row r="14" spans="2:19" ht="12">
      <c r="B14" s="123" t="s">
        <v>148</v>
      </c>
      <c r="C14" s="140">
        <v>600</v>
      </c>
      <c r="D14" s="131">
        <v>600</v>
      </c>
      <c r="E14" s="132">
        <v>0</v>
      </c>
      <c r="F14" s="132">
        <v>0</v>
      </c>
      <c r="G14" s="132">
        <v>0</v>
      </c>
      <c r="H14" s="132">
        <v>0</v>
      </c>
      <c r="I14" s="132">
        <v>0</v>
      </c>
      <c r="J14" s="132">
        <v>0</v>
      </c>
      <c r="K14" s="118"/>
      <c r="L14" s="118"/>
      <c r="M14" s="303" t="s">
        <v>209</v>
      </c>
      <c r="N14" s="304"/>
      <c r="O14" s="304"/>
      <c r="P14" s="304"/>
      <c r="Q14" s="304"/>
      <c r="R14" s="137"/>
      <c r="S14" s="136"/>
    </row>
    <row r="15" spans="2:19" ht="12">
      <c r="B15" s="123" t="s">
        <v>147</v>
      </c>
      <c r="C15" s="140">
        <v>616</v>
      </c>
      <c r="D15" s="131">
        <v>615.53</v>
      </c>
      <c r="E15" s="132" t="s">
        <v>124</v>
      </c>
      <c r="F15" s="132">
        <v>0</v>
      </c>
      <c r="G15" s="132">
        <v>0</v>
      </c>
      <c r="H15" s="132">
        <v>0</v>
      </c>
      <c r="I15" s="132">
        <v>0</v>
      </c>
      <c r="J15" s="132">
        <v>0</v>
      </c>
      <c r="K15" s="118"/>
      <c r="L15" s="118"/>
      <c r="M15" s="304"/>
      <c r="N15" s="304"/>
      <c r="O15" s="304"/>
      <c r="P15" s="304"/>
      <c r="Q15" s="304"/>
      <c r="R15" s="137"/>
      <c r="S15" s="136"/>
    </row>
    <row r="16" spans="2:19" ht="12">
      <c r="B16" s="123" t="s">
        <v>146</v>
      </c>
      <c r="C16" s="140">
        <v>85290</v>
      </c>
      <c r="D16" s="131">
        <v>8703.93</v>
      </c>
      <c r="E16" s="132">
        <v>3211.64</v>
      </c>
      <c r="F16" s="132">
        <v>32229</v>
      </c>
      <c r="G16" s="132">
        <v>4671</v>
      </c>
      <c r="H16" s="132">
        <v>27017.5</v>
      </c>
      <c r="I16" s="132">
        <v>3682</v>
      </c>
      <c r="J16" s="132">
        <v>5775</v>
      </c>
      <c r="K16" s="118"/>
      <c r="L16" s="118"/>
      <c r="R16" s="137"/>
      <c r="S16" s="136"/>
    </row>
    <row r="17" spans="2:19" ht="12">
      <c r="B17" s="123" t="s">
        <v>145</v>
      </c>
      <c r="C17" s="140">
        <v>432614</v>
      </c>
      <c r="D17" s="131">
        <v>26753.89</v>
      </c>
      <c r="E17" s="132">
        <v>21988.64</v>
      </c>
      <c r="F17" s="132">
        <v>77164</v>
      </c>
      <c r="G17" s="132">
        <v>20350</v>
      </c>
      <c r="H17" s="132">
        <v>149971.11</v>
      </c>
      <c r="I17" s="132">
        <v>33303</v>
      </c>
      <c r="J17" s="132">
        <v>103083</v>
      </c>
      <c r="K17" s="118"/>
      <c r="L17" s="118"/>
      <c r="R17" s="137"/>
      <c r="S17" s="136"/>
    </row>
    <row r="18" spans="2:19" ht="12">
      <c r="B18" s="123" t="s">
        <v>144</v>
      </c>
      <c r="C18" s="140">
        <v>68658</v>
      </c>
      <c r="D18" s="131">
        <v>36741.17</v>
      </c>
      <c r="E18" s="132">
        <v>5024.6</v>
      </c>
      <c r="F18" s="132">
        <v>10785</v>
      </c>
      <c r="G18" s="132">
        <v>12489</v>
      </c>
      <c r="H18" s="132">
        <v>801.58</v>
      </c>
      <c r="I18" s="132">
        <v>793</v>
      </c>
      <c r="J18" s="132">
        <v>2024</v>
      </c>
      <c r="K18" s="118"/>
      <c r="L18" s="118"/>
      <c r="R18" s="137"/>
      <c r="S18" s="136"/>
    </row>
    <row r="19" spans="2:19" ht="12">
      <c r="B19" s="123" t="s">
        <v>143</v>
      </c>
      <c r="C19" s="140">
        <v>8082</v>
      </c>
      <c r="D19" s="131">
        <v>4798.64</v>
      </c>
      <c r="E19" s="132">
        <v>554</v>
      </c>
      <c r="F19" s="132">
        <v>1042</v>
      </c>
      <c r="G19" s="132">
        <v>212</v>
      </c>
      <c r="H19" s="132" t="s">
        <v>124</v>
      </c>
      <c r="I19" s="132" t="s">
        <v>124</v>
      </c>
      <c r="J19" s="132">
        <v>1475</v>
      </c>
      <c r="K19" s="118"/>
      <c r="L19" s="118"/>
      <c r="R19" s="137"/>
      <c r="S19" s="136"/>
    </row>
    <row r="20" spans="2:19" ht="12">
      <c r="B20" s="123" t="s">
        <v>142</v>
      </c>
      <c r="C20" s="140">
        <v>285625</v>
      </c>
      <c r="D20" s="131">
        <v>52251.41</v>
      </c>
      <c r="E20" s="132">
        <v>30182.51</v>
      </c>
      <c r="F20" s="132">
        <v>62104</v>
      </c>
      <c r="G20" s="132">
        <v>16591</v>
      </c>
      <c r="H20" s="132">
        <v>77518.88</v>
      </c>
      <c r="I20" s="132">
        <v>15844</v>
      </c>
      <c r="J20" s="132">
        <v>31133</v>
      </c>
      <c r="K20" s="118"/>
      <c r="L20" s="118"/>
      <c r="R20" s="137"/>
      <c r="S20" s="136"/>
    </row>
    <row r="21" spans="2:19" ht="12">
      <c r="B21" s="123" t="s">
        <v>141</v>
      </c>
      <c r="C21" s="140">
        <v>3889</v>
      </c>
      <c r="D21" s="131">
        <v>527.56</v>
      </c>
      <c r="E21" s="132">
        <v>86.53</v>
      </c>
      <c r="F21" s="132">
        <v>362</v>
      </c>
      <c r="G21" s="132">
        <v>180</v>
      </c>
      <c r="H21" s="132">
        <v>1201.31</v>
      </c>
      <c r="I21" s="132">
        <v>369</v>
      </c>
      <c r="J21" s="132">
        <v>1163</v>
      </c>
      <c r="K21" s="118"/>
      <c r="L21" s="118"/>
      <c r="R21" s="137"/>
      <c r="S21" s="136"/>
    </row>
    <row r="22" spans="2:19" ht="12">
      <c r="B22" s="123" t="s">
        <v>140</v>
      </c>
      <c r="C22" s="140">
        <v>2391</v>
      </c>
      <c r="D22" s="131">
        <v>2390.5</v>
      </c>
      <c r="E22" s="132" t="s">
        <v>124</v>
      </c>
      <c r="F22" s="132">
        <v>0</v>
      </c>
      <c r="G22" s="132">
        <v>0</v>
      </c>
      <c r="H22" s="132">
        <v>0</v>
      </c>
      <c r="I22" s="132">
        <v>0</v>
      </c>
      <c r="J22" s="132">
        <v>0</v>
      </c>
      <c r="K22" s="118"/>
      <c r="L22" s="118"/>
      <c r="R22" s="137"/>
      <c r="S22" s="136"/>
    </row>
    <row r="23" spans="2:19" ht="12">
      <c r="B23" s="123" t="s">
        <v>139</v>
      </c>
      <c r="C23" s="140">
        <v>1440</v>
      </c>
      <c r="D23" s="131">
        <v>1401.1</v>
      </c>
      <c r="E23" s="132">
        <v>38.69</v>
      </c>
      <c r="F23" s="132">
        <v>0</v>
      </c>
      <c r="G23" s="132">
        <v>0</v>
      </c>
      <c r="H23" s="132">
        <v>0</v>
      </c>
      <c r="I23" s="132">
        <v>0</v>
      </c>
      <c r="J23" s="132">
        <v>0</v>
      </c>
      <c r="K23" s="118"/>
      <c r="L23" s="118"/>
      <c r="R23" s="137"/>
      <c r="S23" s="136"/>
    </row>
    <row r="24" spans="2:19" ht="12">
      <c r="B24" s="123" t="s">
        <v>138</v>
      </c>
      <c r="C24" s="140">
        <v>57</v>
      </c>
      <c r="D24" s="131">
        <v>39</v>
      </c>
      <c r="E24" s="132">
        <v>18</v>
      </c>
      <c r="F24" s="132">
        <v>0</v>
      </c>
      <c r="G24" s="132">
        <v>0</v>
      </c>
      <c r="H24" s="132">
        <v>0</v>
      </c>
      <c r="I24" s="132">
        <v>0</v>
      </c>
      <c r="J24" s="132">
        <v>0</v>
      </c>
      <c r="K24" s="118"/>
      <c r="L24" s="118"/>
      <c r="R24" s="137"/>
      <c r="S24" s="136"/>
    </row>
    <row r="25" spans="2:19" ht="12">
      <c r="B25" s="123" t="s">
        <v>137</v>
      </c>
      <c r="C25" s="140">
        <v>35504</v>
      </c>
      <c r="D25" s="131">
        <v>25265.31</v>
      </c>
      <c r="E25" s="132">
        <v>2426.31</v>
      </c>
      <c r="F25" s="132">
        <v>3976</v>
      </c>
      <c r="G25" s="132">
        <v>3836</v>
      </c>
      <c r="H25" s="132">
        <v>0</v>
      </c>
      <c r="I25" s="132">
        <v>0</v>
      </c>
      <c r="J25" s="132">
        <v>0</v>
      </c>
      <c r="K25" s="118"/>
      <c r="L25" s="118"/>
      <c r="R25" s="137"/>
      <c r="S25" s="136"/>
    </row>
    <row r="26" spans="2:19" ht="12">
      <c r="B26" s="123" t="s">
        <v>136</v>
      </c>
      <c r="C26" s="140" t="s">
        <v>124</v>
      </c>
      <c r="D26" s="131" t="s">
        <v>124</v>
      </c>
      <c r="E26" s="132" t="s">
        <v>124</v>
      </c>
      <c r="F26" s="132" t="s">
        <v>124</v>
      </c>
      <c r="G26" s="132" t="s">
        <v>124</v>
      </c>
      <c r="H26" s="132" t="s">
        <v>124</v>
      </c>
      <c r="I26" s="132" t="s">
        <v>124</v>
      </c>
      <c r="J26" s="132" t="s">
        <v>124</v>
      </c>
      <c r="K26" s="118"/>
      <c r="L26" s="118"/>
      <c r="R26" s="137"/>
      <c r="S26" s="136"/>
    </row>
    <row r="27" spans="2:19" ht="12">
      <c r="B27" s="123" t="s">
        <v>135</v>
      </c>
      <c r="C27" s="140">
        <v>16117</v>
      </c>
      <c r="D27" s="131">
        <v>7948.05</v>
      </c>
      <c r="E27" s="132">
        <v>8168.55</v>
      </c>
      <c r="F27" s="132">
        <v>0</v>
      </c>
      <c r="G27" s="132">
        <v>0</v>
      </c>
      <c r="H27" s="132">
        <v>0</v>
      </c>
      <c r="I27" s="132">
        <v>0</v>
      </c>
      <c r="J27" s="132">
        <v>0</v>
      </c>
      <c r="K27" s="118"/>
      <c r="L27" s="118"/>
      <c r="R27" s="137"/>
      <c r="S27" s="136"/>
    </row>
    <row r="28" spans="2:19" ht="12">
      <c r="B28" s="123" t="s">
        <v>134</v>
      </c>
      <c r="C28" s="140">
        <v>9504</v>
      </c>
      <c r="D28" s="131">
        <v>7907.95</v>
      </c>
      <c r="E28" s="132">
        <v>534.52</v>
      </c>
      <c r="F28" s="132">
        <v>211</v>
      </c>
      <c r="G28" s="132">
        <v>851</v>
      </c>
      <c r="H28" s="132">
        <v>0</v>
      </c>
      <c r="I28" s="132">
        <v>0</v>
      </c>
      <c r="J28" s="132">
        <v>0</v>
      </c>
      <c r="K28" s="118"/>
      <c r="L28" s="118"/>
      <c r="R28" s="137"/>
      <c r="S28" s="136"/>
    </row>
    <row r="29" spans="2:19" ht="12">
      <c r="B29" s="123" t="s">
        <v>133</v>
      </c>
      <c r="C29" s="140">
        <v>150992</v>
      </c>
      <c r="D29" s="131">
        <v>143113.33</v>
      </c>
      <c r="E29" s="132">
        <v>5883.87</v>
      </c>
      <c r="F29" s="132">
        <v>1315</v>
      </c>
      <c r="G29" s="132">
        <v>680</v>
      </c>
      <c r="H29" s="132">
        <v>0</v>
      </c>
      <c r="I29" s="132">
        <v>0</v>
      </c>
      <c r="J29" s="132">
        <v>0</v>
      </c>
      <c r="K29" s="118"/>
      <c r="L29" s="118"/>
      <c r="R29" s="137"/>
      <c r="S29" s="136"/>
    </row>
    <row r="30" spans="2:19" ht="12">
      <c r="B30" s="123" t="s">
        <v>132</v>
      </c>
      <c r="C30" s="140">
        <v>35831</v>
      </c>
      <c r="D30" s="131">
        <v>10095.17</v>
      </c>
      <c r="E30" s="132">
        <v>9216.54</v>
      </c>
      <c r="F30" s="132">
        <v>2536</v>
      </c>
      <c r="G30" s="132">
        <v>402</v>
      </c>
      <c r="H30" s="132">
        <v>10744.96</v>
      </c>
      <c r="I30" s="132">
        <v>875</v>
      </c>
      <c r="J30" s="132">
        <v>1961</v>
      </c>
      <c r="K30" s="118"/>
      <c r="L30" s="118"/>
      <c r="R30" s="137"/>
      <c r="S30" s="136"/>
    </row>
    <row r="31" spans="2:19" ht="12">
      <c r="B31" s="123" t="s">
        <v>131</v>
      </c>
      <c r="C31" s="140">
        <v>59043</v>
      </c>
      <c r="D31" s="131">
        <v>51225.74</v>
      </c>
      <c r="E31" s="132">
        <v>3216.99</v>
      </c>
      <c r="F31" s="132">
        <v>1887</v>
      </c>
      <c r="G31" s="132">
        <v>2713</v>
      </c>
      <c r="H31" s="132">
        <v>0</v>
      </c>
      <c r="I31" s="132">
        <v>0</v>
      </c>
      <c r="J31" s="132">
        <v>0</v>
      </c>
      <c r="K31" s="118"/>
      <c r="L31" s="118"/>
      <c r="R31" s="137"/>
      <c r="S31" s="136"/>
    </row>
    <row r="32" spans="2:19" ht="12">
      <c r="B32" s="123" t="s">
        <v>130</v>
      </c>
      <c r="C32" s="140">
        <v>3352</v>
      </c>
      <c r="D32" s="131">
        <v>2701.93</v>
      </c>
      <c r="E32" s="132">
        <v>212.6</v>
      </c>
      <c r="F32" s="132">
        <v>398</v>
      </c>
      <c r="G32" s="132">
        <v>39</v>
      </c>
      <c r="H32" s="132">
        <v>0</v>
      </c>
      <c r="I32" s="132" t="s">
        <v>124</v>
      </c>
      <c r="J32" s="132" t="s">
        <v>124</v>
      </c>
      <c r="K32" s="118"/>
      <c r="L32" s="118"/>
      <c r="R32" s="137"/>
      <c r="S32" s="136"/>
    </row>
    <row r="33" spans="2:19" ht="12">
      <c r="B33" s="123" t="s">
        <v>129</v>
      </c>
      <c r="C33" s="140">
        <v>3782</v>
      </c>
      <c r="D33" s="131">
        <v>3781.58</v>
      </c>
      <c r="E33" s="132" t="s">
        <v>124</v>
      </c>
      <c r="F33" s="132" t="s">
        <v>124</v>
      </c>
      <c r="G33" s="132" t="s">
        <v>124</v>
      </c>
      <c r="H33" s="132">
        <v>0</v>
      </c>
      <c r="I33" s="132">
        <v>0</v>
      </c>
      <c r="J33" s="132">
        <v>0</v>
      </c>
      <c r="K33" s="118"/>
      <c r="L33" s="118"/>
      <c r="R33" s="137"/>
      <c r="S33" s="136"/>
    </row>
    <row r="34" spans="2:19" ht="12">
      <c r="B34" s="123" t="s">
        <v>128</v>
      </c>
      <c r="C34" s="140">
        <v>667</v>
      </c>
      <c r="D34" s="131">
        <v>666.51</v>
      </c>
      <c r="E34" s="132" t="s">
        <v>124</v>
      </c>
      <c r="F34" s="132">
        <v>0</v>
      </c>
      <c r="G34" s="132">
        <v>0</v>
      </c>
      <c r="H34" s="132">
        <v>0</v>
      </c>
      <c r="I34" s="132">
        <v>0</v>
      </c>
      <c r="J34" s="132">
        <v>0</v>
      </c>
      <c r="K34" s="118"/>
      <c r="L34" s="118"/>
      <c r="R34" s="137"/>
      <c r="S34" s="136"/>
    </row>
    <row r="35" spans="2:19" ht="12">
      <c r="B35" s="123" t="s">
        <v>127</v>
      </c>
      <c r="C35" s="140">
        <v>1690</v>
      </c>
      <c r="D35" s="131">
        <v>1494.1</v>
      </c>
      <c r="E35" s="132">
        <v>196.24</v>
      </c>
      <c r="F35" s="132">
        <v>0</v>
      </c>
      <c r="G35" s="132">
        <v>0</v>
      </c>
      <c r="H35" s="132">
        <v>0</v>
      </c>
      <c r="I35" s="132">
        <v>0</v>
      </c>
      <c r="J35" s="132">
        <v>0</v>
      </c>
      <c r="K35" s="118"/>
      <c r="L35" s="118"/>
      <c r="R35" s="137"/>
      <c r="S35" s="136"/>
    </row>
    <row r="36" spans="2:19" ht="12">
      <c r="B36" s="124" t="s">
        <v>126</v>
      </c>
      <c r="C36" s="141">
        <v>6868</v>
      </c>
      <c r="D36" s="133">
        <v>5396.4</v>
      </c>
      <c r="E36" s="134">
        <v>1471.52</v>
      </c>
      <c r="F36" s="135">
        <v>0</v>
      </c>
      <c r="G36" s="134">
        <v>0</v>
      </c>
      <c r="H36" s="134">
        <v>0</v>
      </c>
      <c r="I36" s="134">
        <v>0</v>
      </c>
      <c r="J36" s="134">
        <v>0</v>
      </c>
      <c r="K36" s="118"/>
      <c r="L36" s="118"/>
      <c r="R36" s="137"/>
      <c r="S36" s="136"/>
    </row>
    <row r="37" ht="12.75">
      <c r="L37" s="118"/>
    </row>
    <row r="38" ht="12.75">
      <c r="B38" s="119" t="s">
        <v>204</v>
      </c>
    </row>
    <row r="41" ht="12">
      <c r="A41" s="108"/>
    </row>
    <row r="42" spans="2:7" ht="12.75">
      <c r="B42" s="109"/>
      <c r="C42" s="109"/>
      <c r="D42" s="109"/>
      <c r="E42" s="109"/>
      <c r="F42" s="109"/>
      <c r="G42" s="110"/>
    </row>
    <row r="43" spans="6:7" ht="12.75">
      <c r="F43" s="109"/>
      <c r="G43" s="109"/>
    </row>
    <row r="44" ht="12.75">
      <c r="G44" s="110"/>
    </row>
    <row r="45" spans="6:7" ht="12.75">
      <c r="F45" s="110"/>
      <c r="G45" s="110"/>
    </row>
    <row r="46" spans="6:7" ht="12.75">
      <c r="F46" s="109"/>
      <c r="G46" s="110"/>
    </row>
    <row r="47" spans="6:7" ht="12.75">
      <c r="F47" s="110"/>
      <c r="G47" s="110"/>
    </row>
    <row r="48" spans="6:7" ht="12.75">
      <c r="F48" s="109"/>
      <c r="G48" s="109"/>
    </row>
    <row r="49" spans="6:7" ht="12.75">
      <c r="F49" s="109"/>
      <c r="G49" s="109"/>
    </row>
    <row r="50" spans="6:7" ht="12.75">
      <c r="F50" s="109"/>
      <c r="G50" s="109"/>
    </row>
    <row r="51" spans="6:7" ht="12.75">
      <c r="F51" s="109"/>
      <c r="G51" s="110"/>
    </row>
    <row r="52" spans="6:7" ht="12.75">
      <c r="F52" s="109"/>
      <c r="G52" s="109"/>
    </row>
    <row r="53" spans="6:7" ht="12.75">
      <c r="F53" s="109"/>
      <c r="G53" s="109"/>
    </row>
    <row r="54" spans="6:7" ht="12.75">
      <c r="F54" s="109"/>
      <c r="G54" s="110"/>
    </row>
    <row r="55" spans="6:18" ht="12.75">
      <c r="F55" s="109"/>
      <c r="G55" s="109"/>
      <c r="P55" s="109"/>
      <c r="Q55" s="109"/>
      <c r="R55" s="109"/>
    </row>
    <row r="56" spans="6:16" ht="15" customHeight="1">
      <c r="F56" s="109"/>
      <c r="G56" s="109"/>
      <c r="P56" s="109"/>
    </row>
    <row r="57" spans="6:7" ht="12.75">
      <c r="F57" s="109"/>
      <c r="G57" s="109"/>
    </row>
    <row r="58" spans="6:7" ht="12.75">
      <c r="F58" s="109"/>
      <c r="G58" s="109"/>
    </row>
    <row r="59" spans="2:11" ht="12.75">
      <c r="B59" s="109"/>
      <c r="C59" s="109"/>
      <c r="D59" s="109"/>
      <c r="E59" s="110"/>
      <c r="F59" s="110"/>
      <c r="G59" s="110"/>
      <c r="H59" s="109"/>
      <c r="I59" s="109"/>
      <c r="J59" s="109"/>
      <c r="K59" s="109"/>
    </row>
    <row r="60" spans="2:11" ht="12.75">
      <c r="B60" s="109"/>
      <c r="C60" s="109"/>
      <c r="D60" s="109"/>
      <c r="E60" s="109"/>
      <c r="F60" s="109"/>
      <c r="G60" s="109"/>
      <c r="I60" s="299"/>
      <c r="J60" s="299"/>
      <c r="K60" s="299"/>
    </row>
    <row r="61" spans="2:11" ht="12.75">
      <c r="B61" s="109"/>
      <c r="C61" s="109"/>
      <c r="D61" s="109"/>
      <c r="E61" s="109"/>
      <c r="F61" s="109"/>
      <c r="G61" s="110"/>
      <c r="H61" s="109"/>
      <c r="I61" s="299"/>
      <c r="J61" s="299"/>
      <c r="K61" s="299"/>
    </row>
    <row r="62" spans="2:11" ht="12.75">
      <c r="B62" s="109"/>
      <c r="C62" s="109"/>
      <c r="D62" s="109"/>
      <c r="E62" s="109"/>
      <c r="F62" s="109"/>
      <c r="G62" s="110"/>
      <c r="H62" s="109"/>
      <c r="I62" s="299"/>
      <c r="J62" s="299"/>
      <c r="K62" s="299"/>
    </row>
    <row r="63" spans="2:7" ht="12.75">
      <c r="B63" s="109"/>
      <c r="C63" s="109"/>
      <c r="D63" s="109"/>
      <c r="E63" s="109"/>
      <c r="F63" s="109"/>
      <c r="G63" s="109"/>
    </row>
    <row r="64" spans="2:7" ht="12.75">
      <c r="B64" s="109"/>
      <c r="C64" s="109"/>
      <c r="D64" s="109"/>
      <c r="E64" s="109"/>
      <c r="F64" s="109"/>
      <c r="G64" s="109"/>
    </row>
    <row r="65" spans="1:7" ht="12.75">
      <c r="A65" s="109"/>
      <c r="B65" s="109"/>
      <c r="C65" s="109"/>
      <c r="D65" s="109"/>
      <c r="E65" s="109"/>
      <c r="F65" s="109"/>
      <c r="G65" s="109"/>
    </row>
    <row r="66" spans="2:7" ht="12.75">
      <c r="B66" s="109"/>
      <c r="C66" s="109"/>
      <c r="D66" s="109"/>
      <c r="E66" s="109"/>
      <c r="F66" s="109"/>
      <c r="G66" s="109"/>
    </row>
    <row r="67" spans="2:7" ht="12.75">
      <c r="B67" s="109"/>
      <c r="C67" s="109"/>
      <c r="D67" s="109"/>
      <c r="E67" s="109"/>
      <c r="F67" s="109"/>
      <c r="G67" s="109"/>
    </row>
    <row r="68" spans="2:7" ht="12.75">
      <c r="B68" s="109"/>
      <c r="C68" s="109"/>
      <c r="D68" s="109"/>
      <c r="E68" s="109"/>
      <c r="F68" s="109"/>
      <c r="G68" s="109"/>
    </row>
    <row r="69" spans="2:15" ht="12.75"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</row>
    <row r="72" spans="22:26" ht="12.75">
      <c r="V72" s="109"/>
      <c r="W72" s="109"/>
      <c r="X72" s="109"/>
      <c r="Y72" s="109"/>
      <c r="Z72" s="109"/>
    </row>
    <row r="79" ht="15" customHeight="1"/>
    <row r="80" ht="12" customHeight="1"/>
    <row r="137" ht="12.75">
      <c r="N137" s="109"/>
    </row>
    <row r="164" ht="13.5" customHeight="1"/>
    <row r="167" ht="11.25" customHeight="1"/>
    <row r="191" spans="21:24" ht="12.75">
      <c r="U191" s="111"/>
      <c r="V191" s="111"/>
      <c r="W191" s="111"/>
      <c r="X191" s="111"/>
    </row>
    <row r="192" spans="21:24" ht="12.75">
      <c r="U192" s="111"/>
      <c r="V192" s="111"/>
      <c r="W192" s="111"/>
      <c r="X192" s="111"/>
    </row>
    <row r="193" spans="21:24" ht="12.75">
      <c r="U193" s="111"/>
      <c r="V193" s="112"/>
      <c r="W193" s="112"/>
      <c r="X193" s="112"/>
    </row>
    <row r="194" spans="21:24" ht="12.75">
      <c r="U194" s="111"/>
      <c r="V194" s="112"/>
      <c r="W194" s="112"/>
      <c r="X194" s="112"/>
    </row>
    <row r="195" spans="21:24" ht="12.75">
      <c r="U195" s="111"/>
      <c r="V195" s="112"/>
      <c r="W195" s="112"/>
      <c r="X195" s="112"/>
    </row>
    <row r="196" spans="21:24" ht="12.75">
      <c r="U196" s="111"/>
      <c r="V196" s="112"/>
      <c r="W196" s="112"/>
      <c r="X196" s="112"/>
    </row>
    <row r="197" spans="21:24" ht="12.75">
      <c r="U197" s="111"/>
      <c r="V197" s="112"/>
      <c r="W197" s="112"/>
      <c r="X197" s="112"/>
    </row>
    <row r="198" spans="21:24" ht="12.75">
      <c r="U198" s="111"/>
      <c r="V198" s="112"/>
      <c r="W198" s="112"/>
      <c r="X198" s="112"/>
    </row>
    <row r="218" ht="12" customHeight="1"/>
    <row r="221" ht="12.75" hidden="1"/>
    <row r="234" ht="15" customHeight="1"/>
    <row r="240" s="160" customFormat="1" ht="12"/>
    <row r="245" ht="12.75">
      <c r="V245" s="113"/>
    </row>
    <row r="246" ht="12.75">
      <c r="V246" s="113"/>
    </row>
    <row r="247" ht="12.75">
      <c r="V247" s="113"/>
    </row>
    <row r="248" ht="12.75">
      <c r="V248" s="113"/>
    </row>
    <row r="267" s="160" customFormat="1" ht="12"/>
    <row r="272" ht="12.75">
      <c r="AA272" s="114"/>
    </row>
    <row r="273" ht="12.75">
      <c r="AA273" s="114"/>
    </row>
    <row r="274" ht="12.75">
      <c r="AA274" s="114"/>
    </row>
    <row r="275" ht="12.75">
      <c r="AA275" s="114"/>
    </row>
    <row r="276" spans="21:27" ht="12.75">
      <c r="U276" s="113"/>
      <c r="V276" s="113"/>
      <c r="W276" s="113"/>
      <c r="X276" s="113"/>
      <c r="Y276" s="113"/>
      <c r="Z276" s="113"/>
      <c r="AA276" s="114"/>
    </row>
    <row r="277" spans="21:27" ht="12.75">
      <c r="U277" s="113"/>
      <c r="V277" s="113"/>
      <c r="W277" s="113"/>
      <c r="AA277" s="114"/>
    </row>
    <row r="278" spans="21:27" ht="12.75">
      <c r="U278" s="113"/>
      <c r="V278" s="113"/>
      <c r="W278" s="113"/>
      <c r="AA278" s="113"/>
    </row>
    <row r="279" spans="21:27" ht="12.75">
      <c r="U279" s="114"/>
      <c r="V279" s="113"/>
      <c r="W279" s="113"/>
      <c r="X279" s="115"/>
      <c r="Y279" s="115"/>
      <c r="Z279" s="113"/>
      <c r="AA279" s="113"/>
    </row>
    <row r="280" spans="21:25" ht="12.75">
      <c r="U280" s="114"/>
      <c r="V280" s="114"/>
      <c r="W280" s="116"/>
      <c r="X280" s="116"/>
      <c r="Y280" s="116"/>
    </row>
    <row r="281" spans="21:25" ht="12.75">
      <c r="U281" s="114"/>
      <c r="V281" s="114"/>
      <c r="W281" s="116"/>
      <c r="X281" s="116"/>
      <c r="Y281" s="116"/>
    </row>
    <row r="282" spans="22:25" ht="12.75">
      <c r="V282" s="114"/>
      <c r="W282" s="116"/>
      <c r="X282" s="116"/>
      <c r="Y282" s="116"/>
    </row>
    <row r="283" spans="21:25" ht="12.75">
      <c r="U283" s="114"/>
      <c r="V283" s="114"/>
      <c r="W283" s="116"/>
      <c r="X283" s="116"/>
      <c r="Y283" s="116"/>
    </row>
    <row r="286" ht="26.25" customHeight="1"/>
    <row r="299" ht="16.5" customHeight="1"/>
    <row r="300" spans="1:24" ht="17.25" customHeight="1">
      <c r="A300" s="117"/>
      <c r="B300" s="117"/>
      <c r="C300" s="117"/>
      <c r="D300" s="117"/>
      <c r="E300" s="117"/>
      <c r="F300" s="117"/>
      <c r="G300" s="117"/>
      <c r="H300" s="117"/>
      <c r="I300" s="117"/>
      <c r="J300" s="117"/>
      <c r="K300" s="117"/>
      <c r="L300" s="117"/>
      <c r="M300" s="117"/>
      <c r="O300" s="300"/>
      <c r="P300" s="300"/>
      <c r="Q300" s="300"/>
      <c r="R300" s="300"/>
      <c r="S300" s="300"/>
      <c r="T300" s="300"/>
      <c r="U300" s="300"/>
      <c r="V300" s="300"/>
      <c r="W300" s="300"/>
      <c r="X300" s="300"/>
    </row>
    <row r="301" spans="1:13" ht="12">
      <c r="A301" s="102"/>
      <c r="B301" s="300"/>
      <c r="C301" s="300"/>
      <c r="D301" s="300"/>
      <c r="E301" s="300"/>
      <c r="F301" s="300"/>
      <c r="G301" s="117"/>
      <c r="H301" s="117"/>
      <c r="I301" s="117"/>
      <c r="J301" s="117"/>
      <c r="K301" s="117"/>
      <c r="L301" s="117"/>
      <c r="M301" s="117"/>
    </row>
    <row r="309" ht="13.5" customHeight="1"/>
  </sheetData>
  <mergeCells count="14">
    <mergeCell ref="G6:G7"/>
    <mergeCell ref="B301:F301"/>
    <mergeCell ref="B6:B7"/>
    <mergeCell ref="C6:C7"/>
    <mergeCell ref="D6:D7"/>
    <mergeCell ref="E6:E7"/>
    <mergeCell ref="F6:F7"/>
    <mergeCell ref="H6:H7"/>
    <mergeCell ref="I6:I7"/>
    <mergeCell ref="J6:J7"/>
    <mergeCell ref="I60:K62"/>
    <mergeCell ref="O300:X300"/>
    <mergeCell ref="M9:Q13"/>
    <mergeCell ref="M14:Q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5"/>
  <sheetViews>
    <sheetView showGridLines="0" workbookViewId="0" topLeftCell="A1"/>
  </sheetViews>
  <sheetFormatPr defaultColWidth="9.140625" defaultRowHeight="12.75"/>
  <cols>
    <col min="1" max="10" width="9.140625" style="143" customWidth="1"/>
    <col min="11" max="11" width="11.140625" style="143" customWidth="1"/>
    <col min="12" max="37" width="9.140625" style="143" customWidth="1"/>
    <col min="38" max="38" width="7.57421875" style="144" customWidth="1"/>
    <col min="39" max="39" width="10.7109375" style="143" customWidth="1"/>
    <col min="40" max="44" width="9.28125" style="143" customWidth="1"/>
    <col min="45" max="16384" width="9.140625" style="143" customWidth="1"/>
  </cols>
  <sheetData>
    <row r="1" spans="2:15" ht="12.75"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spans="2:15" ht="13.8">
      <c r="B2" s="237" t="s">
        <v>262</v>
      </c>
      <c r="D2" s="142"/>
      <c r="E2" s="142"/>
      <c r="F2" s="142"/>
      <c r="G2" s="142"/>
      <c r="H2" s="142"/>
      <c r="I2" s="142"/>
      <c r="J2" s="142"/>
      <c r="K2" s="142"/>
      <c r="L2" s="142"/>
      <c r="N2" s="142"/>
      <c r="O2" s="142"/>
    </row>
    <row r="3" spans="2:15" ht="12.75">
      <c r="B3" s="145" t="s">
        <v>179</v>
      </c>
      <c r="D3" s="142"/>
      <c r="E3" s="142"/>
      <c r="F3" s="142"/>
      <c r="G3" s="142"/>
      <c r="H3" s="142"/>
      <c r="I3" s="142"/>
      <c r="J3" s="142"/>
      <c r="K3" s="142"/>
      <c r="L3" s="142"/>
      <c r="N3" s="142"/>
      <c r="O3" s="142"/>
    </row>
    <row r="4" spans="2:15" ht="12.75"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</row>
    <row r="5" spans="2:15" ht="12.75"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</row>
    <row r="6" spans="2:15" ht="12.75"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</row>
    <row r="7" spans="2:15" ht="12.75"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</row>
    <row r="8" spans="2:15" ht="12.75"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</row>
    <row r="9" spans="2:15" ht="12.75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</row>
    <row r="10" spans="2:15" ht="12.75"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</row>
    <row r="11" spans="2:15" ht="12.75"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</row>
    <row r="12" spans="2:15" ht="12.75"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</row>
    <row r="13" spans="2:15" ht="12.75"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</row>
    <row r="14" spans="2:15" ht="12.75"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</row>
    <row r="15" spans="2:15" ht="12.75"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</row>
    <row r="16" spans="2:15" ht="12.75"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</row>
    <row r="17" spans="2:15" ht="12.75"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</row>
    <row r="18" spans="2:15" ht="12.75"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</row>
    <row r="19" spans="2:15" ht="12.75"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</row>
    <row r="20" spans="2:15" ht="12.75"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</row>
    <row r="21" spans="2:15" ht="12.75"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</row>
    <row r="22" spans="2:15" ht="12.75"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</row>
    <row r="23" spans="2:15" ht="12.75">
      <c r="B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</row>
    <row r="24" spans="2:15" ht="12.75"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</row>
    <row r="25" spans="2:15" ht="12.75"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N25" s="142"/>
      <c r="O25" s="142"/>
    </row>
    <row r="26" spans="2:15" ht="12.75">
      <c r="B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</row>
    <row r="27" spans="2:15" ht="12.75"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</row>
    <row r="28" spans="2:15" ht="12.75"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</row>
    <row r="29" spans="2:15" ht="12.75">
      <c r="B29" s="154" t="s">
        <v>261</v>
      </c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</row>
    <row r="30" spans="2:15" ht="12.75">
      <c r="B30" s="146" t="s">
        <v>210</v>
      </c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</row>
    <row r="31" spans="2:15" ht="12.75"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</row>
    <row r="32" spans="2:15" ht="12.75"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</row>
    <row r="33" spans="4:15" ht="12.75"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</row>
    <row r="49" ht="12.75">
      <c r="A49" s="143" t="s">
        <v>260</v>
      </c>
    </row>
    <row r="50" ht="12.75">
      <c r="A50" s="143" t="s">
        <v>216</v>
      </c>
    </row>
    <row r="52" spans="1:4" ht="12.75">
      <c r="A52" s="230" t="s">
        <v>170</v>
      </c>
      <c r="B52" s="231"/>
      <c r="C52" s="231"/>
      <c r="D52" s="231"/>
    </row>
    <row r="54" spans="1:36" ht="12.75">
      <c r="A54" s="230" t="s">
        <v>169</v>
      </c>
      <c r="B54" s="232">
        <v>42272.47371527778</v>
      </c>
      <c r="C54" s="231"/>
      <c r="D54" s="231"/>
      <c r="AF54" s="231"/>
      <c r="AG54" s="231"/>
      <c r="AH54" s="231"/>
      <c r="AI54" s="231"/>
      <c r="AJ54" s="231"/>
    </row>
    <row r="55" spans="1:4" ht="12.75">
      <c r="A55" s="230" t="s">
        <v>168</v>
      </c>
      <c r="B55" s="232">
        <v>42282.38859422454</v>
      </c>
      <c r="C55" s="231"/>
      <c r="D55" s="231"/>
    </row>
    <row r="56" spans="1:36" ht="12.75">
      <c r="A56" s="230" t="s">
        <v>167</v>
      </c>
      <c r="B56" s="230" t="s">
        <v>166</v>
      </c>
      <c r="C56" s="231"/>
      <c r="D56" s="231"/>
      <c r="J56" s="142"/>
      <c r="K56" s="142"/>
      <c r="L56" s="142"/>
      <c r="X56" s="142"/>
      <c r="Y56" s="142"/>
      <c r="Z56" s="142"/>
      <c r="AF56" s="231"/>
      <c r="AG56" s="231"/>
      <c r="AH56" s="231"/>
      <c r="AI56" s="231"/>
      <c r="AJ56" s="231"/>
    </row>
    <row r="57" spans="10:40" ht="12.75">
      <c r="J57" s="142"/>
      <c r="K57" s="142"/>
      <c r="L57" s="142"/>
      <c r="X57" s="142"/>
      <c r="Y57" s="142"/>
      <c r="Z57" s="142"/>
      <c r="AA57" s="142"/>
      <c r="AF57" s="231"/>
      <c r="AG57" s="231"/>
      <c r="AH57" s="231"/>
      <c r="AI57" s="231"/>
      <c r="AJ57" s="231"/>
      <c r="AM57" s="142"/>
      <c r="AN57" s="142"/>
    </row>
    <row r="58" spans="1:36" ht="12.75">
      <c r="A58" s="230" t="s">
        <v>163</v>
      </c>
      <c r="B58" s="230" t="s">
        <v>217</v>
      </c>
      <c r="C58" s="231"/>
      <c r="D58" s="231"/>
      <c r="J58" s="142"/>
      <c r="K58" s="142"/>
      <c r="L58" s="142"/>
      <c r="X58" s="142"/>
      <c r="Y58" s="142"/>
      <c r="Z58" s="142"/>
      <c r="AF58" s="231"/>
      <c r="AG58" s="231"/>
      <c r="AH58" s="231"/>
      <c r="AI58" s="231"/>
      <c r="AJ58" s="231"/>
    </row>
    <row r="59" spans="1:26" ht="12.75">
      <c r="A59" s="230" t="s">
        <v>162</v>
      </c>
      <c r="B59" s="230" t="s">
        <v>161</v>
      </c>
      <c r="C59" s="231"/>
      <c r="D59" s="231"/>
      <c r="J59" s="142"/>
      <c r="K59" s="142"/>
      <c r="L59" s="142"/>
      <c r="X59" s="142"/>
      <c r="Y59" s="142"/>
      <c r="Z59" s="142"/>
    </row>
    <row r="60" spans="10:36" ht="12.75">
      <c r="J60" s="142"/>
      <c r="K60" s="142"/>
      <c r="L60" s="142"/>
      <c r="X60" s="142"/>
      <c r="Y60" s="142"/>
      <c r="Z60" s="142"/>
      <c r="AF60" s="231"/>
      <c r="AG60" s="231"/>
      <c r="AH60" s="231"/>
      <c r="AI60" s="231"/>
      <c r="AJ60" s="231"/>
    </row>
    <row r="61" spans="1:36" ht="12.75">
      <c r="A61" s="147"/>
      <c r="B61" s="147"/>
      <c r="C61" s="147"/>
      <c r="J61" s="142"/>
      <c r="K61" s="142"/>
      <c r="L61" s="142"/>
      <c r="X61" s="142"/>
      <c r="Y61" s="142"/>
      <c r="Z61" s="142"/>
      <c r="AF61" s="231"/>
      <c r="AG61" s="231"/>
      <c r="AH61" s="231"/>
      <c r="AI61" s="231"/>
      <c r="AJ61" s="231"/>
    </row>
    <row r="62" spans="1:26" ht="12.75">
      <c r="A62" s="148"/>
      <c r="B62" s="161" t="s">
        <v>219</v>
      </c>
      <c r="C62" s="148"/>
      <c r="J62" s="142"/>
      <c r="K62" s="142"/>
      <c r="L62" s="142"/>
      <c r="X62" s="142"/>
      <c r="Y62" s="142"/>
      <c r="Z62" s="142"/>
    </row>
    <row r="63" spans="1:26" ht="12.75">
      <c r="A63" s="149"/>
      <c r="B63" s="279" t="s">
        <v>99</v>
      </c>
      <c r="C63" s="279"/>
      <c r="D63" s="279"/>
      <c r="E63" s="279"/>
      <c r="F63" s="279"/>
      <c r="G63" s="279"/>
      <c r="H63" s="279"/>
      <c r="I63" s="279"/>
      <c r="J63" s="142"/>
      <c r="K63" s="142"/>
      <c r="L63" s="142"/>
      <c r="X63" s="142"/>
      <c r="Y63" s="142"/>
      <c r="Z63" s="142"/>
    </row>
    <row r="64" spans="1:26" ht="12.75">
      <c r="A64" s="233" t="s">
        <v>160</v>
      </c>
      <c r="B64" s="233" t="s">
        <v>159</v>
      </c>
      <c r="C64" s="233" t="s">
        <v>100</v>
      </c>
      <c r="D64" s="233" t="s">
        <v>101</v>
      </c>
      <c r="E64" s="233" t="s">
        <v>158</v>
      </c>
      <c r="F64" s="233" t="s">
        <v>157</v>
      </c>
      <c r="G64" s="233" t="s">
        <v>156</v>
      </c>
      <c r="H64" s="233" t="s">
        <v>155</v>
      </c>
      <c r="I64" s="233" t="s">
        <v>218</v>
      </c>
      <c r="J64" s="142"/>
      <c r="K64" s="233" t="s">
        <v>256</v>
      </c>
      <c r="L64" s="142"/>
      <c r="X64" s="142"/>
      <c r="Y64" s="142"/>
      <c r="Z64" s="142"/>
    </row>
    <row r="65" spans="1:26" ht="12.75">
      <c r="A65" s="233" t="s">
        <v>154</v>
      </c>
      <c r="B65" s="234">
        <v>261556.1</v>
      </c>
      <c r="C65" s="234">
        <v>316807.3</v>
      </c>
      <c r="D65" s="234">
        <v>298119.6</v>
      </c>
      <c r="E65" s="234">
        <v>282853.4</v>
      </c>
      <c r="F65" s="235">
        <v>290221</v>
      </c>
      <c r="G65" s="234">
        <v>282341.5</v>
      </c>
      <c r="H65" s="234">
        <v>305725.9</v>
      </c>
      <c r="I65" s="234">
        <v>334182.4</v>
      </c>
      <c r="J65" s="142"/>
      <c r="K65" s="234">
        <v>2558400</v>
      </c>
      <c r="L65" s="208">
        <f>+I65/K65</f>
        <v>0.13062163852407757</v>
      </c>
      <c r="X65" s="142"/>
      <c r="Y65" s="142"/>
      <c r="Z65" s="142"/>
    </row>
    <row r="66" spans="1:26" ht="12.75">
      <c r="A66" s="150"/>
      <c r="B66" s="150"/>
      <c r="C66" s="171">
        <f>+I65-C65</f>
        <v>17375.100000000035</v>
      </c>
      <c r="D66" s="142"/>
      <c r="E66" s="142"/>
      <c r="F66" s="142"/>
      <c r="H66" s="142">
        <f>H65-G65</f>
        <v>23384.400000000023</v>
      </c>
      <c r="I66" s="142">
        <f>I65-H65</f>
        <v>28456.5</v>
      </c>
      <c r="J66" s="142"/>
      <c r="K66" s="236" t="s">
        <v>249</v>
      </c>
      <c r="L66" s="142"/>
      <c r="X66" s="142"/>
      <c r="Y66" s="142"/>
      <c r="Z66" s="142"/>
    </row>
    <row r="67" spans="1:26" ht="12.75">
      <c r="A67" s="150"/>
      <c r="B67" s="150"/>
      <c r="C67" s="150">
        <f>+(I65-C65)/C65*100</f>
        <v>5.484438016421982</v>
      </c>
      <c r="D67" s="142"/>
      <c r="E67" s="142"/>
      <c r="F67" s="142"/>
      <c r="I67" s="143">
        <f>+(I65-H65)/H65</f>
        <v>0.09307847323370377</v>
      </c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</row>
    <row r="68" spans="1:26" ht="12.75">
      <c r="A68" s="150"/>
      <c r="C68" s="152"/>
      <c r="D68" s="152"/>
      <c r="E68" s="152"/>
      <c r="F68" s="152"/>
      <c r="G68" s="15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</row>
    <row r="69" spans="1:26" ht="12.75">
      <c r="A69" s="150"/>
      <c r="C69" s="150"/>
      <c r="D69" s="142"/>
      <c r="E69" s="142"/>
      <c r="F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</row>
    <row r="70" spans="1:26" ht="12.75">
      <c r="A70" s="150"/>
      <c r="B70" s="150"/>
      <c r="C70" s="150"/>
      <c r="D70" s="142"/>
      <c r="E70" s="142"/>
      <c r="F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</row>
    <row r="71" spans="1:26" ht="12.75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</row>
    <row r="72" spans="1:26" ht="12.75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</row>
    <row r="73" spans="1:26" ht="12.75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</row>
    <row r="74" spans="1:38" ht="12.75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K74" s="144"/>
      <c r="AL74" s="143"/>
    </row>
    <row r="75" spans="1:40" ht="12.75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K75" s="170">
        <f>+(I65-H65)/H65</f>
        <v>0.09307847323370377</v>
      </c>
      <c r="AL75" s="171">
        <f>+I65-H65</f>
        <v>28456.5</v>
      </c>
      <c r="AM75" s="171">
        <f>+I65-C65</f>
        <v>17375.100000000035</v>
      </c>
      <c r="AN75" s="172">
        <f>+AM75/C65</f>
        <v>0.054844380164219816</v>
      </c>
    </row>
    <row r="76" spans="1:37" ht="12.75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K76" s="151"/>
    </row>
    <row r="77" spans="1:37" ht="12.75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K77" s="151"/>
    </row>
    <row r="78" spans="1:37" ht="12.75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42"/>
      <c r="AK78" s="153"/>
    </row>
    <row r="79" spans="1:26" ht="12.75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</row>
    <row r="80" spans="1:26" ht="12.75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</row>
    <row r="81" spans="1:26" ht="12.75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</row>
    <row r="82" spans="1:26" ht="12.75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42"/>
      <c r="Z82" s="142"/>
    </row>
    <row r="83" spans="1:26" ht="12.75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42"/>
      <c r="Z83" s="142"/>
    </row>
    <row r="84" spans="1:26" ht="12.75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142"/>
      <c r="Z84" s="142"/>
    </row>
    <row r="85" spans="1:26" ht="12.75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/>
    </row>
    <row r="86" spans="1:26" ht="12.75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  <c r="Z86" s="142"/>
    </row>
    <row r="87" spans="1:26" ht="12.75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42"/>
      <c r="Z87" s="142"/>
    </row>
    <row r="88" spans="1:26" ht="12.75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  <c r="Y88" s="142"/>
      <c r="Z88" s="142"/>
    </row>
    <row r="89" spans="1:26" ht="12.75">
      <c r="A89" s="142"/>
      <c r="B89" s="142"/>
      <c r="C89" s="142"/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  <c r="Y89" s="142"/>
      <c r="Z89" s="142"/>
    </row>
    <row r="90" spans="1:26" ht="12.75">
      <c r="A90" s="142"/>
      <c r="B90" s="142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</row>
    <row r="91" spans="1:26" ht="12.75">
      <c r="A91" s="142"/>
      <c r="B91" s="142"/>
      <c r="C91" s="142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  <c r="W91" s="142"/>
      <c r="X91" s="142"/>
      <c r="Y91" s="142"/>
      <c r="Z91" s="142"/>
    </row>
    <row r="92" spans="1:32" ht="12.75">
      <c r="A92" s="142"/>
      <c r="B92" s="142"/>
      <c r="C92" s="142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2"/>
      <c r="Y92" s="142"/>
      <c r="Z92" s="142"/>
      <c r="AA92" s="150"/>
      <c r="AB92" s="150"/>
      <c r="AC92" s="150"/>
      <c r="AD92" s="142"/>
      <c r="AE92" s="142"/>
      <c r="AF92" s="142"/>
    </row>
    <row r="93" spans="1:32" ht="12.75">
      <c r="A93" s="142"/>
      <c r="B93" s="142"/>
      <c r="C93" s="142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2"/>
      <c r="Z93" s="142"/>
      <c r="AA93" s="150"/>
      <c r="AB93" s="150"/>
      <c r="AC93" s="150"/>
      <c r="AD93" s="142"/>
      <c r="AE93" s="142"/>
      <c r="AF93" s="142"/>
    </row>
    <row r="94" spans="1:32" ht="12.75">
      <c r="A94" s="142"/>
      <c r="B94" s="142"/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2"/>
      <c r="W94" s="142"/>
      <c r="X94" s="142"/>
      <c r="Y94" s="142"/>
      <c r="Z94" s="142"/>
      <c r="AA94" s="150"/>
      <c r="AB94" s="150"/>
      <c r="AC94" s="150"/>
      <c r="AD94" s="142"/>
      <c r="AE94" s="142"/>
      <c r="AF94" s="142"/>
    </row>
    <row r="95" spans="1:32" ht="12.75">
      <c r="A95" s="142"/>
      <c r="B95" s="142"/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50"/>
      <c r="AB95" s="150"/>
      <c r="AC95" s="150"/>
      <c r="AD95" s="142"/>
      <c r="AE95" s="142"/>
      <c r="AF95" s="142"/>
    </row>
  </sheetData>
  <mergeCells count="1">
    <mergeCell ref="B63:I63"/>
  </mergeCells>
  <hyperlinks>
    <hyperlink ref="K66" r:id="rId1" display="http://www.fao.org/worldfoodsituation/csdb/en/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246"/>
  <sheetViews>
    <sheetView showGridLines="0" workbookViewId="0" topLeftCell="A10"/>
  </sheetViews>
  <sheetFormatPr defaultColWidth="9.140625" defaultRowHeight="12.75"/>
  <cols>
    <col min="1" max="1" width="9.140625" style="1" customWidth="1"/>
    <col min="2" max="2" width="21.421875" style="1" customWidth="1"/>
    <col min="3" max="8" width="12.57421875" style="1" customWidth="1"/>
    <col min="9" max="37" width="9.140625" style="1" customWidth="1"/>
    <col min="38" max="38" width="7.57421875" style="18" customWidth="1"/>
    <col min="39" max="39" width="10.7109375" style="1" customWidth="1"/>
    <col min="40" max="44" width="9.28125" style="1" customWidth="1"/>
    <col min="45" max="16384" width="9.140625" style="1" customWidth="1"/>
  </cols>
  <sheetData>
    <row r="2" spans="2:8" ht="13.8">
      <c r="B2" s="237" t="s">
        <v>265</v>
      </c>
      <c r="C2" s="11"/>
      <c r="D2" s="11"/>
      <c r="E2" s="63"/>
      <c r="F2" s="63"/>
      <c r="G2" s="63"/>
      <c r="H2" s="63"/>
    </row>
    <row r="3" spans="2:8" ht="12.75">
      <c r="B3" s="28" t="s">
        <v>179</v>
      </c>
      <c r="C3" s="63"/>
      <c r="D3" s="63"/>
      <c r="E3" s="2"/>
      <c r="F3" s="2"/>
      <c r="G3" s="2"/>
      <c r="H3" s="2"/>
    </row>
    <row r="5" spans="2:13" ht="12.75">
      <c r="B5" s="281"/>
      <c r="C5" s="283" t="s">
        <v>213</v>
      </c>
      <c r="D5" s="285" t="s">
        <v>165</v>
      </c>
      <c r="E5" s="287" t="s">
        <v>106</v>
      </c>
      <c r="F5" s="287" t="s">
        <v>104</v>
      </c>
      <c r="G5" s="287" t="s">
        <v>214</v>
      </c>
      <c r="H5" s="287" t="s">
        <v>107</v>
      </c>
      <c r="I5" s="240"/>
      <c r="J5" s="238"/>
      <c r="K5" s="238"/>
      <c r="L5" s="238"/>
      <c r="M5" s="238"/>
    </row>
    <row r="6" spans="2:13" ht="12.75">
      <c r="B6" s="282"/>
      <c r="C6" s="284"/>
      <c r="D6" s="286"/>
      <c r="E6" s="288"/>
      <c r="F6" s="288"/>
      <c r="G6" s="288"/>
      <c r="H6" s="288"/>
      <c r="I6" s="240" t="s">
        <v>236</v>
      </c>
      <c r="J6" s="238"/>
      <c r="K6" s="238"/>
      <c r="L6" s="238"/>
      <c r="M6" s="238"/>
    </row>
    <row r="7" spans="2:13" ht="12.75">
      <c r="B7" s="282"/>
      <c r="C7" s="284"/>
      <c r="D7" s="286"/>
      <c r="E7" s="288"/>
      <c r="F7" s="288"/>
      <c r="G7" s="288"/>
      <c r="H7" s="288"/>
      <c r="I7" s="240"/>
      <c r="J7" s="238"/>
      <c r="K7" s="238"/>
      <c r="L7" s="238"/>
      <c r="M7" s="238"/>
    </row>
    <row r="8" spans="2:13" ht="12.75">
      <c r="B8" s="243" t="s">
        <v>102</v>
      </c>
      <c r="C8" s="248">
        <v>334182.4</v>
      </c>
      <c r="D8" s="248">
        <v>149861.9</v>
      </c>
      <c r="E8" s="244">
        <f>SUM(E9:E36)</f>
        <v>9345.3</v>
      </c>
      <c r="F8" s="244">
        <v>60710.6</v>
      </c>
      <c r="G8" s="244">
        <f>SUM(G9:G36)</f>
        <v>78170.30000000002</v>
      </c>
      <c r="H8" s="244">
        <f>SUM(H9:H36)</f>
        <v>13163.300000000003</v>
      </c>
      <c r="I8" s="241">
        <f>SUM(I9:I36)</f>
        <v>22930.9</v>
      </c>
      <c r="J8" s="238">
        <f>+(D8+F8+G8)/C8</f>
        <v>0.8640275490271182</v>
      </c>
      <c r="K8" s="238"/>
      <c r="L8" s="238"/>
      <c r="M8" s="238"/>
    </row>
    <row r="9" spans="2:13" ht="12.75">
      <c r="B9" s="156" t="s">
        <v>153</v>
      </c>
      <c r="C9" s="84">
        <v>3173</v>
      </c>
      <c r="D9" s="84">
        <v>1919</v>
      </c>
      <c r="E9" s="245" t="s">
        <v>124</v>
      </c>
      <c r="F9" s="245">
        <v>400</v>
      </c>
      <c r="G9" s="245">
        <v>778.6</v>
      </c>
      <c r="H9" s="245">
        <v>39.8</v>
      </c>
      <c r="I9" s="242">
        <f>+C9-D9-F9-G9-H9</f>
        <v>35.59999999999998</v>
      </c>
      <c r="J9" s="238"/>
      <c r="K9" s="239">
        <f aca="true" t="shared" si="0" ref="K9:K39">+C9/$C$8</f>
        <v>0.00949481480772177</v>
      </c>
      <c r="L9" s="238"/>
      <c r="M9" s="238"/>
    </row>
    <row r="10" spans="2:13" ht="12.75">
      <c r="B10" s="157" t="s">
        <v>152</v>
      </c>
      <c r="C10" s="85">
        <v>9522.5</v>
      </c>
      <c r="D10" s="85">
        <v>5318.7</v>
      </c>
      <c r="E10" s="87">
        <v>28.2</v>
      </c>
      <c r="F10" s="87">
        <v>851.4</v>
      </c>
      <c r="G10" s="87">
        <v>3136.2</v>
      </c>
      <c r="H10" s="87">
        <v>59.7</v>
      </c>
      <c r="I10" s="242">
        <f>+C10-D10-E10-F10-G10-H10</f>
        <v>128.30000000000047</v>
      </c>
      <c r="J10" s="238"/>
      <c r="K10" s="239">
        <f t="shared" si="0"/>
        <v>0.028494917745518614</v>
      </c>
      <c r="L10" s="238"/>
      <c r="M10" s="238"/>
    </row>
    <row r="11" spans="2:13" ht="12.75">
      <c r="B11" s="157" t="s">
        <v>151</v>
      </c>
      <c r="C11" s="85">
        <v>8779.3</v>
      </c>
      <c r="D11" s="85">
        <v>5442.3</v>
      </c>
      <c r="E11" s="87">
        <v>130.3</v>
      </c>
      <c r="F11" s="87">
        <v>1967</v>
      </c>
      <c r="G11" s="87">
        <v>832.2</v>
      </c>
      <c r="H11" s="87">
        <v>243.9</v>
      </c>
      <c r="I11" s="242">
        <f aca="true" t="shared" si="1" ref="I11:I39">+C11-D11-E11-F11-G11-H11</f>
        <v>163.59999999999886</v>
      </c>
      <c r="J11" s="238"/>
      <c r="K11" s="239">
        <f t="shared" si="0"/>
        <v>0.026270982553240382</v>
      </c>
      <c r="L11" s="238"/>
      <c r="M11" s="238"/>
    </row>
    <row r="12" spans="2:13" ht="12.75">
      <c r="B12" s="157" t="s">
        <v>150</v>
      </c>
      <c r="C12" s="85">
        <v>9764.4</v>
      </c>
      <c r="D12" s="85">
        <v>5153.3</v>
      </c>
      <c r="E12" s="87">
        <v>677.8</v>
      </c>
      <c r="F12" s="87">
        <v>3547.6</v>
      </c>
      <c r="G12" s="87">
        <v>72.9</v>
      </c>
      <c r="H12" s="87">
        <v>95.9</v>
      </c>
      <c r="I12" s="242">
        <f t="shared" si="1"/>
        <v>216.89999999999938</v>
      </c>
      <c r="J12" s="238"/>
      <c r="K12" s="239">
        <f t="shared" si="0"/>
        <v>0.02921877393902252</v>
      </c>
      <c r="L12" s="238"/>
      <c r="M12" s="238"/>
    </row>
    <row r="13" spans="2:13" ht="12.75">
      <c r="B13" s="157" t="s">
        <v>211</v>
      </c>
      <c r="C13" s="85">
        <v>52010.4</v>
      </c>
      <c r="D13" s="85">
        <v>27711.2</v>
      </c>
      <c r="E13" s="87">
        <v>3854.4</v>
      </c>
      <c r="F13" s="87">
        <v>11562.8</v>
      </c>
      <c r="G13" s="87">
        <v>5142.1</v>
      </c>
      <c r="H13" s="87">
        <v>2972.2</v>
      </c>
      <c r="I13" s="242">
        <f t="shared" si="1"/>
        <v>767.6999999999998</v>
      </c>
      <c r="J13" s="238"/>
      <c r="K13" s="239">
        <f t="shared" si="0"/>
        <v>0.1556347671211889</v>
      </c>
      <c r="L13" s="238"/>
      <c r="M13" s="238"/>
    </row>
    <row r="14" spans="2:13" ht="12.75">
      <c r="B14" s="157" t="s">
        <v>148</v>
      </c>
      <c r="C14" s="85">
        <v>1221.6</v>
      </c>
      <c r="D14" s="85">
        <v>615.5</v>
      </c>
      <c r="E14" s="87">
        <v>49.6</v>
      </c>
      <c r="F14" s="87">
        <v>458.1</v>
      </c>
      <c r="G14" s="87">
        <v>0</v>
      </c>
      <c r="H14" s="87">
        <v>25.2</v>
      </c>
      <c r="I14" s="242">
        <f>+C14-D14-E14-F14-H14</f>
        <v>73.19999999999986</v>
      </c>
      <c r="J14" s="238"/>
      <c r="K14" s="239">
        <f t="shared" si="0"/>
        <v>0.003655488739083805</v>
      </c>
      <c r="L14" s="238"/>
      <c r="M14" s="238"/>
    </row>
    <row r="15" spans="2:13" ht="12.75">
      <c r="B15" s="157" t="s">
        <v>147</v>
      </c>
      <c r="C15" s="85">
        <v>2567.1</v>
      </c>
      <c r="D15" s="85">
        <v>709.6</v>
      </c>
      <c r="E15" s="87">
        <v>0</v>
      </c>
      <c r="F15" s="87">
        <v>1709.8</v>
      </c>
      <c r="G15" s="87">
        <v>0</v>
      </c>
      <c r="H15" s="87">
        <v>0</v>
      </c>
      <c r="I15" s="242">
        <f>+C15-D15-E15-F15-G15</f>
        <v>147.70000000000005</v>
      </c>
      <c r="J15" s="238"/>
      <c r="K15" s="239">
        <f t="shared" si="0"/>
        <v>0.00768173308947449</v>
      </c>
      <c r="L15" s="238"/>
      <c r="M15" s="238"/>
    </row>
    <row r="16" spans="2:13" ht="12.75">
      <c r="B16" s="157" t="s">
        <v>146</v>
      </c>
      <c r="C16" s="85">
        <v>4670</v>
      </c>
      <c r="D16" s="85">
        <v>581</v>
      </c>
      <c r="E16" s="87">
        <v>35.2</v>
      </c>
      <c r="F16" s="87">
        <v>394.6</v>
      </c>
      <c r="G16" s="87">
        <v>2169.9</v>
      </c>
      <c r="H16" s="87">
        <v>21.8</v>
      </c>
      <c r="I16" s="242">
        <f t="shared" si="1"/>
        <v>1467.5000000000002</v>
      </c>
      <c r="J16" s="238"/>
      <c r="K16" s="239">
        <f t="shared" si="0"/>
        <v>0.013974404397119656</v>
      </c>
      <c r="L16" s="238"/>
      <c r="M16" s="238"/>
    </row>
    <row r="17" spans="2:13" ht="12.75">
      <c r="B17" s="157" t="s">
        <v>145</v>
      </c>
      <c r="C17" s="85">
        <v>20397.4</v>
      </c>
      <c r="D17" s="85">
        <v>5698.6</v>
      </c>
      <c r="E17" s="87">
        <v>228.8</v>
      </c>
      <c r="F17" s="87">
        <v>6933.5</v>
      </c>
      <c r="G17" s="87">
        <v>4692</v>
      </c>
      <c r="H17" s="87">
        <v>449.6</v>
      </c>
      <c r="I17" s="242">
        <f t="shared" si="1"/>
        <v>2394.900000000002</v>
      </c>
      <c r="J17" s="238"/>
      <c r="K17" s="239">
        <f t="shared" si="0"/>
        <v>0.061036727248353</v>
      </c>
      <c r="L17" s="238"/>
      <c r="M17" s="238"/>
    </row>
    <row r="18" spans="2:13" ht="12.75">
      <c r="B18" s="157" t="s">
        <v>144</v>
      </c>
      <c r="C18" s="85">
        <v>72714.9</v>
      </c>
      <c r="D18" s="85">
        <v>37501.4</v>
      </c>
      <c r="E18" s="87">
        <v>128</v>
      </c>
      <c r="F18" s="87">
        <v>11775.3</v>
      </c>
      <c r="G18" s="87">
        <v>18541.8</v>
      </c>
      <c r="H18" s="87">
        <v>2022.5</v>
      </c>
      <c r="I18" s="242">
        <f t="shared" si="1"/>
        <v>2745.899999999994</v>
      </c>
      <c r="J18" s="238"/>
      <c r="K18" s="239">
        <f t="shared" si="0"/>
        <v>0.2175904535965987</v>
      </c>
      <c r="L18" s="238"/>
      <c r="M18" s="238"/>
    </row>
    <row r="19" spans="2:13" ht="12.75">
      <c r="B19" s="157" t="s">
        <v>143</v>
      </c>
      <c r="C19" s="85">
        <v>3048.2</v>
      </c>
      <c r="D19" s="85">
        <v>643.1</v>
      </c>
      <c r="E19" s="87">
        <v>2.8</v>
      </c>
      <c r="F19" s="87">
        <v>175.7</v>
      </c>
      <c r="G19" s="87">
        <v>2100</v>
      </c>
      <c r="H19" s="87">
        <v>61.3</v>
      </c>
      <c r="I19" s="242">
        <f t="shared" si="1"/>
        <v>65.29999999999991</v>
      </c>
      <c r="J19" s="238"/>
      <c r="K19" s="239">
        <f t="shared" si="0"/>
        <v>0.009121366056381185</v>
      </c>
      <c r="L19" s="238"/>
      <c r="M19" s="238"/>
    </row>
    <row r="20" spans="2:13" ht="12.75">
      <c r="B20" s="157" t="s">
        <v>142</v>
      </c>
      <c r="C20" s="85">
        <v>19232.7</v>
      </c>
      <c r="D20" s="85">
        <v>3105.9</v>
      </c>
      <c r="E20" s="87">
        <v>11.5</v>
      </c>
      <c r="F20" s="87">
        <v>846.1</v>
      </c>
      <c r="G20" s="87">
        <v>9239.5</v>
      </c>
      <c r="H20" s="87">
        <v>0</v>
      </c>
      <c r="I20" s="242">
        <f>+C20-D20-E20-F20-G20</f>
        <v>6029.700000000001</v>
      </c>
      <c r="J20" s="238"/>
      <c r="K20" s="239">
        <f t="shared" si="0"/>
        <v>0.05755150480695572</v>
      </c>
      <c r="L20" s="238"/>
      <c r="M20" s="238"/>
    </row>
    <row r="21" spans="2:13" ht="12.75">
      <c r="B21" s="157" t="s">
        <v>141</v>
      </c>
      <c r="C21" s="85">
        <v>70.9</v>
      </c>
      <c r="D21" s="85">
        <v>0</v>
      </c>
      <c r="E21" s="87">
        <v>0</v>
      </c>
      <c r="F21" s="87">
        <v>27.2</v>
      </c>
      <c r="G21" s="87">
        <v>0</v>
      </c>
      <c r="H21" s="87">
        <v>0</v>
      </c>
      <c r="I21" s="242">
        <f>+C21-F21</f>
        <v>43.7</v>
      </c>
      <c r="J21" s="238"/>
      <c r="K21" s="239">
        <f t="shared" si="0"/>
        <v>0.00021215958709973955</v>
      </c>
      <c r="L21" s="238"/>
      <c r="M21" s="238"/>
    </row>
    <row r="22" spans="2:13" ht="12.75">
      <c r="B22" s="157" t="s">
        <v>140</v>
      </c>
      <c r="C22" s="85">
        <v>2227.2</v>
      </c>
      <c r="D22" s="85">
        <v>1467.5</v>
      </c>
      <c r="E22" s="87">
        <v>114.3</v>
      </c>
      <c r="F22" s="87">
        <v>418.8</v>
      </c>
      <c r="G22" s="87" t="s">
        <v>124</v>
      </c>
      <c r="H22" s="87">
        <v>26.9</v>
      </c>
      <c r="I22" s="242">
        <f>+C22-D22-E22-F22-H22</f>
        <v>199.69999999999985</v>
      </c>
      <c r="J22" s="238"/>
      <c r="K22" s="239">
        <f t="shared" si="0"/>
        <v>0.006664623870078136</v>
      </c>
      <c r="L22" s="238"/>
      <c r="M22" s="238"/>
    </row>
    <row r="23" spans="2:13" ht="12.75">
      <c r="B23" s="157" t="s">
        <v>139</v>
      </c>
      <c r="C23" s="85">
        <v>5123.2</v>
      </c>
      <c r="D23" s="85">
        <v>3230.6</v>
      </c>
      <c r="E23" s="87">
        <v>85.3</v>
      </c>
      <c r="F23" s="87">
        <v>1018.5</v>
      </c>
      <c r="G23" s="87">
        <v>115</v>
      </c>
      <c r="H23" s="87">
        <v>395.2</v>
      </c>
      <c r="I23" s="242">
        <f t="shared" si="1"/>
        <v>278.59999999999997</v>
      </c>
      <c r="J23" s="238"/>
      <c r="K23" s="239">
        <f t="shared" si="0"/>
        <v>0.01533055002298146</v>
      </c>
      <c r="L23" s="238"/>
      <c r="M23" s="238"/>
    </row>
    <row r="24" spans="2:13" ht="12.75">
      <c r="B24" s="157" t="s">
        <v>138</v>
      </c>
      <c r="C24" s="85">
        <v>168.6</v>
      </c>
      <c r="D24" s="85">
        <v>77.9</v>
      </c>
      <c r="E24" s="87">
        <v>6.3</v>
      </c>
      <c r="F24" s="87">
        <v>46</v>
      </c>
      <c r="G24" s="87">
        <v>1.7</v>
      </c>
      <c r="H24" s="87">
        <v>30.1</v>
      </c>
      <c r="I24" s="242">
        <f t="shared" si="1"/>
        <v>6.599999999999987</v>
      </c>
      <c r="J24" s="238"/>
      <c r="K24" s="239">
        <f t="shared" si="0"/>
        <v>0.0005045148996476175</v>
      </c>
      <c r="L24" s="238"/>
      <c r="M24" s="238"/>
    </row>
    <row r="25" spans="2:13" ht="12.75">
      <c r="B25" s="157" t="s">
        <v>137</v>
      </c>
      <c r="C25" s="85">
        <v>16448.2</v>
      </c>
      <c r="D25" s="85">
        <v>5169.3</v>
      </c>
      <c r="E25" s="87">
        <v>94.9</v>
      </c>
      <c r="F25" s="87">
        <v>1278.9</v>
      </c>
      <c r="G25" s="87">
        <v>9168.8</v>
      </c>
      <c r="H25" s="87">
        <v>488</v>
      </c>
      <c r="I25" s="242">
        <f t="shared" si="1"/>
        <v>248.3000000000029</v>
      </c>
      <c r="J25" s="238"/>
      <c r="K25" s="239">
        <f t="shared" si="0"/>
        <v>0.04921922878045044</v>
      </c>
      <c r="L25" s="238"/>
      <c r="M25" s="238"/>
    </row>
    <row r="26" spans="2:13" ht="12.75">
      <c r="B26" s="157" t="s">
        <v>136</v>
      </c>
      <c r="C26" s="85">
        <v>0</v>
      </c>
      <c r="D26" s="85">
        <v>0</v>
      </c>
      <c r="E26" s="87">
        <v>0</v>
      </c>
      <c r="F26" s="87">
        <v>0</v>
      </c>
      <c r="G26" s="87">
        <v>0</v>
      </c>
      <c r="H26" s="87">
        <v>0</v>
      </c>
      <c r="I26" s="242">
        <v>0</v>
      </c>
      <c r="J26" s="238"/>
      <c r="K26" s="239">
        <f t="shared" si="0"/>
        <v>0</v>
      </c>
      <c r="L26" s="238"/>
      <c r="M26" s="238"/>
    </row>
    <row r="27" spans="2:13" ht="12.75">
      <c r="B27" s="157" t="s">
        <v>135</v>
      </c>
      <c r="C27" s="85">
        <v>1767</v>
      </c>
      <c r="D27" s="85">
        <v>1304</v>
      </c>
      <c r="E27" s="87">
        <v>7</v>
      </c>
      <c r="F27" s="87">
        <v>197</v>
      </c>
      <c r="G27" s="87">
        <v>240</v>
      </c>
      <c r="H27" s="87">
        <v>9</v>
      </c>
      <c r="I27" s="242">
        <f t="shared" si="1"/>
        <v>10</v>
      </c>
      <c r="J27" s="238"/>
      <c r="K27" s="239">
        <f t="shared" si="0"/>
        <v>0.005287531599509728</v>
      </c>
      <c r="L27" s="238"/>
      <c r="M27" s="238"/>
    </row>
    <row r="28" spans="2:13" ht="12.75">
      <c r="B28" s="157" t="s">
        <v>134</v>
      </c>
      <c r="C28" s="85">
        <v>5710.3</v>
      </c>
      <c r="D28" s="85">
        <v>1737.2</v>
      </c>
      <c r="E28" s="87">
        <v>250.2</v>
      </c>
      <c r="F28" s="87">
        <v>845.7</v>
      </c>
      <c r="G28" s="87">
        <v>2334.4</v>
      </c>
      <c r="H28" s="87">
        <v>302.6</v>
      </c>
      <c r="I28" s="242">
        <f t="shared" si="1"/>
        <v>240.2000000000006</v>
      </c>
      <c r="J28" s="238"/>
      <c r="K28" s="239">
        <f t="shared" si="0"/>
        <v>0.017087375038302436</v>
      </c>
      <c r="L28" s="238"/>
      <c r="M28" s="238"/>
    </row>
    <row r="29" spans="2:13" ht="12.75">
      <c r="B29" s="157" t="s">
        <v>133</v>
      </c>
      <c r="C29" s="85">
        <v>31951.1</v>
      </c>
      <c r="D29" s="85">
        <v>11635.6</v>
      </c>
      <c r="E29" s="87">
        <v>3228.7</v>
      </c>
      <c r="F29" s="87">
        <v>3274.6</v>
      </c>
      <c r="G29" s="87">
        <v>4468.4</v>
      </c>
      <c r="H29" s="87">
        <v>5245.6</v>
      </c>
      <c r="I29" s="242">
        <f t="shared" si="1"/>
        <v>4098.199999999999</v>
      </c>
      <c r="J29" s="238"/>
      <c r="K29" s="239">
        <f t="shared" si="0"/>
        <v>0.09560976281216484</v>
      </c>
      <c r="L29" s="238"/>
      <c r="M29" s="239">
        <f>+H29/H8</f>
        <v>0.39850189542136083</v>
      </c>
    </row>
    <row r="30" spans="2:13" ht="12.75">
      <c r="B30" s="157" t="s">
        <v>132</v>
      </c>
      <c r="C30" s="85">
        <v>1348.6</v>
      </c>
      <c r="D30" s="85">
        <v>95</v>
      </c>
      <c r="E30" s="87">
        <v>17.6</v>
      </c>
      <c r="F30" s="87">
        <v>37.9</v>
      </c>
      <c r="G30" s="87">
        <v>897</v>
      </c>
      <c r="H30" s="87">
        <v>47.2</v>
      </c>
      <c r="I30" s="242">
        <f t="shared" si="1"/>
        <v>253.89999999999992</v>
      </c>
      <c r="J30" s="238"/>
      <c r="K30" s="239">
        <f t="shared" si="0"/>
        <v>0.004035520721617895</v>
      </c>
      <c r="L30" s="238"/>
      <c r="M30" s="238"/>
    </row>
    <row r="31" spans="2:13" ht="12.75">
      <c r="B31" s="157" t="s">
        <v>131</v>
      </c>
      <c r="C31" s="85">
        <v>22438.9</v>
      </c>
      <c r="D31" s="85">
        <v>7769.4</v>
      </c>
      <c r="E31" s="87">
        <v>26.4</v>
      </c>
      <c r="F31" s="87">
        <v>1834</v>
      </c>
      <c r="G31" s="87">
        <v>12040.5</v>
      </c>
      <c r="H31" s="87">
        <v>282.1</v>
      </c>
      <c r="I31" s="242">
        <f t="shared" si="1"/>
        <v>486.50000000000216</v>
      </c>
      <c r="J31" s="238"/>
      <c r="K31" s="239">
        <f t="shared" si="0"/>
        <v>0.0671456665581431</v>
      </c>
      <c r="L31" s="238"/>
      <c r="M31" s="238"/>
    </row>
    <row r="32" spans="2:13" ht="12.75">
      <c r="B32" s="157" t="s">
        <v>130</v>
      </c>
      <c r="C32" s="85">
        <v>646.5</v>
      </c>
      <c r="D32" s="85">
        <v>173.2</v>
      </c>
      <c r="E32" s="87">
        <v>6.7</v>
      </c>
      <c r="F32" s="87">
        <v>89.7</v>
      </c>
      <c r="G32" s="87">
        <v>348.1</v>
      </c>
      <c r="H32" s="87">
        <v>20.1</v>
      </c>
      <c r="I32" s="242">
        <f t="shared" si="1"/>
        <v>8.70000000000001</v>
      </c>
      <c r="J32" s="238"/>
      <c r="K32" s="239">
        <f t="shared" si="0"/>
        <v>0.0019345722575455798</v>
      </c>
      <c r="L32" s="238"/>
      <c r="M32" s="238"/>
    </row>
    <row r="33" spans="2:13" ht="12.75">
      <c r="B33" s="157" t="s">
        <v>129</v>
      </c>
      <c r="C33" s="85">
        <v>4708.3</v>
      </c>
      <c r="D33" s="85">
        <v>2020.3</v>
      </c>
      <c r="E33" s="87">
        <v>53.5</v>
      </c>
      <c r="F33" s="87">
        <v>675.9</v>
      </c>
      <c r="G33" s="87">
        <v>1814.1</v>
      </c>
      <c r="H33" s="87">
        <v>49.4</v>
      </c>
      <c r="I33" s="242">
        <f t="shared" si="1"/>
        <v>95.1</v>
      </c>
      <c r="J33" s="238"/>
      <c r="K33" s="239">
        <f t="shared" si="0"/>
        <v>0.01408901246744293</v>
      </c>
      <c r="L33" s="238"/>
      <c r="M33" s="238"/>
    </row>
    <row r="34" spans="2:13" ht="12.75">
      <c r="B34" s="157" t="s">
        <v>128</v>
      </c>
      <c r="C34" s="85">
        <v>4156.7</v>
      </c>
      <c r="D34" s="85">
        <v>1088.5</v>
      </c>
      <c r="E34" s="87">
        <v>75.5</v>
      </c>
      <c r="F34" s="87">
        <v>1861.1</v>
      </c>
      <c r="G34" s="87">
        <v>0</v>
      </c>
      <c r="H34" s="87">
        <v>0</v>
      </c>
      <c r="I34" s="242">
        <f t="shared" si="1"/>
        <v>1131.6</v>
      </c>
      <c r="J34" s="238"/>
      <c r="K34" s="239">
        <f t="shared" si="0"/>
        <v>0.012438416864562585</v>
      </c>
      <c r="L34" s="238"/>
      <c r="M34" s="238"/>
    </row>
    <row r="35" spans="2:13" ht="12.75">
      <c r="B35" s="158" t="s">
        <v>127</v>
      </c>
      <c r="C35" s="86">
        <v>5790.4</v>
      </c>
      <c r="D35" s="86">
        <v>3087.8</v>
      </c>
      <c r="E35" s="246">
        <v>176.3</v>
      </c>
      <c r="F35" s="246">
        <v>1572.5</v>
      </c>
      <c r="G35" s="246">
        <v>11.1</v>
      </c>
      <c r="H35" s="246">
        <v>226.2</v>
      </c>
      <c r="I35" s="242">
        <f t="shared" si="1"/>
        <v>716.4999999999993</v>
      </c>
      <c r="J35" s="238"/>
      <c r="K35" s="239">
        <f t="shared" si="0"/>
        <v>0.01732706450130228</v>
      </c>
      <c r="L35" s="238"/>
      <c r="M35" s="238"/>
    </row>
    <row r="36" spans="2:13" ht="12.75">
      <c r="B36" s="159" t="s">
        <v>126</v>
      </c>
      <c r="C36" s="186">
        <v>24525</v>
      </c>
      <c r="D36" s="186">
        <v>16606</v>
      </c>
      <c r="E36" s="187">
        <v>56</v>
      </c>
      <c r="F36" s="187">
        <v>6911</v>
      </c>
      <c r="G36" s="187">
        <v>26</v>
      </c>
      <c r="H36" s="187">
        <v>49</v>
      </c>
      <c r="I36" s="242">
        <f t="shared" si="1"/>
        <v>877</v>
      </c>
      <c r="J36" s="238"/>
      <c r="K36" s="239">
        <f t="shared" si="0"/>
        <v>0.07338806591849241</v>
      </c>
      <c r="L36" s="238"/>
      <c r="M36" s="238"/>
    </row>
    <row r="37" spans="2:13" ht="12.75">
      <c r="B37" s="249" t="s">
        <v>220</v>
      </c>
      <c r="C37" s="250">
        <v>1168</v>
      </c>
      <c r="D37" s="250">
        <v>375</v>
      </c>
      <c r="E37" s="251">
        <v>37</v>
      </c>
      <c r="F37" s="251">
        <v>481</v>
      </c>
      <c r="G37" s="251">
        <v>0</v>
      </c>
      <c r="H37" s="251">
        <v>0</v>
      </c>
      <c r="I37" s="241">
        <f>+C37-D37-E37-F37</f>
        <v>275</v>
      </c>
      <c r="J37" s="238"/>
      <c r="K37" s="239">
        <f t="shared" si="0"/>
        <v>0.0034950972881875285</v>
      </c>
      <c r="L37" s="238"/>
      <c r="M37" s="238"/>
    </row>
    <row r="38" spans="2:14" ht="12.75">
      <c r="B38" s="56" t="s">
        <v>197</v>
      </c>
      <c r="C38" s="85">
        <v>32382</v>
      </c>
      <c r="D38" s="85">
        <v>15706</v>
      </c>
      <c r="E38" s="87">
        <v>301</v>
      </c>
      <c r="F38" s="87">
        <v>6300</v>
      </c>
      <c r="G38" s="87">
        <v>5950</v>
      </c>
      <c r="H38" s="87">
        <v>110</v>
      </c>
      <c r="I38" s="241">
        <f t="shared" si="1"/>
        <v>4015</v>
      </c>
      <c r="J38" s="238"/>
      <c r="K38" s="239">
        <f t="shared" si="0"/>
        <v>0.09689917841274705</v>
      </c>
      <c r="L38" s="238"/>
      <c r="M38" s="238"/>
      <c r="N38" s="209"/>
    </row>
    <row r="39" spans="2:13" ht="12.75">
      <c r="B39" s="247" t="s">
        <v>212</v>
      </c>
      <c r="C39" s="186">
        <v>1081.3</v>
      </c>
      <c r="D39" s="186">
        <v>170.1</v>
      </c>
      <c r="E39" s="187">
        <v>10</v>
      </c>
      <c r="F39" s="187">
        <v>48.6</v>
      </c>
      <c r="G39" s="187">
        <v>798.4</v>
      </c>
      <c r="H39" s="187">
        <v>33.5</v>
      </c>
      <c r="I39" s="241">
        <f t="shared" si="1"/>
        <v>20.699999999999932</v>
      </c>
      <c r="J39" s="238"/>
      <c r="K39" s="239">
        <f t="shared" si="0"/>
        <v>0.00323565813160717</v>
      </c>
      <c r="L39" s="238"/>
      <c r="M39" s="238"/>
    </row>
    <row r="40" spans="3:4" ht="12.75">
      <c r="C40" s="11"/>
      <c r="D40" s="11"/>
    </row>
    <row r="41" ht="12.75">
      <c r="B41" s="55" t="s">
        <v>122</v>
      </c>
    </row>
    <row r="42" spans="1:10" ht="12.75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40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AM43" s="11"/>
      <c r="AN43" s="11"/>
    </row>
    <row r="44" spans="1:40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M44" s="11"/>
      <c r="N44" s="11"/>
      <c r="O44" s="11"/>
      <c r="AM44" s="11"/>
      <c r="AN44" s="11"/>
    </row>
    <row r="45" spans="1:40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AM45" s="11"/>
      <c r="AN45" s="11"/>
    </row>
    <row r="46" spans="1:40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AM46" s="11"/>
      <c r="AN46" s="11"/>
    </row>
    <row r="47" spans="1:40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AM47" s="11"/>
      <c r="AN47" s="11"/>
    </row>
    <row r="48" spans="1:40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M48" s="11"/>
      <c r="AN48" s="11"/>
    </row>
    <row r="49" spans="1:40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M49" s="11"/>
      <c r="AN49" s="11"/>
    </row>
    <row r="50" spans="1:40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M50" s="11"/>
      <c r="AN50" s="11"/>
    </row>
    <row r="51" spans="1:40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M51" s="11"/>
      <c r="AN51" s="11"/>
    </row>
    <row r="52" spans="2:40" ht="12.7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M52" s="11"/>
      <c r="AN52" s="11"/>
    </row>
    <row r="53" spans="3:40" ht="12.7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M53" s="11"/>
      <c r="AN53" s="11"/>
    </row>
    <row r="54" spans="2:40" ht="12.7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M54" s="11"/>
      <c r="AN54" s="11"/>
    </row>
    <row r="55" spans="2:40" ht="12.7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M55" s="11"/>
      <c r="AN55" s="11"/>
    </row>
    <row r="56" spans="2:40" ht="12.75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M56" s="11"/>
      <c r="AN56" s="11"/>
    </row>
    <row r="57" spans="2:40" ht="12.75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M57" s="11"/>
      <c r="AN57" s="11"/>
    </row>
    <row r="58" spans="2:40" ht="12.75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M58" s="11"/>
      <c r="AN58" s="11"/>
    </row>
    <row r="59" spans="2:32" ht="12.7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</row>
    <row r="60" spans="3:32" ht="12.7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</row>
    <row r="61" spans="3:32" ht="12.7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</row>
    <row r="62" spans="2:32" ht="12.7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</row>
    <row r="63" spans="2:32" ht="12.7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</row>
    <row r="64" spans="2:32" ht="12.7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</row>
    <row r="65" spans="2:32" ht="12.7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</row>
    <row r="66" spans="2:32" ht="12.7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</row>
    <row r="67" spans="2:32" ht="12.7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</row>
    <row r="68" spans="2:32" ht="12.7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</row>
    <row r="69" spans="1:32" ht="12.75">
      <c r="A69" s="1" t="s">
        <v>263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C69" s="11"/>
      <c r="AD69" s="11"/>
      <c r="AE69" s="11"/>
      <c r="AF69" s="11"/>
    </row>
    <row r="70" ht="12.75">
      <c r="A70" s="11" t="s">
        <v>227</v>
      </c>
    </row>
    <row r="71" ht="12.75">
      <c r="A71" s="11" t="s">
        <v>250</v>
      </c>
    </row>
    <row r="89" spans="1:2" ht="12.75">
      <c r="A89" s="1" t="s">
        <v>0</v>
      </c>
      <c r="B89" s="1" t="s">
        <v>1</v>
      </c>
    </row>
    <row r="91" ht="15" customHeight="1"/>
    <row r="92" spans="1:29" ht="12.75" customHeight="1">
      <c r="A92" s="1" t="s">
        <v>2</v>
      </c>
      <c r="B92" s="3" t="s">
        <v>99</v>
      </c>
      <c r="C92" s="4"/>
      <c r="D92" s="4"/>
      <c r="E92" s="5"/>
      <c r="F92" s="3" t="s">
        <v>55</v>
      </c>
      <c r="G92" s="4"/>
      <c r="H92" s="4"/>
      <c r="I92" s="5"/>
      <c r="J92" s="3" t="s">
        <v>56</v>
      </c>
      <c r="K92" s="4"/>
      <c r="L92" s="4"/>
      <c r="M92" s="5"/>
      <c r="N92" s="3" t="s">
        <v>57</v>
      </c>
      <c r="O92" s="4"/>
      <c r="P92" s="4"/>
      <c r="Q92" s="5"/>
      <c r="R92" s="3" t="s">
        <v>58</v>
      </c>
      <c r="S92" s="4"/>
      <c r="T92" s="4"/>
      <c r="U92" s="5"/>
      <c r="V92" s="3" t="s">
        <v>59</v>
      </c>
      <c r="W92" s="4"/>
      <c r="X92" s="4"/>
      <c r="Y92" s="5"/>
      <c r="Z92" s="6"/>
      <c r="AA92" s="6"/>
      <c r="AB92" s="6"/>
      <c r="AC92" s="6"/>
    </row>
    <row r="93" spans="1:29" ht="21" customHeight="1">
      <c r="A93" s="1" t="s">
        <v>2</v>
      </c>
      <c r="B93" s="7">
        <v>2010</v>
      </c>
      <c r="C93" s="8">
        <v>2011</v>
      </c>
      <c r="D93" s="8">
        <v>2012</v>
      </c>
      <c r="E93" s="9">
        <v>2013</v>
      </c>
      <c r="F93" s="7">
        <v>2010</v>
      </c>
      <c r="G93" s="8">
        <v>2011</v>
      </c>
      <c r="H93" s="8">
        <v>2012</v>
      </c>
      <c r="I93" s="9">
        <v>2013</v>
      </c>
      <c r="J93" s="7">
        <v>2010</v>
      </c>
      <c r="K93" s="8">
        <v>2011</v>
      </c>
      <c r="L93" s="8">
        <v>2012</v>
      </c>
      <c r="M93" s="9">
        <v>2013</v>
      </c>
      <c r="N93" s="7">
        <v>2010</v>
      </c>
      <c r="O93" s="8">
        <v>2011</v>
      </c>
      <c r="P93" s="8">
        <v>2012</v>
      </c>
      <c r="Q93" s="9">
        <v>2013</v>
      </c>
      <c r="R93" s="7">
        <v>2010</v>
      </c>
      <c r="S93" s="8">
        <v>2011</v>
      </c>
      <c r="T93" s="8">
        <v>2012</v>
      </c>
      <c r="U93" s="9">
        <v>2013</v>
      </c>
      <c r="V93" s="7">
        <v>2010</v>
      </c>
      <c r="W93" s="8">
        <v>2011</v>
      </c>
      <c r="X93" s="8">
        <v>2012</v>
      </c>
      <c r="Y93" s="9">
        <v>2013</v>
      </c>
      <c r="Z93" s="10"/>
      <c r="AA93" s="10"/>
      <c r="AB93" s="10"/>
      <c r="AC93" s="10"/>
    </row>
    <row r="94" spans="1:35" ht="12.75">
      <c r="A94" s="1" t="s">
        <v>36</v>
      </c>
      <c r="B94" s="11">
        <v>282851.2978</v>
      </c>
      <c r="C94" s="11">
        <v>290219.4579</v>
      </c>
      <c r="D94" s="11">
        <v>282139.65948</v>
      </c>
      <c r="E94" s="12">
        <v>305479.8908</v>
      </c>
      <c r="F94" s="11">
        <v>127116.9893</v>
      </c>
      <c r="G94" s="11">
        <v>130458.1565</v>
      </c>
      <c r="H94" s="11">
        <v>124799.65435</v>
      </c>
      <c r="I94" s="12">
        <v>135847.5176</v>
      </c>
      <c r="J94" s="11">
        <v>7746.6462</v>
      </c>
      <c r="K94" s="11">
        <v>7170.5451</v>
      </c>
      <c r="L94" s="11">
        <v>9074.12318</v>
      </c>
      <c r="M94" s="12">
        <v>10716.3585</v>
      </c>
      <c r="N94" s="11">
        <v>52922.064</v>
      </c>
      <c r="O94" s="11">
        <v>51796.151</v>
      </c>
      <c r="P94" s="11">
        <v>54753.63566</v>
      </c>
      <c r="Q94" s="12">
        <v>59860.0978</v>
      </c>
      <c r="R94" s="11">
        <v>57807.6325</v>
      </c>
      <c r="S94" s="11">
        <v>68886.4192</v>
      </c>
      <c r="T94" s="11">
        <v>59745.638480000016</v>
      </c>
      <c r="U94" s="12">
        <v>65631.166</v>
      </c>
      <c r="V94" s="11">
        <v>10756.29</v>
      </c>
      <c r="W94" s="11">
        <v>10144.0674</v>
      </c>
      <c r="X94" s="11">
        <v>10104.932799999999</v>
      </c>
      <c r="Y94" s="12">
        <v>11476.377999999999</v>
      </c>
      <c r="Z94" s="13"/>
      <c r="AA94" s="13"/>
      <c r="AB94" s="280" t="s">
        <v>99</v>
      </c>
      <c r="AC94" s="280"/>
      <c r="AD94" s="280"/>
      <c r="AE94" s="280"/>
      <c r="AF94" s="280"/>
      <c r="AG94" s="280"/>
      <c r="AH94" s="280"/>
      <c r="AI94" s="280"/>
    </row>
    <row r="95" spans="1:38" ht="12.75">
      <c r="A95" s="1" t="s">
        <v>60</v>
      </c>
      <c r="B95" s="11">
        <v>3105.2</v>
      </c>
      <c r="C95" s="11">
        <v>2944.203</v>
      </c>
      <c r="D95" s="11">
        <v>3011.5</v>
      </c>
      <c r="E95" s="14">
        <v>3155.9</v>
      </c>
      <c r="F95" s="11">
        <v>1912.8</v>
      </c>
      <c r="G95" s="11">
        <v>1687.734</v>
      </c>
      <c r="H95" s="11">
        <v>1834.6</v>
      </c>
      <c r="I95" s="14">
        <v>1843.6</v>
      </c>
      <c r="J95" s="11">
        <v>2</v>
      </c>
      <c r="K95" s="11">
        <v>2.381</v>
      </c>
      <c r="L95" s="11">
        <v>2.6</v>
      </c>
      <c r="M95" s="14">
        <v>3</v>
      </c>
      <c r="N95" s="11">
        <v>373.4</v>
      </c>
      <c r="O95" s="11">
        <v>339.658</v>
      </c>
      <c r="P95" s="11">
        <v>363.6</v>
      </c>
      <c r="Q95" s="14">
        <v>390.8</v>
      </c>
      <c r="R95" s="11">
        <v>745.9</v>
      </c>
      <c r="S95" s="11">
        <v>859.692</v>
      </c>
      <c r="T95" s="11">
        <v>733.6</v>
      </c>
      <c r="U95" s="14">
        <v>837.6</v>
      </c>
      <c r="V95" s="11">
        <v>43.8</v>
      </c>
      <c r="W95" s="11">
        <v>29.542</v>
      </c>
      <c r="X95" s="11">
        <v>41.6</v>
      </c>
      <c r="Y95" s="14">
        <v>43.1</v>
      </c>
      <c r="Z95" s="15"/>
      <c r="AA95" s="15"/>
      <c r="AB95" s="16">
        <v>2007</v>
      </c>
      <c r="AC95" s="16" t="s">
        <v>100</v>
      </c>
      <c r="AD95" s="16" t="s">
        <v>101</v>
      </c>
      <c r="AE95" s="17">
        <v>2010</v>
      </c>
      <c r="AF95" s="10">
        <v>2011</v>
      </c>
      <c r="AG95" s="10">
        <v>2012</v>
      </c>
      <c r="AH95" s="10">
        <v>2013</v>
      </c>
      <c r="AK95" s="18"/>
      <c r="AL95" s="1"/>
    </row>
    <row r="96" spans="1:38" ht="12.75">
      <c r="A96" s="1" t="s">
        <v>61</v>
      </c>
      <c r="B96" s="11">
        <v>6877.619</v>
      </c>
      <c r="C96" s="11">
        <v>8284.806</v>
      </c>
      <c r="D96" s="11">
        <v>6595.49348</v>
      </c>
      <c r="E96" s="20">
        <v>7512.61</v>
      </c>
      <c r="F96" s="11">
        <v>4161.553</v>
      </c>
      <c r="G96" s="11">
        <v>4913.048</v>
      </c>
      <c r="H96" s="11">
        <v>3518.89595</v>
      </c>
      <c r="I96" s="20">
        <v>4700.7</v>
      </c>
      <c r="J96" s="11">
        <v>118.233</v>
      </c>
      <c r="K96" s="11">
        <v>118.611</v>
      </c>
      <c r="L96" s="11">
        <v>148.07838</v>
      </c>
      <c r="M96" s="20">
        <v>177.09</v>
      </c>
      <c r="N96" s="11">
        <v>1584.456</v>
      </c>
      <c r="O96" s="11">
        <v>1813.679</v>
      </c>
      <c r="P96" s="11">
        <v>1616.46686</v>
      </c>
      <c r="Q96" s="20">
        <v>1593.76</v>
      </c>
      <c r="R96" s="11">
        <v>692.589</v>
      </c>
      <c r="S96" s="11">
        <v>1063.736</v>
      </c>
      <c r="T96" s="11">
        <v>928.14738</v>
      </c>
      <c r="U96" s="20">
        <v>675.38</v>
      </c>
      <c r="V96" s="11">
        <v>171.2</v>
      </c>
      <c r="W96" s="11">
        <v>196.918</v>
      </c>
      <c r="X96" s="11">
        <v>190.37</v>
      </c>
      <c r="Y96" s="20">
        <v>214.21</v>
      </c>
      <c r="Z96" s="15"/>
      <c r="AA96" s="15"/>
      <c r="AB96" s="21">
        <v>261546.9</v>
      </c>
      <c r="AC96" s="22">
        <v>316801</v>
      </c>
      <c r="AD96" s="21">
        <v>297937.4</v>
      </c>
      <c r="AE96" s="15">
        <v>282851.2978</v>
      </c>
      <c r="AF96" s="15">
        <v>290219.4579</v>
      </c>
      <c r="AG96" s="15">
        <v>282139.65948</v>
      </c>
      <c r="AH96" s="23">
        <v>305479.8908</v>
      </c>
      <c r="AK96" s="18"/>
      <c r="AL96" s="1"/>
    </row>
    <row r="97" spans="1:37" ht="12.75">
      <c r="A97" s="1" t="s">
        <v>62</v>
      </c>
      <c r="B97" s="11">
        <v>8747.7</v>
      </c>
      <c r="C97" s="11">
        <v>8793.5</v>
      </c>
      <c r="D97" s="11">
        <v>9460.4</v>
      </c>
      <c r="E97" s="20">
        <v>9050.7</v>
      </c>
      <c r="F97" s="11">
        <v>5059.9</v>
      </c>
      <c r="G97" s="11">
        <v>4831.4</v>
      </c>
      <c r="H97" s="11">
        <v>4525.1</v>
      </c>
      <c r="I97" s="20">
        <v>4145.2</v>
      </c>
      <c r="J97" s="11">
        <v>254.7</v>
      </c>
      <c r="K97" s="11">
        <v>294.3</v>
      </c>
      <c r="L97" s="11">
        <v>384.4</v>
      </c>
      <c r="M97" s="20">
        <v>526.8</v>
      </c>
      <c r="N97" s="11">
        <v>2981.3</v>
      </c>
      <c r="O97" s="11">
        <v>3249.8</v>
      </c>
      <c r="P97" s="11">
        <v>4058.7</v>
      </c>
      <c r="Q97" s="20">
        <v>3949.9</v>
      </c>
      <c r="R97" s="11">
        <v>45.7</v>
      </c>
      <c r="S97" s="11">
        <v>55.3</v>
      </c>
      <c r="T97" s="11">
        <v>75.1</v>
      </c>
      <c r="U97" s="20">
        <v>75.7</v>
      </c>
      <c r="V97" s="11">
        <v>177.4</v>
      </c>
      <c r="W97" s="11">
        <v>138</v>
      </c>
      <c r="X97" s="11">
        <v>114.6</v>
      </c>
      <c r="Y97" s="20">
        <v>74.4</v>
      </c>
      <c r="Z97" s="15"/>
      <c r="AA97" s="15"/>
      <c r="AB97" s="15"/>
      <c r="AC97" s="15"/>
      <c r="AD97" s="11"/>
      <c r="AE97" s="11"/>
      <c r="AF97" s="11"/>
      <c r="AK97" s="24"/>
    </row>
    <row r="98" spans="1:37" ht="12.75">
      <c r="A98" s="1" t="s">
        <v>63</v>
      </c>
      <c r="B98" s="11">
        <v>44038.739</v>
      </c>
      <c r="C98" s="11">
        <v>41920.4</v>
      </c>
      <c r="D98" s="11">
        <v>45396.6</v>
      </c>
      <c r="E98" s="20">
        <v>47757.2</v>
      </c>
      <c r="F98" s="11">
        <v>23671.208</v>
      </c>
      <c r="G98" s="11">
        <v>22710.2</v>
      </c>
      <c r="H98" s="11">
        <v>22351.8</v>
      </c>
      <c r="I98" s="20">
        <v>24966.4</v>
      </c>
      <c r="J98" s="11">
        <v>2900.438</v>
      </c>
      <c r="K98" s="11">
        <v>2520.9</v>
      </c>
      <c r="L98" s="11">
        <v>3878.4</v>
      </c>
      <c r="M98" s="20">
        <v>4689.1</v>
      </c>
      <c r="N98" s="11">
        <v>10326.918</v>
      </c>
      <c r="O98" s="11">
        <v>8733.8</v>
      </c>
      <c r="P98" s="11">
        <v>10391.3</v>
      </c>
      <c r="Q98" s="20">
        <v>10343.6</v>
      </c>
      <c r="R98" s="11">
        <v>4211.501</v>
      </c>
      <c r="S98" s="11">
        <v>5183.6</v>
      </c>
      <c r="T98" s="11">
        <v>5514.7</v>
      </c>
      <c r="U98" s="20">
        <v>4387.3</v>
      </c>
      <c r="V98" s="11">
        <v>2156.963</v>
      </c>
      <c r="W98" s="11">
        <v>2004.3</v>
      </c>
      <c r="X98" s="11">
        <v>2294.8</v>
      </c>
      <c r="Y98" s="20">
        <v>2609</v>
      </c>
      <c r="Z98" s="15"/>
      <c r="AA98" s="15"/>
      <c r="AB98" s="15"/>
      <c r="AC98" s="15"/>
      <c r="AD98" s="11"/>
      <c r="AE98" s="11"/>
      <c r="AF98" s="11"/>
      <c r="AK98" s="24"/>
    </row>
    <row r="99" spans="1:37" ht="12.75">
      <c r="A99" s="1" t="s">
        <v>64</v>
      </c>
      <c r="B99" s="11">
        <v>678.4</v>
      </c>
      <c r="C99" s="11">
        <v>771.6</v>
      </c>
      <c r="D99" s="11">
        <v>991.2</v>
      </c>
      <c r="E99" s="20">
        <v>876.2</v>
      </c>
      <c r="F99" s="11">
        <v>327.6</v>
      </c>
      <c r="G99" s="11">
        <v>360.2</v>
      </c>
      <c r="H99" s="11">
        <v>484.7</v>
      </c>
      <c r="I99" s="20">
        <v>406.3</v>
      </c>
      <c r="J99" s="11">
        <v>25</v>
      </c>
      <c r="K99" s="11">
        <v>31</v>
      </c>
      <c r="L99" s="11">
        <v>57.1</v>
      </c>
      <c r="M99" s="20">
        <v>21.7</v>
      </c>
      <c r="N99" s="11">
        <v>254.8</v>
      </c>
      <c r="O99" s="11">
        <v>295</v>
      </c>
      <c r="P99" s="11">
        <v>341.3</v>
      </c>
      <c r="Q99" s="20">
        <v>439</v>
      </c>
      <c r="R99" s="11">
        <v>0</v>
      </c>
      <c r="S99" s="11">
        <v>0</v>
      </c>
      <c r="T99" s="11">
        <v>0</v>
      </c>
      <c r="U99" s="20">
        <v>0</v>
      </c>
      <c r="V99" s="11">
        <v>9</v>
      </c>
      <c r="W99" s="11">
        <v>13.6</v>
      </c>
      <c r="X99" s="11">
        <v>24.8</v>
      </c>
      <c r="Y99" s="20">
        <v>8.8</v>
      </c>
      <c r="Z99" s="15"/>
      <c r="AA99" s="15"/>
      <c r="AC99" s="25"/>
      <c r="AD99" s="25"/>
      <c r="AE99" s="25"/>
      <c r="AF99" s="25"/>
      <c r="AG99" s="25"/>
      <c r="AK99" s="26"/>
    </row>
    <row r="100" spans="1:32" ht="12.75">
      <c r="A100" s="1" t="s">
        <v>65</v>
      </c>
      <c r="B100" s="11">
        <v>4098.44</v>
      </c>
      <c r="C100" s="11">
        <v>4670.44</v>
      </c>
      <c r="D100" s="11">
        <v>4284.21</v>
      </c>
      <c r="E100" s="20">
        <v>4546.73</v>
      </c>
      <c r="F100" s="11">
        <v>449.57</v>
      </c>
      <c r="G100" s="11">
        <v>464.93</v>
      </c>
      <c r="H100" s="11">
        <v>477.82</v>
      </c>
      <c r="I100" s="20">
        <v>470.4</v>
      </c>
      <c r="J100" s="11">
        <v>42.19</v>
      </c>
      <c r="K100" s="11">
        <v>36.64</v>
      </c>
      <c r="L100" s="11">
        <v>27.8</v>
      </c>
      <c r="M100" s="20">
        <v>33.07</v>
      </c>
      <c r="N100" s="11">
        <v>317.86</v>
      </c>
      <c r="O100" s="11">
        <v>328.18</v>
      </c>
      <c r="P100" s="11">
        <v>326.43</v>
      </c>
      <c r="Q100" s="20">
        <v>353.4</v>
      </c>
      <c r="R100" s="11">
        <v>1718.46</v>
      </c>
      <c r="S100" s="11">
        <v>2165.79</v>
      </c>
      <c r="T100" s="11">
        <v>2009.79</v>
      </c>
      <c r="U100" s="20">
        <v>2185</v>
      </c>
      <c r="V100" s="11">
        <v>9.63</v>
      </c>
      <c r="W100" s="11">
        <v>11.87</v>
      </c>
      <c r="X100" s="11">
        <v>12.05</v>
      </c>
      <c r="Y100" s="20">
        <v>10</v>
      </c>
      <c r="Z100" s="15"/>
      <c r="AA100" s="15"/>
      <c r="AC100" s="15"/>
      <c r="AD100" s="11"/>
      <c r="AE100" s="11"/>
      <c r="AF100" s="11"/>
    </row>
    <row r="101" spans="1:32" ht="12.75">
      <c r="A101" s="1" t="s">
        <v>66</v>
      </c>
      <c r="B101" s="11">
        <v>19869.148</v>
      </c>
      <c r="C101" s="11">
        <v>22094.521</v>
      </c>
      <c r="D101" s="11">
        <v>17543.117</v>
      </c>
      <c r="E101" s="20">
        <v>25148.679</v>
      </c>
      <c r="F101" s="11">
        <v>4941.328</v>
      </c>
      <c r="G101" s="11">
        <v>6876.65</v>
      </c>
      <c r="H101" s="11">
        <v>4690.334</v>
      </c>
      <c r="I101" s="20">
        <v>6693.897</v>
      </c>
      <c r="J101" s="11">
        <v>297.814</v>
      </c>
      <c r="K101" s="11">
        <v>362.081</v>
      </c>
      <c r="L101" s="11">
        <v>296.746</v>
      </c>
      <c r="M101" s="20">
        <v>382.457</v>
      </c>
      <c r="N101" s="11">
        <v>8154.392</v>
      </c>
      <c r="O101" s="11">
        <v>8287.073</v>
      </c>
      <c r="P101" s="11">
        <v>5956.345</v>
      </c>
      <c r="Q101" s="20">
        <v>10057.643</v>
      </c>
      <c r="R101" s="11">
        <v>3312.747</v>
      </c>
      <c r="S101" s="11">
        <v>4199.927</v>
      </c>
      <c r="T101" s="11">
        <v>4261.412</v>
      </c>
      <c r="U101" s="20">
        <v>4853.551</v>
      </c>
      <c r="V101" s="11">
        <v>144.991</v>
      </c>
      <c r="W101" s="11">
        <v>207.218</v>
      </c>
      <c r="X101" s="11">
        <v>217.311</v>
      </c>
      <c r="Y101" s="20">
        <v>393.66</v>
      </c>
      <c r="Z101" s="15"/>
      <c r="AA101" s="15"/>
      <c r="AB101" s="15"/>
      <c r="AC101" s="15"/>
      <c r="AD101" s="11"/>
      <c r="AE101" s="11"/>
      <c r="AF101" s="11"/>
    </row>
    <row r="102" spans="1:32" ht="12.75">
      <c r="A102" s="1" t="s">
        <v>67</v>
      </c>
      <c r="B102" s="11">
        <v>65505.6608</v>
      </c>
      <c r="C102" s="11">
        <v>63825.4849</v>
      </c>
      <c r="D102" s="11">
        <v>68457.75</v>
      </c>
      <c r="E102" s="20">
        <v>67339.6428</v>
      </c>
      <c r="F102" s="11">
        <v>35486.6403</v>
      </c>
      <c r="G102" s="11">
        <v>33970.2105</v>
      </c>
      <c r="H102" s="11">
        <v>35540.8314</v>
      </c>
      <c r="I102" s="20">
        <v>36836.7956</v>
      </c>
      <c r="J102" s="11">
        <v>152.4332</v>
      </c>
      <c r="K102" s="11">
        <v>124.4221</v>
      </c>
      <c r="L102" s="11">
        <v>160.3008</v>
      </c>
      <c r="M102" s="20">
        <v>142.8625</v>
      </c>
      <c r="N102" s="11">
        <v>10099.85</v>
      </c>
      <c r="O102" s="11">
        <v>8774.78</v>
      </c>
      <c r="P102" s="11">
        <v>11347.6988</v>
      </c>
      <c r="Q102" s="20">
        <v>10315.9448</v>
      </c>
      <c r="R102" s="11">
        <v>14134.9175</v>
      </c>
      <c r="S102" s="11">
        <v>15914.1212</v>
      </c>
      <c r="T102" s="11">
        <v>15614.1151</v>
      </c>
      <c r="U102" s="20">
        <v>15053.034</v>
      </c>
      <c r="V102" s="11">
        <v>2060.658</v>
      </c>
      <c r="W102" s="11">
        <v>1987.3654</v>
      </c>
      <c r="X102" s="11">
        <v>2301.2558</v>
      </c>
      <c r="Y102" s="20">
        <v>2047.814</v>
      </c>
      <c r="Z102" s="15"/>
      <c r="AA102" s="15"/>
      <c r="AB102" s="15"/>
      <c r="AC102" s="15"/>
      <c r="AD102" s="11"/>
      <c r="AE102" s="11"/>
      <c r="AF102" s="11"/>
    </row>
    <row r="103" spans="1:32" ht="12.75">
      <c r="A103" s="1" t="s">
        <v>68</v>
      </c>
      <c r="B103" s="11">
        <v>2040.315</v>
      </c>
      <c r="C103" s="11">
        <v>2509.422</v>
      </c>
      <c r="D103" s="11">
        <v>2125.18</v>
      </c>
      <c r="E103" s="20">
        <v>2345.8</v>
      </c>
      <c r="F103" s="11">
        <v>669.2</v>
      </c>
      <c r="G103" s="11">
        <v>929.2</v>
      </c>
      <c r="H103" s="11">
        <v>707.9</v>
      </c>
      <c r="I103" s="20">
        <v>533.9</v>
      </c>
      <c r="J103" s="11">
        <v>0</v>
      </c>
      <c r="K103" s="11">
        <v>0</v>
      </c>
      <c r="L103" s="11">
        <v>0</v>
      </c>
      <c r="M103" s="20">
        <v>0</v>
      </c>
      <c r="N103" s="11">
        <v>1223.1</v>
      </c>
      <c r="O103" s="11">
        <v>1412</v>
      </c>
      <c r="P103" s="11">
        <v>1260.77</v>
      </c>
      <c r="Q103" s="20">
        <v>1624.6</v>
      </c>
      <c r="R103" s="11">
        <v>0</v>
      </c>
      <c r="S103" s="11">
        <v>0</v>
      </c>
      <c r="T103" s="11">
        <v>0</v>
      </c>
      <c r="U103" s="20">
        <v>0</v>
      </c>
      <c r="V103" s="11">
        <v>0</v>
      </c>
      <c r="W103" s="11">
        <v>0</v>
      </c>
      <c r="X103" s="11">
        <v>0</v>
      </c>
      <c r="Y103" s="20">
        <v>0</v>
      </c>
      <c r="Z103" s="15"/>
      <c r="AA103" s="15"/>
      <c r="AB103" s="15"/>
      <c r="AC103" s="15"/>
      <c r="AD103" s="11"/>
      <c r="AE103" s="11"/>
      <c r="AF103" s="11"/>
    </row>
    <row r="104" spans="1:32" ht="12.75">
      <c r="A104" s="1" t="s">
        <v>69</v>
      </c>
      <c r="B104" s="11">
        <v>20960.33</v>
      </c>
      <c r="C104" s="11">
        <v>17923.474</v>
      </c>
      <c r="D104" s="11">
        <v>18958.755</v>
      </c>
      <c r="E104" s="20">
        <v>14932.73</v>
      </c>
      <c r="F104" s="11">
        <v>2952.8</v>
      </c>
      <c r="G104" s="11">
        <v>2828.878</v>
      </c>
      <c r="H104" s="11">
        <v>3494.178</v>
      </c>
      <c r="I104" s="20">
        <v>3241.263</v>
      </c>
      <c r="J104" s="11">
        <v>13.942</v>
      </c>
      <c r="K104" s="11">
        <v>14.381</v>
      </c>
      <c r="L104" s="11">
        <v>16.083</v>
      </c>
      <c r="M104" s="20">
        <v>43.01</v>
      </c>
      <c r="N104" s="11">
        <v>990.727</v>
      </c>
      <c r="O104" s="11">
        <v>900.081</v>
      </c>
      <c r="P104" s="11">
        <v>940.234</v>
      </c>
      <c r="Q104" s="20">
        <v>771.984</v>
      </c>
      <c r="R104" s="11">
        <v>8608.454</v>
      </c>
      <c r="S104" s="11">
        <v>9752.592</v>
      </c>
      <c r="T104" s="11">
        <v>7888.667</v>
      </c>
      <c r="U104" s="20">
        <v>6503.222</v>
      </c>
      <c r="V104" s="11">
        <v>0</v>
      </c>
      <c r="W104" s="11">
        <v>0</v>
      </c>
      <c r="X104" s="11">
        <v>0</v>
      </c>
      <c r="Y104" s="20">
        <v>0</v>
      </c>
      <c r="Z104" s="15"/>
      <c r="AA104" s="15"/>
      <c r="AB104" s="15"/>
      <c r="AC104" s="15"/>
      <c r="AD104" s="11"/>
      <c r="AE104" s="11"/>
      <c r="AF104" s="11"/>
    </row>
    <row r="105" spans="1:32" ht="12.75">
      <c r="A105" s="1" t="s">
        <v>70</v>
      </c>
      <c r="B105" s="11">
        <v>65.732</v>
      </c>
      <c r="C105" s="11">
        <v>70.195</v>
      </c>
      <c r="D105" s="11">
        <v>90.747</v>
      </c>
      <c r="E105" s="20">
        <v>89.85</v>
      </c>
      <c r="F105" s="11">
        <v>0</v>
      </c>
      <c r="G105" s="11">
        <v>0</v>
      </c>
      <c r="H105" s="11">
        <v>0</v>
      </c>
      <c r="I105" s="20">
        <v>17.599</v>
      </c>
      <c r="J105" s="11">
        <v>0</v>
      </c>
      <c r="K105" s="11">
        <v>0</v>
      </c>
      <c r="L105" s="11">
        <v>0</v>
      </c>
      <c r="M105" s="20">
        <v>0</v>
      </c>
      <c r="N105" s="11">
        <v>46.062</v>
      </c>
      <c r="O105" s="11">
        <v>45.716</v>
      </c>
      <c r="P105" s="11">
        <v>67.028</v>
      </c>
      <c r="Q105" s="20">
        <v>66.99</v>
      </c>
      <c r="R105" s="11">
        <v>0</v>
      </c>
      <c r="S105" s="11">
        <v>0</v>
      </c>
      <c r="T105" s="11">
        <v>0</v>
      </c>
      <c r="U105" s="20">
        <v>0</v>
      </c>
      <c r="V105" s="11">
        <v>0</v>
      </c>
      <c r="W105" s="11">
        <v>0</v>
      </c>
      <c r="X105" s="11">
        <v>0</v>
      </c>
      <c r="Y105" s="20">
        <v>0</v>
      </c>
      <c r="Z105" s="15"/>
      <c r="AA105" s="15"/>
      <c r="AB105" s="15"/>
      <c r="AC105" s="15"/>
      <c r="AD105" s="11"/>
      <c r="AE105" s="11"/>
      <c r="AF105" s="11"/>
    </row>
    <row r="106" spans="1:32" ht="12.75">
      <c r="A106" s="1" t="s">
        <v>71</v>
      </c>
      <c r="B106" s="11">
        <v>1435.5</v>
      </c>
      <c r="C106" s="11">
        <v>1412</v>
      </c>
      <c r="D106" s="11">
        <v>2124.5</v>
      </c>
      <c r="E106" s="20">
        <v>1948.7</v>
      </c>
      <c r="F106" s="11">
        <v>989.4</v>
      </c>
      <c r="G106" s="11">
        <v>939.5</v>
      </c>
      <c r="H106" s="11">
        <v>1539.8</v>
      </c>
      <c r="I106" s="20">
        <v>1435</v>
      </c>
      <c r="J106" s="11">
        <v>70.2</v>
      </c>
      <c r="K106" s="11">
        <v>64</v>
      </c>
      <c r="L106" s="11">
        <v>124.2</v>
      </c>
      <c r="M106" s="20">
        <v>75.6</v>
      </c>
      <c r="N106" s="11">
        <v>228.4</v>
      </c>
      <c r="O106" s="11">
        <v>236.7</v>
      </c>
      <c r="P106" s="11">
        <v>248.6</v>
      </c>
      <c r="Q106" s="20">
        <v>232.6</v>
      </c>
      <c r="R106" s="11">
        <v>0</v>
      </c>
      <c r="S106" s="11">
        <v>0</v>
      </c>
      <c r="T106" s="11">
        <v>0</v>
      </c>
      <c r="U106" s="20">
        <v>0</v>
      </c>
      <c r="V106" s="11">
        <v>26.4</v>
      </c>
      <c r="W106" s="11">
        <v>21.4</v>
      </c>
      <c r="X106" s="11">
        <v>48.8</v>
      </c>
      <c r="Y106" s="20">
        <v>36.6</v>
      </c>
      <c r="Z106" s="15"/>
      <c r="AA106" s="15"/>
      <c r="AB106" s="15"/>
      <c r="AC106" s="15"/>
      <c r="AD106" s="11"/>
      <c r="AE106" s="11"/>
      <c r="AF106" s="11"/>
    </row>
    <row r="107" spans="1:32" ht="12.75">
      <c r="A107" s="1" t="s">
        <v>72</v>
      </c>
      <c r="B107" s="11">
        <v>2796.7</v>
      </c>
      <c r="C107" s="11">
        <v>3225.9</v>
      </c>
      <c r="D107" s="11">
        <v>4656.6</v>
      </c>
      <c r="E107" s="20">
        <v>4459.3</v>
      </c>
      <c r="F107" s="11">
        <v>1710.4</v>
      </c>
      <c r="G107" s="11">
        <v>1869.3</v>
      </c>
      <c r="H107" s="11">
        <v>2998.9</v>
      </c>
      <c r="I107" s="20">
        <v>2862.3</v>
      </c>
      <c r="J107" s="11">
        <v>87</v>
      </c>
      <c r="K107" s="11">
        <v>85</v>
      </c>
      <c r="L107" s="11">
        <v>156.6</v>
      </c>
      <c r="M107" s="20">
        <v>95.8</v>
      </c>
      <c r="N107" s="11">
        <v>550</v>
      </c>
      <c r="O107" s="11">
        <v>759.8</v>
      </c>
      <c r="P107" s="11">
        <v>741.9</v>
      </c>
      <c r="Q107" s="20">
        <v>681.8</v>
      </c>
      <c r="R107" s="11">
        <v>47.5</v>
      </c>
      <c r="S107" s="11">
        <v>71.9</v>
      </c>
      <c r="T107" s="11">
        <v>78.8</v>
      </c>
      <c r="U107" s="20">
        <v>120.7</v>
      </c>
      <c r="V107" s="11">
        <v>258.4</v>
      </c>
      <c r="W107" s="11">
        <v>237</v>
      </c>
      <c r="X107" s="11">
        <v>434.8</v>
      </c>
      <c r="Y107" s="20">
        <v>451.1</v>
      </c>
      <c r="Z107" s="15"/>
      <c r="AA107" s="15"/>
      <c r="AB107" s="15"/>
      <c r="AC107" s="15"/>
      <c r="AD107" s="11"/>
      <c r="AE107" s="11"/>
      <c r="AF107" s="11"/>
    </row>
    <row r="108" spans="1:32" ht="12.75">
      <c r="A108" s="1" t="s">
        <v>73</v>
      </c>
      <c r="B108" s="11">
        <v>166.185</v>
      </c>
      <c r="C108" s="11">
        <v>149.59</v>
      </c>
      <c r="D108" s="11">
        <v>153.427</v>
      </c>
      <c r="E108" s="20">
        <v>173.299</v>
      </c>
      <c r="F108" s="11">
        <v>83.474</v>
      </c>
      <c r="G108" s="11">
        <v>76.839</v>
      </c>
      <c r="H108" s="11">
        <v>79.197</v>
      </c>
      <c r="I108" s="20">
        <v>91.056</v>
      </c>
      <c r="J108" s="11">
        <v>5.556</v>
      </c>
      <c r="K108" s="11">
        <v>4.72</v>
      </c>
      <c r="L108" s="11">
        <v>5.65</v>
      </c>
      <c r="M108" s="20">
        <v>5.378</v>
      </c>
      <c r="N108" s="11">
        <v>43.003</v>
      </c>
      <c r="O108" s="11">
        <v>38.452</v>
      </c>
      <c r="P108" s="11">
        <v>37.895</v>
      </c>
      <c r="Q108" s="20">
        <v>42.485</v>
      </c>
      <c r="R108" s="11">
        <v>3.116</v>
      </c>
      <c r="S108" s="11">
        <v>2.334</v>
      </c>
      <c r="T108" s="11">
        <v>1.618</v>
      </c>
      <c r="U108" s="20">
        <v>2.173</v>
      </c>
      <c r="V108" s="11">
        <v>25.523</v>
      </c>
      <c r="W108" s="11">
        <v>22.298</v>
      </c>
      <c r="X108" s="11">
        <v>23.422</v>
      </c>
      <c r="Y108" s="20">
        <v>25.746</v>
      </c>
      <c r="Z108" s="15"/>
      <c r="AA108" s="15"/>
      <c r="AB108" s="15"/>
      <c r="AC108" s="15"/>
      <c r="AD108" s="11"/>
      <c r="AE108" s="11"/>
      <c r="AF108" s="11"/>
    </row>
    <row r="109" spans="1:32" ht="12.75">
      <c r="A109" s="1" t="s">
        <v>74</v>
      </c>
      <c r="B109" s="11">
        <v>12261.996</v>
      </c>
      <c r="C109" s="11">
        <v>13678.212</v>
      </c>
      <c r="D109" s="11">
        <v>10372.736</v>
      </c>
      <c r="E109" s="20">
        <v>13621.086</v>
      </c>
      <c r="F109" s="11">
        <v>3701.028</v>
      </c>
      <c r="G109" s="11">
        <v>4056.731</v>
      </c>
      <c r="H109" s="11">
        <v>3965.358</v>
      </c>
      <c r="I109" s="20">
        <v>5031.574</v>
      </c>
      <c r="J109" s="11">
        <v>78.229</v>
      </c>
      <c r="K109" s="11">
        <v>75.61</v>
      </c>
      <c r="L109" s="11">
        <v>78.839</v>
      </c>
      <c r="M109" s="20">
        <v>106.142</v>
      </c>
      <c r="N109" s="11">
        <v>943.817</v>
      </c>
      <c r="O109" s="11">
        <v>987.644</v>
      </c>
      <c r="P109" s="11">
        <v>996.114</v>
      </c>
      <c r="Q109" s="20">
        <v>1071.114</v>
      </c>
      <c r="R109" s="11">
        <v>6984.872</v>
      </c>
      <c r="S109" s="11">
        <v>7992.443</v>
      </c>
      <c r="T109" s="11">
        <v>4762.707</v>
      </c>
      <c r="U109" s="20">
        <v>6724.778</v>
      </c>
      <c r="V109" s="11">
        <v>366.823</v>
      </c>
      <c r="W109" s="11">
        <v>345.731</v>
      </c>
      <c r="X109" s="11">
        <v>345.092</v>
      </c>
      <c r="Y109" s="20">
        <v>458.53</v>
      </c>
      <c r="Z109" s="15"/>
      <c r="AA109" s="15"/>
      <c r="AB109" s="15"/>
      <c r="AC109" s="15"/>
      <c r="AD109" s="11"/>
      <c r="AE109" s="11"/>
      <c r="AF109" s="11"/>
    </row>
    <row r="110" spans="1:32" ht="12.75">
      <c r="A110" s="1" t="s">
        <v>75</v>
      </c>
      <c r="B110" s="11">
        <v>0</v>
      </c>
      <c r="C110" s="11">
        <v>0</v>
      </c>
      <c r="D110" s="11">
        <v>0</v>
      </c>
      <c r="E110" s="20">
        <v>0</v>
      </c>
      <c r="F110" s="11">
        <v>0</v>
      </c>
      <c r="G110" s="11">
        <v>0</v>
      </c>
      <c r="H110" s="11">
        <v>0</v>
      </c>
      <c r="I110" s="20">
        <v>0</v>
      </c>
      <c r="J110" s="11">
        <v>0</v>
      </c>
      <c r="K110" s="11">
        <v>0</v>
      </c>
      <c r="L110" s="11">
        <v>0</v>
      </c>
      <c r="M110" s="20">
        <v>0</v>
      </c>
      <c r="N110" s="11">
        <v>0</v>
      </c>
      <c r="O110" s="11">
        <v>0</v>
      </c>
      <c r="P110" s="11">
        <v>0</v>
      </c>
      <c r="Q110" s="20">
        <v>0</v>
      </c>
      <c r="R110" s="11">
        <v>0</v>
      </c>
      <c r="S110" s="11">
        <v>0</v>
      </c>
      <c r="T110" s="11">
        <v>0</v>
      </c>
      <c r="U110" s="20">
        <v>0</v>
      </c>
      <c r="V110" s="11">
        <v>0</v>
      </c>
      <c r="W110" s="11">
        <v>0</v>
      </c>
      <c r="X110" s="11">
        <v>0</v>
      </c>
      <c r="Y110" s="20">
        <v>0</v>
      </c>
      <c r="Z110" s="15"/>
      <c r="AA110" s="15"/>
      <c r="AB110" s="15"/>
      <c r="AC110" s="15"/>
      <c r="AD110" s="11"/>
      <c r="AE110" s="11"/>
      <c r="AF110" s="11"/>
    </row>
    <row r="111" spans="1:32" ht="12.75">
      <c r="A111" s="1" t="s">
        <v>76</v>
      </c>
      <c r="B111" s="11">
        <v>1887.953</v>
      </c>
      <c r="C111" s="11">
        <v>1685</v>
      </c>
      <c r="D111" s="11">
        <v>1826</v>
      </c>
      <c r="E111" s="20">
        <v>1823</v>
      </c>
      <c r="F111" s="11">
        <v>1369.553</v>
      </c>
      <c r="G111" s="11">
        <v>1175</v>
      </c>
      <c r="H111" s="11">
        <v>1302</v>
      </c>
      <c r="I111" s="20">
        <v>1335</v>
      </c>
      <c r="J111" s="11">
        <v>10.242</v>
      </c>
      <c r="K111" s="11">
        <v>6</v>
      </c>
      <c r="L111" s="11">
        <v>9</v>
      </c>
      <c r="M111" s="20">
        <v>7</v>
      </c>
      <c r="N111" s="11">
        <v>204.444</v>
      </c>
      <c r="O111" s="11">
        <v>205</v>
      </c>
      <c r="P111" s="11">
        <v>206</v>
      </c>
      <c r="Q111" s="20">
        <v>208</v>
      </c>
      <c r="R111" s="11">
        <v>281.703</v>
      </c>
      <c r="S111" s="11">
        <v>279</v>
      </c>
      <c r="T111" s="11">
        <v>254</v>
      </c>
      <c r="U111" s="20">
        <v>253</v>
      </c>
      <c r="V111" s="11">
        <v>14.164</v>
      </c>
      <c r="W111" s="11">
        <v>10</v>
      </c>
      <c r="X111" s="11">
        <v>12</v>
      </c>
      <c r="Y111" s="20">
        <v>10</v>
      </c>
      <c r="Z111" s="15"/>
      <c r="AA111" s="15"/>
      <c r="AB111" s="15"/>
      <c r="AC111" s="15"/>
      <c r="AD111" s="11"/>
      <c r="AE111" s="11"/>
      <c r="AF111" s="11"/>
    </row>
    <row r="112" spans="1:32" ht="12.75">
      <c r="A112" s="1" t="s">
        <v>77</v>
      </c>
      <c r="B112" s="11">
        <v>4817.872</v>
      </c>
      <c r="C112" s="11">
        <v>5704.266</v>
      </c>
      <c r="D112" s="11">
        <v>4875.879</v>
      </c>
      <c r="E112" s="20">
        <v>4590.148</v>
      </c>
      <c r="F112" s="11">
        <v>1439.071</v>
      </c>
      <c r="G112" s="11">
        <v>1703.838</v>
      </c>
      <c r="H112" s="11">
        <v>1231.816</v>
      </c>
      <c r="I112" s="20">
        <v>1534.57</v>
      </c>
      <c r="J112" s="11">
        <v>173.618</v>
      </c>
      <c r="K112" s="11">
        <v>217.113</v>
      </c>
      <c r="L112" s="11">
        <v>218.849</v>
      </c>
      <c r="M112" s="20">
        <v>248.924</v>
      </c>
      <c r="N112" s="11">
        <v>777.961</v>
      </c>
      <c r="O112" s="11">
        <v>859.375</v>
      </c>
      <c r="P112" s="11">
        <v>662.466</v>
      </c>
      <c r="Q112" s="20">
        <v>734.051</v>
      </c>
      <c r="R112" s="11">
        <v>1955.989</v>
      </c>
      <c r="S112" s="11">
        <v>2453.133</v>
      </c>
      <c r="T112" s="11">
        <v>2351.37</v>
      </c>
      <c r="U112" s="20">
        <v>1639.019</v>
      </c>
      <c r="V112" s="11">
        <v>230.519</v>
      </c>
      <c r="W112" s="11">
        <v>228.073</v>
      </c>
      <c r="X112" s="11">
        <v>220.103</v>
      </c>
      <c r="Y112" s="20">
        <v>224.141</v>
      </c>
      <c r="Z112" s="15"/>
      <c r="AA112" s="15"/>
      <c r="AB112" s="15"/>
      <c r="AC112" s="15"/>
      <c r="AD112" s="11"/>
      <c r="AE112" s="11"/>
      <c r="AF112" s="11"/>
    </row>
    <row r="113" spans="1:32" ht="12.75">
      <c r="A113" s="1" t="s">
        <v>78</v>
      </c>
      <c r="B113" s="11">
        <v>27228.1</v>
      </c>
      <c r="C113" s="11">
        <v>26767.4</v>
      </c>
      <c r="D113" s="11">
        <v>28543.8</v>
      </c>
      <c r="E113" s="20">
        <v>28376.8</v>
      </c>
      <c r="F113" s="11">
        <v>9408.1</v>
      </c>
      <c r="G113" s="11">
        <v>9339.2</v>
      </c>
      <c r="H113" s="11">
        <v>8607.6</v>
      </c>
      <c r="I113" s="20">
        <v>9469.5</v>
      </c>
      <c r="J113" s="11">
        <v>3182.4</v>
      </c>
      <c r="K113" s="11">
        <v>2860.4</v>
      </c>
      <c r="L113" s="11">
        <v>3162.6</v>
      </c>
      <c r="M113" s="20">
        <v>3790.3</v>
      </c>
      <c r="N113" s="11">
        <v>3397.2</v>
      </c>
      <c r="O113" s="11">
        <v>3325.9</v>
      </c>
      <c r="P113" s="11">
        <v>4180.2</v>
      </c>
      <c r="Q113" s="20">
        <v>2920.4</v>
      </c>
      <c r="R113" s="11">
        <v>1994.4</v>
      </c>
      <c r="S113" s="11">
        <v>2392.1</v>
      </c>
      <c r="T113" s="11">
        <v>3995.9</v>
      </c>
      <c r="U113" s="20">
        <v>4041.9</v>
      </c>
      <c r="V113" s="11">
        <v>4575.8</v>
      </c>
      <c r="W113" s="11">
        <v>4235.3</v>
      </c>
      <c r="X113" s="11">
        <v>3349.2</v>
      </c>
      <c r="Y113" s="20">
        <v>4284.2</v>
      </c>
      <c r="Z113" s="15"/>
      <c r="AA113" s="15"/>
      <c r="AB113" s="15"/>
      <c r="AC113" s="15"/>
      <c r="AD113" s="11"/>
      <c r="AE113" s="11"/>
      <c r="AF113" s="11"/>
    </row>
    <row r="114" spans="1:32" ht="12.75">
      <c r="A114" s="1" t="s">
        <v>79</v>
      </c>
      <c r="B114" s="11">
        <v>1019.204</v>
      </c>
      <c r="C114" s="11">
        <v>1156.49</v>
      </c>
      <c r="D114" s="11">
        <v>1178.143</v>
      </c>
      <c r="E114" s="20">
        <v>1221.047</v>
      </c>
      <c r="F114" s="11">
        <v>66.962</v>
      </c>
      <c r="G114" s="11">
        <v>47.096</v>
      </c>
      <c r="H114" s="11">
        <v>54.722</v>
      </c>
      <c r="I114" s="20">
        <v>85.015</v>
      </c>
      <c r="J114" s="11">
        <v>17.553</v>
      </c>
      <c r="K114" s="11">
        <v>18.388</v>
      </c>
      <c r="L114" s="11">
        <v>14.784</v>
      </c>
      <c r="M114" s="20">
        <v>19.958</v>
      </c>
      <c r="N114" s="11">
        <v>30.62</v>
      </c>
      <c r="O114" s="11">
        <v>21</v>
      </c>
      <c r="P114" s="11">
        <v>21</v>
      </c>
      <c r="Q114" s="20">
        <v>29.61</v>
      </c>
      <c r="R114" s="11">
        <v>626.222</v>
      </c>
      <c r="S114" s="11">
        <v>810.267</v>
      </c>
      <c r="T114" s="11">
        <v>848.665</v>
      </c>
      <c r="U114" s="20">
        <v>848.889</v>
      </c>
      <c r="V114" s="11">
        <v>25.871</v>
      </c>
      <c r="W114" s="11">
        <v>23.492</v>
      </c>
      <c r="X114" s="11">
        <v>17.019</v>
      </c>
      <c r="Y114" s="20">
        <v>32.336</v>
      </c>
      <c r="Z114" s="15"/>
      <c r="AA114" s="15"/>
      <c r="AB114" s="15"/>
      <c r="AC114" s="15"/>
      <c r="AD114" s="11"/>
      <c r="AE114" s="11"/>
      <c r="AF114" s="11"/>
    </row>
    <row r="115" spans="1:32" ht="12.75">
      <c r="A115" s="1" t="s">
        <v>80</v>
      </c>
      <c r="B115" s="11">
        <v>568.85</v>
      </c>
      <c r="C115" s="11">
        <v>607.8</v>
      </c>
      <c r="D115" s="11">
        <v>576.41</v>
      </c>
      <c r="E115" s="20">
        <v>467.677</v>
      </c>
      <c r="F115" s="11">
        <v>153.48</v>
      </c>
      <c r="G115" s="11">
        <v>153.58</v>
      </c>
      <c r="H115" s="11">
        <v>188.07</v>
      </c>
      <c r="I115" s="20">
        <v>138.892</v>
      </c>
      <c r="J115" s="11">
        <v>2.68</v>
      </c>
      <c r="K115" s="11">
        <v>2.84</v>
      </c>
      <c r="L115" s="11">
        <v>3.42</v>
      </c>
      <c r="M115" s="20">
        <v>4.857</v>
      </c>
      <c r="N115" s="11">
        <v>80.12</v>
      </c>
      <c r="O115" s="11">
        <v>79.39</v>
      </c>
      <c r="P115" s="11">
        <v>84.73</v>
      </c>
      <c r="Q115" s="20">
        <v>68.775</v>
      </c>
      <c r="R115" s="11">
        <v>311.12</v>
      </c>
      <c r="S115" s="11">
        <v>349.03</v>
      </c>
      <c r="T115" s="11">
        <v>277.36</v>
      </c>
      <c r="U115" s="20">
        <v>237.174</v>
      </c>
      <c r="V115" s="11">
        <v>14.07</v>
      </c>
      <c r="W115" s="11">
        <v>14.77</v>
      </c>
      <c r="X115" s="11">
        <v>15.92</v>
      </c>
      <c r="Y115" s="20">
        <v>12.435</v>
      </c>
      <c r="Z115" s="15"/>
      <c r="AA115" s="15"/>
      <c r="AB115" s="15"/>
      <c r="AC115" s="15"/>
      <c r="AD115" s="11"/>
      <c r="AE115" s="11"/>
      <c r="AF115" s="11"/>
    </row>
    <row r="116" spans="1:32" ht="12.75">
      <c r="A116" s="1" t="s">
        <v>81</v>
      </c>
      <c r="B116" s="11">
        <v>2571.24</v>
      </c>
      <c r="C116" s="11">
        <v>3714.1</v>
      </c>
      <c r="D116" s="11">
        <v>3035.81</v>
      </c>
      <c r="E116" s="20">
        <v>3358.7</v>
      </c>
      <c r="F116" s="11">
        <v>1111.88</v>
      </c>
      <c r="G116" s="11">
        <v>1578.7</v>
      </c>
      <c r="H116" s="11">
        <v>1246.69</v>
      </c>
      <c r="I116" s="20">
        <v>1574.3</v>
      </c>
      <c r="J116" s="11">
        <v>35.47</v>
      </c>
      <c r="K116" s="11">
        <v>41.2</v>
      </c>
      <c r="L116" s="11">
        <v>49.4</v>
      </c>
      <c r="M116" s="20">
        <v>82.7</v>
      </c>
      <c r="N116" s="11">
        <v>361.39</v>
      </c>
      <c r="O116" s="11">
        <v>525</v>
      </c>
      <c r="P116" s="11">
        <v>470.48</v>
      </c>
      <c r="Q116" s="20">
        <v>445.5</v>
      </c>
      <c r="R116" s="11">
        <v>921.31</v>
      </c>
      <c r="S116" s="11">
        <v>1444.4</v>
      </c>
      <c r="T116" s="11">
        <v>1170.35</v>
      </c>
      <c r="U116" s="20">
        <v>1133.6</v>
      </c>
      <c r="V116" s="11">
        <v>24.75</v>
      </c>
      <c r="W116" s="11">
        <v>33.4</v>
      </c>
      <c r="X116" s="11">
        <v>33.64</v>
      </c>
      <c r="Y116" s="20">
        <v>37.7</v>
      </c>
      <c r="Z116" s="15"/>
      <c r="AA116" s="15"/>
      <c r="AB116" s="15"/>
      <c r="AC116" s="15"/>
      <c r="AD116" s="11"/>
      <c r="AE116" s="11"/>
      <c r="AF116" s="11"/>
    </row>
    <row r="117" spans="1:32" ht="12.75">
      <c r="A117" s="1" t="s">
        <v>82</v>
      </c>
      <c r="B117" s="11">
        <v>2989.3</v>
      </c>
      <c r="C117" s="11">
        <v>3667.8</v>
      </c>
      <c r="D117" s="11">
        <v>3686.5</v>
      </c>
      <c r="E117" s="20">
        <v>4148.2</v>
      </c>
      <c r="F117" s="11">
        <v>724.4</v>
      </c>
      <c r="G117" s="11">
        <v>974.8</v>
      </c>
      <c r="H117" s="11">
        <v>908.5</v>
      </c>
      <c r="I117" s="20">
        <v>887.8</v>
      </c>
      <c r="J117" s="11">
        <v>68.5</v>
      </c>
      <c r="K117" s="11">
        <v>78.4</v>
      </c>
      <c r="L117" s="11">
        <v>65.8</v>
      </c>
      <c r="M117" s="20">
        <v>27</v>
      </c>
      <c r="N117" s="11">
        <v>1340.2</v>
      </c>
      <c r="O117" s="11">
        <v>1514.3</v>
      </c>
      <c r="P117" s="11">
        <v>1577.5</v>
      </c>
      <c r="Q117" s="20">
        <v>1941.3</v>
      </c>
      <c r="R117" s="11">
        <v>0</v>
      </c>
      <c r="S117" s="11">
        <v>0</v>
      </c>
      <c r="T117" s="11">
        <v>0</v>
      </c>
      <c r="U117" s="20">
        <v>0</v>
      </c>
      <c r="V117" s="11">
        <v>0</v>
      </c>
      <c r="W117" s="11">
        <v>0</v>
      </c>
      <c r="X117" s="11">
        <v>0</v>
      </c>
      <c r="Y117" s="20">
        <v>0</v>
      </c>
      <c r="Z117" s="15"/>
      <c r="AA117" s="15"/>
      <c r="AB117" s="15"/>
      <c r="AC117" s="15"/>
      <c r="AD117" s="11"/>
      <c r="AE117" s="11"/>
      <c r="AF117" s="11"/>
    </row>
    <row r="118" spans="1:32" ht="12.75">
      <c r="A118" s="1" t="s">
        <v>83</v>
      </c>
      <c r="B118" s="11">
        <v>4287</v>
      </c>
      <c r="C118" s="11">
        <v>4646.4</v>
      </c>
      <c r="D118" s="11">
        <v>5070.6</v>
      </c>
      <c r="E118" s="20">
        <v>4994.2</v>
      </c>
      <c r="F118" s="11">
        <v>2143</v>
      </c>
      <c r="G118" s="11">
        <v>2226.7</v>
      </c>
      <c r="H118" s="11">
        <v>2289.3</v>
      </c>
      <c r="I118" s="20">
        <v>1867.3</v>
      </c>
      <c r="J118" s="11">
        <v>117.6</v>
      </c>
      <c r="K118" s="11">
        <v>126.5</v>
      </c>
      <c r="L118" s="11">
        <v>139.9</v>
      </c>
      <c r="M118" s="20">
        <v>141.7</v>
      </c>
      <c r="N118" s="11">
        <v>1232.3</v>
      </c>
      <c r="O118" s="11">
        <v>1409.1</v>
      </c>
      <c r="P118" s="11">
        <v>1701.7</v>
      </c>
      <c r="Q118" s="20">
        <v>1936.9</v>
      </c>
      <c r="R118" s="11">
        <v>7.5</v>
      </c>
      <c r="S118" s="11">
        <v>16</v>
      </c>
      <c r="T118" s="11">
        <v>14.6</v>
      </c>
      <c r="U118" s="20">
        <v>10.6</v>
      </c>
      <c r="V118" s="11">
        <v>158.7</v>
      </c>
      <c r="W118" s="11">
        <v>107.2</v>
      </c>
      <c r="X118" s="11">
        <v>140.4</v>
      </c>
      <c r="Y118" s="20">
        <v>112.3</v>
      </c>
      <c r="Z118" s="15"/>
      <c r="AA118" s="15"/>
      <c r="AB118" s="15"/>
      <c r="AC118" s="15"/>
      <c r="AD118" s="11"/>
      <c r="AE118" s="11"/>
      <c r="AF118" s="11"/>
    </row>
    <row r="119" spans="1:32" ht="12.75">
      <c r="A119" s="1" t="s">
        <v>84</v>
      </c>
      <c r="B119" s="11">
        <v>20946</v>
      </c>
      <c r="C119" s="11">
        <v>21485</v>
      </c>
      <c r="D119" s="11">
        <v>19515</v>
      </c>
      <c r="E119" s="20">
        <v>20057</v>
      </c>
      <c r="F119" s="11">
        <v>14878</v>
      </c>
      <c r="G119" s="11">
        <v>15257</v>
      </c>
      <c r="H119" s="11">
        <v>13261</v>
      </c>
      <c r="I119" s="20">
        <v>11921</v>
      </c>
      <c r="J119" s="11">
        <v>38</v>
      </c>
      <c r="K119" s="11">
        <v>37</v>
      </c>
      <c r="L119" s="11">
        <v>33</v>
      </c>
      <c r="M119" s="20">
        <v>35</v>
      </c>
      <c r="N119" s="11">
        <v>5252</v>
      </c>
      <c r="O119" s="11">
        <v>5494</v>
      </c>
      <c r="P119" s="11">
        <v>5522</v>
      </c>
      <c r="Q119" s="20">
        <v>7092</v>
      </c>
      <c r="R119" s="11">
        <v>0</v>
      </c>
      <c r="S119" s="11">
        <v>0</v>
      </c>
      <c r="T119" s="11">
        <v>0</v>
      </c>
      <c r="U119" s="20">
        <v>0</v>
      </c>
      <c r="V119" s="11">
        <v>70</v>
      </c>
      <c r="W119" s="11">
        <v>60</v>
      </c>
      <c r="X119" s="11">
        <v>49</v>
      </c>
      <c r="Y119" s="20">
        <v>45</v>
      </c>
      <c r="Z119" s="15"/>
      <c r="AA119" s="15"/>
      <c r="AC119" s="15"/>
      <c r="AD119" s="11"/>
      <c r="AE119" s="11"/>
      <c r="AF119" s="11"/>
    </row>
    <row r="120" spans="1:32" ht="12.75">
      <c r="A120" s="1" t="s">
        <v>85</v>
      </c>
      <c r="B120" s="11">
        <v>7136.41</v>
      </c>
      <c r="C120" s="11">
        <v>7520.4</v>
      </c>
      <c r="D120" s="11">
        <v>6988</v>
      </c>
      <c r="E120" s="20">
        <v>9006.1</v>
      </c>
      <c r="F120" s="11">
        <v>3999.29</v>
      </c>
      <c r="G120" s="11">
        <v>4305.178</v>
      </c>
      <c r="H120" s="11">
        <v>4404.9</v>
      </c>
      <c r="I120" s="20">
        <v>5379</v>
      </c>
      <c r="J120" s="11">
        <v>17.51</v>
      </c>
      <c r="K120" s="11">
        <v>19.84</v>
      </c>
      <c r="L120" s="11">
        <v>22</v>
      </c>
      <c r="M120" s="20">
        <v>28.2</v>
      </c>
      <c r="N120" s="11">
        <v>833.27</v>
      </c>
      <c r="O120" s="11">
        <v>707.022</v>
      </c>
      <c r="P120" s="11">
        <v>661.9</v>
      </c>
      <c r="Q120" s="20">
        <v>717.9</v>
      </c>
      <c r="R120" s="11">
        <v>2047.41</v>
      </c>
      <c r="S120" s="11">
        <v>2209.204</v>
      </c>
      <c r="T120" s="11">
        <v>1717.8</v>
      </c>
      <c r="U120" s="20">
        <v>2699.6</v>
      </c>
      <c r="V120" s="11">
        <v>29.44</v>
      </c>
      <c r="W120" s="11">
        <v>26.522</v>
      </c>
      <c r="X120" s="11">
        <v>26.5</v>
      </c>
      <c r="Y120" s="20">
        <v>38.7</v>
      </c>
      <c r="Z120" s="15"/>
      <c r="AA120" s="15"/>
      <c r="AC120" s="15"/>
      <c r="AD120" s="11"/>
      <c r="AE120" s="11"/>
      <c r="AF120" s="11"/>
    </row>
    <row r="121" spans="1:32" ht="12.75" customHeight="1">
      <c r="A121" s="1" t="s">
        <v>86</v>
      </c>
      <c r="B121" s="11">
        <v>16751.704</v>
      </c>
      <c r="C121" s="11">
        <v>20991.054</v>
      </c>
      <c r="D121" s="11">
        <v>12621.302</v>
      </c>
      <c r="E121" s="20">
        <v>21357.815</v>
      </c>
      <c r="F121" s="11">
        <v>5706.352</v>
      </c>
      <c r="G121" s="11">
        <v>7182.244</v>
      </c>
      <c r="H121" s="11">
        <v>5095.642</v>
      </c>
      <c r="I121" s="20">
        <v>7451.458</v>
      </c>
      <c r="J121" s="11">
        <v>35.338</v>
      </c>
      <c r="K121" s="11">
        <v>28.818</v>
      </c>
      <c r="L121" s="11">
        <v>18.573</v>
      </c>
      <c r="M121" s="20">
        <v>25.836</v>
      </c>
      <c r="N121" s="11">
        <v>1294.474</v>
      </c>
      <c r="O121" s="11">
        <v>1453.701</v>
      </c>
      <c r="P121" s="11">
        <v>971.278</v>
      </c>
      <c r="Q121" s="20">
        <v>1651.619</v>
      </c>
      <c r="R121" s="11">
        <v>9156.222</v>
      </c>
      <c r="S121" s="11">
        <v>11671.85</v>
      </c>
      <c r="T121" s="11">
        <v>5949.347</v>
      </c>
      <c r="U121" s="20">
        <v>11434.946</v>
      </c>
      <c r="V121" s="11">
        <v>128.625</v>
      </c>
      <c r="W121" s="11">
        <v>154.919</v>
      </c>
      <c r="X121" s="11">
        <v>137.894</v>
      </c>
      <c r="Y121" s="20">
        <v>266.034</v>
      </c>
      <c r="Z121" s="15"/>
      <c r="AA121" s="15"/>
      <c r="AC121" s="15"/>
      <c r="AD121" s="11"/>
      <c r="AE121" s="11"/>
      <c r="AF121" s="11"/>
    </row>
    <row r="122" spans="1:32" ht="12.75" customHeight="1">
      <c r="A122" s="1" t="s">
        <v>87</v>
      </c>
      <c r="B122" s="11">
        <v>3007.18</v>
      </c>
      <c r="C122" s="11">
        <v>2827.497</v>
      </c>
      <c r="D122" s="11">
        <v>2686.545</v>
      </c>
      <c r="E122" s="27">
        <v>3120.777</v>
      </c>
      <c r="F122" s="11">
        <v>674.693</v>
      </c>
      <c r="G122" s="11">
        <v>770.224</v>
      </c>
      <c r="H122" s="11">
        <v>993.636</v>
      </c>
      <c r="I122" s="27">
        <v>927.698</v>
      </c>
      <c r="J122" s="11">
        <v>2.507</v>
      </c>
      <c r="K122" s="11">
        <v>2.949</v>
      </c>
      <c r="L122" s="11">
        <v>2.426</v>
      </c>
      <c r="M122" s="27">
        <v>2.874</v>
      </c>
      <c r="N122" s="11">
        <v>172.359</v>
      </c>
      <c r="O122" s="11">
        <v>193.961</v>
      </c>
      <c r="P122" s="11">
        <v>235.778</v>
      </c>
      <c r="Q122" s="27">
        <v>178.422</v>
      </c>
      <c r="R122" s="11">
        <v>2067.815</v>
      </c>
      <c r="S122" s="11">
        <v>1733.664</v>
      </c>
      <c r="T122" s="11">
        <v>1297.59</v>
      </c>
      <c r="U122" s="27">
        <v>1914</v>
      </c>
      <c r="V122" s="11">
        <v>33.563</v>
      </c>
      <c r="W122" s="11">
        <v>35.149</v>
      </c>
      <c r="X122" s="11">
        <v>54.356</v>
      </c>
      <c r="Y122" s="27">
        <v>40.572</v>
      </c>
      <c r="Z122" s="15"/>
      <c r="AA122" s="15"/>
      <c r="AB122" s="15"/>
      <c r="AC122" s="15"/>
      <c r="AD122" s="11"/>
      <c r="AE122" s="11"/>
      <c r="AF122" s="11"/>
    </row>
    <row r="123" spans="2:32" ht="12.75" customHeight="1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</row>
    <row r="124" spans="2:32" ht="12.75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</row>
    <row r="125" spans="1:32" ht="12.75">
      <c r="A125" s="1" t="s">
        <v>46</v>
      </c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</row>
    <row r="126" spans="1:32" ht="12.75">
      <c r="A126" s="1" t="s">
        <v>88</v>
      </c>
      <c r="B126" s="11"/>
      <c r="C126" s="11">
        <v>9.6</v>
      </c>
      <c r="D126" s="11">
        <v>16.2</v>
      </c>
      <c r="E126" s="11"/>
      <c r="F126" s="11"/>
      <c r="G126" s="11">
        <v>0.1</v>
      </c>
      <c r="H126" s="11">
        <v>0</v>
      </c>
      <c r="I126" s="11"/>
      <c r="J126" s="11">
        <v>0</v>
      </c>
      <c r="K126" s="11">
        <v>0</v>
      </c>
      <c r="L126" s="11">
        <v>0</v>
      </c>
      <c r="M126" s="11">
        <v>0</v>
      </c>
      <c r="N126" s="11"/>
      <c r="O126" s="11">
        <v>9.1</v>
      </c>
      <c r="P126" s="11">
        <v>16.2</v>
      </c>
      <c r="Q126" s="11"/>
      <c r="R126" s="11">
        <v>0</v>
      </c>
      <c r="S126" s="11">
        <v>0</v>
      </c>
      <c r="T126" s="11">
        <v>0</v>
      </c>
      <c r="U126" s="11">
        <v>0</v>
      </c>
      <c r="V126" s="11">
        <v>0</v>
      </c>
      <c r="W126" s="11">
        <v>0</v>
      </c>
      <c r="X126" s="11">
        <v>0</v>
      </c>
      <c r="Y126" s="11">
        <v>0</v>
      </c>
      <c r="Z126" s="11"/>
      <c r="AA126" s="11"/>
      <c r="AB126" s="11"/>
      <c r="AC126" s="11"/>
      <c r="AD126" s="11"/>
      <c r="AE126" s="11"/>
      <c r="AF126" s="11"/>
    </row>
    <row r="127" spans="1:32" ht="12.75">
      <c r="A127" s="1" t="s">
        <v>89</v>
      </c>
      <c r="B127" s="11">
        <v>923.585</v>
      </c>
      <c r="C127" s="11">
        <v>972.376</v>
      </c>
      <c r="D127" s="11">
        <v>921.692</v>
      </c>
      <c r="E127" s="11"/>
      <c r="F127" s="11">
        <v>523.882</v>
      </c>
      <c r="G127" s="11">
        <v>552.965</v>
      </c>
      <c r="H127" s="11">
        <v>512.16</v>
      </c>
      <c r="I127" s="11">
        <v>481.643</v>
      </c>
      <c r="J127" s="11">
        <v>13.843</v>
      </c>
      <c r="K127" s="11">
        <v>12.919</v>
      </c>
      <c r="L127" s="11">
        <v>10.662</v>
      </c>
      <c r="M127" s="11">
        <v>11.148</v>
      </c>
      <c r="N127" s="11">
        <v>174.113</v>
      </c>
      <c r="O127" s="11">
        <v>183.363</v>
      </c>
      <c r="P127" s="11">
        <v>185.131</v>
      </c>
      <c r="Q127" s="11">
        <v>170.535</v>
      </c>
      <c r="R127" s="11">
        <v>143.502</v>
      </c>
      <c r="S127" s="11">
        <v>151.29</v>
      </c>
      <c r="T127" s="11">
        <v>148.96</v>
      </c>
      <c r="U127" s="11">
        <v>146.087</v>
      </c>
      <c r="V127" s="11">
        <v>58.332</v>
      </c>
      <c r="W127" s="11">
        <v>62.044</v>
      </c>
      <c r="X127" s="11">
        <v>55.296</v>
      </c>
      <c r="Y127" s="11">
        <v>53.757</v>
      </c>
      <c r="Z127" s="11"/>
      <c r="AA127" s="11"/>
      <c r="AB127" s="11"/>
      <c r="AC127" s="11"/>
      <c r="AD127" s="11"/>
      <c r="AE127" s="11"/>
      <c r="AF127" s="11"/>
    </row>
    <row r="128" spans="1:37" ht="12.75">
      <c r="A128" s="1" t="s">
        <v>90</v>
      </c>
      <c r="B128" s="11">
        <v>1206</v>
      </c>
      <c r="C128" s="11">
        <v>1027</v>
      </c>
      <c r="D128" s="11">
        <v>1070</v>
      </c>
      <c r="E128" s="11"/>
      <c r="F128" s="11">
        <v>331</v>
      </c>
      <c r="G128" s="11">
        <v>285</v>
      </c>
      <c r="H128" s="11">
        <v>235</v>
      </c>
      <c r="I128" s="11"/>
      <c r="J128" s="11">
        <v>34</v>
      </c>
      <c r="K128" s="11">
        <v>16</v>
      </c>
      <c r="L128" s="11">
        <v>5</v>
      </c>
      <c r="M128" s="11"/>
      <c r="N128" s="11">
        <v>541</v>
      </c>
      <c r="O128" s="11">
        <v>495</v>
      </c>
      <c r="P128" s="11">
        <v>550</v>
      </c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" t="s">
        <v>103</v>
      </c>
      <c r="AF128" s="11" t="s">
        <v>105</v>
      </c>
      <c r="AG128" s="1" t="s">
        <v>104</v>
      </c>
      <c r="AH128" s="1" t="s">
        <v>106</v>
      </c>
      <c r="AI128" s="1" t="s">
        <v>107</v>
      </c>
      <c r="AJ128" s="1" t="s">
        <v>178</v>
      </c>
      <c r="AK128" s="28" t="s">
        <v>108</v>
      </c>
    </row>
    <row r="129" spans="1:36" ht="12.75">
      <c r="A129" s="1" t="s">
        <v>91</v>
      </c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">
        <v>2013</v>
      </c>
      <c r="AF129" s="19">
        <v>2013</v>
      </c>
      <c r="AG129" s="1">
        <v>2013</v>
      </c>
      <c r="AH129" s="1">
        <v>2013</v>
      </c>
      <c r="AI129" s="1">
        <v>2013</v>
      </c>
      <c r="AJ129" s="1">
        <v>2013</v>
      </c>
    </row>
    <row r="130" spans="1:37" ht="12.75">
      <c r="A130" s="1" t="s">
        <v>92</v>
      </c>
      <c r="B130" s="11"/>
      <c r="C130" s="11">
        <v>701.2</v>
      </c>
      <c r="D130" s="11">
        <v>697.4</v>
      </c>
      <c r="E130" s="11"/>
      <c r="F130" s="11">
        <v>294.9</v>
      </c>
      <c r="G130" s="11">
        <v>292.8</v>
      </c>
      <c r="H130" s="11">
        <v>300</v>
      </c>
      <c r="I130" s="11"/>
      <c r="J130" s="11">
        <v>2.3</v>
      </c>
      <c r="K130" s="11">
        <v>3.4</v>
      </c>
      <c r="L130" s="11">
        <v>3.4</v>
      </c>
      <c r="M130" s="11"/>
      <c r="N130" s="11">
        <v>7.3</v>
      </c>
      <c r="O130" s="11">
        <v>8.7</v>
      </c>
      <c r="P130" s="11">
        <v>7</v>
      </c>
      <c r="Q130" s="11"/>
      <c r="R130" s="11">
        <v>362</v>
      </c>
      <c r="S130" s="11">
        <v>366.4</v>
      </c>
      <c r="T130" s="11">
        <v>360</v>
      </c>
      <c r="U130" s="11"/>
      <c r="V130" s="11"/>
      <c r="W130" s="11"/>
      <c r="X130" s="11"/>
      <c r="Y130" s="11"/>
      <c r="Z130" s="11"/>
      <c r="AA130" s="11"/>
      <c r="AB130" s="11"/>
      <c r="AC130" s="11"/>
      <c r="AD130" s="11" t="s">
        <v>36</v>
      </c>
      <c r="AE130" s="1">
        <v>305479.8908</v>
      </c>
      <c r="AF130" s="11">
        <v>135847.5176</v>
      </c>
      <c r="AG130" s="1">
        <v>59860.0978</v>
      </c>
      <c r="AH130" s="1">
        <v>10716.3585</v>
      </c>
      <c r="AI130" s="1">
        <v>11476.377999999999</v>
      </c>
      <c r="AJ130" s="1">
        <v>65631.166</v>
      </c>
      <c r="AK130" s="11">
        <f>AE130-SUM(AF130:AJ130)</f>
        <v>21948.372900000017</v>
      </c>
    </row>
    <row r="131" spans="1:40" ht="12.75">
      <c r="A131" s="1" t="s">
        <v>93</v>
      </c>
      <c r="B131" s="11">
        <v>1104</v>
      </c>
      <c r="C131" s="11">
        <v>1118.67</v>
      </c>
      <c r="D131" s="11">
        <v>906</v>
      </c>
      <c r="E131" s="11">
        <v>1223.9</v>
      </c>
      <c r="F131" s="11">
        <v>145.4</v>
      </c>
      <c r="G131" s="11">
        <v>210</v>
      </c>
      <c r="H131" s="11">
        <v>225</v>
      </c>
      <c r="I131" s="11">
        <v>265.152</v>
      </c>
      <c r="J131" s="11">
        <v>7.4</v>
      </c>
      <c r="K131" s="11">
        <v>9.66</v>
      </c>
      <c r="L131" s="11">
        <v>11</v>
      </c>
      <c r="M131" s="11">
        <v>12.063</v>
      </c>
      <c r="N131" s="11">
        <v>50.2</v>
      </c>
      <c r="O131" s="11">
        <v>65.66</v>
      </c>
      <c r="P131" s="11">
        <v>65</v>
      </c>
      <c r="Q131" s="11">
        <v>70.844</v>
      </c>
      <c r="R131" s="11">
        <v>853.4</v>
      </c>
      <c r="S131" s="11">
        <v>764.11</v>
      </c>
      <c r="T131" s="11">
        <v>539</v>
      </c>
      <c r="U131" s="11">
        <v>798.5</v>
      </c>
      <c r="V131" s="11">
        <v>27.8</v>
      </c>
      <c r="W131" s="11">
        <v>40.87</v>
      </c>
      <c r="X131" s="11">
        <v>39</v>
      </c>
      <c r="Y131" s="11">
        <v>46.843</v>
      </c>
      <c r="Z131" s="11"/>
      <c r="AA131" s="11"/>
      <c r="AB131" s="11"/>
      <c r="AC131" s="11"/>
      <c r="AD131" s="11"/>
      <c r="AE131" s="11"/>
      <c r="AF131" s="11"/>
      <c r="AM131" s="11"/>
      <c r="AN131" s="11"/>
    </row>
    <row r="132" spans="1:40" ht="12.75">
      <c r="A132" s="1" t="s">
        <v>94</v>
      </c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M132" s="11"/>
      <c r="AN132" s="11"/>
    </row>
    <row r="133" spans="1:40" ht="12.75">
      <c r="A133" s="1" t="s">
        <v>95</v>
      </c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>
        <v>0</v>
      </c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>
        <v>0</v>
      </c>
      <c r="Y133" s="11"/>
      <c r="Z133" s="11"/>
      <c r="AA133" s="11"/>
      <c r="AB133" s="11"/>
      <c r="AC133" s="11"/>
      <c r="AD133" s="11"/>
      <c r="AE133" s="11"/>
      <c r="AF133" s="11"/>
      <c r="AM133" s="11"/>
      <c r="AN133" s="11"/>
    </row>
    <row r="134" spans="1:40" ht="12.75">
      <c r="A134" s="1" t="s">
        <v>96</v>
      </c>
      <c r="B134" s="11">
        <v>430.5</v>
      </c>
      <c r="C134" s="11">
        <v>435</v>
      </c>
      <c r="D134" s="11">
        <v>441.8</v>
      </c>
      <c r="E134" s="11"/>
      <c r="F134" s="11">
        <v>294.5</v>
      </c>
      <c r="G134" s="11">
        <v>300.2</v>
      </c>
      <c r="H134" s="11">
        <v>345</v>
      </c>
      <c r="I134" s="11"/>
      <c r="J134" s="11">
        <v>1.4</v>
      </c>
      <c r="K134" s="11">
        <v>1.5</v>
      </c>
      <c r="L134" s="11">
        <v>0.7</v>
      </c>
      <c r="M134" s="11"/>
      <c r="N134" s="11">
        <v>3.6</v>
      </c>
      <c r="O134" s="11">
        <v>2.6</v>
      </c>
      <c r="P134" s="11">
        <v>4.8</v>
      </c>
      <c r="Q134" s="11"/>
      <c r="R134" s="11">
        <v>120.5</v>
      </c>
      <c r="S134" s="11">
        <v>119.7</v>
      </c>
      <c r="T134" s="11">
        <v>86.3</v>
      </c>
      <c r="U134" s="11"/>
      <c r="V134" s="11"/>
      <c r="W134" s="11"/>
      <c r="X134" s="11"/>
      <c r="Y134" s="11"/>
      <c r="Z134" s="11"/>
      <c r="AA134" s="11"/>
      <c r="AC134" s="11"/>
      <c r="AD134" s="11"/>
      <c r="AE134" s="11"/>
      <c r="AF134" s="11"/>
      <c r="AM134" s="11"/>
      <c r="AN134" s="11"/>
    </row>
    <row r="135" spans="1:40" ht="12.75">
      <c r="A135" s="1" t="s">
        <v>97</v>
      </c>
      <c r="B135" s="11">
        <v>537.14</v>
      </c>
      <c r="C135" s="11">
        <v>397.042</v>
      </c>
      <c r="D135" s="11">
        <v>459.715</v>
      </c>
      <c r="E135" s="11"/>
      <c r="F135" s="11">
        <v>243.137</v>
      </c>
      <c r="G135" s="11">
        <v>259.922</v>
      </c>
      <c r="H135" s="11">
        <v>214.963</v>
      </c>
      <c r="I135" s="11">
        <v>257.471</v>
      </c>
      <c r="J135" s="11">
        <v>8.712</v>
      </c>
      <c r="K135" s="11">
        <v>8.727</v>
      </c>
      <c r="L135" s="11">
        <v>7.288</v>
      </c>
      <c r="M135" s="11">
        <v>8.905</v>
      </c>
      <c r="N135" s="11">
        <v>126.787</v>
      </c>
      <c r="O135" s="11">
        <v>124.024</v>
      </c>
      <c r="P135" s="11">
        <v>90.384</v>
      </c>
      <c r="Q135" s="11">
        <v>125.119</v>
      </c>
      <c r="R135" s="11">
        <v>131.934</v>
      </c>
      <c r="S135" s="11"/>
      <c r="T135" s="11">
        <v>118.821</v>
      </c>
      <c r="U135" s="11">
        <v>138.453</v>
      </c>
      <c r="V135" s="11"/>
      <c r="W135" s="11"/>
      <c r="X135" s="11"/>
      <c r="Y135" s="11"/>
      <c r="Z135" s="11"/>
      <c r="AA135" s="11"/>
      <c r="AC135" s="11"/>
      <c r="AD135" s="11"/>
      <c r="AE135" s="11"/>
      <c r="AF135" s="11"/>
      <c r="AM135" s="11"/>
      <c r="AN135" s="11"/>
    </row>
    <row r="136" spans="1:40" ht="12.75">
      <c r="A136" s="1" t="s">
        <v>98</v>
      </c>
      <c r="B136" s="11">
        <v>32773</v>
      </c>
      <c r="C136" s="11">
        <v>35202</v>
      </c>
      <c r="D136" s="11">
        <v>33025</v>
      </c>
      <c r="E136" s="11">
        <v>37129.4</v>
      </c>
      <c r="F136" s="11">
        <v>16232</v>
      </c>
      <c r="G136" s="11">
        <v>17957</v>
      </c>
      <c r="H136" s="11">
        <v>16807</v>
      </c>
      <c r="I136" s="11">
        <v>17989</v>
      </c>
      <c r="J136" s="11">
        <v>367</v>
      </c>
      <c r="K136" s="11">
        <v>366</v>
      </c>
      <c r="L136" s="11">
        <v>371</v>
      </c>
      <c r="M136" s="11">
        <v>366</v>
      </c>
      <c r="N136" s="11">
        <v>7250</v>
      </c>
      <c r="O136" s="11">
        <v>7600</v>
      </c>
      <c r="P136" s="11">
        <v>7100</v>
      </c>
      <c r="Q136" s="11">
        <v>7900</v>
      </c>
      <c r="R136" s="11">
        <v>4310</v>
      </c>
      <c r="S136" s="11">
        <v>4200</v>
      </c>
      <c r="T136" s="11">
        <v>4600</v>
      </c>
      <c r="U136" s="11">
        <v>5900</v>
      </c>
      <c r="V136" s="11">
        <v>93</v>
      </c>
      <c r="W136" s="11">
        <v>104</v>
      </c>
      <c r="X136" s="11">
        <v>105</v>
      </c>
      <c r="Y136" s="11">
        <v>118</v>
      </c>
      <c r="Z136" s="11"/>
      <c r="AA136" s="11"/>
      <c r="AB136" s="11"/>
      <c r="AC136" s="11"/>
      <c r="AD136" s="11"/>
      <c r="AE136" s="11"/>
      <c r="AF136" s="11"/>
      <c r="AM136" s="11"/>
      <c r="AN136" s="11"/>
    </row>
    <row r="143" spans="1:3" ht="13.8">
      <c r="A143" s="211" t="s">
        <v>170</v>
      </c>
      <c r="B143" s="210"/>
      <c r="C143" s="210"/>
    </row>
    <row r="145" spans="1:3" ht="13.8">
      <c r="A145" s="211" t="s">
        <v>169</v>
      </c>
      <c r="B145" s="212">
        <v>42292.66767361111</v>
      </c>
      <c r="C145" s="210"/>
    </row>
    <row r="146" spans="1:3" ht="13.8">
      <c r="A146" s="211" t="s">
        <v>168</v>
      </c>
      <c r="B146" s="212">
        <v>42304.426585277775</v>
      </c>
      <c r="C146" s="210"/>
    </row>
    <row r="147" spans="1:3" ht="13.8">
      <c r="A147" s="211" t="s">
        <v>167</v>
      </c>
      <c r="B147" s="211" t="s">
        <v>166</v>
      </c>
      <c r="C147" s="210"/>
    </row>
    <row r="149" spans="1:3" ht="13.8">
      <c r="A149" s="211" t="s">
        <v>163</v>
      </c>
      <c r="B149" s="211" t="s">
        <v>217</v>
      </c>
      <c r="C149" s="210"/>
    </row>
    <row r="150" spans="1:3" ht="13.8">
      <c r="A150" s="211" t="s">
        <v>162</v>
      </c>
      <c r="B150" s="211" t="s">
        <v>161</v>
      </c>
      <c r="C150" s="210"/>
    </row>
    <row r="152" spans="1:3" ht="13.2">
      <c r="A152" s="213" t="s">
        <v>160</v>
      </c>
      <c r="B152" s="213" t="s">
        <v>155</v>
      </c>
      <c r="C152" s="213" t="s">
        <v>218</v>
      </c>
    </row>
    <row r="153" spans="1:5" ht="13.2">
      <c r="A153" s="213" t="s">
        <v>154</v>
      </c>
      <c r="B153" s="214">
        <v>308967.5</v>
      </c>
      <c r="C153" s="215">
        <v>332635</v>
      </c>
      <c r="D153" s="11">
        <f>+(C153-B153)/B153*100</f>
        <v>7.66019079676665</v>
      </c>
      <c r="E153" s="11">
        <f>+C153-B153</f>
        <v>23667.5</v>
      </c>
    </row>
    <row r="154" spans="1:5" ht="13.2">
      <c r="A154" s="213" t="s">
        <v>153</v>
      </c>
      <c r="B154" s="214">
        <v>3155.9</v>
      </c>
      <c r="C154" s="215">
        <v>3173</v>
      </c>
      <c r="D154" s="11">
        <f aca="true" t="shared" si="2" ref="D154:D192">+(C154-B154)/B154*100</f>
        <v>0.5418422636965655</v>
      </c>
      <c r="E154" s="11">
        <f aca="true" t="shared" si="3" ref="E154:E181">+C154-B154</f>
        <v>17.09999999999991</v>
      </c>
    </row>
    <row r="155" spans="1:5" ht="13.2">
      <c r="A155" s="213" t="s">
        <v>152</v>
      </c>
      <c r="B155" s="214">
        <v>9153.9</v>
      </c>
      <c r="C155" s="214">
        <v>9530.4</v>
      </c>
      <c r="D155" s="11">
        <f t="shared" si="2"/>
        <v>4.1130010159604105</v>
      </c>
      <c r="E155" s="11">
        <f t="shared" si="3"/>
        <v>376.5</v>
      </c>
    </row>
    <row r="156" spans="1:5" ht="13.2">
      <c r="A156" s="213" t="s">
        <v>151</v>
      </c>
      <c r="B156" s="214">
        <v>7512.6</v>
      </c>
      <c r="C156" s="214">
        <v>8779.3</v>
      </c>
      <c r="D156" s="11">
        <f t="shared" si="2"/>
        <v>16.86100684183903</v>
      </c>
      <c r="E156" s="11">
        <f t="shared" si="3"/>
        <v>1266.699999999999</v>
      </c>
    </row>
    <row r="157" spans="1:5" ht="13.2">
      <c r="A157" s="213" t="s">
        <v>150</v>
      </c>
      <c r="B157" s="214">
        <v>9050.7</v>
      </c>
      <c r="C157" s="214">
        <v>9764.4</v>
      </c>
      <c r="D157" s="11">
        <f t="shared" si="2"/>
        <v>7.8855779111007855</v>
      </c>
      <c r="E157" s="11">
        <f t="shared" si="3"/>
        <v>713.6999999999989</v>
      </c>
    </row>
    <row r="158" spans="1:5" ht="13.2">
      <c r="A158" s="213" t="s">
        <v>149</v>
      </c>
      <c r="B158" s="214">
        <v>47757.2</v>
      </c>
      <c r="C158" s="214">
        <v>52010.4</v>
      </c>
      <c r="D158" s="11">
        <f t="shared" si="2"/>
        <v>8.905882254403535</v>
      </c>
      <c r="E158" s="11">
        <f t="shared" si="3"/>
        <v>4253.200000000004</v>
      </c>
    </row>
    <row r="159" spans="1:5" ht="13.2">
      <c r="A159" s="213" t="s">
        <v>148</v>
      </c>
      <c r="B159" s="214">
        <v>975.5</v>
      </c>
      <c r="C159" s="214">
        <v>1221.6</v>
      </c>
      <c r="D159" s="11">
        <f t="shared" si="2"/>
        <v>25.228088159917984</v>
      </c>
      <c r="E159" s="11">
        <f t="shared" si="3"/>
        <v>246.0999999999999</v>
      </c>
    </row>
    <row r="160" spans="1:5" ht="13.2">
      <c r="A160" s="213" t="s">
        <v>147</v>
      </c>
      <c r="B160" s="214">
        <v>2400.6</v>
      </c>
      <c r="C160" s="214">
        <v>2597.8</v>
      </c>
      <c r="D160" s="11">
        <f t="shared" si="2"/>
        <v>8.214613013413324</v>
      </c>
      <c r="E160" s="11">
        <f t="shared" si="3"/>
        <v>197.20000000000027</v>
      </c>
    </row>
    <row r="161" spans="1:5" ht="13.2">
      <c r="A161" s="213" t="s">
        <v>146</v>
      </c>
      <c r="B161" s="214">
        <v>4546.7</v>
      </c>
      <c r="C161" s="215">
        <v>4670</v>
      </c>
      <c r="D161" s="11">
        <f t="shared" si="2"/>
        <v>2.7118569511953767</v>
      </c>
      <c r="E161" s="11">
        <f t="shared" si="3"/>
        <v>123.30000000000018</v>
      </c>
    </row>
    <row r="162" spans="1:5" ht="13.2">
      <c r="A162" s="213" t="s">
        <v>145</v>
      </c>
      <c r="B162" s="214">
        <v>25373.4</v>
      </c>
      <c r="C162" s="214">
        <v>20564.2</v>
      </c>
      <c r="D162" s="11">
        <f t="shared" si="2"/>
        <v>-18.953707425886954</v>
      </c>
      <c r="E162" s="11">
        <f t="shared" si="3"/>
        <v>-4809.200000000001</v>
      </c>
    </row>
    <row r="163" spans="1:5" ht="13.2">
      <c r="A163" s="213" t="s">
        <v>144</v>
      </c>
      <c r="B163" s="214">
        <v>67323.3</v>
      </c>
      <c r="C163" s="214">
        <v>72714.9</v>
      </c>
      <c r="D163" s="11">
        <f t="shared" si="2"/>
        <v>8.00852008145767</v>
      </c>
      <c r="E163" s="217">
        <f t="shared" si="3"/>
        <v>5391.599999999991</v>
      </c>
    </row>
    <row r="164" spans="1:5" ht="13.2">
      <c r="A164" s="213" t="s">
        <v>143</v>
      </c>
      <c r="B164" s="214">
        <v>3187.9</v>
      </c>
      <c r="C164" s="214">
        <v>2994.8</v>
      </c>
      <c r="D164" s="11">
        <f t="shared" si="2"/>
        <v>-6.057279086545999</v>
      </c>
      <c r="E164" s="11">
        <f t="shared" si="3"/>
        <v>-193.0999999999999</v>
      </c>
    </row>
    <row r="165" spans="1:5" ht="13.2">
      <c r="A165" s="213" t="s">
        <v>142</v>
      </c>
      <c r="B165" s="214">
        <v>18212.3</v>
      </c>
      <c r="C165" s="214">
        <v>17997.1</v>
      </c>
      <c r="D165" s="11">
        <f t="shared" si="2"/>
        <v>-1.1816190157201492</v>
      </c>
      <c r="E165" s="11">
        <f t="shared" si="3"/>
        <v>-215.20000000000073</v>
      </c>
    </row>
    <row r="166" spans="1:5" ht="13.2">
      <c r="A166" s="213" t="s">
        <v>141</v>
      </c>
      <c r="B166" s="214">
        <v>51.9</v>
      </c>
      <c r="C166" s="214">
        <v>7.4</v>
      </c>
      <c r="D166" s="11">
        <f t="shared" si="2"/>
        <v>-85.74181117533719</v>
      </c>
      <c r="E166" s="11">
        <f t="shared" si="3"/>
        <v>-44.5</v>
      </c>
    </row>
    <row r="167" spans="1:5" ht="13.2">
      <c r="A167" s="213" t="s">
        <v>140</v>
      </c>
      <c r="B167" s="214">
        <v>1948.7</v>
      </c>
      <c r="C167" s="214">
        <v>2227.2</v>
      </c>
      <c r="D167" s="11">
        <f t="shared" si="2"/>
        <v>14.291579001385527</v>
      </c>
      <c r="E167" s="11">
        <f t="shared" si="3"/>
        <v>278.4999999999998</v>
      </c>
    </row>
    <row r="168" spans="1:5" ht="13.2">
      <c r="A168" s="213" t="s">
        <v>139</v>
      </c>
      <c r="B168" s="214">
        <v>4474.8</v>
      </c>
      <c r="C168" s="214">
        <v>5123.2</v>
      </c>
      <c r="D168" s="11">
        <f t="shared" si="2"/>
        <v>14.490033074103861</v>
      </c>
      <c r="E168" s="11">
        <f t="shared" si="3"/>
        <v>648.3999999999996</v>
      </c>
    </row>
    <row r="169" spans="1:5" ht="13.2">
      <c r="A169" s="213" t="s">
        <v>138</v>
      </c>
      <c r="B169" s="214">
        <v>173.3</v>
      </c>
      <c r="C169" s="214">
        <v>168.6</v>
      </c>
      <c r="D169" s="11">
        <f t="shared" si="2"/>
        <v>-2.7120600115406903</v>
      </c>
      <c r="E169" s="11">
        <f t="shared" si="3"/>
        <v>-4.700000000000017</v>
      </c>
    </row>
    <row r="170" spans="1:5" ht="13.2">
      <c r="A170" s="213" t="s">
        <v>137</v>
      </c>
      <c r="B170" s="214">
        <v>13609.9</v>
      </c>
      <c r="C170" s="214">
        <v>16448.2</v>
      </c>
      <c r="D170" s="11">
        <f t="shared" si="2"/>
        <v>20.85467196673011</v>
      </c>
      <c r="E170" s="11">
        <f t="shared" si="3"/>
        <v>2838.300000000001</v>
      </c>
    </row>
    <row r="171" spans="1:5" ht="13.2">
      <c r="A171" s="213" t="s">
        <v>136</v>
      </c>
      <c r="B171" s="216" t="s">
        <v>124</v>
      </c>
      <c r="C171" s="216" t="s">
        <v>124</v>
      </c>
      <c r="D171" s="11"/>
      <c r="E171" s="11" t="e">
        <f t="shared" si="3"/>
        <v>#VALUE!</v>
      </c>
    </row>
    <row r="172" spans="1:5" ht="13.2">
      <c r="A172" s="213" t="s">
        <v>135</v>
      </c>
      <c r="B172" s="215">
        <v>1823</v>
      </c>
      <c r="C172" s="215">
        <v>1767</v>
      </c>
      <c r="D172" s="11">
        <f t="shared" si="2"/>
        <v>-3.071859572133845</v>
      </c>
      <c r="E172" s="11">
        <f t="shared" si="3"/>
        <v>-56</v>
      </c>
    </row>
    <row r="173" spans="1:5" ht="13.2">
      <c r="A173" s="213" t="s">
        <v>134</v>
      </c>
      <c r="B173" s="214">
        <v>4590.1</v>
      </c>
      <c r="C173" s="214">
        <v>5710.3</v>
      </c>
      <c r="D173" s="11">
        <f t="shared" si="2"/>
        <v>24.404697065423406</v>
      </c>
      <c r="E173" s="11">
        <f t="shared" si="3"/>
        <v>1120.1999999999998</v>
      </c>
    </row>
    <row r="174" spans="1:5" ht="13.2">
      <c r="A174" s="213" t="s">
        <v>133</v>
      </c>
      <c r="B174" s="214">
        <v>28455.1</v>
      </c>
      <c r="C174" s="214">
        <v>31945.4</v>
      </c>
      <c r="D174" s="11">
        <f t="shared" si="2"/>
        <v>12.265990982284382</v>
      </c>
      <c r="E174" s="11">
        <f t="shared" si="3"/>
        <v>3490.300000000003</v>
      </c>
    </row>
    <row r="175" spans="1:5" ht="13.2">
      <c r="A175" s="213" t="s">
        <v>132</v>
      </c>
      <c r="B175" s="214">
        <v>1346.6</v>
      </c>
      <c r="C175" s="214">
        <v>1348.6</v>
      </c>
      <c r="D175" s="11">
        <f t="shared" si="2"/>
        <v>0.1485222040695084</v>
      </c>
      <c r="E175" s="11">
        <f t="shared" si="3"/>
        <v>2</v>
      </c>
    </row>
    <row r="176" spans="1:5" ht="13.2">
      <c r="A176" s="213" t="s">
        <v>131</v>
      </c>
      <c r="B176" s="214">
        <v>20897.1</v>
      </c>
      <c r="C176" s="214">
        <v>22070.7</v>
      </c>
      <c r="D176" s="11">
        <f t="shared" si="2"/>
        <v>5.616090270898844</v>
      </c>
      <c r="E176" s="11">
        <f t="shared" si="3"/>
        <v>1173.6000000000022</v>
      </c>
    </row>
    <row r="177" spans="1:5" ht="13.2">
      <c r="A177" s="213" t="s">
        <v>130</v>
      </c>
      <c r="B177" s="214">
        <v>457.3</v>
      </c>
      <c r="C177" s="214">
        <v>649.1</v>
      </c>
      <c r="D177" s="217">
        <f t="shared" si="2"/>
        <v>41.941832495079815</v>
      </c>
      <c r="E177" s="11">
        <f t="shared" si="3"/>
        <v>191.8</v>
      </c>
    </row>
    <row r="178" spans="1:5" ht="13.2">
      <c r="A178" s="213" t="s">
        <v>129</v>
      </c>
      <c r="B178" s="215">
        <v>3412</v>
      </c>
      <c r="C178" s="214">
        <v>4708.3</v>
      </c>
      <c r="D178" s="217">
        <f t="shared" si="2"/>
        <v>37.99237983587339</v>
      </c>
      <c r="E178" s="11">
        <f t="shared" si="3"/>
        <v>1296.3000000000002</v>
      </c>
    </row>
    <row r="179" spans="1:5" ht="13.2">
      <c r="A179" s="213" t="s">
        <v>128</v>
      </c>
      <c r="B179" s="214">
        <v>4062.8</v>
      </c>
      <c r="C179" s="214">
        <v>4127.8</v>
      </c>
      <c r="D179" s="11">
        <f t="shared" si="2"/>
        <v>1.5998818548784088</v>
      </c>
      <c r="E179" s="11">
        <f t="shared" si="3"/>
        <v>65</v>
      </c>
    </row>
    <row r="180" spans="1:5" ht="13.2">
      <c r="A180" s="213" t="s">
        <v>127</v>
      </c>
      <c r="B180" s="214">
        <v>4992.7</v>
      </c>
      <c r="C180" s="214">
        <v>5790.4</v>
      </c>
      <c r="D180" s="11">
        <f t="shared" si="2"/>
        <v>15.97732689727001</v>
      </c>
      <c r="E180" s="11">
        <f t="shared" si="3"/>
        <v>797.6999999999998</v>
      </c>
    </row>
    <row r="181" spans="1:5" ht="13.2">
      <c r="A181" s="213" t="s">
        <v>126</v>
      </c>
      <c r="B181" s="215">
        <v>20022</v>
      </c>
      <c r="C181" s="215">
        <v>24525</v>
      </c>
      <c r="D181" s="11">
        <f t="shared" si="2"/>
        <v>22.490260713215463</v>
      </c>
      <c r="E181" s="11">
        <f t="shared" si="3"/>
        <v>4503</v>
      </c>
    </row>
    <row r="182" spans="1:4" ht="13.2">
      <c r="A182" s="213" t="s">
        <v>222</v>
      </c>
      <c r="B182" s="216" t="s">
        <v>124</v>
      </c>
      <c r="C182" s="216" t="s">
        <v>124</v>
      </c>
      <c r="D182" s="11" t="e">
        <f t="shared" si="2"/>
        <v>#VALUE!</v>
      </c>
    </row>
    <row r="183" spans="1:4" ht="13.2">
      <c r="A183" s="213" t="s">
        <v>223</v>
      </c>
      <c r="B183" s="216" t="s">
        <v>124</v>
      </c>
      <c r="C183" s="216" t="s">
        <v>124</v>
      </c>
      <c r="D183" s="11" t="e">
        <f t="shared" si="2"/>
        <v>#VALUE!</v>
      </c>
    </row>
    <row r="184" spans="1:4" ht="13.2">
      <c r="A184" s="213" t="s">
        <v>220</v>
      </c>
      <c r="B184" s="215">
        <v>965</v>
      </c>
      <c r="C184" s="215">
        <v>1168</v>
      </c>
      <c r="D184" s="11">
        <f t="shared" si="2"/>
        <v>21.036269430051814</v>
      </c>
    </row>
    <row r="185" spans="1:4" ht="13.2">
      <c r="A185" s="213" t="s">
        <v>195</v>
      </c>
      <c r="B185" s="216" t="s">
        <v>124</v>
      </c>
      <c r="C185" s="216" t="s">
        <v>124</v>
      </c>
      <c r="D185" s="11" t="e">
        <f t="shared" si="2"/>
        <v>#VALUE!</v>
      </c>
    </row>
    <row r="186" spans="1:4" ht="13.2">
      <c r="A186" s="213" t="s">
        <v>196</v>
      </c>
      <c r="B186" s="216" t="s">
        <v>124</v>
      </c>
      <c r="C186" s="216" t="s">
        <v>124</v>
      </c>
      <c r="D186" s="11" t="e">
        <f t="shared" si="2"/>
        <v>#VALUE!</v>
      </c>
    </row>
    <row r="187" spans="1:4" ht="13.2">
      <c r="A187" s="213" t="s">
        <v>224</v>
      </c>
      <c r="B187" s="216" t="s">
        <v>124</v>
      </c>
      <c r="C187" s="216" t="s">
        <v>124</v>
      </c>
      <c r="D187" s="11" t="e">
        <f t="shared" si="2"/>
        <v>#VALUE!</v>
      </c>
    </row>
    <row r="188" spans="1:4" ht="13.2">
      <c r="A188" s="213" t="s">
        <v>225</v>
      </c>
      <c r="B188" s="216" t="s">
        <v>124</v>
      </c>
      <c r="C188" s="216" t="s">
        <v>124</v>
      </c>
      <c r="D188" s="11" t="e">
        <f t="shared" si="2"/>
        <v>#VALUE!</v>
      </c>
    </row>
    <row r="189" spans="1:4" ht="13.2">
      <c r="A189" s="213" t="s">
        <v>226</v>
      </c>
      <c r="B189" s="214">
        <v>9091.1</v>
      </c>
      <c r="C189" s="214">
        <v>10840.4</v>
      </c>
      <c r="D189" s="11">
        <f t="shared" si="2"/>
        <v>19.241895920185666</v>
      </c>
    </row>
    <row r="190" spans="1:4" ht="13.2">
      <c r="A190" s="213" t="s">
        <v>197</v>
      </c>
      <c r="B190" s="214">
        <v>37129.4</v>
      </c>
      <c r="C190" s="215">
        <v>32382</v>
      </c>
      <c r="D190" s="11">
        <f t="shared" si="2"/>
        <v>-12.786094038686327</v>
      </c>
    </row>
    <row r="191" spans="1:4" ht="13.2">
      <c r="A191" s="213" t="s">
        <v>212</v>
      </c>
      <c r="B191" s="215">
        <v>1224</v>
      </c>
      <c r="C191" s="214">
        <v>1081.3</v>
      </c>
      <c r="D191" s="11">
        <f t="shared" si="2"/>
        <v>-11.658496732026148</v>
      </c>
    </row>
    <row r="192" spans="1:4" ht="13.2">
      <c r="A192" s="213" t="s">
        <v>221</v>
      </c>
      <c r="B192" s="214">
        <v>540.1</v>
      </c>
      <c r="C192" s="216" t="s">
        <v>124</v>
      </c>
      <c r="D192" s="11" t="e">
        <f t="shared" si="2"/>
        <v>#VALUE!</v>
      </c>
    </row>
    <row r="194" spans="1:3" ht="13.8">
      <c r="A194" s="211" t="s">
        <v>125</v>
      </c>
      <c r="B194" s="210"/>
      <c r="C194" s="210"/>
    </row>
    <row r="195" spans="1:3" ht="13.8">
      <c r="A195" s="211" t="s">
        <v>124</v>
      </c>
      <c r="B195" s="211" t="s">
        <v>123</v>
      </c>
      <c r="C195" s="210"/>
    </row>
    <row r="199" spans="1:12" ht="13.8">
      <c r="A199" s="184" t="s">
        <v>170</v>
      </c>
      <c r="K199" s="183"/>
      <c r="L199" s="183"/>
    </row>
    <row r="201" spans="1:12" ht="13.8">
      <c r="A201" s="184" t="s">
        <v>169</v>
      </c>
      <c r="B201" s="185">
        <v>42272.47371527778</v>
      </c>
      <c r="L201" s="183"/>
    </row>
    <row r="202" spans="1:12" ht="13.8">
      <c r="A202" s="184" t="s">
        <v>168</v>
      </c>
      <c r="B202" s="185">
        <v>42282.39237548611</v>
      </c>
      <c r="L202" s="183"/>
    </row>
    <row r="203" spans="1:12" ht="13.8">
      <c r="A203" s="184" t="s">
        <v>167</v>
      </c>
      <c r="B203" s="184" t="s">
        <v>166</v>
      </c>
      <c r="L203" s="183"/>
    </row>
    <row r="204" spans="1:7" ht="13.8">
      <c r="A204" s="178" t="s">
        <v>172</v>
      </c>
      <c r="B204" s="178" t="s">
        <v>218</v>
      </c>
      <c r="C204" s="177"/>
      <c r="D204" s="177"/>
      <c r="E204" s="177"/>
      <c r="F204" s="177"/>
      <c r="G204" s="177"/>
    </row>
    <row r="205" spans="1:7" ht="13.8">
      <c r="A205" s="178" t="s">
        <v>162</v>
      </c>
      <c r="B205" s="178" t="s">
        <v>161</v>
      </c>
      <c r="C205" s="177"/>
      <c r="D205" s="177"/>
      <c r="E205" s="177"/>
      <c r="F205" s="177"/>
      <c r="G205" s="177"/>
    </row>
    <row r="206" spans="1:21" ht="13.2">
      <c r="A206" s="179" t="s">
        <v>173</v>
      </c>
      <c r="B206" s="179" t="s">
        <v>217</v>
      </c>
      <c r="C206" s="179" t="s">
        <v>165</v>
      </c>
      <c r="D206" s="179" t="s">
        <v>106</v>
      </c>
      <c r="E206" s="179" t="s">
        <v>104</v>
      </c>
      <c r="F206" s="179" t="s">
        <v>164</v>
      </c>
      <c r="G206" s="179" t="s">
        <v>107</v>
      </c>
      <c r="I206" s="188" t="s">
        <v>173</v>
      </c>
      <c r="J206" s="188" t="s">
        <v>217</v>
      </c>
      <c r="K206" s="188" t="s">
        <v>243</v>
      </c>
      <c r="L206" s="188" t="s">
        <v>165</v>
      </c>
      <c r="M206" s="188" t="s">
        <v>243</v>
      </c>
      <c r="N206" s="188" t="s">
        <v>106</v>
      </c>
      <c r="O206" s="188" t="s">
        <v>243</v>
      </c>
      <c r="P206" s="188" t="s">
        <v>104</v>
      </c>
      <c r="Q206" s="188" t="s">
        <v>243</v>
      </c>
      <c r="R206" s="188" t="s">
        <v>164</v>
      </c>
      <c r="S206" s="188" t="s">
        <v>243</v>
      </c>
      <c r="T206" s="188" t="s">
        <v>107</v>
      </c>
      <c r="U206" s="188" t="s">
        <v>243</v>
      </c>
    </row>
    <row r="207" spans="1:21" ht="13.2">
      <c r="A207" s="179" t="s">
        <v>154</v>
      </c>
      <c r="B207" s="180">
        <v>334182.4</v>
      </c>
      <c r="C207" s="180">
        <v>149861.9</v>
      </c>
      <c r="D207" s="182" t="s">
        <v>124</v>
      </c>
      <c r="E207" s="180">
        <v>60710.6</v>
      </c>
      <c r="F207" s="182" t="s">
        <v>124</v>
      </c>
      <c r="G207" s="182" t="s">
        <v>124</v>
      </c>
      <c r="I207" s="188" t="s">
        <v>154</v>
      </c>
      <c r="J207" s="189">
        <v>334182.4</v>
      </c>
      <c r="K207" s="190" t="s">
        <v>244</v>
      </c>
      <c r="L207" s="189">
        <v>149861.9</v>
      </c>
      <c r="M207" s="190" t="s">
        <v>244</v>
      </c>
      <c r="N207" s="190" t="s">
        <v>124</v>
      </c>
      <c r="O207" s="190" t="s">
        <v>244</v>
      </c>
      <c r="P207" s="189">
        <v>60710.6</v>
      </c>
      <c r="Q207" s="190" t="s">
        <v>244</v>
      </c>
      <c r="R207" s="190" t="s">
        <v>124</v>
      </c>
      <c r="S207" s="190" t="s">
        <v>244</v>
      </c>
      <c r="T207" s="190" t="s">
        <v>124</v>
      </c>
      <c r="U207" s="190" t="s">
        <v>244</v>
      </c>
    </row>
    <row r="208" spans="1:21" ht="13.2">
      <c r="A208" s="179" t="s">
        <v>153</v>
      </c>
      <c r="B208" s="181">
        <v>3173</v>
      </c>
      <c r="C208" s="181">
        <v>1919</v>
      </c>
      <c r="D208" s="182" t="s">
        <v>124</v>
      </c>
      <c r="E208" s="181">
        <v>400</v>
      </c>
      <c r="F208" s="180">
        <v>778.6</v>
      </c>
      <c r="G208" s="180">
        <v>39.8</v>
      </c>
      <c r="I208" s="188" t="s">
        <v>153</v>
      </c>
      <c r="J208" s="191">
        <v>3173</v>
      </c>
      <c r="K208" s="190" t="s">
        <v>244</v>
      </c>
      <c r="L208" s="191">
        <v>1919</v>
      </c>
      <c r="M208" s="190" t="s">
        <v>244</v>
      </c>
      <c r="N208" s="190" t="s">
        <v>124</v>
      </c>
      <c r="O208" s="190" t="s">
        <v>244</v>
      </c>
      <c r="P208" s="191">
        <v>400</v>
      </c>
      <c r="Q208" s="190" t="s">
        <v>244</v>
      </c>
      <c r="R208" s="189">
        <v>778.6</v>
      </c>
      <c r="S208" s="190" t="s">
        <v>244</v>
      </c>
      <c r="T208" s="189">
        <v>39.8</v>
      </c>
      <c r="U208" s="190" t="s">
        <v>244</v>
      </c>
    </row>
    <row r="209" spans="1:21" ht="13.2">
      <c r="A209" s="179" t="s">
        <v>152</v>
      </c>
      <c r="B209" s="180">
        <v>9522.5</v>
      </c>
      <c r="C209" s="180">
        <v>5318.7</v>
      </c>
      <c r="D209" s="180">
        <v>28.2</v>
      </c>
      <c r="E209" s="180">
        <v>851.4</v>
      </c>
      <c r="F209" s="180">
        <v>3136.2</v>
      </c>
      <c r="G209" s="180">
        <v>59.7</v>
      </c>
      <c r="I209" s="188" t="s">
        <v>152</v>
      </c>
      <c r="J209" s="189">
        <v>9522.5</v>
      </c>
      <c r="K209" s="190" t="s">
        <v>244</v>
      </c>
      <c r="L209" s="189">
        <v>5318.7</v>
      </c>
      <c r="M209" s="190" t="s">
        <v>244</v>
      </c>
      <c r="N209" s="189">
        <v>28.2</v>
      </c>
      <c r="O209" s="190" t="s">
        <v>244</v>
      </c>
      <c r="P209" s="189">
        <v>851.4</v>
      </c>
      <c r="Q209" s="190" t="s">
        <v>244</v>
      </c>
      <c r="R209" s="189">
        <v>3136.2</v>
      </c>
      <c r="S209" s="190" t="s">
        <v>244</v>
      </c>
      <c r="T209" s="189">
        <v>59.7</v>
      </c>
      <c r="U209" s="190" t="s">
        <v>244</v>
      </c>
    </row>
    <row r="210" spans="1:21" ht="13.2">
      <c r="A210" s="179" t="s">
        <v>151</v>
      </c>
      <c r="B210" s="180">
        <v>8779.3</v>
      </c>
      <c r="C210" s="180">
        <v>5442.3</v>
      </c>
      <c r="D210" s="180">
        <v>130.3</v>
      </c>
      <c r="E210" s="181">
        <v>1967</v>
      </c>
      <c r="F210" s="180">
        <v>832.2</v>
      </c>
      <c r="G210" s="180">
        <v>243.9</v>
      </c>
      <c r="I210" s="188" t="s">
        <v>151</v>
      </c>
      <c r="J210" s="189">
        <v>8779.3</v>
      </c>
      <c r="K210" s="190" t="s">
        <v>244</v>
      </c>
      <c r="L210" s="189">
        <v>5442.3</v>
      </c>
      <c r="M210" s="190" t="s">
        <v>244</v>
      </c>
      <c r="N210" s="189">
        <v>130.3</v>
      </c>
      <c r="O210" s="190" t="s">
        <v>244</v>
      </c>
      <c r="P210" s="191">
        <v>1967</v>
      </c>
      <c r="Q210" s="190" t="s">
        <v>244</v>
      </c>
      <c r="R210" s="189">
        <v>832.2</v>
      </c>
      <c r="S210" s="190" t="s">
        <v>244</v>
      </c>
      <c r="T210" s="189">
        <v>243.9</v>
      </c>
      <c r="U210" s="190" t="s">
        <v>244</v>
      </c>
    </row>
    <row r="211" spans="1:21" ht="13.2">
      <c r="A211" s="179" t="s">
        <v>150</v>
      </c>
      <c r="B211" s="180">
        <v>9764.4</v>
      </c>
      <c r="C211" s="180">
        <v>5153.3</v>
      </c>
      <c r="D211" s="180">
        <v>677.8</v>
      </c>
      <c r="E211" s="180">
        <v>3547.6</v>
      </c>
      <c r="F211" s="180">
        <v>72.9</v>
      </c>
      <c r="G211" s="180">
        <v>95.9</v>
      </c>
      <c r="I211" s="188" t="s">
        <v>150</v>
      </c>
      <c r="J211" s="189">
        <v>9764.4</v>
      </c>
      <c r="K211" s="190" t="s">
        <v>244</v>
      </c>
      <c r="L211" s="189">
        <v>5153.3</v>
      </c>
      <c r="M211" s="190" t="s">
        <v>244</v>
      </c>
      <c r="N211" s="189">
        <v>677.8</v>
      </c>
      <c r="O211" s="190" t="s">
        <v>244</v>
      </c>
      <c r="P211" s="189">
        <v>3547.6</v>
      </c>
      <c r="Q211" s="190" t="s">
        <v>244</v>
      </c>
      <c r="R211" s="189">
        <v>72.9</v>
      </c>
      <c r="S211" s="190" t="s">
        <v>244</v>
      </c>
      <c r="T211" s="189">
        <v>95.9</v>
      </c>
      <c r="U211" s="190" t="s">
        <v>244</v>
      </c>
    </row>
    <row r="212" spans="1:21" ht="13.2">
      <c r="A212" s="179" t="s">
        <v>149</v>
      </c>
      <c r="B212" s="180">
        <v>52010.4</v>
      </c>
      <c r="C212" s="180">
        <v>27711.2</v>
      </c>
      <c r="D212" s="180">
        <v>3854.4</v>
      </c>
      <c r="E212" s="180">
        <v>11562.8</v>
      </c>
      <c r="F212" s="180">
        <v>5142.1</v>
      </c>
      <c r="G212" s="180">
        <v>2972.2</v>
      </c>
      <c r="I212" s="188" t="s">
        <v>149</v>
      </c>
      <c r="J212" s="189">
        <v>52010.4</v>
      </c>
      <c r="K212" s="190" t="s">
        <v>244</v>
      </c>
      <c r="L212" s="189">
        <v>27711.2</v>
      </c>
      <c r="M212" s="190" t="s">
        <v>244</v>
      </c>
      <c r="N212" s="189">
        <v>3854.4</v>
      </c>
      <c r="O212" s="190" t="s">
        <v>244</v>
      </c>
      <c r="P212" s="189">
        <v>11562.8</v>
      </c>
      <c r="Q212" s="190" t="s">
        <v>244</v>
      </c>
      <c r="R212" s="189">
        <v>5142.1</v>
      </c>
      <c r="S212" s="190" t="s">
        <v>244</v>
      </c>
      <c r="T212" s="189">
        <v>2972.2</v>
      </c>
      <c r="U212" s="190" t="s">
        <v>244</v>
      </c>
    </row>
    <row r="213" spans="1:21" ht="13.2">
      <c r="A213" s="179" t="s">
        <v>148</v>
      </c>
      <c r="B213" s="180">
        <v>1221.6</v>
      </c>
      <c r="C213" s="180">
        <v>615.5</v>
      </c>
      <c r="D213" s="180">
        <v>49.6</v>
      </c>
      <c r="E213" s="180">
        <v>458.1</v>
      </c>
      <c r="F213" s="182" t="s">
        <v>124</v>
      </c>
      <c r="G213" s="180">
        <v>25.2</v>
      </c>
      <c r="I213" s="188" t="s">
        <v>148</v>
      </c>
      <c r="J213" s="189">
        <v>1221.6</v>
      </c>
      <c r="K213" s="190" t="s">
        <v>244</v>
      </c>
      <c r="L213" s="189">
        <v>615.5</v>
      </c>
      <c r="M213" s="190" t="s">
        <v>244</v>
      </c>
      <c r="N213" s="189">
        <v>49.6</v>
      </c>
      <c r="O213" s="190" t="s">
        <v>244</v>
      </c>
      <c r="P213" s="189">
        <v>458.1</v>
      </c>
      <c r="Q213" s="190" t="s">
        <v>244</v>
      </c>
      <c r="R213" s="190" t="s">
        <v>124</v>
      </c>
      <c r="S213" s="190" t="s">
        <v>245</v>
      </c>
      <c r="T213" s="189">
        <v>25.2</v>
      </c>
      <c r="U213" s="190" t="s">
        <v>244</v>
      </c>
    </row>
    <row r="214" spans="1:21" ht="13.2">
      <c r="A214" s="179" t="s">
        <v>147</v>
      </c>
      <c r="B214" s="180">
        <v>2567.1</v>
      </c>
      <c r="C214" s="180">
        <v>709.6</v>
      </c>
      <c r="D214" s="181">
        <v>0</v>
      </c>
      <c r="E214" s="180">
        <v>1709.8</v>
      </c>
      <c r="F214" s="181">
        <v>0</v>
      </c>
      <c r="G214" s="182" t="s">
        <v>124</v>
      </c>
      <c r="I214" s="188" t="s">
        <v>147</v>
      </c>
      <c r="J214" s="189">
        <v>2567.1</v>
      </c>
      <c r="K214" s="190" t="s">
        <v>244</v>
      </c>
      <c r="L214" s="189">
        <v>709.6</v>
      </c>
      <c r="M214" s="190" t="s">
        <v>244</v>
      </c>
      <c r="N214" s="191">
        <v>0</v>
      </c>
      <c r="O214" s="190" t="s">
        <v>246</v>
      </c>
      <c r="P214" s="189">
        <v>1709.8</v>
      </c>
      <c r="Q214" s="190" t="s">
        <v>244</v>
      </c>
      <c r="R214" s="191">
        <v>0</v>
      </c>
      <c r="S214" s="190" t="s">
        <v>244</v>
      </c>
      <c r="T214" s="190" t="s">
        <v>124</v>
      </c>
      <c r="U214" s="190" t="s">
        <v>245</v>
      </c>
    </row>
    <row r="215" spans="1:21" ht="13.2">
      <c r="A215" s="179" t="s">
        <v>146</v>
      </c>
      <c r="B215" s="181">
        <v>4670</v>
      </c>
      <c r="C215" s="181">
        <v>581</v>
      </c>
      <c r="D215" s="180">
        <v>35.2</v>
      </c>
      <c r="E215" s="180">
        <v>394.6</v>
      </c>
      <c r="F215" s="180">
        <v>2169.9</v>
      </c>
      <c r="G215" s="180">
        <v>21.8</v>
      </c>
      <c r="I215" s="188" t="s">
        <v>146</v>
      </c>
      <c r="J215" s="191">
        <v>4670</v>
      </c>
      <c r="K215" s="190" t="s">
        <v>244</v>
      </c>
      <c r="L215" s="191">
        <v>581</v>
      </c>
      <c r="M215" s="190" t="s">
        <v>244</v>
      </c>
      <c r="N215" s="189">
        <v>35.2</v>
      </c>
      <c r="O215" s="190" t="s">
        <v>244</v>
      </c>
      <c r="P215" s="189">
        <v>394.6</v>
      </c>
      <c r="Q215" s="190" t="s">
        <v>244</v>
      </c>
      <c r="R215" s="189">
        <v>2169.9</v>
      </c>
      <c r="S215" s="190" t="s">
        <v>244</v>
      </c>
      <c r="T215" s="189">
        <v>21.8</v>
      </c>
      <c r="U215" s="190" t="s">
        <v>244</v>
      </c>
    </row>
    <row r="216" spans="1:21" ht="13.2">
      <c r="A216" s="179" t="s">
        <v>145</v>
      </c>
      <c r="B216" s="180">
        <v>20397.4</v>
      </c>
      <c r="C216" s="180">
        <v>5698.6</v>
      </c>
      <c r="D216" s="180">
        <v>228.8</v>
      </c>
      <c r="E216" s="180">
        <v>6933.5</v>
      </c>
      <c r="F216" s="181">
        <v>4692</v>
      </c>
      <c r="G216" s="180">
        <v>449.6</v>
      </c>
      <c r="I216" s="188" t="s">
        <v>145</v>
      </c>
      <c r="J216" s="189">
        <v>20397.4</v>
      </c>
      <c r="K216" s="190" t="s">
        <v>244</v>
      </c>
      <c r="L216" s="189">
        <v>5698.6</v>
      </c>
      <c r="M216" s="190" t="s">
        <v>244</v>
      </c>
      <c r="N216" s="189">
        <v>228.8</v>
      </c>
      <c r="O216" s="190" t="s">
        <v>244</v>
      </c>
      <c r="P216" s="189">
        <v>6933.5</v>
      </c>
      <c r="Q216" s="190" t="s">
        <v>244</v>
      </c>
      <c r="R216" s="191">
        <v>4692</v>
      </c>
      <c r="S216" s="190" t="s">
        <v>244</v>
      </c>
      <c r="T216" s="189">
        <v>449.6</v>
      </c>
      <c r="U216" s="190" t="s">
        <v>244</v>
      </c>
    </row>
    <row r="217" spans="1:21" ht="13.2">
      <c r="A217" s="179" t="s">
        <v>144</v>
      </c>
      <c r="B217" s="180">
        <v>72714.9</v>
      </c>
      <c r="C217" s="180">
        <v>37501.4</v>
      </c>
      <c r="D217" s="181">
        <v>128</v>
      </c>
      <c r="E217" s="180">
        <v>11775.3</v>
      </c>
      <c r="F217" s="180">
        <v>18541.8</v>
      </c>
      <c r="G217" s="180">
        <v>2022.5</v>
      </c>
      <c r="I217" s="188" t="s">
        <v>144</v>
      </c>
      <c r="J217" s="189">
        <v>72714.9</v>
      </c>
      <c r="K217" s="190" t="s">
        <v>244</v>
      </c>
      <c r="L217" s="189">
        <v>37501.4</v>
      </c>
      <c r="M217" s="190" t="s">
        <v>244</v>
      </c>
      <c r="N217" s="191">
        <v>128</v>
      </c>
      <c r="O217" s="190" t="s">
        <v>244</v>
      </c>
      <c r="P217" s="189">
        <v>11775.3</v>
      </c>
      <c r="Q217" s="190" t="s">
        <v>244</v>
      </c>
      <c r="R217" s="189">
        <v>18541.8</v>
      </c>
      <c r="S217" s="190" t="s">
        <v>244</v>
      </c>
      <c r="T217" s="189">
        <v>2022.5</v>
      </c>
      <c r="U217" s="190" t="s">
        <v>244</v>
      </c>
    </row>
    <row r="218" spans="1:21" ht="13.2">
      <c r="A218" s="179" t="s">
        <v>143</v>
      </c>
      <c r="B218" s="180">
        <v>3048.2</v>
      </c>
      <c r="C218" s="180">
        <v>643.1</v>
      </c>
      <c r="D218" s="180">
        <v>2.8</v>
      </c>
      <c r="E218" s="180">
        <v>175.7</v>
      </c>
      <c r="F218" s="181">
        <v>2100</v>
      </c>
      <c r="G218" s="180">
        <v>61.3</v>
      </c>
      <c r="I218" s="188" t="s">
        <v>143</v>
      </c>
      <c r="J218" s="189">
        <v>3048.2</v>
      </c>
      <c r="K218" s="190" t="s">
        <v>244</v>
      </c>
      <c r="L218" s="189">
        <v>643.1</v>
      </c>
      <c r="M218" s="190" t="s">
        <v>244</v>
      </c>
      <c r="N218" s="189">
        <v>2.8</v>
      </c>
      <c r="O218" s="190" t="s">
        <v>244</v>
      </c>
      <c r="P218" s="189">
        <v>175.7</v>
      </c>
      <c r="Q218" s="190" t="s">
        <v>244</v>
      </c>
      <c r="R218" s="191">
        <v>2100</v>
      </c>
      <c r="S218" s="190" t="s">
        <v>244</v>
      </c>
      <c r="T218" s="189">
        <v>61.3</v>
      </c>
      <c r="U218" s="190" t="s">
        <v>244</v>
      </c>
    </row>
    <row r="219" spans="1:21" ht="13.2">
      <c r="A219" s="179" t="s">
        <v>142</v>
      </c>
      <c r="B219" s="180">
        <v>19232.7</v>
      </c>
      <c r="C219" s="180">
        <v>3105.9</v>
      </c>
      <c r="D219" s="180">
        <v>11.5</v>
      </c>
      <c r="E219" s="180">
        <v>846.1</v>
      </c>
      <c r="F219" s="180">
        <v>9239.5</v>
      </c>
      <c r="G219" s="182" t="s">
        <v>124</v>
      </c>
      <c r="I219" s="188" t="s">
        <v>142</v>
      </c>
      <c r="J219" s="189">
        <v>19232.7</v>
      </c>
      <c r="K219" s="190" t="s">
        <v>244</v>
      </c>
      <c r="L219" s="189">
        <v>3105.9</v>
      </c>
      <c r="M219" s="190" t="s">
        <v>244</v>
      </c>
      <c r="N219" s="189">
        <v>11.5</v>
      </c>
      <c r="O219" s="190" t="s">
        <v>244</v>
      </c>
      <c r="P219" s="189">
        <v>846.1</v>
      </c>
      <c r="Q219" s="190" t="s">
        <v>244</v>
      </c>
      <c r="R219" s="189">
        <v>9239.5</v>
      </c>
      <c r="S219" s="190" t="s">
        <v>244</v>
      </c>
      <c r="T219" s="190" t="s">
        <v>124</v>
      </c>
      <c r="U219" s="190" t="s">
        <v>244</v>
      </c>
    </row>
    <row r="220" spans="1:21" ht="13.2">
      <c r="A220" s="179" t="s">
        <v>141</v>
      </c>
      <c r="B220" s="180">
        <v>70.9</v>
      </c>
      <c r="C220" s="181">
        <v>0</v>
      </c>
      <c r="D220" s="182" t="s">
        <v>124</v>
      </c>
      <c r="E220" s="180">
        <v>27.2</v>
      </c>
      <c r="F220" s="182" t="s">
        <v>124</v>
      </c>
      <c r="G220" s="182" t="s">
        <v>124</v>
      </c>
      <c r="I220" s="188" t="s">
        <v>141</v>
      </c>
      <c r="J220" s="189">
        <v>70.9</v>
      </c>
      <c r="K220" s="190" t="s">
        <v>244</v>
      </c>
      <c r="L220" s="191">
        <v>0</v>
      </c>
      <c r="M220" s="190" t="s">
        <v>246</v>
      </c>
      <c r="N220" s="190" t="s">
        <v>124</v>
      </c>
      <c r="O220" s="190" t="s">
        <v>245</v>
      </c>
      <c r="P220" s="189">
        <v>27.2</v>
      </c>
      <c r="Q220" s="190" t="s">
        <v>244</v>
      </c>
      <c r="R220" s="190" t="s">
        <v>124</v>
      </c>
      <c r="S220" s="190" t="s">
        <v>244</v>
      </c>
      <c r="T220" s="190" t="s">
        <v>124</v>
      </c>
      <c r="U220" s="190" t="s">
        <v>244</v>
      </c>
    </row>
    <row r="221" spans="1:21" ht="13.2">
      <c r="A221" s="179" t="s">
        <v>140</v>
      </c>
      <c r="B221" s="180">
        <v>2227.2</v>
      </c>
      <c r="C221" s="180">
        <v>1467.5</v>
      </c>
      <c r="D221" s="180">
        <v>114.3</v>
      </c>
      <c r="E221" s="180">
        <v>418.8</v>
      </c>
      <c r="F221" s="182" t="s">
        <v>124</v>
      </c>
      <c r="G221" s="180">
        <v>26.9</v>
      </c>
      <c r="I221" s="188" t="s">
        <v>140</v>
      </c>
      <c r="J221" s="189">
        <v>2227.2</v>
      </c>
      <c r="K221" s="190" t="s">
        <v>244</v>
      </c>
      <c r="L221" s="189">
        <v>1467.5</v>
      </c>
      <c r="M221" s="190" t="s">
        <v>244</v>
      </c>
      <c r="N221" s="189">
        <v>114.3</v>
      </c>
      <c r="O221" s="190" t="s">
        <v>244</v>
      </c>
      <c r="P221" s="189">
        <v>418.8</v>
      </c>
      <c r="Q221" s="190" t="s">
        <v>244</v>
      </c>
      <c r="R221" s="190" t="s">
        <v>124</v>
      </c>
      <c r="S221" s="190" t="s">
        <v>245</v>
      </c>
      <c r="T221" s="189">
        <v>26.9</v>
      </c>
      <c r="U221" s="190" t="s">
        <v>244</v>
      </c>
    </row>
    <row r="222" spans="1:21" ht="13.2">
      <c r="A222" s="179" t="s">
        <v>139</v>
      </c>
      <c r="B222" s="180">
        <v>5123.2</v>
      </c>
      <c r="C222" s="180">
        <v>3230.6</v>
      </c>
      <c r="D222" s="180">
        <v>85.3</v>
      </c>
      <c r="E222" s="180">
        <v>1018.5</v>
      </c>
      <c r="F222" s="181">
        <v>115</v>
      </c>
      <c r="G222" s="180">
        <v>395.2</v>
      </c>
      <c r="I222" s="188" t="s">
        <v>139</v>
      </c>
      <c r="J222" s="189">
        <v>5123.2</v>
      </c>
      <c r="K222" s="190" t="s">
        <v>244</v>
      </c>
      <c r="L222" s="189">
        <v>3230.6</v>
      </c>
      <c r="M222" s="190" t="s">
        <v>244</v>
      </c>
      <c r="N222" s="189">
        <v>85.3</v>
      </c>
      <c r="O222" s="190" t="s">
        <v>244</v>
      </c>
      <c r="P222" s="189">
        <v>1018.5</v>
      </c>
      <c r="Q222" s="190" t="s">
        <v>244</v>
      </c>
      <c r="R222" s="191">
        <v>115</v>
      </c>
      <c r="S222" s="190" t="s">
        <v>244</v>
      </c>
      <c r="T222" s="189">
        <v>395.2</v>
      </c>
      <c r="U222" s="190" t="s">
        <v>244</v>
      </c>
    </row>
    <row r="223" spans="1:21" ht="13.2">
      <c r="A223" s="179" t="s">
        <v>138</v>
      </c>
      <c r="B223" s="180">
        <v>168.6</v>
      </c>
      <c r="C223" s="180">
        <v>77.9</v>
      </c>
      <c r="D223" s="180">
        <v>6.3</v>
      </c>
      <c r="E223" s="181">
        <v>46</v>
      </c>
      <c r="F223" s="180">
        <v>1.7</v>
      </c>
      <c r="G223" s="180">
        <v>30.1</v>
      </c>
      <c r="I223" s="188" t="s">
        <v>138</v>
      </c>
      <c r="J223" s="189">
        <v>168.6</v>
      </c>
      <c r="K223" s="190" t="s">
        <v>244</v>
      </c>
      <c r="L223" s="189">
        <v>77.9</v>
      </c>
      <c r="M223" s="190" t="s">
        <v>244</v>
      </c>
      <c r="N223" s="189">
        <v>6.3</v>
      </c>
      <c r="O223" s="190" t="s">
        <v>244</v>
      </c>
      <c r="P223" s="191">
        <v>46</v>
      </c>
      <c r="Q223" s="190" t="s">
        <v>244</v>
      </c>
      <c r="R223" s="189">
        <v>1.7</v>
      </c>
      <c r="S223" s="190" t="s">
        <v>244</v>
      </c>
      <c r="T223" s="189">
        <v>30.1</v>
      </c>
      <c r="U223" s="190" t="s">
        <v>244</v>
      </c>
    </row>
    <row r="224" spans="1:21" ht="13.2">
      <c r="A224" s="179" t="s">
        <v>137</v>
      </c>
      <c r="B224" s="180">
        <v>16448.2</v>
      </c>
      <c r="C224" s="180">
        <v>5169.3</v>
      </c>
      <c r="D224" s="180">
        <v>94.9</v>
      </c>
      <c r="E224" s="180">
        <v>1278.9</v>
      </c>
      <c r="F224" s="180">
        <v>9168.8</v>
      </c>
      <c r="G224" s="181">
        <v>488</v>
      </c>
      <c r="I224" s="188" t="s">
        <v>137</v>
      </c>
      <c r="J224" s="189">
        <v>16448.2</v>
      </c>
      <c r="K224" s="190" t="s">
        <v>244</v>
      </c>
      <c r="L224" s="189">
        <v>5169.3</v>
      </c>
      <c r="M224" s="190" t="s">
        <v>244</v>
      </c>
      <c r="N224" s="189">
        <v>94.9</v>
      </c>
      <c r="O224" s="190" t="s">
        <v>244</v>
      </c>
      <c r="P224" s="189">
        <v>1278.9</v>
      </c>
      <c r="Q224" s="190" t="s">
        <v>244</v>
      </c>
      <c r="R224" s="189">
        <v>9168.8</v>
      </c>
      <c r="S224" s="190" t="s">
        <v>244</v>
      </c>
      <c r="T224" s="191">
        <v>488</v>
      </c>
      <c r="U224" s="190" t="s">
        <v>244</v>
      </c>
    </row>
    <row r="225" spans="1:21" ht="13.2">
      <c r="A225" s="179" t="s">
        <v>136</v>
      </c>
      <c r="B225" s="182" t="s">
        <v>124</v>
      </c>
      <c r="C225" s="182" t="s">
        <v>124</v>
      </c>
      <c r="D225" s="182" t="s">
        <v>124</v>
      </c>
      <c r="E225" s="182" t="s">
        <v>124</v>
      </c>
      <c r="F225" s="182" t="s">
        <v>124</v>
      </c>
      <c r="G225" s="182" t="s">
        <v>124</v>
      </c>
      <c r="I225" s="188" t="s">
        <v>136</v>
      </c>
      <c r="J225" s="190" t="s">
        <v>124</v>
      </c>
      <c r="K225" s="190" t="s">
        <v>245</v>
      </c>
      <c r="L225" s="190" t="s">
        <v>124</v>
      </c>
      <c r="M225" s="190" t="s">
        <v>245</v>
      </c>
      <c r="N225" s="190" t="s">
        <v>124</v>
      </c>
      <c r="O225" s="190" t="s">
        <v>245</v>
      </c>
      <c r="P225" s="190" t="s">
        <v>124</v>
      </c>
      <c r="Q225" s="190" t="s">
        <v>245</v>
      </c>
      <c r="R225" s="190" t="s">
        <v>124</v>
      </c>
      <c r="S225" s="190" t="s">
        <v>245</v>
      </c>
      <c r="T225" s="190" t="s">
        <v>124</v>
      </c>
      <c r="U225" s="190" t="s">
        <v>245</v>
      </c>
    </row>
    <row r="226" spans="1:21" ht="13.2">
      <c r="A226" s="179" t="s">
        <v>135</v>
      </c>
      <c r="B226" s="181">
        <v>1767</v>
      </c>
      <c r="C226" s="181">
        <v>1304</v>
      </c>
      <c r="D226" s="181">
        <v>7</v>
      </c>
      <c r="E226" s="181">
        <v>197</v>
      </c>
      <c r="F226" s="181">
        <v>240</v>
      </c>
      <c r="G226" s="181">
        <v>9</v>
      </c>
      <c r="I226" s="188" t="s">
        <v>135</v>
      </c>
      <c r="J226" s="191">
        <v>1767</v>
      </c>
      <c r="K226" s="190" t="s">
        <v>244</v>
      </c>
      <c r="L226" s="191">
        <v>1304</v>
      </c>
      <c r="M226" s="190" t="s">
        <v>244</v>
      </c>
      <c r="N226" s="191">
        <v>7</v>
      </c>
      <c r="O226" s="190" t="s">
        <v>244</v>
      </c>
      <c r="P226" s="191">
        <v>197</v>
      </c>
      <c r="Q226" s="190" t="s">
        <v>244</v>
      </c>
      <c r="R226" s="191">
        <v>240</v>
      </c>
      <c r="S226" s="190" t="s">
        <v>244</v>
      </c>
      <c r="T226" s="191">
        <v>9</v>
      </c>
      <c r="U226" s="190" t="s">
        <v>244</v>
      </c>
    </row>
    <row r="227" spans="1:21" ht="13.2">
      <c r="A227" s="179" t="s">
        <v>134</v>
      </c>
      <c r="B227" s="180">
        <v>5710.3</v>
      </c>
      <c r="C227" s="180">
        <v>1737.2</v>
      </c>
      <c r="D227" s="180">
        <v>250.2</v>
      </c>
      <c r="E227" s="180">
        <v>845.7</v>
      </c>
      <c r="F227" s="180">
        <v>2334.4</v>
      </c>
      <c r="G227" s="180">
        <v>302.6</v>
      </c>
      <c r="I227" s="188" t="s">
        <v>134</v>
      </c>
      <c r="J227" s="189">
        <v>5710.3</v>
      </c>
      <c r="K227" s="190" t="s">
        <v>244</v>
      </c>
      <c r="L227" s="189">
        <v>1737.2</v>
      </c>
      <c r="M227" s="190" t="s">
        <v>244</v>
      </c>
      <c r="N227" s="189">
        <v>250.2</v>
      </c>
      <c r="O227" s="190" t="s">
        <v>244</v>
      </c>
      <c r="P227" s="189">
        <v>845.7</v>
      </c>
      <c r="Q227" s="190" t="s">
        <v>244</v>
      </c>
      <c r="R227" s="189">
        <v>2334.4</v>
      </c>
      <c r="S227" s="190" t="s">
        <v>244</v>
      </c>
      <c r="T227" s="189">
        <v>302.6</v>
      </c>
      <c r="U227" s="190" t="s">
        <v>244</v>
      </c>
    </row>
    <row r="228" spans="1:21" ht="13.2">
      <c r="A228" s="179" t="s">
        <v>133</v>
      </c>
      <c r="B228" s="180">
        <v>31951.1</v>
      </c>
      <c r="C228" s="180">
        <v>11635.6</v>
      </c>
      <c r="D228" s="180">
        <v>3228.7</v>
      </c>
      <c r="E228" s="180">
        <v>3274.6</v>
      </c>
      <c r="F228" s="180">
        <v>4468.4</v>
      </c>
      <c r="G228" s="180">
        <v>5245.6</v>
      </c>
      <c r="I228" s="188" t="s">
        <v>133</v>
      </c>
      <c r="J228" s="189">
        <v>31951.1</v>
      </c>
      <c r="K228" s="190" t="s">
        <v>244</v>
      </c>
      <c r="L228" s="189">
        <v>11635.6</v>
      </c>
      <c r="M228" s="190" t="s">
        <v>244</v>
      </c>
      <c r="N228" s="189">
        <v>3228.7</v>
      </c>
      <c r="O228" s="190" t="s">
        <v>244</v>
      </c>
      <c r="P228" s="189">
        <v>3274.6</v>
      </c>
      <c r="Q228" s="190" t="s">
        <v>244</v>
      </c>
      <c r="R228" s="189">
        <v>4468.4</v>
      </c>
      <c r="S228" s="190" t="s">
        <v>244</v>
      </c>
      <c r="T228" s="189">
        <v>5245.6</v>
      </c>
      <c r="U228" s="190" t="s">
        <v>244</v>
      </c>
    </row>
    <row r="229" spans="1:21" ht="13.2">
      <c r="A229" s="179" t="s">
        <v>132</v>
      </c>
      <c r="B229" s="180">
        <v>1348.6</v>
      </c>
      <c r="C229" s="181">
        <v>95</v>
      </c>
      <c r="D229" s="180">
        <v>17.6</v>
      </c>
      <c r="E229" s="180">
        <v>37.9</v>
      </c>
      <c r="F229" s="181">
        <v>897</v>
      </c>
      <c r="G229" s="180">
        <v>47.2</v>
      </c>
      <c r="I229" s="188" t="s">
        <v>132</v>
      </c>
      <c r="J229" s="189">
        <v>1348.6</v>
      </c>
      <c r="K229" s="190" t="s">
        <v>244</v>
      </c>
      <c r="L229" s="191">
        <v>95</v>
      </c>
      <c r="M229" s="190" t="s">
        <v>244</v>
      </c>
      <c r="N229" s="189">
        <v>17.6</v>
      </c>
      <c r="O229" s="190" t="s">
        <v>244</v>
      </c>
      <c r="P229" s="189">
        <v>37.9</v>
      </c>
      <c r="Q229" s="190" t="s">
        <v>244</v>
      </c>
      <c r="R229" s="191">
        <v>897</v>
      </c>
      <c r="S229" s="190" t="s">
        <v>244</v>
      </c>
      <c r="T229" s="189">
        <v>47.2</v>
      </c>
      <c r="U229" s="190" t="s">
        <v>244</v>
      </c>
    </row>
    <row r="230" spans="1:21" ht="13.2">
      <c r="A230" s="179" t="s">
        <v>131</v>
      </c>
      <c r="B230" s="180">
        <v>22438.9</v>
      </c>
      <c r="C230" s="180">
        <v>7769.4</v>
      </c>
      <c r="D230" s="180">
        <v>26.4</v>
      </c>
      <c r="E230" s="181">
        <v>1834</v>
      </c>
      <c r="F230" s="180">
        <v>12040.5</v>
      </c>
      <c r="G230" s="180">
        <v>282.1</v>
      </c>
      <c r="I230" s="188" t="s">
        <v>131</v>
      </c>
      <c r="J230" s="189">
        <v>22438.9</v>
      </c>
      <c r="K230" s="190" t="s">
        <v>244</v>
      </c>
      <c r="L230" s="189">
        <v>7769.4</v>
      </c>
      <c r="M230" s="190" t="s">
        <v>244</v>
      </c>
      <c r="N230" s="189">
        <v>26.4</v>
      </c>
      <c r="O230" s="190" t="s">
        <v>244</v>
      </c>
      <c r="P230" s="191">
        <v>1834</v>
      </c>
      <c r="Q230" s="190" t="s">
        <v>244</v>
      </c>
      <c r="R230" s="189">
        <v>12040.5</v>
      </c>
      <c r="S230" s="190" t="s">
        <v>244</v>
      </c>
      <c r="T230" s="189">
        <v>282.1</v>
      </c>
      <c r="U230" s="190" t="s">
        <v>244</v>
      </c>
    </row>
    <row r="231" spans="1:21" ht="13.2">
      <c r="A231" s="179" t="s">
        <v>130</v>
      </c>
      <c r="B231" s="180">
        <v>646.5</v>
      </c>
      <c r="C231" s="180">
        <v>173.2</v>
      </c>
      <c r="D231" s="180">
        <v>6.7</v>
      </c>
      <c r="E231" s="180">
        <v>89.7</v>
      </c>
      <c r="F231" s="180">
        <v>348.1</v>
      </c>
      <c r="G231" s="180">
        <v>20.1</v>
      </c>
      <c r="I231" s="188" t="s">
        <v>130</v>
      </c>
      <c r="J231" s="189">
        <v>646.5</v>
      </c>
      <c r="K231" s="190" t="s">
        <v>244</v>
      </c>
      <c r="L231" s="189">
        <v>173.2</v>
      </c>
      <c r="M231" s="190" t="s">
        <v>244</v>
      </c>
      <c r="N231" s="189">
        <v>6.7</v>
      </c>
      <c r="O231" s="190" t="s">
        <v>244</v>
      </c>
      <c r="P231" s="189">
        <v>89.7</v>
      </c>
      <c r="Q231" s="190" t="s">
        <v>244</v>
      </c>
      <c r="R231" s="189">
        <v>348.1</v>
      </c>
      <c r="S231" s="190" t="s">
        <v>244</v>
      </c>
      <c r="T231" s="189">
        <v>20.1</v>
      </c>
      <c r="U231" s="190" t="s">
        <v>244</v>
      </c>
    </row>
    <row r="232" spans="1:21" ht="13.2">
      <c r="A232" s="179" t="s">
        <v>129</v>
      </c>
      <c r="B232" s="180">
        <v>4708.3</v>
      </c>
      <c r="C232" s="180">
        <v>2020.3</v>
      </c>
      <c r="D232" s="180">
        <v>53.5</v>
      </c>
      <c r="E232" s="180">
        <v>675.9</v>
      </c>
      <c r="F232" s="180">
        <v>1814.1</v>
      </c>
      <c r="G232" s="180">
        <v>49.4</v>
      </c>
      <c r="I232" s="188" t="s">
        <v>129</v>
      </c>
      <c r="J232" s="189">
        <v>4708.3</v>
      </c>
      <c r="K232" s="190" t="s">
        <v>244</v>
      </c>
      <c r="L232" s="189">
        <v>2020.3</v>
      </c>
      <c r="M232" s="190" t="s">
        <v>244</v>
      </c>
      <c r="N232" s="189">
        <v>53.5</v>
      </c>
      <c r="O232" s="190" t="s">
        <v>244</v>
      </c>
      <c r="P232" s="189">
        <v>675.9</v>
      </c>
      <c r="Q232" s="190" t="s">
        <v>244</v>
      </c>
      <c r="R232" s="189">
        <v>1814.1</v>
      </c>
      <c r="S232" s="190" t="s">
        <v>244</v>
      </c>
      <c r="T232" s="189">
        <v>49.4</v>
      </c>
      <c r="U232" s="190" t="s">
        <v>244</v>
      </c>
    </row>
    <row r="233" spans="1:21" ht="13.2">
      <c r="A233" s="179" t="s">
        <v>128</v>
      </c>
      <c r="B233" s="180">
        <v>4156.7</v>
      </c>
      <c r="C233" s="180">
        <v>1088.5</v>
      </c>
      <c r="D233" s="180">
        <v>75.5</v>
      </c>
      <c r="E233" s="180">
        <v>1861.1</v>
      </c>
      <c r="F233" s="181">
        <v>0</v>
      </c>
      <c r="G233" s="181">
        <v>0</v>
      </c>
      <c r="I233" s="188" t="s">
        <v>128</v>
      </c>
      <c r="J233" s="189">
        <v>4156.7</v>
      </c>
      <c r="K233" s="190" t="s">
        <v>244</v>
      </c>
      <c r="L233" s="189">
        <v>1088.5</v>
      </c>
      <c r="M233" s="190" t="s">
        <v>244</v>
      </c>
      <c r="N233" s="189">
        <v>75.5</v>
      </c>
      <c r="O233" s="190" t="s">
        <v>244</v>
      </c>
      <c r="P233" s="189">
        <v>1861.1</v>
      </c>
      <c r="Q233" s="190" t="s">
        <v>244</v>
      </c>
      <c r="R233" s="191">
        <v>0</v>
      </c>
      <c r="S233" s="190" t="s">
        <v>246</v>
      </c>
      <c r="T233" s="191">
        <v>0</v>
      </c>
      <c r="U233" s="190" t="s">
        <v>246</v>
      </c>
    </row>
    <row r="234" spans="1:21" ht="13.2">
      <c r="A234" s="179" t="s">
        <v>127</v>
      </c>
      <c r="B234" s="180">
        <v>5790.4</v>
      </c>
      <c r="C234" s="180">
        <v>3087.8</v>
      </c>
      <c r="D234" s="180">
        <v>176.3</v>
      </c>
      <c r="E234" s="180">
        <v>1572.5</v>
      </c>
      <c r="F234" s="180">
        <v>11.1</v>
      </c>
      <c r="G234" s="180">
        <v>226.2</v>
      </c>
      <c r="I234" s="188" t="s">
        <v>127</v>
      </c>
      <c r="J234" s="189">
        <v>5790.4</v>
      </c>
      <c r="K234" s="190" t="s">
        <v>244</v>
      </c>
      <c r="L234" s="189">
        <v>3087.8</v>
      </c>
      <c r="M234" s="190" t="s">
        <v>244</v>
      </c>
      <c r="N234" s="189">
        <v>176.3</v>
      </c>
      <c r="O234" s="190" t="s">
        <v>244</v>
      </c>
      <c r="P234" s="189">
        <v>1572.5</v>
      </c>
      <c r="Q234" s="190" t="s">
        <v>244</v>
      </c>
      <c r="R234" s="189">
        <v>11.1</v>
      </c>
      <c r="S234" s="190" t="s">
        <v>244</v>
      </c>
      <c r="T234" s="189">
        <v>226.2</v>
      </c>
      <c r="U234" s="190" t="s">
        <v>244</v>
      </c>
    </row>
    <row r="235" spans="1:21" ht="13.2">
      <c r="A235" s="179" t="s">
        <v>126</v>
      </c>
      <c r="B235" s="181">
        <v>24525</v>
      </c>
      <c r="C235" s="181">
        <v>16606</v>
      </c>
      <c r="D235" s="181">
        <v>56</v>
      </c>
      <c r="E235" s="181">
        <v>6911</v>
      </c>
      <c r="F235" s="181">
        <v>26</v>
      </c>
      <c r="G235" s="181">
        <v>49</v>
      </c>
      <c r="I235" s="188" t="s">
        <v>126</v>
      </c>
      <c r="J235" s="191">
        <v>24525</v>
      </c>
      <c r="K235" s="190" t="s">
        <v>244</v>
      </c>
      <c r="L235" s="191">
        <v>16606</v>
      </c>
      <c r="M235" s="190" t="s">
        <v>244</v>
      </c>
      <c r="N235" s="191">
        <v>56</v>
      </c>
      <c r="O235" s="190" t="s">
        <v>244</v>
      </c>
      <c r="P235" s="191">
        <v>6911</v>
      </c>
      <c r="Q235" s="190" t="s">
        <v>244</v>
      </c>
      <c r="R235" s="191">
        <v>26</v>
      </c>
      <c r="S235" s="190" t="s">
        <v>244</v>
      </c>
      <c r="T235" s="191">
        <v>49</v>
      </c>
      <c r="U235" s="190" t="s">
        <v>244</v>
      </c>
    </row>
    <row r="236" spans="1:21" ht="13.2">
      <c r="A236" s="179" t="s">
        <v>222</v>
      </c>
      <c r="B236" s="182" t="s">
        <v>124</v>
      </c>
      <c r="C236" s="182" t="s">
        <v>124</v>
      </c>
      <c r="D236" s="182" t="s">
        <v>124</v>
      </c>
      <c r="E236" s="182" t="s">
        <v>124</v>
      </c>
      <c r="F236" s="182" t="s">
        <v>124</v>
      </c>
      <c r="G236" s="182" t="s">
        <v>124</v>
      </c>
      <c r="I236" s="188" t="s">
        <v>222</v>
      </c>
      <c r="J236" s="190" t="s">
        <v>124</v>
      </c>
      <c r="K236" s="190" t="s">
        <v>244</v>
      </c>
      <c r="L236" s="190" t="s">
        <v>124</v>
      </c>
      <c r="M236" s="190" t="s">
        <v>244</v>
      </c>
      <c r="N236" s="190" t="s">
        <v>124</v>
      </c>
      <c r="O236" s="190" t="s">
        <v>244</v>
      </c>
      <c r="P236" s="190" t="s">
        <v>124</v>
      </c>
      <c r="Q236" s="190" t="s">
        <v>244</v>
      </c>
      <c r="R236" s="190" t="s">
        <v>124</v>
      </c>
      <c r="S236" s="190" t="s">
        <v>244</v>
      </c>
      <c r="T236" s="190" t="s">
        <v>124</v>
      </c>
      <c r="U236" s="190" t="s">
        <v>244</v>
      </c>
    </row>
    <row r="237" spans="1:21" ht="13.2">
      <c r="A237" s="179" t="s">
        <v>223</v>
      </c>
      <c r="B237" s="182" t="s">
        <v>124</v>
      </c>
      <c r="C237" s="182" t="s">
        <v>124</v>
      </c>
      <c r="D237" s="182" t="s">
        <v>124</v>
      </c>
      <c r="E237" s="182" t="s">
        <v>124</v>
      </c>
      <c r="F237" s="182" t="s">
        <v>124</v>
      </c>
      <c r="G237" s="182" t="s">
        <v>124</v>
      </c>
      <c r="I237" s="188" t="s">
        <v>223</v>
      </c>
      <c r="J237" s="190" t="s">
        <v>124</v>
      </c>
      <c r="K237" s="190" t="s">
        <v>244</v>
      </c>
      <c r="L237" s="190" t="s">
        <v>124</v>
      </c>
      <c r="M237" s="190" t="s">
        <v>244</v>
      </c>
      <c r="N237" s="190" t="s">
        <v>124</v>
      </c>
      <c r="O237" s="190" t="s">
        <v>244</v>
      </c>
      <c r="P237" s="190" t="s">
        <v>124</v>
      </c>
      <c r="Q237" s="190" t="s">
        <v>244</v>
      </c>
      <c r="R237" s="190" t="s">
        <v>124</v>
      </c>
      <c r="S237" s="190" t="s">
        <v>244</v>
      </c>
      <c r="T237" s="190" t="s">
        <v>124</v>
      </c>
      <c r="U237" s="190" t="s">
        <v>244</v>
      </c>
    </row>
    <row r="238" spans="1:21" ht="13.2">
      <c r="A238" s="179" t="s">
        <v>220</v>
      </c>
      <c r="B238" s="181">
        <v>1168</v>
      </c>
      <c r="C238" s="181">
        <v>375</v>
      </c>
      <c r="D238" s="181">
        <v>37</v>
      </c>
      <c r="E238" s="181">
        <v>481</v>
      </c>
      <c r="F238" s="182" t="s">
        <v>124</v>
      </c>
      <c r="G238" s="182" t="s">
        <v>124</v>
      </c>
      <c r="I238" s="188" t="s">
        <v>220</v>
      </c>
      <c r="J238" s="191">
        <v>1168</v>
      </c>
      <c r="K238" s="190" t="s">
        <v>244</v>
      </c>
      <c r="L238" s="191">
        <v>375</v>
      </c>
      <c r="M238" s="190" t="s">
        <v>244</v>
      </c>
      <c r="N238" s="191">
        <v>37</v>
      </c>
      <c r="O238" s="190" t="s">
        <v>244</v>
      </c>
      <c r="P238" s="191">
        <v>481</v>
      </c>
      <c r="Q238" s="190" t="s">
        <v>244</v>
      </c>
      <c r="R238" s="190" t="s">
        <v>124</v>
      </c>
      <c r="S238" s="190" t="s">
        <v>244</v>
      </c>
      <c r="T238" s="190" t="s">
        <v>124</v>
      </c>
      <c r="U238" s="190" t="s">
        <v>244</v>
      </c>
    </row>
    <row r="239" spans="1:21" ht="13.2">
      <c r="A239" s="179" t="s">
        <v>195</v>
      </c>
      <c r="B239" s="182" t="s">
        <v>124</v>
      </c>
      <c r="C239" s="182" t="s">
        <v>124</v>
      </c>
      <c r="D239" s="182" t="s">
        <v>124</v>
      </c>
      <c r="E239" s="182" t="s">
        <v>124</v>
      </c>
      <c r="F239" s="182" t="s">
        <v>124</v>
      </c>
      <c r="G239" s="182" t="s">
        <v>124</v>
      </c>
      <c r="I239" s="188" t="s">
        <v>195</v>
      </c>
      <c r="J239" s="190" t="s">
        <v>124</v>
      </c>
      <c r="K239" s="190" t="s">
        <v>244</v>
      </c>
      <c r="L239" s="190" t="s">
        <v>124</v>
      </c>
      <c r="M239" s="190" t="s">
        <v>244</v>
      </c>
      <c r="N239" s="190" t="s">
        <v>124</v>
      </c>
      <c r="O239" s="190" t="s">
        <v>244</v>
      </c>
      <c r="P239" s="190" t="s">
        <v>124</v>
      </c>
      <c r="Q239" s="190" t="s">
        <v>244</v>
      </c>
      <c r="R239" s="190" t="s">
        <v>124</v>
      </c>
      <c r="S239" s="190" t="s">
        <v>244</v>
      </c>
      <c r="T239" s="190" t="s">
        <v>124</v>
      </c>
      <c r="U239" s="190" t="s">
        <v>244</v>
      </c>
    </row>
    <row r="240" spans="1:21" ht="13.2">
      <c r="A240" s="179" t="s">
        <v>196</v>
      </c>
      <c r="B240" s="182" t="s">
        <v>124</v>
      </c>
      <c r="C240" s="182" t="s">
        <v>124</v>
      </c>
      <c r="D240" s="182" t="s">
        <v>124</v>
      </c>
      <c r="E240" s="182" t="s">
        <v>124</v>
      </c>
      <c r="F240" s="182" t="s">
        <v>124</v>
      </c>
      <c r="G240" s="182" t="s">
        <v>124</v>
      </c>
      <c r="I240" s="188" t="s">
        <v>196</v>
      </c>
      <c r="J240" s="190" t="s">
        <v>124</v>
      </c>
      <c r="K240" s="190" t="s">
        <v>244</v>
      </c>
      <c r="L240" s="190" t="s">
        <v>124</v>
      </c>
      <c r="M240" s="190" t="s">
        <v>244</v>
      </c>
      <c r="N240" s="190" t="s">
        <v>124</v>
      </c>
      <c r="O240" s="190" t="s">
        <v>244</v>
      </c>
      <c r="P240" s="190" t="s">
        <v>124</v>
      </c>
      <c r="Q240" s="190" t="s">
        <v>244</v>
      </c>
      <c r="R240" s="190" t="s">
        <v>124</v>
      </c>
      <c r="S240" s="190" t="s">
        <v>244</v>
      </c>
      <c r="T240" s="190" t="s">
        <v>124</v>
      </c>
      <c r="U240" s="190" t="s">
        <v>244</v>
      </c>
    </row>
    <row r="241" spans="1:21" ht="13.2">
      <c r="A241" s="179" t="s">
        <v>224</v>
      </c>
      <c r="B241" s="182" t="s">
        <v>124</v>
      </c>
      <c r="C241" s="182" t="s">
        <v>124</v>
      </c>
      <c r="D241" s="182" t="s">
        <v>124</v>
      </c>
      <c r="E241" s="182" t="s">
        <v>124</v>
      </c>
      <c r="F241" s="182" t="s">
        <v>124</v>
      </c>
      <c r="G241" s="182" t="s">
        <v>124</v>
      </c>
      <c r="I241" s="188" t="s">
        <v>224</v>
      </c>
      <c r="J241" s="190" t="s">
        <v>124</v>
      </c>
      <c r="K241" s="190" t="s">
        <v>247</v>
      </c>
      <c r="L241" s="190" t="s">
        <v>124</v>
      </c>
      <c r="M241" s="190" t="s">
        <v>247</v>
      </c>
      <c r="N241" s="190" t="s">
        <v>124</v>
      </c>
      <c r="O241" s="190" t="s">
        <v>247</v>
      </c>
      <c r="P241" s="190" t="s">
        <v>124</v>
      </c>
      <c r="Q241" s="190" t="s">
        <v>247</v>
      </c>
      <c r="R241" s="190" t="s">
        <v>124</v>
      </c>
      <c r="S241" s="190" t="s">
        <v>247</v>
      </c>
      <c r="T241" s="190" t="s">
        <v>124</v>
      </c>
      <c r="U241" s="190" t="s">
        <v>244</v>
      </c>
    </row>
    <row r="242" spans="1:21" ht="13.2">
      <c r="A242" s="179" t="s">
        <v>225</v>
      </c>
      <c r="B242" s="182" t="s">
        <v>124</v>
      </c>
      <c r="C242" s="182" t="s">
        <v>124</v>
      </c>
      <c r="D242" s="182" t="s">
        <v>124</v>
      </c>
      <c r="E242" s="182" t="s">
        <v>124</v>
      </c>
      <c r="F242" s="182" t="s">
        <v>124</v>
      </c>
      <c r="G242" s="182" t="s">
        <v>124</v>
      </c>
      <c r="H242" s="11"/>
      <c r="I242" s="188" t="s">
        <v>225</v>
      </c>
      <c r="J242" s="190" t="s">
        <v>124</v>
      </c>
      <c r="K242" s="190" t="s">
        <v>244</v>
      </c>
      <c r="L242" s="190" t="s">
        <v>124</v>
      </c>
      <c r="M242" s="190" t="s">
        <v>244</v>
      </c>
      <c r="N242" s="190" t="s">
        <v>124</v>
      </c>
      <c r="O242" s="190" t="s">
        <v>244</v>
      </c>
      <c r="P242" s="190" t="s">
        <v>124</v>
      </c>
      <c r="Q242" s="190" t="s">
        <v>244</v>
      </c>
      <c r="R242" s="190" t="s">
        <v>124</v>
      </c>
      <c r="S242" s="190" t="s">
        <v>244</v>
      </c>
      <c r="T242" s="190" t="s">
        <v>124</v>
      </c>
      <c r="U242" s="190" t="s">
        <v>244</v>
      </c>
    </row>
    <row r="243" spans="1:21" ht="13.2">
      <c r="A243" s="179" t="s">
        <v>226</v>
      </c>
      <c r="B243" s="180">
        <v>10840.4</v>
      </c>
      <c r="C243" s="180">
        <v>2387.2</v>
      </c>
      <c r="D243" s="180">
        <v>11.7</v>
      </c>
      <c r="E243" s="180">
        <v>323.3</v>
      </c>
      <c r="F243" s="180">
        <v>7951.6</v>
      </c>
      <c r="G243" s="180">
        <v>91.7</v>
      </c>
      <c r="H243" s="11"/>
      <c r="I243" s="188" t="s">
        <v>226</v>
      </c>
      <c r="J243" s="189">
        <v>10840.4</v>
      </c>
      <c r="K243" s="190" t="s">
        <v>244</v>
      </c>
      <c r="L243" s="189">
        <v>2387.2</v>
      </c>
      <c r="M243" s="190" t="s">
        <v>244</v>
      </c>
      <c r="N243" s="189">
        <v>11.7</v>
      </c>
      <c r="O243" s="190" t="s">
        <v>244</v>
      </c>
      <c r="P243" s="189">
        <v>323.3</v>
      </c>
      <c r="Q243" s="190" t="s">
        <v>244</v>
      </c>
      <c r="R243" s="189">
        <v>7951.6</v>
      </c>
      <c r="S243" s="190" t="s">
        <v>244</v>
      </c>
      <c r="T243" s="189">
        <v>91.7</v>
      </c>
      <c r="U243" s="190" t="s">
        <v>244</v>
      </c>
    </row>
    <row r="244" spans="1:21" ht="13.2">
      <c r="A244" s="179" t="s">
        <v>197</v>
      </c>
      <c r="B244" s="181">
        <v>32382</v>
      </c>
      <c r="C244" s="181">
        <v>15706</v>
      </c>
      <c r="D244" s="181">
        <v>301</v>
      </c>
      <c r="E244" s="181">
        <v>6300</v>
      </c>
      <c r="F244" s="181">
        <v>5950</v>
      </c>
      <c r="G244" s="181">
        <v>110</v>
      </c>
      <c r="H244" s="11"/>
      <c r="I244" s="188" t="s">
        <v>197</v>
      </c>
      <c r="J244" s="191">
        <v>32382</v>
      </c>
      <c r="K244" s="190" t="s">
        <v>244</v>
      </c>
      <c r="L244" s="191">
        <v>15706</v>
      </c>
      <c r="M244" s="190" t="s">
        <v>244</v>
      </c>
      <c r="N244" s="191">
        <v>301</v>
      </c>
      <c r="O244" s="190" t="s">
        <v>244</v>
      </c>
      <c r="P244" s="191">
        <v>6300</v>
      </c>
      <c r="Q244" s="190" t="s">
        <v>244</v>
      </c>
      <c r="R244" s="191">
        <v>5950</v>
      </c>
      <c r="S244" s="190" t="s">
        <v>244</v>
      </c>
      <c r="T244" s="191">
        <v>110</v>
      </c>
      <c r="U244" s="190" t="s">
        <v>244</v>
      </c>
    </row>
    <row r="245" spans="1:21" ht="13.2">
      <c r="A245" s="179" t="s">
        <v>212</v>
      </c>
      <c r="B245" s="180">
        <v>1081.3</v>
      </c>
      <c r="C245" s="180">
        <v>170.1</v>
      </c>
      <c r="D245" s="181">
        <v>10</v>
      </c>
      <c r="E245" s="180">
        <v>48.6</v>
      </c>
      <c r="F245" s="180">
        <v>798.4</v>
      </c>
      <c r="G245" s="180">
        <v>33.5</v>
      </c>
      <c r="H245" s="11"/>
      <c r="I245" s="188" t="s">
        <v>212</v>
      </c>
      <c r="J245" s="189">
        <v>1081.3</v>
      </c>
      <c r="K245" s="190" t="s">
        <v>244</v>
      </c>
      <c r="L245" s="189">
        <v>170.1</v>
      </c>
      <c r="M245" s="190" t="s">
        <v>244</v>
      </c>
      <c r="N245" s="191">
        <v>10</v>
      </c>
      <c r="O245" s="190" t="s">
        <v>244</v>
      </c>
      <c r="P245" s="189">
        <v>48.6</v>
      </c>
      <c r="Q245" s="190" t="s">
        <v>244</v>
      </c>
      <c r="R245" s="189">
        <v>798.4</v>
      </c>
      <c r="S245" s="190" t="s">
        <v>244</v>
      </c>
      <c r="T245" s="189">
        <v>33.5</v>
      </c>
      <c r="U245" s="190" t="s">
        <v>244</v>
      </c>
    </row>
    <row r="246" spans="1:21" ht="13.2">
      <c r="A246" s="179" t="s">
        <v>264</v>
      </c>
      <c r="B246" s="182" t="s">
        <v>124</v>
      </c>
      <c r="C246" s="182" t="s">
        <v>124</v>
      </c>
      <c r="D246" s="182" t="s">
        <v>124</v>
      </c>
      <c r="E246" s="182" t="s">
        <v>124</v>
      </c>
      <c r="F246" s="182" t="s">
        <v>124</v>
      </c>
      <c r="G246" s="182" t="s">
        <v>124</v>
      </c>
      <c r="H246" s="11"/>
      <c r="I246" s="188" t="s">
        <v>221</v>
      </c>
      <c r="J246" s="190" t="s">
        <v>124</v>
      </c>
      <c r="K246" s="190" t="s">
        <v>244</v>
      </c>
      <c r="L246" s="190" t="s">
        <v>124</v>
      </c>
      <c r="M246" s="190" t="s">
        <v>244</v>
      </c>
      <c r="N246" s="190" t="s">
        <v>124</v>
      </c>
      <c r="O246" s="190" t="s">
        <v>244</v>
      </c>
      <c r="P246" s="190" t="s">
        <v>124</v>
      </c>
      <c r="Q246" s="190" t="s">
        <v>244</v>
      </c>
      <c r="R246" s="190" t="s">
        <v>124</v>
      </c>
      <c r="S246" s="190" t="s">
        <v>244</v>
      </c>
      <c r="T246" s="190" t="s">
        <v>124</v>
      </c>
      <c r="U246" s="190" t="s">
        <v>244</v>
      </c>
    </row>
  </sheetData>
  <mergeCells count="8">
    <mergeCell ref="AB94:AI94"/>
    <mergeCell ref="B5:B7"/>
    <mergeCell ref="C5:C7"/>
    <mergeCell ref="D5:D7"/>
    <mergeCell ref="E5:E7"/>
    <mergeCell ref="F5:F7"/>
    <mergeCell ref="G5:G7"/>
    <mergeCell ref="H5:H7"/>
  </mergeCells>
  <conditionalFormatting sqref="D153:D181">
    <cfRule type="top10" priority="2" dxfId="0" rank="20" percent="1"/>
  </conditionalFormatting>
  <conditionalFormatting sqref="E153:E181">
    <cfRule type="top10" priority="1" dxfId="0" rank="20" percent="1"/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149"/>
  <sheetViews>
    <sheetView showGridLines="0" workbookViewId="0" topLeftCell="A1"/>
  </sheetViews>
  <sheetFormatPr defaultColWidth="9.140625" defaultRowHeight="12.75"/>
  <cols>
    <col min="1" max="37" width="9.140625" style="1" customWidth="1"/>
    <col min="38" max="38" width="7.57421875" style="18" customWidth="1"/>
    <col min="39" max="39" width="10.7109375" style="1" customWidth="1"/>
    <col min="40" max="44" width="9.28125" style="1" customWidth="1"/>
    <col min="45" max="16384" width="9.140625" style="1" customWidth="1"/>
  </cols>
  <sheetData>
    <row r="2" ht="13.8">
      <c r="B2" s="237" t="s">
        <v>266</v>
      </c>
    </row>
    <row r="3" spans="2:7" ht="12.75">
      <c r="B3" s="73" t="s">
        <v>267</v>
      </c>
      <c r="C3" s="11"/>
      <c r="D3" s="11"/>
      <c r="E3" s="11"/>
      <c r="F3" s="11"/>
      <c r="G3" s="11"/>
    </row>
    <row r="4" spans="2:7" ht="12">
      <c r="B4" s="11"/>
      <c r="C4" s="11"/>
      <c r="D4" s="11"/>
      <c r="E4" s="11"/>
      <c r="F4" s="11"/>
      <c r="G4" s="11"/>
    </row>
    <row r="5" spans="3:7" ht="12">
      <c r="C5" s="11"/>
      <c r="D5" s="11"/>
      <c r="E5" s="11"/>
      <c r="F5" s="11"/>
      <c r="G5" s="11"/>
    </row>
    <row r="6" spans="3:7" ht="12">
      <c r="C6" s="11"/>
      <c r="D6" s="11"/>
      <c r="E6" s="11"/>
      <c r="F6" s="11"/>
      <c r="G6" s="11"/>
    </row>
    <row r="7" spans="2:7" ht="12">
      <c r="B7" s="11"/>
      <c r="C7" s="11"/>
      <c r="D7" s="11"/>
      <c r="E7" s="11"/>
      <c r="F7" s="11"/>
      <c r="G7" s="11"/>
    </row>
    <row r="8" spans="2:7" ht="12" customHeight="1">
      <c r="B8" s="11"/>
      <c r="C8" s="11"/>
      <c r="D8" s="11"/>
      <c r="E8" s="11"/>
      <c r="F8" s="11"/>
      <c r="G8" s="11"/>
    </row>
    <row r="9" spans="2:7" ht="12">
      <c r="B9" s="11"/>
      <c r="C9" s="11"/>
      <c r="D9" s="11"/>
      <c r="E9" s="11"/>
      <c r="F9" s="11"/>
      <c r="G9" s="11"/>
    </row>
    <row r="10" spans="2:7" ht="12">
      <c r="B10" s="11"/>
      <c r="C10" s="11"/>
      <c r="D10" s="11"/>
      <c r="E10" s="11"/>
      <c r="F10" s="11"/>
      <c r="G10" s="11"/>
    </row>
    <row r="11" spans="2:7" ht="12">
      <c r="B11" s="11"/>
      <c r="D11" s="11"/>
      <c r="E11" s="11"/>
      <c r="F11" s="11"/>
      <c r="G11" s="11"/>
    </row>
    <row r="12" spans="2:7" ht="12">
      <c r="B12" s="11"/>
      <c r="C12" s="11"/>
      <c r="D12" s="11"/>
      <c r="E12" s="11"/>
      <c r="F12" s="11"/>
      <c r="G12" s="11"/>
    </row>
    <row r="13" spans="2:7" ht="12">
      <c r="B13" s="11"/>
      <c r="D13" s="11"/>
      <c r="E13" s="11"/>
      <c r="F13" s="11"/>
      <c r="G13" s="11"/>
    </row>
    <row r="14" spans="2:7" ht="12">
      <c r="B14" s="11"/>
      <c r="C14" s="11"/>
      <c r="D14" s="11"/>
      <c r="E14" s="11"/>
      <c r="F14" s="11"/>
      <c r="G14" s="11"/>
    </row>
    <row r="15" spans="2:7" ht="12">
      <c r="B15" s="11"/>
      <c r="C15" s="11"/>
      <c r="D15" s="11"/>
      <c r="E15" s="11"/>
      <c r="F15" s="11"/>
      <c r="G15" s="11"/>
    </row>
    <row r="16" spans="2:7" ht="12">
      <c r="B16" s="11"/>
      <c r="C16" s="11"/>
      <c r="D16" s="11"/>
      <c r="E16" s="11"/>
      <c r="F16" s="11"/>
      <c r="G16" s="11"/>
    </row>
    <row r="17" spans="2:7" ht="12">
      <c r="B17" s="11"/>
      <c r="C17" s="11"/>
      <c r="D17" s="11"/>
      <c r="E17" s="11"/>
      <c r="F17" s="11"/>
      <c r="G17" s="11"/>
    </row>
    <row r="18" spans="2:7" ht="12">
      <c r="B18" s="11"/>
      <c r="C18" s="11"/>
      <c r="D18" s="11"/>
      <c r="E18" s="11"/>
      <c r="F18" s="11"/>
      <c r="G18" s="11"/>
    </row>
    <row r="19" spans="2:7" ht="12">
      <c r="B19" s="11"/>
      <c r="C19" s="11"/>
      <c r="D19" s="11"/>
      <c r="E19" s="11"/>
      <c r="F19" s="11"/>
      <c r="G19" s="11"/>
    </row>
    <row r="20" spans="2:7" ht="12">
      <c r="B20" s="11"/>
      <c r="C20" s="11"/>
      <c r="D20" s="11"/>
      <c r="E20" s="11"/>
      <c r="F20" s="11"/>
      <c r="G20" s="11"/>
    </row>
    <row r="21" spans="2:7" ht="12">
      <c r="B21" s="11"/>
      <c r="C21" s="11"/>
      <c r="D21" s="11"/>
      <c r="E21" s="11"/>
      <c r="F21" s="11"/>
      <c r="G21" s="11"/>
    </row>
    <row r="22" spans="2:7" ht="12">
      <c r="B22" s="11"/>
      <c r="C22" s="11"/>
      <c r="D22" s="11"/>
      <c r="E22" s="11"/>
      <c r="F22" s="11"/>
      <c r="G22" s="11"/>
    </row>
    <row r="23" spans="2:7" ht="12">
      <c r="B23" s="11"/>
      <c r="C23" s="11"/>
      <c r="D23" s="11"/>
      <c r="E23" s="11"/>
      <c r="F23" s="11"/>
      <c r="G23" s="11"/>
    </row>
    <row r="24" spans="2:7" ht="12">
      <c r="B24" s="11"/>
      <c r="C24" s="11"/>
      <c r="D24" s="11"/>
      <c r="E24" s="11"/>
      <c r="F24" s="11"/>
      <c r="G24" s="11"/>
    </row>
    <row r="25" spans="2:7" ht="12">
      <c r="B25" s="11"/>
      <c r="C25" s="11"/>
      <c r="D25" s="11"/>
      <c r="E25" s="11"/>
      <c r="F25" s="11"/>
      <c r="G25" s="11"/>
    </row>
    <row r="26" spans="2:7" ht="12">
      <c r="B26" s="11"/>
      <c r="C26" s="11"/>
      <c r="D26" s="11"/>
      <c r="E26" s="11"/>
      <c r="F26" s="11"/>
      <c r="G26" s="11"/>
    </row>
    <row r="27" spans="2:7" ht="12">
      <c r="B27" s="11"/>
      <c r="C27" s="11"/>
      <c r="D27" s="11"/>
      <c r="E27" s="11"/>
      <c r="F27" s="11"/>
      <c r="G27" s="11"/>
    </row>
    <row r="28" spans="2:7" ht="12">
      <c r="B28" s="11"/>
      <c r="C28" s="11"/>
      <c r="D28" s="11"/>
      <c r="E28" s="11"/>
      <c r="F28" s="11"/>
      <c r="G28" s="11"/>
    </row>
    <row r="29" spans="2:7" ht="12.75">
      <c r="B29" s="11" t="s">
        <v>109</v>
      </c>
      <c r="C29" s="11"/>
      <c r="D29" s="11"/>
      <c r="E29" s="11"/>
      <c r="F29" s="11"/>
      <c r="G29" s="11"/>
    </row>
    <row r="37" spans="1:3" ht="12.75">
      <c r="A37" s="11"/>
      <c r="C37" s="19"/>
    </row>
    <row r="38" spans="1:8" ht="12.75">
      <c r="A38" s="11"/>
      <c r="C38" s="11"/>
      <c r="H38" s="11"/>
    </row>
    <row r="40" spans="2:8" ht="12.75">
      <c r="B40" s="173"/>
      <c r="C40" s="173"/>
      <c r="D40" s="173"/>
      <c r="E40" s="173"/>
      <c r="F40" s="173"/>
      <c r="G40" s="173"/>
      <c r="H40" s="173"/>
    </row>
    <row r="41" spans="2:8" ht="12.75">
      <c r="B41" s="174"/>
      <c r="C41" s="174"/>
      <c r="D41" s="174"/>
      <c r="E41" s="174"/>
      <c r="F41" s="174"/>
      <c r="G41" s="174"/>
      <c r="H41" s="174"/>
    </row>
    <row r="50" ht="12.75">
      <c r="A50" s="1" t="s">
        <v>260</v>
      </c>
    </row>
    <row r="51" ht="12.75">
      <c r="A51" s="11" t="s">
        <v>227</v>
      </c>
    </row>
    <row r="53" spans="1:8" ht="12" customHeight="1">
      <c r="A53" s="11"/>
      <c r="B53" s="192" t="s">
        <v>213</v>
      </c>
      <c r="C53" s="193" t="s">
        <v>105</v>
      </c>
      <c r="D53" s="194" t="s">
        <v>214</v>
      </c>
      <c r="E53" s="194" t="s">
        <v>104</v>
      </c>
      <c r="F53" s="194" t="s">
        <v>107</v>
      </c>
      <c r="G53" s="194" t="s">
        <v>268</v>
      </c>
      <c r="H53" s="28" t="s">
        <v>108</v>
      </c>
    </row>
    <row r="54" spans="1:8" ht="12" customHeight="1">
      <c r="A54" s="11"/>
      <c r="B54" s="1">
        <v>2014</v>
      </c>
      <c r="C54" s="1">
        <v>2014</v>
      </c>
      <c r="D54" s="1">
        <v>2014</v>
      </c>
      <c r="E54" s="1">
        <v>2014</v>
      </c>
      <c r="F54" s="1">
        <v>2014</v>
      </c>
      <c r="G54" s="1">
        <v>2014</v>
      </c>
      <c r="H54" s="1">
        <v>2014</v>
      </c>
    </row>
    <row r="55" spans="1:8" ht="12.75">
      <c r="A55" s="11" t="s">
        <v>102</v>
      </c>
      <c r="B55" s="162">
        <v>334182.4</v>
      </c>
      <c r="C55" s="11">
        <v>149861.9</v>
      </c>
      <c r="D55" s="1">
        <v>78170.30000000002</v>
      </c>
      <c r="E55" s="1">
        <v>60710.6</v>
      </c>
      <c r="F55" s="1">
        <v>13163.300000000003</v>
      </c>
      <c r="G55" s="1">
        <v>9345.3</v>
      </c>
      <c r="H55" s="175">
        <f>+B55-C55-G55-E55-D55-F55</f>
        <v>22931.000000000015</v>
      </c>
    </row>
    <row r="56" spans="1:8" ht="12.75">
      <c r="A56" s="11"/>
      <c r="B56" s="11">
        <f aca="true" t="shared" si="0" ref="B56:H56">+B55/$B$55*100</f>
        <v>100</v>
      </c>
      <c r="C56" s="11">
        <f t="shared" si="0"/>
        <v>44.844342490807406</v>
      </c>
      <c r="D56" s="11">
        <f t="shared" si="0"/>
        <v>23.391507152979933</v>
      </c>
      <c r="E56" s="11">
        <f t="shared" si="0"/>
        <v>18.166905258924466</v>
      </c>
      <c r="F56" s="11">
        <f t="shared" si="0"/>
        <v>3.938956689520454</v>
      </c>
      <c r="G56" s="11">
        <f t="shared" si="0"/>
        <v>2.796466839666002</v>
      </c>
      <c r="H56" s="11">
        <f t="shared" si="0"/>
        <v>6.861821568101735</v>
      </c>
    </row>
    <row r="57" spans="1:8" ht="12.75">
      <c r="A57" s="11"/>
      <c r="C57" s="162">
        <f>+C56+D56+E56</f>
        <v>86.40275490271179</v>
      </c>
      <c r="H57" s="28"/>
    </row>
    <row r="58" spans="2:40" ht="12.75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M58" s="11"/>
      <c r="AN58" s="11"/>
    </row>
    <row r="59" spans="1:40" ht="12.75">
      <c r="A59" s="82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11"/>
      <c r="Z59" s="11"/>
      <c r="AA59" s="11"/>
      <c r="AB59" s="11"/>
      <c r="AC59" s="11"/>
      <c r="AD59" s="11"/>
      <c r="AE59" s="11"/>
      <c r="AF59" s="11"/>
      <c r="AM59" s="11"/>
      <c r="AN59" s="11"/>
    </row>
    <row r="60" spans="1:40" ht="12.75">
      <c r="A60" s="82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11"/>
      <c r="Z60" s="11"/>
      <c r="AM60" s="11"/>
      <c r="AN60" s="11"/>
    </row>
    <row r="61" spans="1:40" ht="12.75">
      <c r="A61" s="82"/>
      <c r="B61" s="82"/>
      <c r="C61" s="82"/>
      <c r="D61" s="82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11"/>
      <c r="Z61" s="11"/>
      <c r="AM61" s="11"/>
      <c r="AN61" s="11"/>
    </row>
    <row r="62" spans="1:40" ht="12.75">
      <c r="A62" s="82"/>
      <c r="B62" s="155"/>
      <c r="C62" s="74"/>
      <c r="D62" s="74"/>
      <c r="E62" s="75"/>
      <c r="F62" s="75"/>
      <c r="G62" s="75"/>
      <c r="H62" s="75"/>
      <c r="I62" s="74"/>
      <c r="J62" s="74"/>
      <c r="K62" s="74"/>
      <c r="L62" s="155"/>
      <c r="M62" s="74"/>
      <c r="N62" s="74"/>
      <c r="O62" s="74"/>
      <c r="P62" s="74"/>
      <c r="Q62" s="74"/>
      <c r="R62" s="74"/>
      <c r="S62" s="74"/>
      <c r="T62" s="74"/>
      <c r="U62" s="74"/>
      <c r="V62" s="82"/>
      <c r="W62" s="74"/>
      <c r="X62" s="74"/>
      <c r="Y62" s="11"/>
      <c r="Z62" s="11"/>
      <c r="AM62" s="11"/>
      <c r="AN62" s="11"/>
    </row>
    <row r="63" spans="1:40" ht="12.75">
      <c r="A63" s="82"/>
      <c r="B63" s="76"/>
      <c r="C63" s="75"/>
      <c r="D63" s="75"/>
      <c r="E63" s="77"/>
      <c r="F63" s="77"/>
      <c r="G63" s="77"/>
      <c r="H63" s="77"/>
      <c r="I63" s="74"/>
      <c r="J63" s="74"/>
      <c r="K63" s="74"/>
      <c r="L63" s="77"/>
      <c r="M63" s="74"/>
      <c r="N63" s="74"/>
      <c r="O63" s="74"/>
      <c r="P63" s="74"/>
      <c r="Q63" s="74"/>
      <c r="R63" s="74"/>
      <c r="S63" s="74"/>
      <c r="T63" s="74"/>
      <c r="U63" s="74"/>
      <c r="V63" s="82"/>
      <c r="W63" s="74"/>
      <c r="X63" s="74"/>
      <c r="Y63" s="11"/>
      <c r="Z63" s="11"/>
      <c r="AM63" s="11"/>
      <c r="AN63" s="11"/>
    </row>
    <row r="64" spans="1:40" ht="12.75">
      <c r="A64" s="82"/>
      <c r="B64" s="290"/>
      <c r="C64" s="291"/>
      <c r="D64" s="289"/>
      <c r="E64" s="289"/>
      <c r="F64" s="289"/>
      <c r="G64" s="289"/>
      <c r="H64" s="289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11"/>
      <c r="Z64" s="11"/>
      <c r="AM64" s="11"/>
      <c r="AN64" s="11"/>
    </row>
    <row r="65" spans="1:40" ht="12.75">
      <c r="A65" s="82"/>
      <c r="B65" s="290"/>
      <c r="C65" s="291"/>
      <c r="D65" s="289"/>
      <c r="E65" s="289"/>
      <c r="F65" s="289"/>
      <c r="G65" s="289"/>
      <c r="H65" s="289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11"/>
      <c r="Z65" s="11"/>
      <c r="AM65" s="11"/>
      <c r="AN65" s="11"/>
    </row>
    <row r="66" spans="1:40" ht="12.75">
      <c r="A66" s="82"/>
      <c r="B66" s="290"/>
      <c r="C66" s="291"/>
      <c r="D66" s="289"/>
      <c r="E66" s="289"/>
      <c r="F66" s="289"/>
      <c r="G66" s="289"/>
      <c r="H66" s="289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11"/>
      <c r="Z66" s="11"/>
      <c r="AM66" s="11"/>
      <c r="AN66" s="11"/>
    </row>
    <row r="67" spans="1:40" ht="12.75">
      <c r="A67" s="82"/>
      <c r="B67" s="78"/>
      <c r="C67" s="79"/>
      <c r="D67" s="80"/>
      <c r="E67" s="80"/>
      <c r="F67" s="80"/>
      <c r="G67" s="80"/>
      <c r="H67" s="80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11"/>
      <c r="Z67" s="11"/>
      <c r="AM67" s="11"/>
      <c r="AN67" s="11"/>
    </row>
    <row r="68" spans="1:40" ht="12.75">
      <c r="A68" s="88"/>
      <c r="B68" s="78"/>
      <c r="C68" s="79"/>
      <c r="D68" s="80"/>
      <c r="E68" s="80"/>
      <c r="F68" s="80"/>
      <c r="G68" s="80"/>
      <c r="H68" s="80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11"/>
      <c r="Z68" s="11"/>
      <c r="AM68" s="11"/>
      <c r="AN68" s="11"/>
    </row>
    <row r="69" spans="1:40" ht="12.75">
      <c r="A69" s="88"/>
      <c r="B69" s="78"/>
      <c r="C69" s="79"/>
      <c r="D69" s="80"/>
      <c r="E69" s="80"/>
      <c r="F69" s="80"/>
      <c r="G69" s="80"/>
      <c r="H69" s="80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11"/>
      <c r="Z69" s="11"/>
      <c r="AM69" s="11"/>
      <c r="AN69" s="11"/>
    </row>
    <row r="70" spans="1:40" ht="12.75">
      <c r="A70" s="88"/>
      <c r="B70" s="78"/>
      <c r="C70" s="79"/>
      <c r="D70" s="80"/>
      <c r="E70" s="80"/>
      <c r="F70" s="80"/>
      <c r="G70" s="80"/>
      <c r="H70" s="80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11"/>
      <c r="Z70" s="11"/>
      <c r="AM70" s="11"/>
      <c r="AN70" s="11"/>
    </row>
    <row r="71" spans="1:40" ht="12.75">
      <c r="A71" s="88"/>
      <c r="B71" s="78"/>
      <c r="C71" s="79"/>
      <c r="D71" s="80"/>
      <c r="E71" s="80"/>
      <c r="F71" s="80"/>
      <c r="G71" s="80"/>
      <c r="H71" s="80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11"/>
      <c r="Z71" s="11"/>
      <c r="AM71" s="11"/>
      <c r="AN71" s="11"/>
    </row>
    <row r="72" spans="1:40" ht="12.75">
      <c r="A72" s="88"/>
      <c r="B72" s="78"/>
      <c r="C72" s="79"/>
      <c r="D72" s="80"/>
      <c r="E72" s="80"/>
      <c r="F72" s="80"/>
      <c r="G72" s="80"/>
      <c r="H72" s="80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11"/>
      <c r="Z72" s="11"/>
      <c r="AM72" s="11"/>
      <c r="AN72" s="11"/>
    </row>
    <row r="73" spans="1:40" ht="12.75">
      <c r="A73" s="88"/>
      <c r="B73" s="78"/>
      <c r="C73" s="79"/>
      <c r="D73" s="80"/>
      <c r="E73" s="80"/>
      <c r="F73" s="80"/>
      <c r="G73" s="80"/>
      <c r="H73" s="80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11"/>
      <c r="Z73" s="11"/>
      <c r="AM73" s="11"/>
      <c r="AN73" s="11"/>
    </row>
    <row r="74" spans="1:40" ht="12.75">
      <c r="A74" s="88"/>
      <c r="B74" s="78"/>
      <c r="C74" s="79"/>
      <c r="D74" s="80"/>
      <c r="E74" s="80"/>
      <c r="F74" s="80"/>
      <c r="G74" s="80"/>
      <c r="H74" s="80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11"/>
      <c r="Z74" s="11"/>
      <c r="AM74" s="11"/>
      <c r="AN74" s="11"/>
    </row>
    <row r="75" spans="1:40" ht="12.75">
      <c r="A75" s="88"/>
      <c r="B75" s="78"/>
      <c r="C75" s="79"/>
      <c r="D75" s="80"/>
      <c r="E75" s="80"/>
      <c r="F75" s="80"/>
      <c r="G75" s="80"/>
      <c r="H75" s="80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11"/>
      <c r="Z75" s="11"/>
      <c r="AM75" s="11"/>
      <c r="AN75" s="11"/>
    </row>
    <row r="76" spans="1:40" ht="12.75">
      <c r="A76" s="88"/>
      <c r="B76" s="78"/>
      <c r="C76" s="79"/>
      <c r="D76" s="80"/>
      <c r="E76" s="80"/>
      <c r="F76" s="80"/>
      <c r="G76" s="80"/>
      <c r="H76" s="80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11"/>
      <c r="Z76" s="11"/>
      <c r="AM76" s="11"/>
      <c r="AN76" s="11"/>
    </row>
    <row r="77" spans="1:40" ht="12.75">
      <c r="A77" s="88"/>
      <c r="B77" s="78"/>
      <c r="C77" s="79"/>
      <c r="D77" s="80"/>
      <c r="E77" s="80"/>
      <c r="F77" s="80"/>
      <c r="G77" s="80"/>
      <c r="H77" s="80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11"/>
      <c r="Z77" s="11"/>
      <c r="AM77" s="11"/>
      <c r="AN77" s="11"/>
    </row>
    <row r="78" spans="1:40" ht="12.75">
      <c r="A78" s="88"/>
      <c r="B78" s="78"/>
      <c r="C78" s="79"/>
      <c r="D78" s="80"/>
      <c r="E78" s="80"/>
      <c r="F78" s="80"/>
      <c r="G78" s="80"/>
      <c r="H78" s="80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11"/>
      <c r="Z78" s="11"/>
      <c r="AM78" s="11"/>
      <c r="AN78" s="11"/>
    </row>
    <row r="79" spans="1:40" ht="12.75">
      <c r="A79" s="88"/>
      <c r="B79" s="78"/>
      <c r="C79" s="79"/>
      <c r="D79" s="80"/>
      <c r="E79" s="80"/>
      <c r="F79" s="80"/>
      <c r="G79" s="80"/>
      <c r="H79" s="80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11"/>
      <c r="Z79" s="11"/>
      <c r="AM79" s="11"/>
      <c r="AN79" s="11"/>
    </row>
    <row r="80" spans="1:40" ht="12.75">
      <c r="A80" s="88"/>
      <c r="B80" s="78"/>
      <c r="C80" s="79"/>
      <c r="D80" s="80"/>
      <c r="E80" s="80"/>
      <c r="F80" s="80"/>
      <c r="G80" s="80"/>
      <c r="H80" s="80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11"/>
      <c r="Z80" s="11"/>
      <c r="AM80" s="11"/>
      <c r="AN80" s="11"/>
    </row>
    <row r="81" spans="1:40" ht="12.75">
      <c r="A81" s="88"/>
      <c r="B81" s="78"/>
      <c r="C81" s="79"/>
      <c r="D81" s="80"/>
      <c r="E81" s="80"/>
      <c r="F81" s="80"/>
      <c r="G81" s="80"/>
      <c r="H81" s="80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11"/>
      <c r="Z81" s="11"/>
      <c r="AM81" s="11"/>
      <c r="AN81" s="11"/>
    </row>
    <row r="82" spans="1:40" ht="12.75">
      <c r="A82" s="88"/>
      <c r="B82" s="78"/>
      <c r="C82" s="79"/>
      <c r="D82" s="80"/>
      <c r="E82" s="80"/>
      <c r="F82" s="80"/>
      <c r="G82" s="80"/>
      <c r="H82" s="80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11"/>
      <c r="Z82" s="11"/>
      <c r="AM82" s="11"/>
      <c r="AN82" s="11"/>
    </row>
    <row r="83" spans="1:40" ht="12.75" customHeight="1">
      <c r="A83" s="88"/>
      <c r="B83" s="78"/>
      <c r="C83" s="79"/>
      <c r="D83" s="80"/>
      <c r="E83" s="80"/>
      <c r="F83" s="80"/>
      <c r="G83" s="80"/>
      <c r="H83" s="80"/>
      <c r="I83" s="74"/>
      <c r="J83" s="74"/>
      <c r="K83" s="74"/>
      <c r="L83" s="82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11"/>
      <c r="Z83" s="11"/>
      <c r="AM83" s="11"/>
      <c r="AN83" s="11"/>
    </row>
    <row r="84" spans="1:40" ht="12.75">
      <c r="A84" s="88"/>
      <c r="B84" s="78"/>
      <c r="C84" s="79"/>
      <c r="D84" s="80"/>
      <c r="E84" s="80"/>
      <c r="F84" s="80"/>
      <c r="G84" s="80"/>
      <c r="H84" s="80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11"/>
      <c r="Z84" s="11"/>
      <c r="AM84" s="11"/>
      <c r="AN84" s="11"/>
    </row>
    <row r="85" spans="1:40" ht="12.75">
      <c r="A85" s="88"/>
      <c r="B85" s="78"/>
      <c r="C85" s="79"/>
      <c r="D85" s="80"/>
      <c r="E85" s="80"/>
      <c r="F85" s="80"/>
      <c r="G85" s="80"/>
      <c r="H85" s="80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82"/>
      <c r="W85" s="74"/>
      <c r="X85" s="74"/>
      <c r="Y85" s="11"/>
      <c r="Z85" s="11"/>
      <c r="AM85" s="11"/>
      <c r="AN85" s="11"/>
    </row>
    <row r="86" spans="1:40" ht="12.75">
      <c r="A86" s="88"/>
      <c r="B86" s="78"/>
      <c r="C86" s="79"/>
      <c r="D86" s="80"/>
      <c r="E86" s="80"/>
      <c r="F86" s="80"/>
      <c r="G86" s="80"/>
      <c r="H86" s="80"/>
      <c r="I86" s="74"/>
      <c r="J86" s="74"/>
      <c r="K86" s="74"/>
      <c r="L86" s="82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11"/>
      <c r="Z86" s="11"/>
      <c r="AM86" s="11"/>
      <c r="AN86" s="11"/>
    </row>
    <row r="87" spans="1:40" ht="12.75">
      <c r="A87" s="88"/>
      <c r="B87" s="78"/>
      <c r="C87" s="79"/>
      <c r="D87" s="80"/>
      <c r="E87" s="80"/>
      <c r="F87" s="80"/>
      <c r="G87" s="80"/>
      <c r="H87" s="80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11"/>
      <c r="Z87" s="11"/>
      <c r="AA87" s="11"/>
      <c r="AB87" s="11"/>
      <c r="AC87" s="11"/>
      <c r="AD87" s="11"/>
      <c r="AE87" s="11"/>
      <c r="AF87" s="11"/>
      <c r="AM87" s="11"/>
      <c r="AN87" s="11"/>
    </row>
    <row r="88" spans="1:40" ht="12.75">
      <c r="A88" s="88"/>
      <c r="B88" s="78"/>
      <c r="C88" s="79"/>
      <c r="D88" s="80"/>
      <c r="E88" s="80"/>
      <c r="F88" s="80"/>
      <c r="G88" s="80"/>
      <c r="H88" s="80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11"/>
      <c r="Z88" s="11"/>
      <c r="AA88" s="11"/>
      <c r="AB88" s="11"/>
      <c r="AC88" s="11"/>
      <c r="AD88" s="11"/>
      <c r="AE88" s="11"/>
      <c r="AF88" s="11"/>
      <c r="AM88" s="11"/>
      <c r="AN88" s="11"/>
    </row>
    <row r="89" spans="1:40" ht="12.75">
      <c r="A89" s="88"/>
      <c r="B89" s="78"/>
      <c r="C89" s="79"/>
      <c r="D89" s="80"/>
      <c r="E89" s="80"/>
      <c r="F89" s="80"/>
      <c r="G89" s="80"/>
      <c r="H89" s="80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11"/>
      <c r="Z89" s="11"/>
      <c r="AA89" s="11"/>
      <c r="AB89" s="11"/>
      <c r="AC89" s="11"/>
      <c r="AD89" s="11"/>
      <c r="AE89" s="11"/>
      <c r="AF89" s="11"/>
      <c r="AM89" s="11"/>
      <c r="AN89" s="11"/>
    </row>
    <row r="90" spans="1:40" ht="12.75">
      <c r="A90" s="88"/>
      <c r="B90" s="78"/>
      <c r="C90" s="79"/>
      <c r="D90" s="80"/>
      <c r="E90" s="80"/>
      <c r="F90" s="80"/>
      <c r="G90" s="80"/>
      <c r="H90" s="80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11"/>
      <c r="Z90" s="11"/>
      <c r="AA90" s="11"/>
      <c r="AB90" s="11"/>
      <c r="AC90" s="11"/>
      <c r="AD90" s="11"/>
      <c r="AE90" s="11"/>
      <c r="AF90" s="11"/>
      <c r="AM90" s="11"/>
      <c r="AN90" s="11"/>
    </row>
    <row r="91" spans="1:40" ht="12.75">
      <c r="A91" s="88"/>
      <c r="B91" s="78"/>
      <c r="C91" s="79"/>
      <c r="D91" s="80"/>
      <c r="E91" s="80"/>
      <c r="F91" s="80"/>
      <c r="G91" s="80"/>
      <c r="H91" s="80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11"/>
      <c r="Z91" s="11"/>
      <c r="AA91" s="11"/>
      <c r="AB91" s="11"/>
      <c r="AC91" s="11"/>
      <c r="AD91" s="11"/>
      <c r="AE91" s="11"/>
      <c r="AF91" s="11"/>
      <c r="AM91" s="11"/>
      <c r="AN91" s="11"/>
    </row>
    <row r="92" spans="1:40" ht="12.75">
      <c r="A92" s="88"/>
      <c r="B92" s="78"/>
      <c r="C92" s="79"/>
      <c r="D92" s="80"/>
      <c r="E92" s="80"/>
      <c r="F92" s="80"/>
      <c r="G92" s="80"/>
      <c r="H92" s="80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11"/>
      <c r="Z92" s="11"/>
      <c r="AA92" s="11"/>
      <c r="AB92" s="11"/>
      <c r="AC92" s="11"/>
      <c r="AD92" s="11"/>
      <c r="AE92" s="11"/>
      <c r="AF92" s="11"/>
      <c r="AM92" s="11"/>
      <c r="AN92" s="11"/>
    </row>
    <row r="93" spans="1:40" ht="12.75">
      <c r="A93" s="88"/>
      <c r="B93" s="78"/>
      <c r="C93" s="79"/>
      <c r="D93" s="80"/>
      <c r="E93" s="80"/>
      <c r="F93" s="80"/>
      <c r="G93" s="80"/>
      <c r="H93" s="80"/>
      <c r="I93" s="74"/>
      <c r="J93" s="74"/>
      <c r="K93" s="74"/>
      <c r="L93" s="83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11"/>
      <c r="Z93" s="11"/>
      <c r="AA93" s="11"/>
      <c r="AB93" s="11"/>
      <c r="AC93" s="11"/>
      <c r="AD93" s="11"/>
      <c r="AE93" s="11"/>
      <c r="AF93" s="11"/>
      <c r="AM93" s="11"/>
      <c r="AN93" s="11"/>
    </row>
    <row r="94" spans="1:40" ht="12.75">
      <c r="A94" s="88"/>
      <c r="B94" s="78"/>
      <c r="C94" s="79"/>
      <c r="D94" s="80"/>
      <c r="E94" s="80"/>
      <c r="F94" s="80"/>
      <c r="G94" s="80"/>
      <c r="H94" s="80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11"/>
      <c r="Z94" s="11"/>
      <c r="AA94" s="11"/>
      <c r="AB94" s="11"/>
      <c r="AC94" s="11"/>
      <c r="AD94" s="11"/>
      <c r="AE94" s="11"/>
      <c r="AF94" s="11"/>
      <c r="AM94" s="11"/>
      <c r="AN94" s="11"/>
    </row>
    <row r="95" spans="1:40" ht="12.75">
      <c r="A95" s="88"/>
      <c r="B95" s="78"/>
      <c r="C95" s="79"/>
      <c r="D95" s="80"/>
      <c r="E95" s="80"/>
      <c r="F95" s="80"/>
      <c r="G95" s="80"/>
      <c r="H95" s="80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11"/>
      <c r="Z95" s="11"/>
      <c r="AA95" s="11"/>
      <c r="AB95" s="11"/>
      <c r="AC95" s="11"/>
      <c r="AD95" s="11"/>
      <c r="AE95" s="11"/>
      <c r="AF95" s="11"/>
      <c r="AM95" s="11"/>
      <c r="AN95" s="11"/>
    </row>
    <row r="96" spans="1:40" ht="12.75">
      <c r="A96" s="82"/>
      <c r="B96" s="78"/>
      <c r="C96" s="79"/>
      <c r="D96" s="80"/>
      <c r="E96" s="80"/>
      <c r="F96" s="80"/>
      <c r="G96" s="80"/>
      <c r="H96" s="80"/>
      <c r="I96" s="74"/>
      <c r="J96" s="74"/>
      <c r="K96" s="74"/>
      <c r="L96" s="82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11"/>
      <c r="Z96" s="11"/>
      <c r="AA96" s="11"/>
      <c r="AB96" s="11"/>
      <c r="AC96" s="11"/>
      <c r="AD96" s="11"/>
      <c r="AE96" s="11"/>
      <c r="AF96" s="11"/>
      <c r="AM96" s="11"/>
      <c r="AN96" s="11"/>
    </row>
    <row r="97" spans="1:40" ht="12.75">
      <c r="A97" s="82"/>
      <c r="B97" s="78"/>
      <c r="C97" s="79"/>
      <c r="D97" s="80"/>
      <c r="E97" s="80"/>
      <c r="F97" s="80"/>
      <c r="G97" s="80"/>
      <c r="H97" s="80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11"/>
      <c r="Z97" s="11"/>
      <c r="AA97" s="11"/>
      <c r="AB97" s="11"/>
      <c r="AC97" s="11"/>
      <c r="AD97" s="11"/>
      <c r="AE97" s="11"/>
      <c r="AF97" s="11"/>
      <c r="AM97" s="11"/>
      <c r="AN97" s="11"/>
    </row>
    <row r="98" spans="1:40" ht="12.75">
      <c r="A98" s="82"/>
      <c r="B98" s="78"/>
      <c r="C98" s="79"/>
      <c r="D98" s="80"/>
      <c r="E98" s="80"/>
      <c r="F98" s="80"/>
      <c r="G98" s="80"/>
      <c r="H98" s="80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11"/>
      <c r="Z98" s="11"/>
      <c r="AA98" s="11"/>
      <c r="AB98" s="11"/>
      <c r="AC98" s="11"/>
      <c r="AD98" s="11"/>
      <c r="AE98" s="11"/>
      <c r="AF98" s="11"/>
      <c r="AM98" s="11"/>
      <c r="AN98" s="11"/>
    </row>
    <row r="99" spans="1:40" ht="12.75">
      <c r="A99" s="82"/>
      <c r="B99" s="81"/>
      <c r="C99" s="74"/>
      <c r="D99" s="74"/>
      <c r="E99" s="82"/>
      <c r="F99" s="82"/>
      <c r="G99" s="82"/>
      <c r="H99" s="82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11"/>
      <c r="Z99" s="11"/>
      <c r="AA99" s="11"/>
      <c r="AB99" s="11"/>
      <c r="AC99" s="11"/>
      <c r="AD99" s="11"/>
      <c r="AE99" s="11"/>
      <c r="AF99" s="11"/>
      <c r="AM99" s="11"/>
      <c r="AN99" s="11"/>
    </row>
    <row r="100" spans="1:40" ht="12.75">
      <c r="A100" s="82"/>
      <c r="B100" s="83"/>
      <c r="C100" s="74"/>
      <c r="D100" s="74"/>
      <c r="E100" s="82"/>
      <c r="F100" s="82"/>
      <c r="G100" s="82"/>
      <c r="H100" s="82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11"/>
      <c r="Z100" s="11"/>
      <c r="AA100" s="11"/>
      <c r="AB100" s="11"/>
      <c r="AC100" s="11"/>
      <c r="AD100" s="11"/>
      <c r="AE100" s="11"/>
      <c r="AF100" s="11"/>
      <c r="AM100" s="11"/>
      <c r="AN100" s="11"/>
    </row>
    <row r="101" spans="1:2" ht="12.75">
      <c r="A101" s="1" t="s">
        <v>0</v>
      </c>
      <c r="B101" s="1" t="s">
        <v>1</v>
      </c>
    </row>
    <row r="103" ht="15" customHeight="1"/>
    <row r="104" spans="1:29" ht="12.75" customHeight="1">
      <c r="A104" s="1" t="s">
        <v>2</v>
      </c>
      <c r="B104" s="3" t="s">
        <v>99</v>
      </c>
      <c r="C104" s="4"/>
      <c r="D104" s="4"/>
      <c r="E104" s="5"/>
      <c r="F104" s="3" t="s">
        <v>55</v>
      </c>
      <c r="G104" s="4"/>
      <c r="H104" s="4"/>
      <c r="I104" s="5"/>
      <c r="J104" s="3" t="s">
        <v>56</v>
      </c>
      <c r="K104" s="4"/>
      <c r="L104" s="4"/>
      <c r="M104" s="5"/>
      <c r="N104" s="3" t="s">
        <v>57</v>
      </c>
      <c r="O104" s="4"/>
      <c r="P104" s="4"/>
      <c r="Q104" s="5"/>
      <c r="R104" s="3" t="s">
        <v>215</v>
      </c>
      <c r="S104" s="4"/>
      <c r="T104" s="4"/>
      <c r="U104" s="5"/>
      <c r="V104" s="3" t="s">
        <v>59</v>
      </c>
      <c r="W104" s="4"/>
      <c r="X104" s="4"/>
      <c r="Y104" s="5"/>
      <c r="Z104" s="6"/>
      <c r="AA104" s="6"/>
      <c r="AB104" s="6"/>
      <c r="AC104" s="6"/>
    </row>
    <row r="105" spans="1:29" ht="21" customHeight="1">
      <c r="A105" s="1" t="s">
        <v>2</v>
      </c>
      <c r="B105" s="7">
        <v>2010</v>
      </c>
      <c r="C105" s="8">
        <v>2011</v>
      </c>
      <c r="D105" s="8">
        <v>2012</v>
      </c>
      <c r="E105" s="9">
        <v>2013</v>
      </c>
      <c r="F105" s="7">
        <v>2010</v>
      </c>
      <c r="G105" s="8">
        <v>2011</v>
      </c>
      <c r="H105" s="8">
        <v>2012</v>
      </c>
      <c r="I105" s="9">
        <v>2013</v>
      </c>
      <c r="J105" s="7">
        <v>2010</v>
      </c>
      <c r="K105" s="8">
        <v>2011</v>
      </c>
      <c r="L105" s="8">
        <v>2012</v>
      </c>
      <c r="M105" s="9">
        <v>2013</v>
      </c>
      <c r="N105" s="7">
        <v>2010</v>
      </c>
      <c r="O105" s="8">
        <v>2011</v>
      </c>
      <c r="P105" s="8">
        <v>2012</v>
      </c>
      <c r="Q105" s="9">
        <v>2013</v>
      </c>
      <c r="R105" s="7">
        <v>2010</v>
      </c>
      <c r="S105" s="8">
        <v>2011</v>
      </c>
      <c r="T105" s="8">
        <v>2012</v>
      </c>
      <c r="U105" s="9">
        <v>2013</v>
      </c>
      <c r="V105" s="7">
        <v>2010</v>
      </c>
      <c r="W105" s="8">
        <v>2011</v>
      </c>
      <c r="X105" s="8">
        <v>2012</v>
      </c>
      <c r="Y105" s="9">
        <v>2013</v>
      </c>
      <c r="Z105" s="10"/>
      <c r="AA105" s="10"/>
      <c r="AB105" s="10"/>
      <c r="AC105" s="10"/>
    </row>
    <row r="106" spans="1:35" ht="12.75">
      <c r="A106" s="1" t="s">
        <v>36</v>
      </c>
      <c r="B106" s="11">
        <v>282851.2978</v>
      </c>
      <c r="C106" s="11">
        <v>290219.4579</v>
      </c>
      <c r="D106" s="11">
        <v>282139.65948</v>
      </c>
      <c r="E106" s="12">
        <v>305479.8908</v>
      </c>
      <c r="F106" s="11">
        <v>127116.9893</v>
      </c>
      <c r="G106" s="11">
        <v>130458.1565</v>
      </c>
      <c r="H106" s="11">
        <v>124799.65435</v>
      </c>
      <c r="I106" s="12">
        <v>135847.5176</v>
      </c>
      <c r="J106" s="11">
        <v>7746.6462</v>
      </c>
      <c r="K106" s="11">
        <v>7170.5451</v>
      </c>
      <c r="L106" s="11">
        <v>9074.12318</v>
      </c>
      <c r="M106" s="12">
        <v>10716.3585</v>
      </c>
      <c r="N106" s="11">
        <v>52922.064</v>
      </c>
      <c r="O106" s="11">
        <v>51796.151</v>
      </c>
      <c r="P106" s="11">
        <v>54753.63566</v>
      </c>
      <c r="Q106" s="12">
        <v>59860.0978</v>
      </c>
      <c r="R106" s="11">
        <v>57807.6325</v>
      </c>
      <c r="S106" s="11">
        <v>68886.4192</v>
      </c>
      <c r="T106" s="11">
        <v>59745.638480000016</v>
      </c>
      <c r="U106" s="12">
        <v>65631.166</v>
      </c>
      <c r="V106" s="11">
        <v>10756.29</v>
      </c>
      <c r="W106" s="11">
        <v>10144.0674</v>
      </c>
      <c r="X106" s="11">
        <v>10104.932799999999</v>
      </c>
      <c r="Y106" s="12">
        <v>11476.377999999999</v>
      </c>
      <c r="Z106" s="13"/>
      <c r="AA106" s="13"/>
      <c r="AB106" s="280" t="s">
        <v>99</v>
      </c>
      <c r="AC106" s="280"/>
      <c r="AD106" s="280"/>
      <c r="AE106" s="280"/>
      <c r="AF106" s="280"/>
      <c r="AG106" s="280"/>
      <c r="AH106" s="280"/>
      <c r="AI106" s="280"/>
    </row>
    <row r="107" spans="1:38" ht="12.75">
      <c r="A107" s="1" t="s">
        <v>60</v>
      </c>
      <c r="B107" s="11">
        <v>3105.2</v>
      </c>
      <c r="C107" s="11">
        <v>2944.203</v>
      </c>
      <c r="D107" s="11">
        <v>3011.5</v>
      </c>
      <c r="E107" s="14">
        <v>3155.9</v>
      </c>
      <c r="F107" s="11">
        <v>1912.8</v>
      </c>
      <c r="G107" s="11">
        <v>1687.734</v>
      </c>
      <c r="H107" s="11">
        <v>1834.6</v>
      </c>
      <c r="I107" s="14">
        <v>1843.6</v>
      </c>
      <c r="J107" s="11">
        <v>2</v>
      </c>
      <c r="K107" s="11">
        <v>2.381</v>
      </c>
      <c r="L107" s="11">
        <v>2.6</v>
      </c>
      <c r="M107" s="14">
        <v>3</v>
      </c>
      <c r="N107" s="11">
        <v>373.4</v>
      </c>
      <c r="O107" s="11">
        <v>339.658</v>
      </c>
      <c r="P107" s="11">
        <v>363.6</v>
      </c>
      <c r="Q107" s="14">
        <v>390.8</v>
      </c>
      <c r="R107" s="11">
        <v>745.9</v>
      </c>
      <c r="S107" s="11">
        <v>859.692</v>
      </c>
      <c r="T107" s="11">
        <v>733.6</v>
      </c>
      <c r="U107" s="14">
        <v>837.6</v>
      </c>
      <c r="V107" s="11">
        <v>43.8</v>
      </c>
      <c r="W107" s="11">
        <v>29.542</v>
      </c>
      <c r="X107" s="11">
        <v>41.6</v>
      </c>
      <c r="Y107" s="14">
        <v>43.1</v>
      </c>
      <c r="Z107" s="15"/>
      <c r="AA107" s="15"/>
      <c r="AB107" s="16">
        <v>2007</v>
      </c>
      <c r="AC107" s="16" t="s">
        <v>100</v>
      </c>
      <c r="AD107" s="16" t="s">
        <v>101</v>
      </c>
      <c r="AE107" s="17">
        <v>2010</v>
      </c>
      <c r="AF107" s="10">
        <v>2011</v>
      </c>
      <c r="AG107" s="10">
        <v>2012</v>
      </c>
      <c r="AH107" s="10">
        <v>2013</v>
      </c>
      <c r="AK107" s="18"/>
      <c r="AL107" s="1"/>
    </row>
    <row r="108" spans="1:38" ht="12.75">
      <c r="A108" s="1" t="s">
        <v>61</v>
      </c>
      <c r="B108" s="11">
        <v>6877.619</v>
      </c>
      <c r="C108" s="11">
        <v>8284.806</v>
      </c>
      <c r="D108" s="11">
        <v>6595.49348</v>
      </c>
      <c r="E108" s="20">
        <v>7512.61</v>
      </c>
      <c r="F108" s="11">
        <v>4161.553</v>
      </c>
      <c r="G108" s="11">
        <v>4913.048</v>
      </c>
      <c r="H108" s="11">
        <v>3518.89595</v>
      </c>
      <c r="I108" s="20">
        <v>4700.7</v>
      </c>
      <c r="J108" s="11">
        <v>118.233</v>
      </c>
      <c r="K108" s="11">
        <v>118.611</v>
      </c>
      <c r="L108" s="11">
        <v>148.07838</v>
      </c>
      <c r="M108" s="20">
        <v>177.09</v>
      </c>
      <c r="N108" s="11">
        <v>1584.456</v>
      </c>
      <c r="O108" s="11">
        <v>1813.679</v>
      </c>
      <c r="P108" s="11">
        <v>1616.46686</v>
      </c>
      <c r="Q108" s="20">
        <v>1593.76</v>
      </c>
      <c r="R108" s="11">
        <v>692.589</v>
      </c>
      <c r="S108" s="11">
        <v>1063.736</v>
      </c>
      <c r="T108" s="11">
        <v>928.14738</v>
      </c>
      <c r="U108" s="20">
        <v>675.38</v>
      </c>
      <c r="V108" s="11">
        <v>171.2</v>
      </c>
      <c r="W108" s="11">
        <v>196.918</v>
      </c>
      <c r="X108" s="11">
        <v>190.37</v>
      </c>
      <c r="Y108" s="20">
        <v>214.21</v>
      </c>
      <c r="Z108" s="15"/>
      <c r="AA108" s="15"/>
      <c r="AB108" s="21">
        <v>261546.9</v>
      </c>
      <c r="AC108" s="22">
        <v>316801</v>
      </c>
      <c r="AD108" s="21">
        <v>297937.4</v>
      </c>
      <c r="AE108" s="15">
        <v>282851.2978</v>
      </c>
      <c r="AF108" s="15">
        <v>290219.4579</v>
      </c>
      <c r="AG108" s="15">
        <v>282139.65948</v>
      </c>
      <c r="AH108" s="23">
        <v>305479.8908</v>
      </c>
      <c r="AK108" s="18"/>
      <c r="AL108" s="1"/>
    </row>
    <row r="109" spans="1:37" ht="12.75">
      <c r="A109" s="1" t="s">
        <v>62</v>
      </c>
      <c r="B109" s="11">
        <v>8747.7</v>
      </c>
      <c r="C109" s="11">
        <v>8793.5</v>
      </c>
      <c r="D109" s="11">
        <v>9460.4</v>
      </c>
      <c r="E109" s="20">
        <v>9050.7</v>
      </c>
      <c r="F109" s="11">
        <v>5059.9</v>
      </c>
      <c r="G109" s="11">
        <v>4831.4</v>
      </c>
      <c r="H109" s="11">
        <v>4525.1</v>
      </c>
      <c r="I109" s="20">
        <v>4145.2</v>
      </c>
      <c r="J109" s="11">
        <v>254.7</v>
      </c>
      <c r="K109" s="11">
        <v>294.3</v>
      </c>
      <c r="L109" s="11">
        <v>384.4</v>
      </c>
      <c r="M109" s="20">
        <v>526.8</v>
      </c>
      <c r="N109" s="11">
        <v>2981.3</v>
      </c>
      <c r="O109" s="11">
        <v>3249.8</v>
      </c>
      <c r="P109" s="11">
        <v>4058.7</v>
      </c>
      <c r="Q109" s="20">
        <v>3949.9</v>
      </c>
      <c r="R109" s="11">
        <v>45.7</v>
      </c>
      <c r="S109" s="11">
        <v>55.3</v>
      </c>
      <c r="T109" s="11">
        <v>75.1</v>
      </c>
      <c r="U109" s="20">
        <v>75.7</v>
      </c>
      <c r="V109" s="11">
        <v>177.4</v>
      </c>
      <c r="W109" s="11">
        <v>138</v>
      </c>
      <c r="X109" s="11">
        <v>114.6</v>
      </c>
      <c r="Y109" s="20">
        <v>74.4</v>
      </c>
      <c r="Z109" s="15"/>
      <c r="AA109" s="15"/>
      <c r="AB109" s="15"/>
      <c r="AC109" s="15"/>
      <c r="AD109" s="11"/>
      <c r="AE109" s="11"/>
      <c r="AF109" s="11"/>
      <c r="AK109" s="24"/>
    </row>
    <row r="110" spans="1:37" ht="12.75">
      <c r="A110" s="1" t="s">
        <v>63</v>
      </c>
      <c r="B110" s="11">
        <v>44038.739</v>
      </c>
      <c r="C110" s="11">
        <v>41920.4</v>
      </c>
      <c r="D110" s="11">
        <v>45396.6</v>
      </c>
      <c r="E110" s="20">
        <v>47757.2</v>
      </c>
      <c r="F110" s="11">
        <v>23671.208</v>
      </c>
      <c r="G110" s="11">
        <v>22710.2</v>
      </c>
      <c r="H110" s="11">
        <v>22351.8</v>
      </c>
      <c r="I110" s="20">
        <v>24966.4</v>
      </c>
      <c r="J110" s="11">
        <v>2900.438</v>
      </c>
      <c r="K110" s="11">
        <v>2520.9</v>
      </c>
      <c r="L110" s="11">
        <v>3878.4</v>
      </c>
      <c r="M110" s="20">
        <v>4689.1</v>
      </c>
      <c r="N110" s="11">
        <v>10326.918</v>
      </c>
      <c r="O110" s="11">
        <v>8733.8</v>
      </c>
      <c r="P110" s="11">
        <v>10391.3</v>
      </c>
      <c r="Q110" s="20">
        <v>10343.6</v>
      </c>
      <c r="R110" s="11">
        <v>4211.501</v>
      </c>
      <c r="S110" s="11">
        <v>5183.6</v>
      </c>
      <c r="T110" s="11">
        <v>5514.7</v>
      </c>
      <c r="U110" s="20">
        <v>4387.3</v>
      </c>
      <c r="V110" s="11">
        <v>2156.963</v>
      </c>
      <c r="W110" s="11">
        <v>2004.3</v>
      </c>
      <c r="X110" s="11">
        <v>2294.8</v>
      </c>
      <c r="Y110" s="20">
        <v>2609</v>
      </c>
      <c r="Z110" s="15"/>
      <c r="AA110" s="15"/>
      <c r="AB110" s="15"/>
      <c r="AC110" s="15"/>
      <c r="AD110" s="11"/>
      <c r="AE110" s="11"/>
      <c r="AF110" s="11"/>
      <c r="AK110" s="24"/>
    </row>
    <row r="111" spans="1:37" ht="12.75">
      <c r="A111" s="1" t="s">
        <v>64</v>
      </c>
      <c r="B111" s="11">
        <v>678.4</v>
      </c>
      <c r="C111" s="11">
        <v>771.6</v>
      </c>
      <c r="D111" s="11">
        <v>991.2</v>
      </c>
      <c r="E111" s="20">
        <v>876.2</v>
      </c>
      <c r="F111" s="11">
        <v>327.6</v>
      </c>
      <c r="G111" s="11">
        <v>360.2</v>
      </c>
      <c r="H111" s="11">
        <v>484.7</v>
      </c>
      <c r="I111" s="20">
        <v>406.3</v>
      </c>
      <c r="J111" s="11">
        <v>25</v>
      </c>
      <c r="K111" s="11">
        <v>31</v>
      </c>
      <c r="L111" s="11">
        <v>57.1</v>
      </c>
      <c r="M111" s="20">
        <v>21.7</v>
      </c>
      <c r="N111" s="11">
        <v>254.8</v>
      </c>
      <c r="O111" s="11">
        <v>295</v>
      </c>
      <c r="P111" s="11">
        <v>341.3</v>
      </c>
      <c r="Q111" s="20">
        <v>439</v>
      </c>
      <c r="R111" s="11">
        <v>0</v>
      </c>
      <c r="S111" s="11">
        <v>0</v>
      </c>
      <c r="T111" s="11">
        <v>0</v>
      </c>
      <c r="U111" s="20">
        <v>0</v>
      </c>
      <c r="V111" s="11">
        <v>9</v>
      </c>
      <c r="W111" s="11">
        <v>13.6</v>
      </c>
      <c r="X111" s="11">
        <v>24.8</v>
      </c>
      <c r="Y111" s="20">
        <v>8.8</v>
      </c>
      <c r="Z111" s="15"/>
      <c r="AA111" s="15"/>
      <c r="AC111" s="25"/>
      <c r="AD111" s="25"/>
      <c r="AE111" s="25"/>
      <c r="AF111" s="25"/>
      <c r="AG111" s="25"/>
      <c r="AK111" s="26"/>
    </row>
    <row r="112" spans="1:32" ht="12.75">
      <c r="A112" s="1" t="s">
        <v>65</v>
      </c>
      <c r="B112" s="11">
        <v>4098.44</v>
      </c>
      <c r="C112" s="11">
        <v>4670.44</v>
      </c>
      <c r="D112" s="11">
        <v>4284.21</v>
      </c>
      <c r="E112" s="20">
        <v>4546.73</v>
      </c>
      <c r="F112" s="11">
        <v>449.57</v>
      </c>
      <c r="G112" s="11">
        <v>464.93</v>
      </c>
      <c r="H112" s="11">
        <v>477.82</v>
      </c>
      <c r="I112" s="20">
        <v>470.4</v>
      </c>
      <c r="J112" s="11">
        <v>42.19</v>
      </c>
      <c r="K112" s="11">
        <v>36.64</v>
      </c>
      <c r="L112" s="11">
        <v>27.8</v>
      </c>
      <c r="M112" s="20">
        <v>33.07</v>
      </c>
      <c r="N112" s="11">
        <v>317.86</v>
      </c>
      <c r="O112" s="11">
        <v>328.18</v>
      </c>
      <c r="P112" s="11">
        <v>326.43</v>
      </c>
      <c r="Q112" s="20">
        <v>353.4</v>
      </c>
      <c r="R112" s="11">
        <v>1718.46</v>
      </c>
      <c r="S112" s="11">
        <v>2165.79</v>
      </c>
      <c r="T112" s="11">
        <v>2009.79</v>
      </c>
      <c r="U112" s="20">
        <v>2185</v>
      </c>
      <c r="V112" s="11">
        <v>9.63</v>
      </c>
      <c r="W112" s="11">
        <v>11.87</v>
      </c>
      <c r="X112" s="11">
        <v>12.05</v>
      </c>
      <c r="Y112" s="20">
        <v>10</v>
      </c>
      <c r="Z112" s="15"/>
      <c r="AA112" s="15"/>
      <c r="AC112" s="15"/>
      <c r="AD112" s="11"/>
      <c r="AE112" s="11"/>
      <c r="AF112" s="11"/>
    </row>
    <row r="113" spans="1:32" ht="12.75">
      <c r="A113" s="1" t="s">
        <v>66</v>
      </c>
      <c r="B113" s="11">
        <v>19869.148</v>
      </c>
      <c r="C113" s="11">
        <v>22094.521</v>
      </c>
      <c r="D113" s="11">
        <v>17543.117</v>
      </c>
      <c r="E113" s="20">
        <v>25148.679</v>
      </c>
      <c r="F113" s="11">
        <v>4941.328</v>
      </c>
      <c r="G113" s="11">
        <v>6876.65</v>
      </c>
      <c r="H113" s="11">
        <v>4690.334</v>
      </c>
      <c r="I113" s="20">
        <v>6693.897</v>
      </c>
      <c r="J113" s="11">
        <v>297.814</v>
      </c>
      <c r="K113" s="11">
        <v>362.081</v>
      </c>
      <c r="L113" s="11">
        <v>296.746</v>
      </c>
      <c r="M113" s="20">
        <v>382.457</v>
      </c>
      <c r="N113" s="11">
        <v>8154.392</v>
      </c>
      <c r="O113" s="11">
        <v>8287.073</v>
      </c>
      <c r="P113" s="11">
        <v>5956.345</v>
      </c>
      <c r="Q113" s="20">
        <v>10057.643</v>
      </c>
      <c r="R113" s="11">
        <v>3312.747</v>
      </c>
      <c r="S113" s="11">
        <v>4199.927</v>
      </c>
      <c r="T113" s="11">
        <v>4261.412</v>
      </c>
      <c r="U113" s="20">
        <v>4853.551</v>
      </c>
      <c r="V113" s="11">
        <v>144.991</v>
      </c>
      <c r="W113" s="11">
        <v>207.218</v>
      </c>
      <c r="X113" s="11">
        <v>217.311</v>
      </c>
      <c r="Y113" s="20">
        <v>393.66</v>
      </c>
      <c r="Z113" s="15"/>
      <c r="AA113" s="15"/>
      <c r="AB113" s="15"/>
      <c r="AC113" s="15"/>
      <c r="AD113" s="11"/>
      <c r="AE113" s="11"/>
      <c r="AF113" s="11"/>
    </row>
    <row r="114" spans="1:32" ht="12.75">
      <c r="A114" s="1" t="s">
        <v>67</v>
      </c>
      <c r="B114" s="11">
        <v>65505.6608</v>
      </c>
      <c r="C114" s="11">
        <v>63825.4849</v>
      </c>
      <c r="D114" s="11">
        <v>68457.75</v>
      </c>
      <c r="E114" s="20">
        <v>67339.6428</v>
      </c>
      <c r="F114" s="11">
        <v>35486.6403</v>
      </c>
      <c r="G114" s="11">
        <v>33970.2105</v>
      </c>
      <c r="H114" s="11">
        <v>35540.8314</v>
      </c>
      <c r="I114" s="20">
        <v>36836.7956</v>
      </c>
      <c r="J114" s="11">
        <v>152.4332</v>
      </c>
      <c r="K114" s="11">
        <v>124.4221</v>
      </c>
      <c r="L114" s="11">
        <v>160.3008</v>
      </c>
      <c r="M114" s="20">
        <v>142.8625</v>
      </c>
      <c r="N114" s="11">
        <v>10099.85</v>
      </c>
      <c r="O114" s="11">
        <v>8774.78</v>
      </c>
      <c r="P114" s="11">
        <v>11347.6988</v>
      </c>
      <c r="Q114" s="20">
        <v>10315.9448</v>
      </c>
      <c r="R114" s="11">
        <v>14134.9175</v>
      </c>
      <c r="S114" s="11">
        <v>15914.1212</v>
      </c>
      <c r="T114" s="11">
        <v>15614.1151</v>
      </c>
      <c r="U114" s="20">
        <v>15053.034</v>
      </c>
      <c r="V114" s="11">
        <v>2060.658</v>
      </c>
      <c r="W114" s="11">
        <v>1987.3654</v>
      </c>
      <c r="X114" s="11">
        <v>2301.2558</v>
      </c>
      <c r="Y114" s="20">
        <v>2047.814</v>
      </c>
      <c r="Z114" s="15"/>
      <c r="AA114" s="15"/>
      <c r="AB114" s="15"/>
      <c r="AC114" s="15"/>
      <c r="AD114" s="11"/>
      <c r="AE114" s="11"/>
      <c r="AF114" s="11"/>
    </row>
    <row r="115" spans="1:32" ht="12.75">
      <c r="A115" s="1" t="s">
        <v>68</v>
      </c>
      <c r="B115" s="11">
        <v>2040.315</v>
      </c>
      <c r="C115" s="11">
        <v>2509.422</v>
      </c>
      <c r="D115" s="11">
        <v>2125.18</v>
      </c>
      <c r="E115" s="20">
        <v>2345.8</v>
      </c>
      <c r="F115" s="11">
        <v>669.2</v>
      </c>
      <c r="G115" s="11">
        <v>929.2</v>
      </c>
      <c r="H115" s="11">
        <v>707.9</v>
      </c>
      <c r="I115" s="20">
        <v>533.9</v>
      </c>
      <c r="J115" s="11">
        <v>0</v>
      </c>
      <c r="K115" s="11">
        <v>0</v>
      </c>
      <c r="L115" s="11">
        <v>0</v>
      </c>
      <c r="M115" s="20">
        <v>0</v>
      </c>
      <c r="N115" s="11">
        <v>1223.1</v>
      </c>
      <c r="O115" s="11">
        <v>1412</v>
      </c>
      <c r="P115" s="11">
        <v>1260.77</v>
      </c>
      <c r="Q115" s="20">
        <v>1624.6</v>
      </c>
      <c r="R115" s="11">
        <v>0</v>
      </c>
      <c r="S115" s="11">
        <v>0</v>
      </c>
      <c r="T115" s="11">
        <v>0</v>
      </c>
      <c r="U115" s="20">
        <v>0</v>
      </c>
      <c r="V115" s="11">
        <v>0</v>
      </c>
      <c r="W115" s="11">
        <v>0</v>
      </c>
      <c r="X115" s="11">
        <v>0</v>
      </c>
      <c r="Y115" s="20">
        <v>0</v>
      </c>
      <c r="Z115" s="15"/>
      <c r="AA115" s="15"/>
      <c r="AB115" s="15"/>
      <c r="AC115" s="15"/>
      <c r="AD115" s="11"/>
      <c r="AE115" s="11"/>
      <c r="AF115" s="11"/>
    </row>
    <row r="116" spans="1:32" ht="12.75">
      <c r="A116" s="1" t="s">
        <v>69</v>
      </c>
      <c r="B116" s="11">
        <v>20960.33</v>
      </c>
      <c r="C116" s="11">
        <v>17923.474</v>
      </c>
      <c r="D116" s="11">
        <v>18958.755</v>
      </c>
      <c r="E116" s="20">
        <v>14932.73</v>
      </c>
      <c r="F116" s="11">
        <v>2952.8</v>
      </c>
      <c r="G116" s="11">
        <v>2828.878</v>
      </c>
      <c r="H116" s="11">
        <v>3494.178</v>
      </c>
      <c r="I116" s="20">
        <v>3241.263</v>
      </c>
      <c r="J116" s="11">
        <v>13.942</v>
      </c>
      <c r="K116" s="11">
        <v>14.381</v>
      </c>
      <c r="L116" s="11">
        <v>16.083</v>
      </c>
      <c r="M116" s="20">
        <v>43.01</v>
      </c>
      <c r="N116" s="11">
        <v>990.727</v>
      </c>
      <c r="O116" s="11">
        <v>900.081</v>
      </c>
      <c r="P116" s="11">
        <v>940.234</v>
      </c>
      <c r="Q116" s="20">
        <v>771.984</v>
      </c>
      <c r="R116" s="11">
        <v>8608.454</v>
      </c>
      <c r="S116" s="11">
        <v>9752.592</v>
      </c>
      <c r="T116" s="11">
        <v>7888.667</v>
      </c>
      <c r="U116" s="20">
        <v>6503.222</v>
      </c>
      <c r="V116" s="11">
        <v>0</v>
      </c>
      <c r="W116" s="11">
        <v>0</v>
      </c>
      <c r="X116" s="11">
        <v>0</v>
      </c>
      <c r="Y116" s="20">
        <v>0</v>
      </c>
      <c r="Z116" s="15"/>
      <c r="AA116" s="15"/>
      <c r="AB116" s="15"/>
      <c r="AC116" s="15"/>
      <c r="AD116" s="11"/>
      <c r="AE116" s="11"/>
      <c r="AF116" s="11"/>
    </row>
    <row r="117" spans="1:32" ht="12.75">
      <c r="A117" s="1" t="s">
        <v>70</v>
      </c>
      <c r="B117" s="11">
        <v>65.732</v>
      </c>
      <c r="C117" s="11">
        <v>70.195</v>
      </c>
      <c r="D117" s="11">
        <v>90.747</v>
      </c>
      <c r="E117" s="20">
        <v>89.85</v>
      </c>
      <c r="F117" s="11">
        <v>0</v>
      </c>
      <c r="G117" s="11">
        <v>0</v>
      </c>
      <c r="H117" s="11">
        <v>0</v>
      </c>
      <c r="I117" s="20">
        <v>17.599</v>
      </c>
      <c r="J117" s="11">
        <v>0</v>
      </c>
      <c r="K117" s="11">
        <v>0</v>
      </c>
      <c r="L117" s="11">
        <v>0</v>
      </c>
      <c r="M117" s="20">
        <v>0</v>
      </c>
      <c r="N117" s="11">
        <v>46.062</v>
      </c>
      <c r="O117" s="11">
        <v>45.716</v>
      </c>
      <c r="P117" s="11">
        <v>67.028</v>
      </c>
      <c r="Q117" s="20">
        <v>66.99</v>
      </c>
      <c r="R117" s="11">
        <v>0</v>
      </c>
      <c r="S117" s="11">
        <v>0</v>
      </c>
      <c r="T117" s="11">
        <v>0</v>
      </c>
      <c r="U117" s="20">
        <v>0</v>
      </c>
      <c r="V117" s="11">
        <v>0</v>
      </c>
      <c r="W117" s="11">
        <v>0</v>
      </c>
      <c r="X117" s="11">
        <v>0</v>
      </c>
      <c r="Y117" s="20">
        <v>0</v>
      </c>
      <c r="Z117" s="15"/>
      <c r="AA117" s="15"/>
      <c r="AB117" s="15"/>
      <c r="AC117" s="15"/>
      <c r="AD117" s="11"/>
      <c r="AE117" s="11"/>
      <c r="AF117" s="11"/>
    </row>
    <row r="118" spans="1:32" ht="12.75">
      <c r="A118" s="1" t="s">
        <v>71</v>
      </c>
      <c r="B118" s="11">
        <v>1435.5</v>
      </c>
      <c r="C118" s="11">
        <v>1412</v>
      </c>
      <c r="D118" s="11">
        <v>2124.5</v>
      </c>
      <c r="E118" s="20">
        <v>1948.7</v>
      </c>
      <c r="F118" s="11">
        <v>989.4</v>
      </c>
      <c r="G118" s="11">
        <v>939.5</v>
      </c>
      <c r="H118" s="11">
        <v>1539.8</v>
      </c>
      <c r="I118" s="20">
        <v>1435</v>
      </c>
      <c r="J118" s="11">
        <v>70.2</v>
      </c>
      <c r="K118" s="11">
        <v>64</v>
      </c>
      <c r="L118" s="11">
        <v>124.2</v>
      </c>
      <c r="M118" s="20">
        <v>75.6</v>
      </c>
      <c r="N118" s="11">
        <v>228.4</v>
      </c>
      <c r="O118" s="11">
        <v>236.7</v>
      </c>
      <c r="P118" s="11">
        <v>248.6</v>
      </c>
      <c r="Q118" s="20">
        <v>232.6</v>
      </c>
      <c r="R118" s="11">
        <v>0</v>
      </c>
      <c r="S118" s="11">
        <v>0</v>
      </c>
      <c r="T118" s="11">
        <v>0</v>
      </c>
      <c r="U118" s="20">
        <v>0</v>
      </c>
      <c r="V118" s="11">
        <v>26.4</v>
      </c>
      <c r="W118" s="11">
        <v>21.4</v>
      </c>
      <c r="X118" s="11">
        <v>48.8</v>
      </c>
      <c r="Y118" s="20">
        <v>36.6</v>
      </c>
      <c r="Z118" s="15"/>
      <c r="AA118" s="15"/>
      <c r="AB118" s="15"/>
      <c r="AC118" s="15"/>
      <c r="AD118" s="11"/>
      <c r="AE118" s="11"/>
      <c r="AF118" s="11"/>
    </row>
    <row r="119" spans="1:32" ht="12.75">
      <c r="A119" s="1" t="s">
        <v>72</v>
      </c>
      <c r="B119" s="11">
        <v>2796.7</v>
      </c>
      <c r="C119" s="11">
        <v>3225.9</v>
      </c>
      <c r="D119" s="11">
        <v>4656.6</v>
      </c>
      <c r="E119" s="20">
        <v>4459.3</v>
      </c>
      <c r="F119" s="11">
        <v>1710.4</v>
      </c>
      <c r="G119" s="11">
        <v>1869.3</v>
      </c>
      <c r="H119" s="11">
        <v>2998.9</v>
      </c>
      <c r="I119" s="20">
        <v>2862.3</v>
      </c>
      <c r="J119" s="11">
        <v>87</v>
      </c>
      <c r="K119" s="11">
        <v>85</v>
      </c>
      <c r="L119" s="11">
        <v>156.6</v>
      </c>
      <c r="M119" s="20">
        <v>95.8</v>
      </c>
      <c r="N119" s="11">
        <v>550</v>
      </c>
      <c r="O119" s="11">
        <v>759.8</v>
      </c>
      <c r="P119" s="11">
        <v>741.9</v>
      </c>
      <c r="Q119" s="20">
        <v>681.8</v>
      </c>
      <c r="R119" s="11">
        <v>47.5</v>
      </c>
      <c r="S119" s="11">
        <v>71.9</v>
      </c>
      <c r="T119" s="11">
        <v>78.8</v>
      </c>
      <c r="U119" s="20">
        <v>120.7</v>
      </c>
      <c r="V119" s="11">
        <v>258.4</v>
      </c>
      <c r="W119" s="11">
        <v>237</v>
      </c>
      <c r="X119" s="11">
        <v>434.8</v>
      </c>
      <c r="Y119" s="20">
        <v>451.1</v>
      </c>
      <c r="Z119" s="15"/>
      <c r="AA119" s="15"/>
      <c r="AB119" s="15"/>
      <c r="AC119" s="15"/>
      <c r="AD119" s="11"/>
      <c r="AE119" s="11"/>
      <c r="AF119" s="11"/>
    </row>
    <row r="120" spans="1:32" ht="12.75">
      <c r="A120" s="1" t="s">
        <v>73</v>
      </c>
      <c r="B120" s="11">
        <v>166.185</v>
      </c>
      <c r="C120" s="11">
        <v>149.59</v>
      </c>
      <c r="D120" s="11">
        <v>153.427</v>
      </c>
      <c r="E120" s="20">
        <v>173.299</v>
      </c>
      <c r="F120" s="11">
        <v>83.474</v>
      </c>
      <c r="G120" s="11">
        <v>76.839</v>
      </c>
      <c r="H120" s="11">
        <v>79.197</v>
      </c>
      <c r="I120" s="20">
        <v>91.056</v>
      </c>
      <c r="J120" s="11">
        <v>5.556</v>
      </c>
      <c r="K120" s="11">
        <v>4.72</v>
      </c>
      <c r="L120" s="11">
        <v>5.65</v>
      </c>
      <c r="M120" s="20">
        <v>5.378</v>
      </c>
      <c r="N120" s="11">
        <v>43.003</v>
      </c>
      <c r="O120" s="11">
        <v>38.452</v>
      </c>
      <c r="P120" s="11">
        <v>37.895</v>
      </c>
      <c r="Q120" s="20">
        <v>42.485</v>
      </c>
      <c r="R120" s="11">
        <v>3.116</v>
      </c>
      <c r="S120" s="11">
        <v>2.334</v>
      </c>
      <c r="T120" s="11">
        <v>1.618</v>
      </c>
      <c r="U120" s="20">
        <v>2.173</v>
      </c>
      <c r="V120" s="11">
        <v>25.523</v>
      </c>
      <c r="W120" s="11">
        <v>22.298</v>
      </c>
      <c r="X120" s="11">
        <v>23.422</v>
      </c>
      <c r="Y120" s="20">
        <v>25.746</v>
      </c>
      <c r="Z120" s="15"/>
      <c r="AA120" s="15"/>
      <c r="AB120" s="15"/>
      <c r="AC120" s="15"/>
      <c r="AD120" s="11"/>
      <c r="AE120" s="11"/>
      <c r="AF120" s="11"/>
    </row>
    <row r="121" spans="1:32" ht="12.75">
      <c r="A121" s="1" t="s">
        <v>74</v>
      </c>
      <c r="B121" s="11">
        <v>12261.996</v>
      </c>
      <c r="C121" s="11">
        <v>13678.212</v>
      </c>
      <c r="D121" s="11">
        <v>10372.736</v>
      </c>
      <c r="E121" s="20">
        <v>13621.086</v>
      </c>
      <c r="F121" s="11">
        <v>3701.028</v>
      </c>
      <c r="G121" s="11">
        <v>4056.731</v>
      </c>
      <c r="H121" s="11">
        <v>3965.358</v>
      </c>
      <c r="I121" s="20">
        <v>5031.574</v>
      </c>
      <c r="J121" s="11">
        <v>78.229</v>
      </c>
      <c r="K121" s="11">
        <v>75.61</v>
      </c>
      <c r="L121" s="11">
        <v>78.839</v>
      </c>
      <c r="M121" s="20">
        <v>106.142</v>
      </c>
      <c r="N121" s="11">
        <v>943.817</v>
      </c>
      <c r="O121" s="11">
        <v>987.644</v>
      </c>
      <c r="P121" s="11">
        <v>996.114</v>
      </c>
      <c r="Q121" s="20">
        <v>1071.114</v>
      </c>
      <c r="R121" s="11">
        <v>6984.872</v>
      </c>
      <c r="S121" s="11">
        <v>7992.443</v>
      </c>
      <c r="T121" s="11">
        <v>4762.707</v>
      </c>
      <c r="U121" s="20">
        <v>6724.778</v>
      </c>
      <c r="V121" s="11">
        <v>366.823</v>
      </c>
      <c r="W121" s="11">
        <v>345.731</v>
      </c>
      <c r="X121" s="11">
        <v>345.092</v>
      </c>
      <c r="Y121" s="20">
        <v>458.53</v>
      </c>
      <c r="Z121" s="15"/>
      <c r="AA121" s="15"/>
      <c r="AB121" s="15"/>
      <c r="AC121" s="15"/>
      <c r="AD121" s="11"/>
      <c r="AE121" s="11"/>
      <c r="AF121" s="11"/>
    </row>
    <row r="122" spans="1:32" ht="12.75">
      <c r="A122" s="1" t="s">
        <v>75</v>
      </c>
      <c r="B122" s="11">
        <v>0</v>
      </c>
      <c r="C122" s="11">
        <v>0</v>
      </c>
      <c r="D122" s="11">
        <v>0</v>
      </c>
      <c r="E122" s="20">
        <v>0</v>
      </c>
      <c r="F122" s="11">
        <v>0</v>
      </c>
      <c r="G122" s="11">
        <v>0</v>
      </c>
      <c r="H122" s="11">
        <v>0</v>
      </c>
      <c r="I122" s="20">
        <v>0</v>
      </c>
      <c r="J122" s="11">
        <v>0</v>
      </c>
      <c r="K122" s="11">
        <v>0</v>
      </c>
      <c r="L122" s="11">
        <v>0</v>
      </c>
      <c r="M122" s="20">
        <v>0</v>
      </c>
      <c r="N122" s="11">
        <v>0</v>
      </c>
      <c r="O122" s="11">
        <v>0</v>
      </c>
      <c r="P122" s="11">
        <v>0</v>
      </c>
      <c r="Q122" s="20">
        <v>0</v>
      </c>
      <c r="R122" s="11">
        <v>0</v>
      </c>
      <c r="S122" s="11">
        <v>0</v>
      </c>
      <c r="T122" s="11">
        <v>0</v>
      </c>
      <c r="U122" s="20">
        <v>0</v>
      </c>
      <c r="V122" s="11">
        <v>0</v>
      </c>
      <c r="W122" s="11">
        <v>0</v>
      </c>
      <c r="X122" s="11">
        <v>0</v>
      </c>
      <c r="Y122" s="20">
        <v>0</v>
      </c>
      <c r="Z122" s="15"/>
      <c r="AA122" s="15"/>
      <c r="AB122" s="15"/>
      <c r="AC122" s="15"/>
      <c r="AD122" s="11"/>
      <c r="AE122" s="11"/>
      <c r="AF122" s="11"/>
    </row>
    <row r="123" spans="1:32" ht="12.75">
      <c r="A123" s="1" t="s">
        <v>76</v>
      </c>
      <c r="B123" s="11">
        <v>1887.953</v>
      </c>
      <c r="C123" s="11">
        <v>1685</v>
      </c>
      <c r="D123" s="11">
        <v>1826</v>
      </c>
      <c r="E123" s="20">
        <v>1823</v>
      </c>
      <c r="F123" s="11">
        <v>1369.553</v>
      </c>
      <c r="G123" s="11">
        <v>1175</v>
      </c>
      <c r="H123" s="11">
        <v>1302</v>
      </c>
      <c r="I123" s="20">
        <v>1335</v>
      </c>
      <c r="J123" s="11">
        <v>10.242</v>
      </c>
      <c r="K123" s="11">
        <v>6</v>
      </c>
      <c r="L123" s="11">
        <v>9</v>
      </c>
      <c r="M123" s="20">
        <v>7</v>
      </c>
      <c r="N123" s="11">
        <v>204.444</v>
      </c>
      <c r="O123" s="11">
        <v>205</v>
      </c>
      <c r="P123" s="11">
        <v>206</v>
      </c>
      <c r="Q123" s="20">
        <v>208</v>
      </c>
      <c r="R123" s="11">
        <v>281.703</v>
      </c>
      <c r="S123" s="11">
        <v>279</v>
      </c>
      <c r="T123" s="11">
        <v>254</v>
      </c>
      <c r="U123" s="20">
        <v>253</v>
      </c>
      <c r="V123" s="11">
        <v>14.164</v>
      </c>
      <c r="W123" s="11">
        <v>10</v>
      </c>
      <c r="X123" s="11">
        <v>12</v>
      </c>
      <c r="Y123" s="20">
        <v>10</v>
      </c>
      <c r="Z123" s="15"/>
      <c r="AA123" s="15"/>
      <c r="AB123" s="15"/>
      <c r="AC123" s="15"/>
      <c r="AD123" s="11"/>
      <c r="AE123" s="11"/>
      <c r="AF123" s="11"/>
    </row>
    <row r="124" spans="1:32" ht="12.75">
      <c r="A124" s="1" t="s">
        <v>77</v>
      </c>
      <c r="B124" s="11">
        <v>4817.872</v>
      </c>
      <c r="C124" s="11">
        <v>5704.266</v>
      </c>
      <c r="D124" s="11">
        <v>4875.879</v>
      </c>
      <c r="E124" s="20">
        <v>4590.148</v>
      </c>
      <c r="F124" s="11">
        <v>1439.071</v>
      </c>
      <c r="G124" s="11">
        <v>1703.838</v>
      </c>
      <c r="H124" s="11">
        <v>1231.816</v>
      </c>
      <c r="I124" s="20">
        <v>1534.57</v>
      </c>
      <c r="J124" s="11">
        <v>173.618</v>
      </c>
      <c r="K124" s="11">
        <v>217.113</v>
      </c>
      <c r="L124" s="11">
        <v>218.849</v>
      </c>
      <c r="M124" s="20">
        <v>248.924</v>
      </c>
      <c r="N124" s="11">
        <v>777.961</v>
      </c>
      <c r="O124" s="11">
        <v>859.375</v>
      </c>
      <c r="P124" s="11">
        <v>662.466</v>
      </c>
      <c r="Q124" s="20">
        <v>734.051</v>
      </c>
      <c r="R124" s="11">
        <v>1955.989</v>
      </c>
      <c r="S124" s="11">
        <v>2453.133</v>
      </c>
      <c r="T124" s="11">
        <v>2351.37</v>
      </c>
      <c r="U124" s="20">
        <v>1639.019</v>
      </c>
      <c r="V124" s="11">
        <v>230.519</v>
      </c>
      <c r="W124" s="11">
        <v>228.073</v>
      </c>
      <c r="X124" s="11">
        <v>220.103</v>
      </c>
      <c r="Y124" s="20">
        <v>224.141</v>
      </c>
      <c r="Z124" s="15"/>
      <c r="AA124" s="15"/>
      <c r="AB124" s="15"/>
      <c r="AC124" s="15"/>
      <c r="AD124" s="11"/>
      <c r="AE124" s="11"/>
      <c r="AF124" s="11"/>
    </row>
    <row r="125" spans="1:32" ht="12.75">
      <c r="A125" s="1" t="s">
        <v>78</v>
      </c>
      <c r="B125" s="11">
        <v>27228.1</v>
      </c>
      <c r="C125" s="11">
        <v>26767.4</v>
      </c>
      <c r="D125" s="11">
        <v>28543.8</v>
      </c>
      <c r="E125" s="20">
        <v>28376.8</v>
      </c>
      <c r="F125" s="11">
        <v>9408.1</v>
      </c>
      <c r="G125" s="11">
        <v>9339.2</v>
      </c>
      <c r="H125" s="11">
        <v>8607.6</v>
      </c>
      <c r="I125" s="20">
        <v>9469.5</v>
      </c>
      <c r="J125" s="11">
        <v>3182.4</v>
      </c>
      <c r="K125" s="11">
        <v>2860.4</v>
      </c>
      <c r="L125" s="11">
        <v>3162.6</v>
      </c>
      <c r="M125" s="20">
        <v>3790.3</v>
      </c>
      <c r="N125" s="11">
        <v>3397.2</v>
      </c>
      <c r="O125" s="11">
        <v>3325.9</v>
      </c>
      <c r="P125" s="11">
        <v>4180.2</v>
      </c>
      <c r="Q125" s="20">
        <v>2920.4</v>
      </c>
      <c r="R125" s="11">
        <v>1994.4</v>
      </c>
      <c r="S125" s="11">
        <v>2392.1</v>
      </c>
      <c r="T125" s="11">
        <v>3995.9</v>
      </c>
      <c r="U125" s="20">
        <v>4041.9</v>
      </c>
      <c r="V125" s="11">
        <v>4575.8</v>
      </c>
      <c r="W125" s="11">
        <v>4235.3</v>
      </c>
      <c r="X125" s="11">
        <v>3349.2</v>
      </c>
      <c r="Y125" s="20">
        <v>4284.2</v>
      </c>
      <c r="Z125" s="15"/>
      <c r="AA125" s="15"/>
      <c r="AB125" s="15"/>
      <c r="AC125" s="15"/>
      <c r="AD125" s="11"/>
      <c r="AE125" s="11"/>
      <c r="AF125" s="11"/>
    </row>
    <row r="126" spans="1:32" ht="12.75">
      <c r="A126" s="1" t="s">
        <v>79</v>
      </c>
      <c r="B126" s="11">
        <v>1019.204</v>
      </c>
      <c r="C126" s="11">
        <v>1156.49</v>
      </c>
      <c r="D126" s="11">
        <v>1178.143</v>
      </c>
      <c r="E126" s="20">
        <v>1221.047</v>
      </c>
      <c r="F126" s="11">
        <v>66.962</v>
      </c>
      <c r="G126" s="11">
        <v>47.096</v>
      </c>
      <c r="H126" s="11">
        <v>54.722</v>
      </c>
      <c r="I126" s="20">
        <v>85.015</v>
      </c>
      <c r="J126" s="11">
        <v>17.553</v>
      </c>
      <c r="K126" s="11">
        <v>18.388</v>
      </c>
      <c r="L126" s="11">
        <v>14.784</v>
      </c>
      <c r="M126" s="20">
        <v>19.958</v>
      </c>
      <c r="N126" s="11">
        <v>30.62</v>
      </c>
      <c r="O126" s="11">
        <v>21</v>
      </c>
      <c r="P126" s="11">
        <v>21</v>
      </c>
      <c r="Q126" s="20">
        <v>29.61</v>
      </c>
      <c r="R126" s="11">
        <v>626.222</v>
      </c>
      <c r="S126" s="11">
        <v>810.267</v>
      </c>
      <c r="T126" s="11">
        <v>848.665</v>
      </c>
      <c r="U126" s="20">
        <v>848.889</v>
      </c>
      <c r="V126" s="11">
        <v>25.871</v>
      </c>
      <c r="W126" s="11">
        <v>23.492</v>
      </c>
      <c r="X126" s="11">
        <v>17.019</v>
      </c>
      <c r="Y126" s="20">
        <v>32.336</v>
      </c>
      <c r="Z126" s="15"/>
      <c r="AA126" s="15"/>
      <c r="AB126" s="15"/>
      <c r="AC126" s="15"/>
      <c r="AD126" s="11"/>
      <c r="AE126" s="11"/>
      <c r="AF126" s="11"/>
    </row>
    <row r="127" spans="1:32" ht="12.75">
      <c r="A127" s="1" t="s">
        <v>80</v>
      </c>
      <c r="B127" s="11">
        <v>568.85</v>
      </c>
      <c r="C127" s="11">
        <v>607.8</v>
      </c>
      <c r="D127" s="11">
        <v>576.41</v>
      </c>
      <c r="E127" s="20">
        <v>467.677</v>
      </c>
      <c r="F127" s="11">
        <v>153.48</v>
      </c>
      <c r="G127" s="11">
        <v>153.58</v>
      </c>
      <c r="H127" s="11">
        <v>188.07</v>
      </c>
      <c r="I127" s="20">
        <v>138.892</v>
      </c>
      <c r="J127" s="11">
        <v>2.68</v>
      </c>
      <c r="K127" s="11">
        <v>2.84</v>
      </c>
      <c r="L127" s="11">
        <v>3.42</v>
      </c>
      <c r="M127" s="20">
        <v>4.857</v>
      </c>
      <c r="N127" s="11">
        <v>80.12</v>
      </c>
      <c r="O127" s="11">
        <v>79.39</v>
      </c>
      <c r="P127" s="11">
        <v>84.73</v>
      </c>
      <c r="Q127" s="20">
        <v>68.775</v>
      </c>
      <c r="R127" s="11">
        <v>311.12</v>
      </c>
      <c r="S127" s="11">
        <v>349.03</v>
      </c>
      <c r="T127" s="11">
        <v>277.36</v>
      </c>
      <c r="U127" s="20">
        <v>237.174</v>
      </c>
      <c r="V127" s="11">
        <v>14.07</v>
      </c>
      <c r="W127" s="11">
        <v>14.77</v>
      </c>
      <c r="X127" s="11">
        <v>15.92</v>
      </c>
      <c r="Y127" s="20">
        <v>12.435</v>
      </c>
      <c r="Z127" s="15"/>
      <c r="AA127" s="15"/>
      <c r="AB127" s="15"/>
      <c r="AC127" s="15"/>
      <c r="AD127" s="11"/>
      <c r="AE127" s="11"/>
      <c r="AF127" s="11"/>
    </row>
    <row r="128" spans="1:32" ht="12.75">
      <c r="A128" s="1" t="s">
        <v>81</v>
      </c>
      <c r="B128" s="11">
        <v>2571.24</v>
      </c>
      <c r="C128" s="11">
        <v>3714.1</v>
      </c>
      <c r="D128" s="11">
        <v>3035.81</v>
      </c>
      <c r="E128" s="20">
        <v>3358.7</v>
      </c>
      <c r="F128" s="11">
        <v>1111.88</v>
      </c>
      <c r="G128" s="11">
        <v>1578.7</v>
      </c>
      <c r="H128" s="11">
        <v>1246.69</v>
      </c>
      <c r="I128" s="20">
        <v>1574.3</v>
      </c>
      <c r="J128" s="11">
        <v>35.47</v>
      </c>
      <c r="K128" s="11">
        <v>41.2</v>
      </c>
      <c r="L128" s="11">
        <v>49.4</v>
      </c>
      <c r="M128" s="20">
        <v>82.7</v>
      </c>
      <c r="N128" s="11">
        <v>361.39</v>
      </c>
      <c r="O128" s="11">
        <v>525</v>
      </c>
      <c r="P128" s="11">
        <v>470.48</v>
      </c>
      <c r="Q128" s="20">
        <v>445.5</v>
      </c>
      <c r="R128" s="11">
        <v>921.31</v>
      </c>
      <c r="S128" s="11">
        <v>1444.4</v>
      </c>
      <c r="T128" s="11">
        <v>1170.35</v>
      </c>
      <c r="U128" s="20">
        <v>1133.6</v>
      </c>
      <c r="V128" s="11">
        <v>24.75</v>
      </c>
      <c r="W128" s="11">
        <v>33.4</v>
      </c>
      <c r="X128" s="11">
        <v>33.64</v>
      </c>
      <c r="Y128" s="20">
        <v>37.7</v>
      </c>
      <c r="Z128" s="15"/>
      <c r="AA128" s="15"/>
      <c r="AB128" s="15"/>
      <c r="AC128" s="15"/>
      <c r="AD128" s="11"/>
      <c r="AE128" s="11"/>
      <c r="AF128" s="11"/>
    </row>
    <row r="129" spans="1:32" ht="12.75">
      <c r="A129" s="1" t="s">
        <v>82</v>
      </c>
      <c r="B129" s="11">
        <v>2989.3</v>
      </c>
      <c r="C129" s="11">
        <v>3667.8</v>
      </c>
      <c r="D129" s="11">
        <v>3686.5</v>
      </c>
      <c r="E129" s="20">
        <v>4148.2</v>
      </c>
      <c r="F129" s="11">
        <v>724.4</v>
      </c>
      <c r="G129" s="11">
        <v>974.8</v>
      </c>
      <c r="H129" s="11">
        <v>908.5</v>
      </c>
      <c r="I129" s="20">
        <v>887.8</v>
      </c>
      <c r="J129" s="11">
        <v>68.5</v>
      </c>
      <c r="K129" s="11">
        <v>78.4</v>
      </c>
      <c r="L129" s="11">
        <v>65.8</v>
      </c>
      <c r="M129" s="20">
        <v>27</v>
      </c>
      <c r="N129" s="11">
        <v>1340.2</v>
      </c>
      <c r="O129" s="11">
        <v>1514.3</v>
      </c>
      <c r="P129" s="11">
        <v>1577.5</v>
      </c>
      <c r="Q129" s="20">
        <v>1941.3</v>
      </c>
      <c r="R129" s="11">
        <v>0</v>
      </c>
      <c r="S129" s="11">
        <v>0</v>
      </c>
      <c r="T129" s="11">
        <v>0</v>
      </c>
      <c r="U129" s="20">
        <v>0</v>
      </c>
      <c r="V129" s="11">
        <v>0</v>
      </c>
      <c r="W129" s="11">
        <v>0</v>
      </c>
      <c r="X129" s="11">
        <v>0</v>
      </c>
      <c r="Y129" s="20">
        <v>0</v>
      </c>
      <c r="Z129" s="15"/>
      <c r="AA129" s="15"/>
      <c r="AB129" s="15"/>
      <c r="AC129" s="15"/>
      <c r="AD129" s="11"/>
      <c r="AE129" s="11"/>
      <c r="AF129" s="11"/>
    </row>
    <row r="130" spans="1:32" ht="12.75">
      <c r="A130" s="1" t="s">
        <v>83</v>
      </c>
      <c r="B130" s="11">
        <v>4287</v>
      </c>
      <c r="C130" s="11">
        <v>4646.4</v>
      </c>
      <c r="D130" s="11">
        <v>5070.6</v>
      </c>
      <c r="E130" s="20">
        <v>4994.2</v>
      </c>
      <c r="F130" s="11">
        <v>2143</v>
      </c>
      <c r="G130" s="11">
        <v>2226.7</v>
      </c>
      <c r="H130" s="11">
        <v>2289.3</v>
      </c>
      <c r="I130" s="20">
        <v>1867.3</v>
      </c>
      <c r="J130" s="11">
        <v>117.6</v>
      </c>
      <c r="K130" s="11">
        <v>126.5</v>
      </c>
      <c r="L130" s="11">
        <v>139.9</v>
      </c>
      <c r="M130" s="20">
        <v>141.7</v>
      </c>
      <c r="N130" s="11">
        <v>1232.3</v>
      </c>
      <c r="O130" s="11">
        <v>1409.1</v>
      </c>
      <c r="P130" s="11">
        <v>1701.7</v>
      </c>
      <c r="Q130" s="20">
        <v>1936.9</v>
      </c>
      <c r="R130" s="11">
        <v>7.5</v>
      </c>
      <c r="S130" s="11">
        <v>16</v>
      </c>
      <c r="T130" s="11">
        <v>14.6</v>
      </c>
      <c r="U130" s="20">
        <v>10.6</v>
      </c>
      <c r="V130" s="11">
        <v>158.7</v>
      </c>
      <c r="W130" s="11">
        <v>107.2</v>
      </c>
      <c r="X130" s="11">
        <v>140.4</v>
      </c>
      <c r="Y130" s="20">
        <v>112.3</v>
      </c>
      <c r="Z130" s="15"/>
      <c r="AA130" s="15"/>
      <c r="AB130" s="15"/>
      <c r="AC130" s="15"/>
      <c r="AD130" s="11"/>
      <c r="AE130" s="11"/>
      <c r="AF130" s="11"/>
    </row>
    <row r="131" spans="1:32" ht="12.75">
      <c r="A131" s="1" t="s">
        <v>84</v>
      </c>
      <c r="B131" s="11">
        <v>20946</v>
      </c>
      <c r="C131" s="11">
        <v>21485</v>
      </c>
      <c r="D131" s="11">
        <v>19515</v>
      </c>
      <c r="E131" s="20">
        <v>20057</v>
      </c>
      <c r="F131" s="11">
        <v>14878</v>
      </c>
      <c r="G131" s="11">
        <v>15257</v>
      </c>
      <c r="H131" s="11">
        <v>13261</v>
      </c>
      <c r="I131" s="20">
        <v>11921</v>
      </c>
      <c r="J131" s="11">
        <v>38</v>
      </c>
      <c r="K131" s="11">
        <v>37</v>
      </c>
      <c r="L131" s="11">
        <v>33</v>
      </c>
      <c r="M131" s="20">
        <v>35</v>
      </c>
      <c r="N131" s="11">
        <v>5252</v>
      </c>
      <c r="O131" s="11">
        <v>5494</v>
      </c>
      <c r="P131" s="11">
        <v>5522</v>
      </c>
      <c r="Q131" s="20">
        <v>7092</v>
      </c>
      <c r="R131" s="11">
        <v>0</v>
      </c>
      <c r="S131" s="11">
        <v>0</v>
      </c>
      <c r="T131" s="11">
        <v>0</v>
      </c>
      <c r="U131" s="20">
        <v>0</v>
      </c>
      <c r="V131" s="11">
        <v>70</v>
      </c>
      <c r="W131" s="11">
        <v>60</v>
      </c>
      <c r="X131" s="11">
        <v>49</v>
      </c>
      <c r="Y131" s="20">
        <v>45</v>
      </c>
      <c r="Z131" s="15"/>
      <c r="AA131" s="15"/>
      <c r="AC131" s="15"/>
      <c r="AD131" s="11"/>
      <c r="AE131" s="11"/>
      <c r="AF131" s="11"/>
    </row>
    <row r="132" spans="1:32" ht="12.75">
      <c r="A132" s="1" t="s">
        <v>85</v>
      </c>
      <c r="B132" s="11">
        <v>7136.41</v>
      </c>
      <c r="C132" s="11">
        <v>7520.4</v>
      </c>
      <c r="D132" s="11">
        <v>6988</v>
      </c>
      <c r="E132" s="20">
        <v>9006.1</v>
      </c>
      <c r="F132" s="11">
        <v>3999.29</v>
      </c>
      <c r="G132" s="11">
        <v>4305.178</v>
      </c>
      <c r="H132" s="11">
        <v>4404.9</v>
      </c>
      <c r="I132" s="20">
        <v>5379</v>
      </c>
      <c r="J132" s="11">
        <v>17.51</v>
      </c>
      <c r="K132" s="11">
        <v>19.84</v>
      </c>
      <c r="L132" s="11">
        <v>22</v>
      </c>
      <c r="M132" s="20">
        <v>28.2</v>
      </c>
      <c r="N132" s="11">
        <v>833.27</v>
      </c>
      <c r="O132" s="11">
        <v>707.022</v>
      </c>
      <c r="P132" s="11">
        <v>661.9</v>
      </c>
      <c r="Q132" s="20">
        <v>717.9</v>
      </c>
      <c r="R132" s="11">
        <v>2047.41</v>
      </c>
      <c r="S132" s="11">
        <v>2209.204</v>
      </c>
      <c r="T132" s="11">
        <v>1717.8</v>
      </c>
      <c r="U132" s="20">
        <v>2699.6</v>
      </c>
      <c r="V132" s="11">
        <v>29.44</v>
      </c>
      <c r="W132" s="11">
        <v>26.522</v>
      </c>
      <c r="X132" s="11">
        <v>26.5</v>
      </c>
      <c r="Y132" s="20">
        <v>38.7</v>
      </c>
      <c r="Z132" s="15"/>
      <c r="AA132" s="15"/>
      <c r="AC132" s="15"/>
      <c r="AD132" s="11"/>
      <c r="AE132" s="11"/>
      <c r="AF132" s="11"/>
    </row>
    <row r="133" spans="1:32" ht="12.75" customHeight="1">
      <c r="A133" s="1" t="s">
        <v>86</v>
      </c>
      <c r="B133" s="11">
        <v>16751.704</v>
      </c>
      <c r="C133" s="11">
        <v>20991.054</v>
      </c>
      <c r="D133" s="11">
        <v>12621.302</v>
      </c>
      <c r="E133" s="20">
        <v>21357.815</v>
      </c>
      <c r="F133" s="11">
        <v>5706.352</v>
      </c>
      <c r="G133" s="11">
        <v>7182.244</v>
      </c>
      <c r="H133" s="11">
        <v>5095.642</v>
      </c>
      <c r="I133" s="20">
        <v>7451.458</v>
      </c>
      <c r="J133" s="11">
        <v>35.338</v>
      </c>
      <c r="K133" s="11">
        <v>28.818</v>
      </c>
      <c r="L133" s="11">
        <v>18.573</v>
      </c>
      <c r="M133" s="20">
        <v>25.836</v>
      </c>
      <c r="N133" s="11">
        <v>1294.474</v>
      </c>
      <c r="O133" s="11">
        <v>1453.701</v>
      </c>
      <c r="P133" s="11">
        <v>971.278</v>
      </c>
      <c r="Q133" s="20">
        <v>1651.619</v>
      </c>
      <c r="R133" s="11">
        <v>9156.222</v>
      </c>
      <c r="S133" s="11">
        <v>11671.85</v>
      </c>
      <c r="T133" s="11">
        <v>5949.347</v>
      </c>
      <c r="U133" s="20">
        <v>11434.946</v>
      </c>
      <c r="V133" s="11">
        <v>128.625</v>
      </c>
      <c r="W133" s="11">
        <v>154.919</v>
      </c>
      <c r="X133" s="11">
        <v>137.894</v>
      </c>
      <c r="Y133" s="20">
        <v>266.034</v>
      </c>
      <c r="Z133" s="15"/>
      <c r="AA133" s="15"/>
      <c r="AC133" s="15"/>
      <c r="AD133" s="11"/>
      <c r="AE133" s="11"/>
      <c r="AF133" s="11"/>
    </row>
    <row r="134" spans="1:32" ht="12.75" customHeight="1">
      <c r="A134" s="1" t="s">
        <v>87</v>
      </c>
      <c r="B134" s="11">
        <v>3007.18</v>
      </c>
      <c r="C134" s="11">
        <v>2827.497</v>
      </c>
      <c r="D134" s="11">
        <v>2686.545</v>
      </c>
      <c r="E134" s="27">
        <v>3120.777</v>
      </c>
      <c r="F134" s="11">
        <v>674.693</v>
      </c>
      <c r="G134" s="11">
        <v>770.224</v>
      </c>
      <c r="H134" s="11">
        <v>993.636</v>
      </c>
      <c r="I134" s="27">
        <v>927.698</v>
      </c>
      <c r="J134" s="11">
        <v>2.507</v>
      </c>
      <c r="K134" s="11">
        <v>2.949</v>
      </c>
      <c r="L134" s="11">
        <v>2.426</v>
      </c>
      <c r="M134" s="27">
        <v>2.874</v>
      </c>
      <c r="N134" s="11">
        <v>172.359</v>
      </c>
      <c r="O134" s="11">
        <v>193.961</v>
      </c>
      <c r="P134" s="11">
        <v>235.778</v>
      </c>
      <c r="Q134" s="27">
        <v>178.422</v>
      </c>
      <c r="R134" s="11">
        <v>2067.815</v>
      </c>
      <c r="S134" s="11">
        <v>1733.664</v>
      </c>
      <c r="T134" s="11">
        <v>1297.59</v>
      </c>
      <c r="U134" s="27">
        <v>1914</v>
      </c>
      <c r="V134" s="11">
        <v>33.563</v>
      </c>
      <c r="W134" s="11">
        <v>35.149</v>
      </c>
      <c r="X134" s="11">
        <v>54.356</v>
      </c>
      <c r="Y134" s="27">
        <v>40.572</v>
      </c>
      <c r="Z134" s="15"/>
      <c r="AA134" s="15"/>
      <c r="AB134" s="15"/>
      <c r="AC134" s="15"/>
      <c r="AD134" s="11"/>
      <c r="AE134" s="11"/>
      <c r="AF134" s="11"/>
    </row>
    <row r="135" spans="2:32" ht="12.75" customHeight="1"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D135" s="11"/>
      <c r="AE135" s="11"/>
      <c r="AF135" s="11"/>
    </row>
    <row r="136" spans="2:32" ht="12.75"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D136" s="11"/>
      <c r="AE136" s="11"/>
      <c r="AF136" s="11"/>
    </row>
    <row r="137" spans="1:32" ht="12.75">
      <c r="A137" s="1" t="s">
        <v>46</v>
      </c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D137" s="11"/>
      <c r="AE137" s="11"/>
      <c r="AF137" s="11"/>
    </row>
    <row r="138" spans="1:32" ht="12.75">
      <c r="A138" s="1" t="s">
        <v>88</v>
      </c>
      <c r="B138" s="11"/>
      <c r="C138" s="11">
        <v>9.6</v>
      </c>
      <c r="D138" s="11">
        <v>16.2</v>
      </c>
      <c r="E138" s="11"/>
      <c r="F138" s="11"/>
      <c r="G138" s="11">
        <v>0.1</v>
      </c>
      <c r="H138" s="11">
        <v>0</v>
      </c>
      <c r="I138" s="11"/>
      <c r="J138" s="11">
        <v>0</v>
      </c>
      <c r="K138" s="11">
        <v>0</v>
      </c>
      <c r="L138" s="11">
        <v>0</v>
      </c>
      <c r="M138" s="11">
        <v>0</v>
      </c>
      <c r="N138" s="11"/>
      <c r="O138" s="11">
        <v>9.1</v>
      </c>
      <c r="P138" s="11">
        <v>16.2</v>
      </c>
      <c r="Q138" s="11"/>
      <c r="R138" s="11">
        <v>0</v>
      </c>
      <c r="S138" s="11">
        <v>0</v>
      </c>
      <c r="T138" s="11">
        <v>0</v>
      </c>
      <c r="U138" s="11">
        <v>0</v>
      </c>
      <c r="V138" s="11">
        <v>0</v>
      </c>
      <c r="W138" s="11">
        <v>0</v>
      </c>
      <c r="X138" s="11">
        <v>0</v>
      </c>
      <c r="Y138" s="11">
        <v>0</v>
      </c>
      <c r="Z138" s="11"/>
      <c r="AA138" s="11"/>
      <c r="AB138" s="11"/>
      <c r="AD138" s="11"/>
      <c r="AE138" s="11"/>
      <c r="AF138" s="11"/>
    </row>
    <row r="139" spans="1:32" ht="12.75">
      <c r="A139" s="1" t="s">
        <v>89</v>
      </c>
      <c r="B139" s="11">
        <v>923.585</v>
      </c>
      <c r="C139" s="11">
        <v>972.376</v>
      </c>
      <c r="D139" s="11">
        <v>921.692</v>
      </c>
      <c r="E139" s="11"/>
      <c r="F139" s="11">
        <v>523.882</v>
      </c>
      <c r="G139" s="11">
        <v>552.965</v>
      </c>
      <c r="H139" s="11">
        <v>512.16</v>
      </c>
      <c r="I139" s="11">
        <v>481.643</v>
      </c>
      <c r="J139" s="11">
        <v>13.843</v>
      </c>
      <c r="K139" s="11">
        <v>12.919</v>
      </c>
      <c r="L139" s="11">
        <v>10.662</v>
      </c>
      <c r="M139" s="11">
        <v>11.148</v>
      </c>
      <c r="N139" s="11">
        <v>174.113</v>
      </c>
      <c r="O139" s="11">
        <v>183.363</v>
      </c>
      <c r="P139" s="11">
        <v>185.131</v>
      </c>
      <c r="Q139" s="11">
        <v>170.535</v>
      </c>
      <c r="R139" s="11">
        <v>143.502</v>
      </c>
      <c r="S139" s="11">
        <v>151.29</v>
      </c>
      <c r="T139" s="11">
        <v>148.96</v>
      </c>
      <c r="U139" s="11">
        <v>146.087</v>
      </c>
      <c r="V139" s="11">
        <v>58.332</v>
      </c>
      <c r="W139" s="11">
        <v>62.044</v>
      </c>
      <c r="X139" s="11">
        <v>55.296</v>
      </c>
      <c r="Y139" s="11">
        <v>53.757</v>
      </c>
      <c r="Z139" s="11"/>
      <c r="AA139" s="11"/>
      <c r="AB139" s="11"/>
      <c r="AC139" s="11"/>
      <c r="AD139" s="11"/>
      <c r="AE139" s="11"/>
      <c r="AF139" s="11"/>
    </row>
    <row r="140" spans="1:29" ht="12.75">
      <c r="A140" s="1" t="s">
        <v>90</v>
      </c>
      <c r="B140" s="11">
        <v>1206</v>
      </c>
      <c r="C140" s="11">
        <v>1027</v>
      </c>
      <c r="D140" s="11">
        <v>1070</v>
      </c>
      <c r="E140" s="11"/>
      <c r="F140" s="11">
        <v>331</v>
      </c>
      <c r="G140" s="11">
        <v>285</v>
      </c>
      <c r="H140" s="11">
        <v>235</v>
      </c>
      <c r="I140" s="11"/>
      <c r="J140" s="11">
        <v>34</v>
      </c>
      <c r="K140" s="11">
        <v>16</v>
      </c>
      <c r="L140" s="11">
        <v>5</v>
      </c>
      <c r="M140" s="11"/>
      <c r="N140" s="11">
        <v>541</v>
      </c>
      <c r="O140" s="11">
        <v>495</v>
      </c>
      <c r="P140" s="11">
        <v>550</v>
      </c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</row>
    <row r="141" spans="1:29" ht="12.75">
      <c r="A141" s="1" t="s">
        <v>91</v>
      </c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</row>
    <row r="142" spans="1:29" ht="12.75">
      <c r="A142" s="1" t="s">
        <v>92</v>
      </c>
      <c r="B142" s="11"/>
      <c r="C142" s="11">
        <v>701.2</v>
      </c>
      <c r="D142" s="11">
        <v>697.4</v>
      </c>
      <c r="E142" s="11"/>
      <c r="F142" s="11">
        <v>294.9</v>
      </c>
      <c r="G142" s="11">
        <v>292.8</v>
      </c>
      <c r="H142" s="11">
        <v>300</v>
      </c>
      <c r="I142" s="11"/>
      <c r="J142" s="11">
        <v>2.3</v>
      </c>
      <c r="K142" s="11">
        <v>3.4</v>
      </c>
      <c r="L142" s="11">
        <v>3.4</v>
      </c>
      <c r="M142" s="11"/>
      <c r="N142" s="11">
        <v>7.3</v>
      </c>
      <c r="O142" s="11">
        <v>8.7</v>
      </c>
      <c r="P142" s="11">
        <v>7</v>
      </c>
      <c r="Q142" s="11"/>
      <c r="R142" s="11">
        <v>362</v>
      </c>
      <c r="S142" s="11">
        <v>366.4</v>
      </c>
      <c r="T142" s="11">
        <v>360</v>
      </c>
      <c r="U142" s="11"/>
      <c r="V142" s="11"/>
      <c r="W142" s="11"/>
      <c r="X142" s="11"/>
      <c r="Y142" s="11"/>
      <c r="Z142" s="11"/>
      <c r="AA142" s="11"/>
      <c r="AB142" s="11"/>
      <c r="AC142" s="11"/>
    </row>
    <row r="143" spans="1:40" ht="12.75">
      <c r="A143" s="1" t="s">
        <v>93</v>
      </c>
      <c r="B143" s="11">
        <v>1104</v>
      </c>
      <c r="C143" s="11">
        <v>1118.67</v>
      </c>
      <c r="D143" s="11">
        <v>906</v>
      </c>
      <c r="E143" s="11">
        <v>1223.9</v>
      </c>
      <c r="F143" s="11">
        <v>145.4</v>
      </c>
      <c r="G143" s="11">
        <v>210</v>
      </c>
      <c r="H143" s="11">
        <v>225</v>
      </c>
      <c r="I143" s="11">
        <v>265.152</v>
      </c>
      <c r="J143" s="11">
        <v>7.4</v>
      </c>
      <c r="K143" s="11">
        <v>9.66</v>
      </c>
      <c r="L143" s="11">
        <v>11</v>
      </c>
      <c r="M143" s="11">
        <v>12.063</v>
      </c>
      <c r="N143" s="11">
        <v>50.2</v>
      </c>
      <c r="O143" s="11">
        <v>65.66</v>
      </c>
      <c r="P143" s="11">
        <v>65</v>
      </c>
      <c r="Q143" s="11">
        <v>70.844</v>
      </c>
      <c r="R143" s="11">
        <v>853.4</v>
      </c>
      <c r="S143" s="11">
        <v>764.11</v>
      </c>
      <c r="T143" s="11">
        <v>539</v>
      </c>
      <c r="U143" s="11">
        <v>798.5</v>
      </c>
      <c r="V143" s="11">
        <v>27.8</v>
      </c>
      <c r="W143" s="11">
        <v>40.87</v>
      </c>
      <c r="X143" s="11">
        <v>39</v>
      </c>
      <c r="Y143" s="11">
        <v>46.843</v>
      </c>
      <c r="Z143" s="11"/>
      <c r="AA143" s="11"/>
      <c r="AB143" s="11"/>
      <c r="AC143" s="11"/>
      <c r="AM143" s="11"/>
      <c r="AN143" s="11"/>
    </row>
    <row r="144" spans="1:40" ht="12.75">
      <c r="A144" s="1" t="s">
        <v>94</v>
      </c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M144" s="11"/>
      <c r="AN144" s="11"/>
    </row>
    <row r="145" spans="1:40" ht="12.75">
      <c r="A145" s="1" t="s">
        <v>95</v>
      </c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>
        <v>0</v>
      </c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>
        <v>0</v>
      </c>
      <c r="Y145" s="11"/>
      <c r="Z145" s="11"/>
      <c r="AA145" s="11"/>
      <c r="AB145" s="11"/>
      <c r="AC145" s="11"/>
      <c r="AM145" s="11"/>
      <c r="AN145" s="11"/>
    </row>
    <row r="146" spans="1:40" ht="12.75">
      <c r="A146" s="1" t="s">
        <v>96</v>
      </c>
      <c r="B146" s="11">
        <v>430.5</v>
      </c>
      <c r="C146" s="11">
        <v>435</v>
      </c>
      <c r="D146" s="11">
        <v>441.8</v>
      </c>
      <c r="E146" s="11"/>
      <c r="F146" s="11">
        <v>294.5</v>
      </c>
      <c r="G146" s="11">
        <v>300.2</v>
      </c>
      <c r="H146" s="11">
        <v>345</v>
      </c>
      <c r="I146" s="11"/>
      <c r="J146" s="11">
        <v>1.4</v>
      </c>
      <c r="K146" s="11">
        <v>1.5</v>
      </c>
      <c r="L146" s="11">
        <v>0.7</v>
      </c>
      <c r="M146" s="11"/>
      <c r="N146" s="11">
        <v>3.6</v>
      </c>
      <c r="O146" s="11">
        <v>2.6</v>
      </c>
      <c r="P146" s="11">
        <v>4.8</v>
      </c>
      <c r="Q146" s="11"/>
      <c r="R146" s="11">
        <v>120.5</v>
      </c>
      <c r="S146" s="11">
        <v>119.7</v>
      </c>
      <c r="T146" s="11">
        <v>86.3</v>
      </c>
      <c r="U146" s="11"/>
      <c r="V146" s="11"/>
      <c r="W146" s="11"/>
      <c r="X146" s="11"/>
      <c r="Y146" s="11"/>
      <c r="Z146" s="11"/>
      <c r="AA146" s="11"/>
      <c r="AC146" s="11"/>
      <c r="AM146" s="11"/>
      <c r="AN146" s="11"/>
    </row>
    <row r="147" spans="1:40" ht="12.75">
      <c r="A147" s="1" t="s">
        <v>97</v>
      </c>
      <c r="B147" s="11">
        <v>537.14</v>
      </c>
      <c r="C147" s="11">
        <v>397.042</v>
      </c>
      <c r="D147" s="11">
        <v>459.715</v>
      </c>
      <c r="E147" s="11"/>
      <c r="F147" s="11">
        <v>243.137</v>
      </c>
      <c r="G147" s="11">
        <v>259.922</v>
      </c>
      <c r="H147" s="11">
        <v>214.963</v>
      </c>
      <c r="I147" s="11">
        <v>257.471</v>
      </c>
      <c r="J147" s="11">
        <v>8.712</v>
      </c>
      <c r="K147" s="11">
        <v>8.727</v>
      </c>
      <c r="L147" s="11">
        <v>7.288</v>
      </c>
      <c r="M147" s="11">
        <v>8.905</v>
      </c>
      <c r="N147" s="11">
        <v>126.787</v>
      </c>
      <c r="O147" s="11">
        <v>124.024</v>
      </c>
      <c r="P147" s="11">
        <v>90.384</v>
      </c>
      <c r="Q147" s="11">
        <v>125.119</v>
      </c>
      <c r="R147" s="11">
        <v>131.934</v>
      </c>
      <c r="S147" s="11"/>
      <c r="T147" s="11">
        <v>118.821</v>
      </c>
      <c r="U147" s="11">
        <v>138.453</v>
      </c>
      <c r="V147" s="11"/>
      <c r="W147" s="11"/>
      <c r="X147" s="11"/>
      <c r="Y147" s="11"/>
      <c r="Z147" s="11"/>
      <c r="AA147" s="11"/>
      <c r="AC147" s="11"/>
      <c r="AM147" s="11"/>
      <c r="AN147" s="11"/>
    </row>
    <row r="148" spans="1:40" ht="12.75">
      <c r="A148" s="1" t="s">
        <v>98</v>
      </c>
      <c r="B148" s="11">
        <v>32773</v>
      </c>
      <c r="C148" s="11">
        <v>35202</v>
      </c>
      <c r="D148" s="11">
        <v>33025</v>
      </c>
      <c r="E148" s="11">
        <v>37129.4</v>
      </c>
      <c r="F148" s="11">
        <v>16232</v>
      </c>
      <c r="G148" s="11">
        <v>17957</v>
      </c>
      <c r="H148" s="11">
        <v>16807</v>
      </c>
      <c r="I148" s="11">
        <v>17989</v>
      </c>
      <c r="J148" s="11">
        <v>367</v>
      </c>
      <c r="K148" s="11">
        <v>366</v>
      </c>
      <c r="L148" s="11">
        <v>371</v>
      </c>
      <c r="M148" s="11">
        <v>366</v>
      </c>
      <c r="N148" s="11">
        <v>7250</v>
      </c>
      <c r="O148" s="11">
        <v>7600</v>
      </c>
      <c r="P148" s="11">
        <v>7100</v>
      </c>
      <c r="Q148" s="11">
        <v>7900</v>
      </c>
      <c r="R148" s="11">
        <v>4310</v>
      </c>
      <c r="S148" s="11">
        <v>4200</v>
      </c>
      <c r="T148" s="11">
        <v>4600</v>
      </c>
      <c r="U148" s="11">
        <v>5900</v>
      </c>
      <c r="V148" s="11">
        <v>93</v>
      </c>
      <c r="W148" s="11">
        <v>104</v>
      </c>
      <c r="X148" s="11">
        <v>105</v>
      </c>
      <c r="Y148" s="11">
        <v>118</v>
      </c>
      <c r="Z148" s="11"/>
      <c r="AA148" s="11"/>
      <c r="AB148" s="11"/>
      <c r="AC148" s="11"/>
      <c r="AD148" s="11"/>
      <c r="AE148" s="11"/>
      <c r="AF148" s="11"/>
      <c r="AM148" s="11"/>
      <c r="AN148" s="11"/>
    </row>
    <row r="149" spans="2:40" ht="12.75"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M149" s="11"/>
      <c r="AN149" s="11"/>
    </row>
  </sheetData>
  <mergeCells count="8">
    <mergeCell ref="F64:F66"/>
    <mergeCell ref="G64:G66"/>
    <mergeCell ref="H64:H66"/>
    <mergeCell ref="AB106:AI106"/>
    <mergeCell ref="B64:B66"/>
    <mergeCell ref="C64:C66"/>
    <mergeCell ref="D64:D66"/>
    <mergeCell ref="E64:E6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361"/>
  <sheetViews>
    <sheetView showGridLines="0" workbookViewId="0" topLeftCell="A1"/>
  </sheetViews>
  <sheetFormatPr defaultColWidth="9.140625" defaultRowHeight="12.75"/>
  <cols>
    <col min="1" max="1" width="9.140625" style="57" customWidth="1"/>
    <col min="2" max="8" width="9.421875" style="57" bestFit="1" customWidth="1"/>
    <col min="9" max="10" width="9.140625" style="57" customWidth="1"/>
    <col min="11" max="14" width="9.28125" style="57" bestFit="1" customWidth="1"/>
    <col min="15" max="17" width="12.57421875" style="57" bestFit="1" customWidth="1"/>
    <col min="18" max="20" width="12.421875" style="57" bestFit="1" customWidth="1"/>
    <col min="21" max="21" width="12.57421875" style="57" bestFit="1" customWidth="1"/>
    <col min="22" max="27" width="9.28125" style="57" bestFit="1" customWidth="1"/>
    <col min="28" max="16384" width="9.140625" style="57" customWidth="1"/>
  </cols>
  <sheetData>
    <row r="2" ht="13.8">
      <c r="B2" s="252" t="s">
        <v>229</v>
      </c>
    </row>
    <row r="3" ht="12.75">
      <c r="B3" s="62" t="s">
        <v>179</v>
      </c>
    </row>
    <row r="10" ht="12.75">
      <c r="AO10" s="72"/>
    </row>
    <row r="11" ht="12.75">
      <c r="AO11" s="72"/>
    </row>
    <row r="12" ht="12.75">
      <c r="AO12" s="72"/>
    </row>
    <row r="13" ht="12.75">
      <c r="AO13" s="72"/>
    </row>
    <row r="14" ht="12.75">
      <c r="AO14" s="72"/>
    </row>
    <row r="15" ht="12.75">
      <c r="AO15" s="72"/>
    </row>
    <row r="16" ht="12.75">
      <c r="AO16" s="72"/>
    </row>
    <row r="17" ht="12.75">
      <c r="AO17" s="72"/>
    </row>
    <row r="18" ht="12.75">
      <c r="AO18" s="72"/>
    </row>
    <row r="19" ht="12.75">
      <c r="AO19" s="72"/>
    </row>
    <row r="20" ht="12.75">
      <c r="AO20" s="72"/>
    </row>
    <row r="21" ht="12.75">
      <c r="AO21" s="72"/>
    </row>
    <row r="22" ht="12.75">
      <c r="AO22" s="72"/>
    </row>
    <row r="23" ht="12.75">
      <c r="AO23" s="72"/>
    </row>
    <row r="24" ht="12.75">
      <c r="AO24" s="72"/>
    </row>
    <row r="25" ht="12.75">
      <c r="AO25" s="72"/>
    </row>
    <row r="26" ht="12.75">
      <c r="AO26" s="72"/>
    </row>
    <row r="27" ht="12.75">
      <c r="AO27" s="72"/>
    </row>
    <row r="28" ht="12.75">
      <c r="AO28" s="72"/>
    </row>
    <row r="29" spans="2:41" ht="12.75">
      <c r="B29" s="61" t="s">
        <v>171</v>
      </c>
      <c r="AO29" s="72"/>
    </row>
    <row r="30" ht="12.75">
      <c r="AO30" s="72"/>
    </row>
    <row r="31" ht="12.75">
      <c r="AO31" s="72"/>
    </row>
    <row r="32" ht="12.75">
      <c r="AO32" s="72"/>
    </row>
    <row r="33" ht="12.75">
      <c r="AO33" s="72"/>
    </row>
    <row r="34" ht="12.75">
      <c r="AO34" s="72"/>
    </row>
    <row r="35" ht="12.75">
      <c r="AO35" s="72"/>
    </row>
    <row r="36" ht="12.75">
      <c r="AO36" s="72"/>
    </row>
    <row r="37" ht="12.75">
      <c r="AO37" s="72"/>
    </row>
    <row r="38" ht="12.75">
      <c r="AO38" s="72"/>
    </row>
    <row r="50" ht="12.75">
      <c r="A50" s="57" t="s">
        <v>260</v>
      </c>
    </row>
    <row r="51" ht="12.75">
      <c r="A51" s="57" t="s">
        <v>228</v>
      </c>
    </row>
    <row r="55" spans="1:9" ht="13.2">
      <c r="A55" s="164"/>
      <c r="B55" s="164">
        <v>2007</v>
      </c>
      <c r="C55" s="164">
        <v>2008</v>
      </c>
      <c r="D55" s="164">
        <v>2009</v>
      </c>
      <c r="E55" s="164">
        <v>2010</v>
      </c>
      <c r="F55" s="164">
        <v>2011</v>
      </c>
      <c r="G55" s="164">
        <v>2012</v>
      </c>
      <c r="H55" s="164">
        <v>2013</v>
      </c>
      <c r="I55" s="164">
        <v>2014</v>
      </c>
    </row>
    <row r="56" spans="1:9" ht="13.2">
      <c r="A56" s="198" t="s">
        <v>165</v>
      </c>
      <c r="B56" s="199">
        <v>111770.5</v>
      </c>
      <c r="C56" s="199">
        <v>140544.2</v>
      </c>
      <c r="D56" s="199">
        <v>129474.9</v>
      </c>
      <c r="E56" s="199">
        <v>127117.4</v>
      </c>
      <c r="F56" s="199">
        <v>130458.2</v>
      </c>
      <c r="G56" s="199">
        <v>124979.6</v>
      </c>
      <c r="H56" s="199">
        <v>136227.2</v>
      </c>
      <c r="I56" s="199">
        <v>149861.9</v>
      </c>
    </row>
    <row r="57" spans="1:9" ht="13.2">
      <c r="A57" s="198" t="s">
        <v>104</v>
      </c>
      <c r="B57" s="199">
        <v>57975.3</v>
      </c>
      <c r="C57" s="199">
        <v>65494.9</v>
      </c>
      <c r="D57" s="199">
        <v>62032.1</v>
      </c>
      <c r="E57" s="199">
        <v>52921.6</v>
      </c>
      <c r="F57" s="199">
        <v>51796.2</v>
      </c>
      <c r="G57" s="199">
        <v>54768.9</v>
      </c>
      <c r="H57" s="199">
        <v>61131.9</v>
      </c>
      <c r="I57" s="199">
        <v>60710.6</v>
      </c>
    </row>
    <row r="58" spans="1:9" ht="13.2">
      <c r="A58" s="198" t="s">
        <v>164</v>
      </c>
      <c r="B58" s="199">
        <v>49987.799999999996</v>
      </c>
      <c r="C58" s="199">
        <v>65861.90000000001</v>
      </c>
      <c r="D58" s="199">
        <v>57846.4</v>
      </c>
      <c r="E58" s="199">
        <v>57796.9</v>
      </c>
      <c r="F58" s="199">
        <v>68886.4</v>
      </c>
      <c r="G58" s="199">
        <v>59820.49999999999</v>
      </c>
      <c r="H58" s="199">
        <v>67036.9</v>
      </c>
      <c r="I58" s="199">
        <v>78170.30000000002</v>
      </c>
    </row>
    <row r="59" spans="1:9" ht="13.2">
      <c r="A59" s="198" t="s">
        <v>107</v>
      </c>
      <c r="B59" s="199">
        <v>9634.7</v>
      </c>
      <c r="C59" s="199">
        <v>11039</v>
      </c>
      <c r="D59" s="199">
        <v>12074.599999999999</v>
      </c>
      <c r="E59" s="199">
        <v>10756.2</v>
      </c>
      <c r="F59" s="199">
        <v>10144</v>
      </c>
      <c r="G59" s="199">
        <v>10101</v>
      </c>
      <c r="H59" s="199">
        <v>11465.7</v>
      </c>
      <c r="I59" s="199">
        <v>13163.300000000003</v>
      </c>
    </row>
    <row r="60" spans="1:9" ht="13.2">
      <c r="A60" s="198" t="s">
        <v>106</v>
      </c>
      <c r="B60" s="199">
        <v>7994.9</v>
      </c>
      <c r="C60" s="199">
        <v>9562.2</v>
      </c>
      <c r="D60" s="199">
        <v>10237.2</v>
      </c>
      <c r="E60" s="199">
        <v>7746.4</v>
      </c>
      <c r="F60" s="199">
        <v>7170.5</v>
      </c>
      <c r="G60" s="199">
        <v>9073.8</v>
      </c>
      <c r="H60" s="199">
        <v>10925</v>
      </c>
      <c r="I60" s="199">
        <v>9345.3</v>
      </c>
    </row>
    <row r="61" spans="1:16" ht="13.8">
      <c r="A61" s="59" t="s">
        <v>108</v>
      </c>
      <c r="B61" s="199">
        <v>24192.899999999994</v>
      </c>
      <c r="C61" s="199">
        <v>24305.099999999977</v>
      </c>
      <c r="D61" s="199">
        <v>26454.399999999965</v>
      </c>
      <c r="E61" s="199">
        <v>26514.900000000023</v>
      </c>
      <c r="F61" s="199">
        <v>21765.699999999953</v>
      </c>
      <c r="G61" s="199">
        <v>23597.70000000001</v>
      </c>
      <c r="H61" s="199">
        <v>18939.20000000001</v>
      </c>
      <c r="I61" s="199">
        <v>22931.00000000006</v>
      </c>
      <c r="J61" s="196" t="s">
        <v>170</v>
      </c>
      <c r="K61" s="195"/>
      <c r="L61" s="195"/>
      <c r="M61" s="195"/>
      <c r="N61" s="195"/>
      <c r="O61" s="195"/>
      <c r="P61" s="195"/>
    </row>
    <row r="63" spans="1:16" ht="13.8">
      <c r="A63" s="207" t="s">
        <v>165</v>
      </c>
      <c r="G63" s="128">
        <f>+(I56-G56)/G56*100</f>
        <v>19.90908916335145</v>
      </c>
      <c r="I63" s="57">
        <f>+(I56-H56)/H56*100</f>
        <v>10.00879413215568</v>
      </c>
      <c r="J63" s="196" t="s">
        <v>169</v>
      </c>
      <c r="K63" s="197">
        <v>42272.47371527778</v>
      </c>
      <c r="L63" s="195"/>
      <c r="M63" s="195"/>
      <c r="N63" s="195"/>
      <c r="O63" s="195"/>
      <c r="P63" s="195"/>
    </row>
    <row r="64" spans="1:16" ht="13.8">
      <c r="A64" s="207" t="s">
        <v>104</v>
      </c>
      <c r="G64" s="128">
        <f aca="true" t="shared" si="0" ref="G64:G68">+(I57-G57)/G57*100</f>
        <v>10.848675069245498</v>
      </c>
      <c r="I64" s="57">
        <f aca="true" t="shared" si="1" ref="I64:I68">+(I57-H57)/H57*100</f>
        <v>-0.6891655584073174</v>
      </c>
      <c r="J64" s="196" t="s">
        <v>168</v>
      </c>
      <c r="K64" s="197">
        <v>42282.40986546296</v>
      </c>
      <c r="L64" s="195"/>
      <c r="M64" s="195"/>
      <c r="N64" s="195"/>
      <c r="O64" s="195"/>
      <c r="P64" s="195"/>
    </row>
    <row r="65" spans="1:16" ht="13.8">
      <c r="A65" s="207" t="s">
        <v>164</v>
      </c>
      <c r="G65" s="128">
        <f t="shared" si="0"/>
        <v>30.674768682976616</v>
      </c>
      <c r="I65" s="57">
        <f t="shared" si="1"/>
        <v>16.607868203929513</v>
      </c>
      <c r="J65" s="196" t="s">
        <v>167</v>
      </c>
      <c r="K65" s="196" t="s">
        <v>166</v>
      </c>
      <c r="L65" s="195"/>
      <c r="M65" s="195"/>
      <c r="N65" s="195"/>
      <c r="O65" s="195"/>
      <c r="P65" s="195"/>
    </row>
    <row r="66" spans="1:9" ht="13.2">
      <c r="A66" s="207" t="s">
        <v>107</v>
      </c>
      <c r="G66" s="128">
        <f t="shared" si="0"/>
        <v>30.316800316800347</v>
      </c>
      <c r="I66" s="57">
        <f t="shared" si="1"/>
        <v>14.80589933453694</v>
      </c>
    </row>
    <row r="67" spans="1:16" ht="13.8">
      <c r="A67" s="207" t="s">
        <v>106</v>
      </c>
      <c r="G67" s="128">
        <f t="shared" si="0"/>
        <v>2.992131190901276</v>
      </c>
      <c r="I67" s="57">
        <f t="shared" si="1"/>
        <v>-14.459496567505727</v>
      </c>
      <c r="J67" s="196" t="s">
        <v>172</v>
      </c>
      <c r="K67" s="196" t="s">
        <v>159</v>
      </c>
      <c r="L67" s="195"/>
      <c r="M67" s="195"/>
      <c r="N67" s="195"/>
      <c r="O67" s="195"/>
      <c r="P67" s="195"/>
    </row>
    <row r="68" spans="1:16" ht="13.8">
      <c r="A68" s="59" t="s">
        <v>108</v>
      </c>
      <c r="G68" s="128">
        <f t="shared" si="0"/>
        <v>-2.8252753446308456</v>
      </c>
      <c r="I68" s="57">
        <f t="shared" si="1"/>
        <v>21.076919827659268</v>
      </c>
      <c r="J68" s="196" t="s">
        <v>162</v>
      </c>
      <c r="K68" s="196" t="s">
        <v>161</v>
      </c>
      <c r="L68" s="195"/>
      <c r="M68" s="195"/>
      <c r="N68" s="195"/>
      <c r="O68" s="195"/>
      <c r="P68" s="195"/>
    </row>
    <row r="70" spans="10:17" ht="13.2">
      <c r="J70" s="198" t="s">
        <v>173</v>
      </c>
      <c r="K70" s="198" t="s">
        <v>217</v>
      </c>
      <c r="L70" s="198" t="s">
        <v>165</v>
      </c>
      <c r="M70" s="198" t="s">
        <v>106</v>
      </c>
      <c r="N70" s="198" t="s">
        <v>104</v>
      </c>
      <c r="O70" s="198" t="s">
        <v>164</v>
      </c>
      <c r="P70" s="198" t="s">
        <v>107</v>
      </c>
      <c r="Q70" s="59" t="s">
        <v>248</v>
      </c>
    </row>
    <row r="71" spans="10:17" ht="13.2">
      <c r="J71" s="198" t="s">
        <v>154</v>
      </c>
      <c r="K71" s="199">
        <v>261556.1</v>
      </c>
      <c r="L71" s="199">
        <v>111770.5</v>
      </c>
      <c r="M71" s="199">
        <v>7994.9</v>
      </c>
      <c r="N71" s="199">
        <v>57975.3</v>
      </c>
      <c r="O71" s="199">
        <f>SUM(O72:O99)</f>
        <v>49987.799999999996</v>
      </c>
      <c r="P71" s="199">
        <f>SUM(P72:P99)</f>
        <v>9634.7</v>
      </c>
      <c r="Q71" s="60">
        <f>+K71-SUM(L71:P71)</f>
        <v>24192.899999999994</v>
      </c>
    </row>
    <row r="72" spans="10:17" ht="13.2">
      <c r="J72" s="198" t="s">
        <v>153</v>
      </c>
      <c r="K72" s="199">
        <v>2786.8</v>
      </c>
      <c r="L72" s="199">
        <v>1645.3</v>
      </c>
      <c r="M72" s="199">
        <v>2.4</v>
      </c>
      <c r="N72" s="199">
        <v>374.5</v>
      </c>
      <c r="O72" s="199">
        <v>698.9</v>
      </c>
      <c r="P72" s="199">
        <v>37.7</v>
      </c>
      <c r="Q72" s="60">
        <f aca="true" t="shared" si="2" ref="Q72:Q99">+K72-SUM(L72:P72)</f>
        <v>28.000000000000455</v>
      </c>
    </row>
    <row r="73" spans="10:17" ht="13.2">
      <c r="J73" s="198" t="s">
        <v>152</v>
      </c>
      <c r="K73" s="199">
        <v>3201.9</v>
      </c>
      <c r="L73" s="199">
        <v>2376.6</v>
      </c>
      <c r="M73" s="199">
        <v>8.5</v>
      </c>
      <c r="N73" s="199">
        <v>419.8</v>
      </c>
      <c r="O73" s="199">
        <v>312.9</v>
      </c>
      <c r="P73" s="199">
        <v>12.7</v>
      </c>
      <c r="Q73" s="60">
        <f t="shared" si="2"/>
        <v>71.40000000000009</v>
      </c>
    </row>
    <row r="74" spans="10:17" ht="13.2">
      <c r="J74" s="198" t="s">
        <v>151</v>
      </c>
      <c r="K74" s="199">
        <v>7152.9</v>
      </c>
      <c r="L74" s="199">
        <v>3938.9</v>
      </c>
      <c r="M74" s="199">
        <v>177.5</v>
      </c>
      <c r="N74" s="199">
        <v>1893.4</v>
      </c>
      <c r="O74" s="199">
        <v>758.8</v>
      </c>
      <c r="P74" s="199">
        <v>205.5</v>
      </c>
      <c r="Q74" s="60">
        <f t="shared" si="2"/>
        <v>178.80000000000018</v>
      </c>
    </row>
    <row r="75" spans="10:17" ht="13.2">
      <c r="J75" s="198" t="s">
        <v>150</v>
      </c>
      <c r="K75" s="199">
        <v>8220.2</v>
      </c>
      <c r="L75" s="199">
        <v>4519.2</v>
      </c>
      <c r="M75" s="199">
        <v>135.3</v>
      </c>
      <c r="N75" s="199">
        <v>3104.2</v>
      </c>
      <c r="O75" s="200" t="s">
        <v>124</v>
      </c>
      <c r="P75" s="199">
        <v>149.9</v>
      </c>
      <c r="Q75" s="60">
        <f t="shared" si="2"/>
        <v>311.6000000000013</v>
      </c>
    </row>
    <row r="76" spans="10:17" ht="13.2">
      <c r="J76" s="198" t="s">
        <v>149</v>
      </c>
      <c r="K76" s="199">
        <v>40632.1</v>
      </c>
      <c r="L76" s="199">
        <v>20790.1</v>
      </c>
      <c r="M76" s="199">
        <v>2744.6</v>
      </c>
      <c r="N76" s="199">
        <v>10384.2</v>
      </c>
      <c r="O76" s="199">
        <v>3809.3</v>
      </c>
      <c r="P76" s="199">
        <v>2061.5</v>
      </c>
      <c r="Q76" s="60">
        <f t="shared" si="2"/>
        <v>842.4000000000015</v>
      </c>
    </row>
    <row r="77" spans="10:17" ht="13.2">
      <c r="J77" s="198" t="s">
        <v>148</v>
      </c>
      <c r="K77" s="199">
        <v>879.5</v>
      </c>
      <c r="L77" s="199">
        <v>345.8</v>
      </c>
      <c r="M77" s="201">
        <v>61</v>
      </c>
      <c r="N77" s="199">
        <v>362.7</v>
      </c>
      <c r="O77" s="200" t="s">
        <v>124</v>
      </c>
      <c r="P77" s="199">
        <v>15.4</v>
      </c>
      <c r="Q77" s="60">
        <f t="shared" si="2"/>
        <v>94.60000000000002</v>
      </c>
    </row>
    <row r="78" spans="10:17" ht="13.2">
      <c r="J78" s="198" t="s">
        <v>147</v>
      </c>
      <c r="K78" s="201">
        <v>2006</v>
      </c>
      <c r="L78" s="199">
        <v>713.4</v>
      </c>
      <c r="M78" s="201">
        <v>0</v>
      </c>
      <c r="N78" s="199">
        <v>1124.5</v>
      </c>
      <c r="O78" s="200" t="s">
        <v>124</v>
      </c>
      <c r="P78" s="200" t="s">
        <v>124</v>
      </c>
      <c r="Q78" s="60">
        <f t="shared" si="2"/>
        <v>168.0999999999999</v>
      </c>
    </row>
    <row r="79" spans="10:17" ht="13.2">
      <c r="J79" s="198" t="s">
        <v>146</v>
      </c>
      <c r="K79" s="199">
        <v>3962.7</v>
      </c>
      <c r="L79" s="199">
        <v>465.7</v>
      </c>
      <c r="M79" s="199">
        <v>37.3</v>
      </c>
      <c r="N79" s="199">
        <v>265.5</v>
      </c>
      <c r="O79" s="199">
        <v>1927.9</v>
      </c>
      <c r="P79" s="200" t="s">
        <v>124</v>
      </c>
      <c r="Q79" s="60">
        <f t="shared" si="2"/>
        <v>1266.2999999999997</v>
      </c>
    </row>
    <row r="80" spans="10:17" ht="13.2">
      <c r="J80" s="198" t="s">
        <v>145</v>
      </c>
      <c r="K80" s="199">
        <v>24543.7</v>
      </c>
      <c r="L80" s="199">
        <v>5209.2</v>
      </c>
      <c r="M80" s="199">
        <v>305.7</v>
      </c>
      <c r="N80" s="199">
        <v>11945.3</v>
      </c>
      <c r="O80" s="199">
        <v>3610.9</v>
      </c>
      <c r="P80" s="199">
        <v>133.8</v>
      </c>
      <c r="Q80" s="60">
        <f t="shared" si="2"/>
        <v>3338.800000000003</v>
      </c>
    </row>
    <row r="81" spans="10:17" ht="13.2">
      <c r="J81" s="198" t="s">
        <v>144</v>
      </c>
      <c r="K81" s="199">
        <v>59469.9</v>
      </c>
      <c r="L81" s="201">
        <v>30779</v>
      </c>
      <c r="M81" s="199">
        <v>119.8</v>
      </c>
      <c r="N81" s="199">
        <v>9475.1</v>
      </c>
      <c r="O81" s="201">
        <v>14528</v>
      </c>
      <c r="P81" s="201">
        <v>1476</v>
      </c>
      <c r="Q81" s="60">
        <f t="shared" si="2"/>
        <v>3092</v>
      </c>
    </row>
    <row r="82" spans="10:17" ht="13.2">
      <c r="J82" s="198" t="s">
        <v>143</v>
      </c>
      <c r="K82" s="199">
        <v>2534.2</v>
      </c>
      <c r="L82" s="199">
        <v>812.3</v>
      </c>
      <c r="M82" s="199">
        <v>4.4</v>
      </c>
      <c r="N82" s="199">
        <v>225.3</v>
      </c>
      <c r="O82" s="199">
        <v>1424.6</v>
      </c>
      <c r="P82" s="199">
        <v>9.5</v>
      </c>
      <c r="Q82" s="60">
        <f t="shared" si="2"/>
        <v>58.09999999999991</v>
      </c>
    </row>
    <row r="83" spans="10:17" ht="13.2">
      <c r="J83" s="198" t="s">
        <v>142</v>
      </c>
      <c r="K83" s="199">
        <v>20303.7</v>
      </c>
      <c r="L83" s="199">
        <v>3247.5</v>
      </c>
      <c r="M83" s="201">
        <v>9</v>
      </c>
      <c r="N83" s="199">
        <v>1225.3</v>
      </c>
      <c r="O83" s="199">
        <v>9809.3</v>
      </c>
      <c r="P83" s="201">
        <v>0</v>
      </c>
      <c r="Q83" s="60">
        <f t="shared" si="2"/>
        <v>6012.600000000002</v>
      </c>
    </row>
    <row r="84" spans="10:17" ht="13.2">
      <c r="J84" s="198" t="s">
        <v>141</v>
      </c>
      <c r="K84" s="199">
        <v>63.5</v>
      </c>
      <c r="L84" s="201">
        <v>0</v>
      </c>
      <c r="M84" s="200" t="s">
        <v>124</v>
      </c>
      <c r="N84" s="201">
        <v>52</v>
      </c>
      <c r="O84" s="200" t="s">
        <v>124</v>
      </c>
      <c r="P84" s="200" t="s">
        <v>124</v>
      </c>
      <c r="Q84" s="60">
        <f t="shared" si="2"/>
        <v>11.5</v>
      </c>
    </row>
    <row r="85" spans="10:17" ht="13.2">
      <c r="J85" s="198" t="s">
        <v>140</v>
      </c>
      <c r="K85" s="199">
        <v>1535.2</v>
      </c>
      <c r="L85" s="199">
        <v>807.3</v>
      </c>
      <c r="M85" s="199">
        <v>181.1</v>
      </c>
      <c r="N85" s="199">
        <v>350.5</v>
      </c>
      <c r="O85" s="200" t="s">
        <v>124</v>
      </c>
      <c r="P85" s="199">
        <v>37.9</v>
      </c>
      <c r="Q85" s="60">
        <f t="shared" si="2"/>
        <v>158.39999999999986</v>
      </c>
    </row>
    <row r="86" spans="10:17" ht="13.2">
      <c r="J86" s="198" t="s">
        <v>139</v>
      </c>
      <c r="K86" s="201">
        <v>3017</v>
      </c>
      <c r="L86" s="199">
        <v>1390.7</v>
      </c>
      <c r="M86" s="199">
        <v>165.2</v>
      </c>
      <c r="N86" s="199">
        <v>1013.7</v>
      </c>
      <c r="O86" s="201">
        <v>26</v>
      </c>
      <c r="P86" s="199">
        <v>227.6</v>
      </c>
      <c r="Q86" s="60">
        <f t="shared" si="2"/>
        <v>193.79999999999973</v>
      </c>
    </row>
    <row r="87" spans="10:17" ht="13.2">
      <c r="J87" s="198" t="s">
        <v>138</v>
      </c>
      <c r="K87" s="199">
        <v>148.4</v>
      </c>
      <c r="L87" s="199">
        <v>70.5</v>
      </c>
      <c r="M87" s="199">
        <v>7.3</v>
      </c>
      <c r="N87" s="199">
        <v>44.6</v>
      </c>
      <c r="O87" s="199">
        <v>2.1</v>
      </c>
      <c r="P87" s="199">
        <v>17.7</v>
      </c>
      <c r="Q87" s="60">
        <f t="shared" si="2"/>
        <v>6.200000000000017</v>
      </c>
    </row>
    <row r="88" spans="10:17" ht="13.2">
      <c r="J88" s="198" t="s">
        <v>137</v>
      </c>
      <c r="K88" s="199">
        <v>9652.9</v>
      </c>
      <c r="L88" s="199">
        <v>3957.5</v>
      </c>
      <c r="M88" s="199">
        <v>81.2</v>
      </c>
      <c r="N88" s="199">
        <v>1017.8</v>
      </c>
      <c r="O88" s="199">
        <v>4026.7</v>
      </c>
      <c r="P88" s="199">
        <v>380.2</v>
      </c>
      <c r="Q88" s="60">
        <f t="shared" si="2"/>
        <v>189.49999999999818</v>
      </c>
    </row>
    <row r="89" spans="10:17" ht="13.2">
      <c r="J89" s="198" t="s">
        <v>136</v>
      </c>
      <c r="K89" s="200" t="s">
        <v>124</v>
      </c>
      <c r="L89" s="200" t="s">
        <v>124</v>
      </c>
      <c r="M89" s="200" t="s">
        <v>124</v>
      </c>
      <c r="N89" s="200" t="s">
        <v>124</v>
      </c>
      <c r="O89" s="200" t="s">
        <v>124</v>
      </c>
      <c r="P89" s="200" t="s">
        <v>124</v>
      </c>
      <c r="Q89" s="60">
        <v>0</v>
      </c>
    </row>
    <row r="90" spans="10:17" ht="13.2">
      <c r="J90" s="198" t="s">
        <v>135</v>
      </c>
      <c r="K90" s="199">
        <v>1622.6</v>
      </c>
      <c r="L90" s="199">
        <v>1018.4</v>
      </c>
      <c r="M90" s="199">
        <v>7.6</v>
      </c>
      <c r="N90" s="199">
        <v>261.2</v>
      </c>
      <c r="O90" s="199">
        <v>230.6</v>
      </c>
      <c r="P90" s="199">
        <v>17.2</v>
      </c>
      <c r="Q90" s="60">
        <f t="shared" si="2"/>
        <v>87.59999999999991</v>
      </c>
    </row>
    <row r="91" spans="10:17" ht="13.2">
      <c r="J91" s="198" t="s">
        <v>134</v>
      </c>
      <c r="K91" s="199">
        <v>4757.9</v>
      </c>
      <c r="L91" s="199">
        <v>1346.1</v>
      </c>
      <c r="M91" s="199">
        <v>199.2</v>
      </c>
      <c r="N91" s="201">
        <v>811</v>
      </c>
      <c r="O91" s="199">
        <v>1696.5</v>
      </c>
      <c r="P91" s="201">
        <v>209</v>
      </c>
      <c r="Q91" s="60">
        <f t="shared" si="2"/>
        <v>496.09999999999945</v>
      </c>
    </row>
    <row r="92" spans="10:17" ht="13.2">
      <c r="J92" s="198" t="s">
        <v>133</v>
      </c>
      <c r="K92" s="199">
        <v>27142.8</v>
      </c>
      <c r="L92" s="199">
        <v>8317.3</v>
      </c>
      <c r="M92" s="199">
        <v>3391.7</v>
      </c>
      <c r="N92" s="199">
        <v>4008.1</v>
      </c>
      <c r="O92" s="199">
        <v>1722.3</v>
      </c>
      <c r="P92" s="199">
        <v>4147.1</v>
      </c>
      <c r="Q92" s="60">
        <f t="shared" si="2"/>
        <v>5556.299999999999</v>
      </c>
    </row>
    <row r="93" spans="10:17" ht="13.2">
      <c r="J93" s="198" t="s">
        <v>132</v>
      </c>
      <c r="K93" s="201">
        <v>1066</v>
      </c>
      <c r="L93" s="199">
        <v>99.8</v>
      </c>
      <c r="M93" s="199">
        <v>22.7</v>
      </c>
      <c r="N93" s="199">
        <v>80.7</v>
      </c>
      <c r="O93" s="199">
        <v>616.9</v>
      </c>
      <c r="P93" s="199">
        <v>25.2</v>
      </c>
      <c r="Q93" s="60">
        <f t="shared" si="2"/>
        <v>220.70000000000005</v>
      </c>
    </row>
    <row r="94" spans="10:17" ht="13.2">
      <c r="J94" s="198" t="s">
        <v>131</v>
      </c>
      <c r="K94" s="199">
        <v>7816.1</v>
      </c>
      <c r="L94" s="199">
        <v>3043.2</v>
      </c>
      <c r="M94" s="199">
        <v>20.6</v>
      </c>
      <c r="N94" s="199">
        <v>531.4</v>
      </c>
      <c r="O94" s="199">
        <v>3853.9</v>
      </c>
      <c r="P94" s="199">
        <v>81.8</v>
      </c>
      <c r="Q94" s="60">
        <f t="shared" si="2"/>
        <v>285.1999999999998</v>
      </c>
    </row>
    <row r="95" spans="10:17" ht="13.2">
      <c r="J95" s="198" t="s">
        <v>130</v>
      </c>
      <c r="K95" s="199">
        <v>531.9</v>
      </c>
      <c r="L95" s="199">
        <v>133.3</v>
      </c>
      <c r="M95" s="199">
        <v>2.5</v>
      </c>
      <c r="N95" s="199">
        <v>67.9</v>
      </c>
      <c r="O95" s="199">
        <v>308.3</v>
      </c>
      <c r="P95" s="201">
        <v>12</v>
      </c>
      <c r="Q95" s="60">
        <f t="shared" si="2"/>
        <v>7.899999999999977</v>
      </c>
    </row>
    <row r="96" spans="10:17" ht="13.2">
      <c r="J96" s="198" t="s">
        <v>129</v>
      </c>
      <c r="K96" s="199">
        <v>2793.2</v>
      </c>
      <c r="L96" s="199">
        <v>1366.2</v>
      </c>
      <c r="M96" s="199">
        <v>54.4</v>
      </c>
      <c r="N96" s="199">
        <v>659.6</v>
      </c>
      <c r="O96" s="199">
        <v>623.9</v>
      </c>
      <c r="P96" s="199">
        <v>35.9</v>
      </c>
      <c r="Q96" s="60">
        <f t="shared" si="2"/>
        <v>53.19999999999936</v>
      </c>
    </row>
    <row r="97" spans="10:17" ht="13.2">
      <c r="J97" s="198" t="s">
        <v>128</v>
      </c>
      <c r="K97" s="199">
        <v>4137.3</v>
      </c>
      <c r="L97" s="199">
        <v>796.8</v>
      </c>
      <c r="M97" s="199">
        <v>86.7</v>
      </c>
      <c r="N97" s="199">
        <v>1984.4</v>
      </c>
      <c r="O97" s="201">
        <v>0</v>
      </c>
      <c r="P97" s="201">
        <v>0</v>
      </c>
      <c r="Q97" s="60">
        <f t="shared" si="2"/>
        <v>1269.4</v>
      </c>
    </row>
    <row r="98" spans="10:17" ht="13.2">
      <c r="J98" s="198" t="s">
        <v>127</v>
      </c>
      <c r="K98" s="199">
        <v>5066.8</v>
      </c>
      <c r="L98" s="199">
        <v>2255.7</v>
      </c>
      <c r="M98" s="199">
        <v>137.6</v>
      </c>
      <c r="N98" s="201">
        <v>1439</v>
      </c>
      <c r="O98" s="200" t="s">
        <v>124</v>
      </c>
      <c r="P98" s="199">
        <v>276.1</v>
      </c>
      <c r="Q98" s="60">
        <f t="shared" si="2"/>
        <v>958.4000000000005</v>
      </c>
    </row>
    <row r="99" spans="10:17" ht="13.2">
      <c r="J99" s="198" t="s">
        <v>126</v>
      </c>
      <c r="K99" s="201">
        <v>19045</v>
      </c>
      <c r="L99" s="201">
        <v>13137</v>
      </c>
      <c r="M99" s="201">
        <v>36</v>
      </c>
      <c r="N99" s="199">
        <v>5078.9</v>
      </c>
      <c r="O99" s="201">
        <v>0</v>
      </c>
      <c r="P99" s="201">
        <v>65</v>
      </c>
      <c r="Q99" s="60">
        <f t="shared" si="2"/>
        <v>728.0999999999985</v>
      </c>
    </row>
    <row r="101" spans="10:16" ht="13.8">
      <c r="J101" s="196" t="s">
        <v>125</v>
      </c>
      <c r="K101" s="195"/>
      <c r="L101" s="195"/>
      <c r="M101" s="195"/>
      <c r="N101" s="195"/>
      <c r="O101" s="195"/>
      <c r="P101" s="195"/>
    </row>
    <row r="102" spans="10:16" ht="13.8">
      <c r="J102" s="196" t="s">
        <v>124</v>
      </c>
      <c r="K102" s="196" t="s">
        <v>123</v>
      </c>
      <c r="L102" s="195"/>
      <c r="M102" s="195"/>
      <c r="N102" s="195"/>
      <c r="O102" s="195"/>
      <c r="P102" s="195"/>
    </row>
    <row r="104" spans="10:16" ht="13.8">
      <c r="J104" s="196" t="s">
        <v>172</v>
      </c>
      <c r="K104" s="196" t="s">
        <v>100</v>
      </c>
      <c r="L104" s="195"/>
      <c r="M104" s="195"/>
      <c r="N104" s="195"/>
      <c r="O104" s="195"/>
      <c r="P104" s="195"/>
    </row>
    <row r="105" spans="10:16" ht="13.8">
      <c r="J105" s="196" t="s">
        <v>162</v>
      </c>
      <c r="K105" s="196" t="s">
        <v>161</v>
      </c>
      <c r="L105" s="195"/>
      <c r="M105" s="195"/>
      <c r="N105" s="195"/>
      <c r="O105" s="195"/>
      <c r="P105" s="195"/>
    </row>
    <row r="107" spans="10:17" ht="13.2">
      <c r="J107" s="198" t="s">
        <v>173</v>
      </c>
      <c r="K107" s="198" t="s">
        <v>217</v>
      </c>
      <c r="L107" s="198" t="s">
        <v>165</v>
      </c>
      <c r="M107" s="198" t="s">
        <v>106</v>
      </c>
      <c r="N107" s="198" t="s">
        <v>104</v>
      </c>
      <c r="O107" s="198" t="s">
        <v>164</v>
      </c>
      <c r="P107" s="198" t="s">
        <v>107</v>
      </c>
      <c r="Q107" s="59"/>
    </row>
    <row r="108" spans="10:17" ht="13.2">
      <c r="J108" s="198" t="s">
        <v>154</v>
      </c>
      <c r="K108" s="199">
        <v>316807.3</v>
      </c>
      <c r="L108" s="199">
        <v>140544.2</v>
      </c>
      <c r="M108" s="199">
        <v>9562.2</v>
      </c>
      <c r="N108" s="199">
        <v>65494.9</v>
      </c>
      <c r="O108" s="199">
        <f>SUM(O109:O136)</f>
        <v>65861.90000000001</v>
      </c>
      <c r="P108" s="199">
        <f>SUM(P109:P136)</f>
        <v>11039</v>
      </c>
      <c r="Q108" s="60">
        <f>+K108-SUM(L108:P108)</f>
        <v>24305.099999999977</v>
      </c>
    </row>
    <row r="109" spans="10:17" ht="13.2">
      <c r="J109" s="198" t="s">
        <v>153</v>
      </c>
      <c r="K109" s="199">
        <v>3307.2</v>
      </c>
      <c r="L109" s="199">
        <v>1944.3</v>
      </c>
      <c r="M109" s="199">
        <v>2.2</v>
      </c>
      <c r="N109" s="199">
        <v>428.8</v>
      </c>
      <c r="O109" s="199">
        <v>858.8</v>
      </c>
      <c r="P109" s="199">
        <v>40.8</v>
      </c>
      <c r="Q109" s="60">
        <f aca="true" t="shared" si="3" ref="Q109:Q136">+K109-SUM(L109:P109)</f>
        <v>32.29999999999927</v>
      </c>
    </row>
    <row r="110" spans="10:17" ht="13.2">
      <c r="J110" s="198" t="s">
        <v>152</v>
      </c>
      <c r="K110" s="199">
        <v>7015.6</v>
      </c>
      <c r="L110" s="199">
        <v>4610.1</v>
      </c>
      <c r="M110" s="199">
        <v>14.8</v>
      </c>
      <c r="N110" s="201">
        <v>878</v>
      </c>
      <c r="O110" s="199">
        <v>1368.3</v>
      </c>
      <c r="P110" s="199">
        <v>20.5</v>
      </c>
      <c r="Q110" s="60">
        <f t="shared" si="3"/>
        <v>123.89999999999964</v>
      </c>
    </row>
    <row r="111" spans="10:17" ht="13.2">
      <c r="J111" s="198" t="s">
        <v>151</v>
      </c>
      <c r="K111" s="199">
        <v>8443.3</v>
      </c>
      <c r="L111" s="199">
        <v>4691.1</v>
      </c>
      <c r="M111" s="199">
        <v>215.7</v>
      </c>
      <c r="N111" s="201">
        <v>2297</v>
      </c>
      <c r="O111" s="199">
        <v>792.5</v>
      </c>
      <c r="P111" s="201">
        <v>261</v>
      </c>
      <c r="Q111" s="60">
        <f t="shared" si="3"/>
        <v>186</v>
      </c>
    </row>
    <row r="112" spans="10:17" ht="13.2">
      <c r="J112" s="198" t="s">
        <v>150</v>
      </c>
      <c r="K112" s="199">
        <v>9073.5</v>
      </c>
      <c r="L112" s="199">
        <v>5018.7</v>
      </c>
      <c r="M112" s="199">
        <v>151.5</v>
      </c>
      <c r="N112" s="201">
        <v>3396</v>
      </c>
      <c r="O112" s="200" t="s">
        <v>124</v>
      </c>
      <c r="P112" s="199">
        <v>185.3</v>
      </c>
      <c r="Q112" s="60">
        <f t="shared" si="3"/>
        <v>322</v>
      </c>
    </row>
    <row r="113" spans="10:17" ht="13.2">
      <c r="J113" s="198" t="s">
        <v>149</v>
      </c>
      <c r="K113" s="199">
        <v>50104.9</v>
      </c>
      <c r="L113" s="199">
        <v>25949.8</v>
      </c>
      <c r="M113" s="199">
        <v>3797.6</v>
      </c>
      <c r="N113" s="199">
        <v>11967.1</v>
      </c>
      <c r="O113" s="199">
        <v>5105.9</v>
      </c>
      <c r="P113" s="199">
        <v>2381.5</v>
      </c>
      <c r="Q113" s="60">
        <f t="shared" si="3"/>
        <v>903</v>
      </c>
    </row>
    <row r="114" spans="10:17" ht="13.2">
      <c r="J114" s="198" t="s">
        <v>148</v>
      </c>
      <c r="K114" s="199">
        <v>864.2</v>
      </c>
      <c r="L114" s="199">
        <v>342.5</v>
      </c>
      <c r="M114" s="199">
        <v>65.6</v>
      </c>
      <c r="N114" s="199">
        <v>349.1</v>
      </c>
      <c r="O114" s="200" t="s">
        <v>124</v>
      </c>
      <c r="P114" s="199">
        <v>21.8</v>
      </c>
      <c r="Q114" s="60">
        <f t="shared" si="3"/>
        <v>85.20000000000005</v>
      </c>
    </row>
    <row r="115" spans="10:17" ht="13.2">
      <c r="J115" s="198" t="s">
        <v>147</v>
      </c>
      <c r="K115" s="199">
        <v>2461.3</v>
      </c>
      <c r="L115" s="199">
        <v>992.8</v>
      </c>
      <c r="M115" s="201">
        <v>0</v>
      </c>
      <c r="N115" s="199">
        <v>1294.1</v>
      </c>
      <c r="O115" s="201">
        <v>0</v>
      </c>
      <c r="P115" s="201">
        <v>0</v>
      </c>
      <c r="Q115" s="60">
        <f t="shared" si="3"/>
        <v>174.40000000000055</v>
      </c>
    </row>
    <row r="116" spans="10:17" ht="13.2">
      <c r="J116" s="198" t="s">
        <v>146</v>
      </c>
      <c r="K116" s="201">
        <v>5017</v>
      </c>
      <c r="L116" s="199">
        <v>525.2</v>
      </c>
      <c r="M116" s="201">
        <v>36</v>
      </c>
      <c r="N116" s="201">
        <v>256</v>
      </c>
      <c r="O116" s="201">
        <v>2472</v>
      </c>
      <c r="P116" s="200" t="s">
        <v>124</v>
      </c>
      <c r="Q116" s="60">
        <f t="shared" si="3"/>
        <v>1727.8000000000002</v>
      </c>
    </row>
    <row r="117" spans="10:17" ht="13.2">
      <c r="J117" s="198" t="s">
        <v>145</v>
      </c>
      <c r="K117" s="199">
        <v>24179.7</v>
      </c>
      <c r="L117" s="199">
        <v>5646.6</v>
      </c>
      <c r="M117" s="199">
        <v>330.6</v>
      </c>
      <c r="N117" s="199">
        <v>11269.7</v>
      </c>
      <c r="O117" s="199">
        <v>3717.6</v>
      </c>
      <c r="P117" s="199">
        <v>136.2</v>
      </c>
      <c r="Q117" s="60">
        <f t="shared" si="3"/>
        <v>3079</v>
      </c>
    </row>
    <row r="118" spans="10:17" ht="13.2">
      <c r="J118" s="198" t="s">
        <v>144</v>
      </c>
      <c r="K118" s="201">
        <v>70246</v>
      </c>
      <c r="L118" s="199">
        <v>36900.2</v>
      </c>
      <c r="M118" s="199">
        <v>123.5</v>
      </c>
      <c r="N118" s="199">
        <v>12171.3</v>
      </c>
      <c r="O118" s="199">
        <v>16012.5</v>
      </c>
      <c r="P118" s="201">
        <v>1821</v>
      </c>
      <c r="Q118" s="60">
        <f t="shared" si="3"/>
        <v>3217.5</v>
      </c>
    </row>
    <row r="119" spans="10:17" ht="13.2">
      <c r="J119" s="198" t="s">
        <v>143</v>
      </c>
      <c r="K119" s="199">
        <v>3725.5</v>
      </c>
      <c r="L119" s="199">
        <v>849.5</v>
      </c>
      <c r="M119" s="199">
        <v>4.1</v>
      </c>
      <c r="N119" s="199">
        <v>279.1</v>
      </c>
      <c r="O119" s="199">
        <v>2504.9</v>
      </c>
      <c r="P119" s="199">
        <v>12.5</v>
      </c>
      <c r="Q119" s="60">
        <f t="shared" si="3"/>
        <v>75.39999999999964</v>
      </c>
    </row>
    <row r="120" spans="10:17" ht="13.2">
      <c r="J120" s="198" t="s">
        <v>142</v>
      </c>
      <c r="K120" s="199">
        <v>21847.9</v>
      </c>
      <c r="L120" s="199">
        <v>3746.2</v>
      </c>
      <c r="M120" s="199">
        <v>10.8</v>
      </c>
      <c r="N120" s="199">
        <v>1236.7</v>
      </c>
      <c r="O120" s="199">
        <v>9722.9</v>
      </c>
      <c r="P120" s="201">
        <v>0</v>
      </c>
      <c r="Q120" s="60">
        <f t="shared" si="3"/>
        <v>7131.300000000003</v>
      </c>
    </row>
    <row r="121" spans="10:17" ht="13.2">
      <c r="J121" s="198" t="s">
        <v>141</v>
      </c>
      <c r="K121" s="199">
        <v>63.4</v>
      </c>
      <c r="L121" s="201">
        <v>0</v>
      </c>
      <c r="M121" s="201">
        <v>0</v>
      </c>
      <c r="N121" s="201">
        <v>35</v>
      </c>
      <c r="O121" s="201">
        <v>0</v>
      </c>
      <c r="P121" s="201">
        <v>0</v>
      </c>
      <c r="Q121" s="60">
        <f t="shared" si="3"/>
        <v>28.4</v>
      </c>
    </row>
    <row r="122" spans="10:17" ht="13.2">
      <c r="J122" s="198" t="s">
        <v>140</v>
      </c>
      <c r="K122" s="199">
        <v>1689.4</v>
      </c>
      <c r="L122" s="199">
        <v>989.6</v>
      </c>
      <c r="M122" s="199">
        <v>194.9</v>
      </c>
      <c r="N122" s="199">
        <v>307.1</v>
      </c>
      <c r="O122" s="200" t="s">
        <v>124</v>
      </c>
      <c r="P122" s="199">
        <v>35.2</v>
      </c>
      <c r="Q122" s="60">
        <f t="shared" si="3"/>
        <v>162.60000000000014</v>
      </c>
    </row>
    <row r="123" spans="10:17" ht="13.2">
      <c r="J123" s="198" t="s">
        <v>139</v>
      </c>
      <c r="K123" s="199">
        <v>3421.9</v>
      </c>
      <c r="L123" s="199">
        <v>1722.5</v>
      </c>
      <c r="M123" s="199">
        <v>204.9</v>
      </c>
      <c r="N123" s="199">
        <v>970.4</v>
      </c>
      <c r="O123" s="201">
        <v>32</v>
      </c>
      <c r="P123" s="201">
        <v>311</v>
      </c>
      <c r="Q123" s="60">
        <f t="shared" si="3"/>
        <v>181.0999999999999</v>
      </c>
    </row>
    <row r="124" spans="10:17" ht="13.2">
      <c r="J124" s="198" t="s">
        <v>138</v>
      </c>
      <c r="K124" s="199">
        <v>189.7</v>
      </c>
      <c r="L124" s="199">
        <v>97.2</v>
      </c>
      <c r="M124" s="199">
        <v>9.2</v>
      </c>
      <c r="N124" s="199">
        <v>52.5</v>
      </c>
      <c r="O124" s="199">
        <v>2.3</v>
      </c>
      <c r="P124" s="199">
        <v>21.5</v>
      </c>
      <c r="Q124" s="60">
        <f t="shared" si="3"/>
        <v>6.999999999999972</v>
      </c>
    </row>
    <row r="125" spans="10:17" ht="13.2">
      <c r="J125" s="198" t="s">
        <v>137</v>
      </c>
      <c r="K125" s="199">
        <v>16840.6</v>
      </c>
      <c r="L125" s="199">
        <v>5594.2</v>
      </c>
      <c r="M125" s="199">
        <v>113.3</v>
      </c>
      <c r="N125" s="199">
        <v>1467.1</v>
      </c>
      <c r="O125" s="199">
        <v>8897.1</v>
      </c>
      <c r="P125" s="199">
        <v>503.4</v>
      </c>
      <c r="Q125" s="60">
        <f t="shared" si="3"/>
        <v>265.49999999999636</v>
      </c>
    </row>
    <row r="126" spans="10:17" ht="13.2">
      <c r="J126" s="198" t="s">
        <v>136</v>
      </c>
      <c r="K126" s="200" t="s">
        <v>124</v>
      </c>
      <c r="L126" s="200" t="s">
        <v>124</v>
      </c>
      <c r="M126" s="200" t="s">
        <v>124</v>
      </c>
      <c r="N126" s="200" t="s">
        <v>124</v>
      </c>
      <c r="O126" s="200" t="s">
        <v>124</v>
      </c>
      <c r="P126" s="200" t="s">
        <v>124</v>
      </c>
      <c r="Q126" s="60">
        <v>0</v>
      </c>
    </row>
    <row r="127" spans="10:17" ht="13.2">
      <c r="J127" s="198" t="s">
        <v>135</v>
      </c>
      <c r="K127" s="199">
        <v>2062.6</v>
      </c>
      <c r="L127" s="199">
        <v>1366.2</v>
      </c>
      <c r="M127" s="201">
        <v>8</v>
      </c>
      <c r="N127" s="199">
        <v>310.2</v>
      </c>
      <c r="O127" s="199">
        <v>252.3</v>
      </c>
      <c r="P127" s="199">
        <v>19.1</v>
      </c>
      <c r="Q127" s="60">
        <f t="shared" si="3"/>
        <v>106.79999999999995</v>
      </c>
    </row>
    <row r="128" spans="10:17" ht="13.2">
      <c r="J128" s="198" t="s">
        <v>134</v>
      </c>
      <c r="K128" s="199">
        <v>5747.8</v>
      </c>
      <c r="L128" s="199">
        <v>1598.4</v>
      </c>
      <c r="M128" s="199">
        <v>230.4</v>
      </c>
      <c r="N128" s="199">
        <v>967.9</v>
      </c>
      <c r="O128" s="199">
        <v>2147.2</v>
      </c>
      <c r="P128" s="199">
        <v>250.7</v>
      </c>
      <c r="Q128" s="60">
        <f t="shared" si="3"/>
        <v>553.2000000000007</v>
      </c>
    </row>
    <row r="129" spans="10:17" ht="13.2">
      <c r="J129" s="198" t="s">
        <v>133</v>
      </c>
      <c r="K129" s="199">
        <v>27664.3</v>
      </c>
      <c r="L129" s="199">
        <v>9274.9</v>
      </c>
      <c r="M129" s="199">
        <v>3655.6</v>
      </c>
      <c r="N129" s="199">
        <v>3619.5</v>
      </c>
      <c r="O129" s="199">
        <v>1844.4</v>
      </c>
      <c r="P129" s="199">
        <v>4459.6</v>
      </c>
      <c r="Q129" s="60">
        <f t="shared" si="3"/>
        <v>4810.299999999999</v>
      </c>
    </row>
    <row r="130" spans="10:17" ht="13.2">
      <c r="J130" s="198" t="s">
        <v>132</v>
      </c>
      <c r="K130" s="199">
        <v>1311.6</v>
      </c>
      <c r="L130" s="199">
        <v>196.3</v>
      </c>
      <c r="M130" s="199">
        <v>22.2</v>
      </c>
      <c r="N130" s="199">
        <v>99.8</v>
      </c>
      <c r="O130" s="199">
        <v>701.6</v>
      </c>
      <c r="P130" s="199">
        <v>41.5</v>
      </c>
      <c r="Q130" s="60">
        <f t="shared" si="3"/>
        <v>250.19999999999982</v>
      </c>
    </row>
    <row r="131" spans="10:17" ht="13.2">
      <c r="J131" s="198" t="s">
        <v>131</v>
      </c>
      <c r="K131" s="199">
        <v>16826.4</v>
      </c>
      <c r="L131" s="201">
        <v>7176</v>
      </c>
      <c r="M131" s="199">
        <v>31.4</v>
      </c>
      <c r="N131" s="199">
        <v>1209.4</v>
      </c>
      <c r="O131" s="199">
        <v>7849.1</v>
      </c>
      <c r="P131" s="199">
        <v>100.8</v>
      </c>
      <c r="Q131" s="60">
        <f t="shared" si="3"/>
        <v>459.70000000000255</v>
      </c>
    </row>
    <row r="132" spans="10:17" ht="13.2">
      <c r="J132" s="198" t="s">
        <v>130</v>
      </c>
      <c r="K132" s="199">
        <v>579.6</v>
      </c>
      <c r="L132" s="199">
        <v>160.3</v>
      </c>
      <c r="M132" s="199">
        <v>2.1</v>
      </c>
      <c r="N132" s="199">
        <v>76.8</v>
      </c>
      <c r="O132" s="199">
        <v>319.9</v>
      </c>
      <c r="P132" s="199">
        <v>13.3</v>
      </c>
      <c r="Q132" s="60">
        <f t="shared" si="3"/>
        <v>7.200000000000159</v>
      </c>
    </row>
    <row r="133" spans="10:17" ht="13.2">
      <c r="J133" s="198" t="s">
        <v>129</v>
      </c>
      <c r="K133" s="201">
        <v>4137</v>
      </c>
      <c r="L133" s="199">
        <v>1784.4</v>
      </c>
      <c r="M133" s="199">
        <v>80.3</v>
      </c>
      <c r="N133" s="199">
        <v>891.3</v>
      </c>
      <c r="O133" s="199">
        <v>1260.6</v>
      </c>
      <c r="P133" s="199">
        <v>47.2</v>
      </c>
      <c r="Q133" s="60">
        <f t="shared" si="3"/>
        <v>73.20000000000027</v>
      </c>
    </row>
    <row r="134" spans="10:17" ht="13.2">
      <c r="J134" s="198" t="s">
        <v>128</v>
      </c>
      <c r="K134" s="199">
        <v>4229.1</v>
      </c>
      <c r="L134" s="199">
        <v>787.5</v>
      </c>
      <c r="M134" s="199">
        <v>60.8</v>
      </c>
      <c r="N134" s="199">
        <v>2128.6</v>
      </c>
      <c r="O134" s="201">
        <v>0</v>
      </c>
      <c r="P134" s="201">
        <v>0</v>
      </c>
      <c r="Q134" s="60">
        <f t="shared" si="3"/>
        <v>1252.2000000000007</v>
      </c>
    </row>
    <row r="135" spans="10:17" ht="13.2">
      <c r="J135" s="198" t="s">
        <v>127</v>
      </c>
      <c r="K135" s="199">
        <v>5201.2</v>
      </c>
      <c r="L135" s="199">
        <v>2202.2</v>
      </c>
      <c r="M135" s="199">
        <v>168.8</v>
      </c>
      <c r="N135" s="199">
        <v>1671.6</v>
      </c>
      <c r="O135" s="200" t="s">
        <v>124</v>
      </c>
      <c r="P135" s="199">
        <v>274.1</v>
      </c>
      <c r="Q135" s="60">
        <f t="shared" si="3"/>
        <v>884.5</v>
      </c>
    </row>
    <row r="136" spans="10:17" ht="13.2">
      <c r="J136" s="198" t="s">
        <v>126</v>
      </c>
      <c r="K136" s="201">
        <v>24282</v>
      </c>
      <c r="L136" s="201">
        <v>17227</v>
      </c>
      <c r="M136" s="201">
        <v>32</v>
      </c>
      <c r="N136" s="199">
        <v>6143.9</v>
      </c>
      <c r="O136" s="201">
        <v>0</v>
      </c>
      <c r="P136" s="201">
        <v>81</v>
      </c>
      <c r="Q136" s="60">
        <f t="shared" si="3"/>
        <v>798.0999999999985</v>
      </c>
    </row>
    <row r="138" spans="10:16" ht="13.8">
      <c r="J138" s="196" t="s">
        <v>125</v>
      </c>
      <c r="K138" s="195"/>
      <c r="L138" s="195"/>
      <c r="M138" s="195"/>
      <c r="N138" s="195"/>
      <c r="O138" s="195"/>
      <c r="P138" s="195"/>
    </row>
    <row r="139" spans="10:16" ht="13.8">
      <c r="J139" s="196" t="s">
        <v>124</v>
      </c>
      <c r="K139" s="196" t="s">
        <v>123</v>
      </c>
      <c r="L139" s="195"/>
      <c r="M139" s="195"/>
      <c r="N139" s="195"/>
      <c r="O139" s="195"/>
      <c r="P139" s="195"/>
    </row>
    <row r="141" spans="10:16" ht="13.8">
      <c r="J141" s="196" t="s">
        <v>172</v>
      </c>
      <c r="K141" s="196" t="s">
        <v>101</v>
      </c>
      <c r="L141" s="195"/>
      <c r="M141" s="195"/>
      <c r="N141" s="195"/>
      <c r="O141" s="195"/>
      <c r="P141" s="195"/>
    </row>
    <row r="142" spans="10:16" ht="13.8">
      <c r="J142" s="196" t="s">
        <v>162</v>
      </c>
      <c r="K142" s="196" t="s">
        <v>161</v>
      </c>
      <c r="L142" s="195"/>
      <c r="M142" s="195"/>
      <c r="N142" s="195"/>
      <c r="O142" s="195"/>
      <c r="P142" s="195"/>
    </row>
    <row r="144" spans="10:17" ht="13.2">
      <c r="J144" s="198" t="s">
        <v>173</v>
      </c>
      <c r="K144" s="198" t="s">
        <v>217</v>
      </c>
      <c r="L144" s="198" t="s">
        <v>165</v>
      </c>
      <c r="M144" s="198" t="s">
        <v>106</v>
      </c>
      <c r="N144" s="198" t="s">
        <v>104</v>
      </c>
      <c r="O144" s="198" t="s">
        <v>164</v>
      </c>
      <c r="P144" s="198" t="s">
        <v>107</v>
      </c>
      <c r="Q144" s="59"/>
    </row>
    <row r="145" spans="10:17" ht="13.2">
      <c r="J145" s="198" t="s">
        <v>154</v>
      </c>
      <c r="K145" s="199">
        <v>298119.6</v>
      </c>
      <c r="L145" s="199">
        <v>129474.9</v>
      </c>
      <c r="M145" s="199">
        <v>10237.2</v>
      </c>
      <c r="N145" s="199">
        <v>62032.1</v>
      </c>
      <c r="O145" s="199">
        <v>57846.4</v>
      </c>
      <c r="P145" s="199">
        <f>SUM(P146:P173)</f>
        <v>12074.599999999999</v>
      </c>
      <c r="Q145" s="60">
        <f>+K145-SUM(L145:P145)</f>
        <v>26454.399999999965</v>
      </c>
    </row>
    <row r="146" spans="10:17" ht="13.2">
      <c r="J146" s="198" t="s">
        <v>153</v>
      </c>
      <c r="K146" s="199">
        <v>3324.3</v>
      </c>
      <c r="L146" s="199">
        <v>1978.1</v>
      </c>
      <c r="M146" s="199">
        <v>2.7</v>
      </c>
      <c r="N146" s="199">
        <v>452.6</v>
      </c>
      <c r="O146" s="199">
        <v>808.1</v>
      </c>
      <c r="P146" s="199">
        <v>45.1</v>
      </c>
      <c r="Q146" s="60">
        <f aca="true" t="shared" si="4" ref="Q146:Q173">+K146-SUM(L146:P146)</f>
        <v>37.70000000000027</v>
      </c>
    </row>
    <row r="147" spans="10:17" ht="13.2">
      <c r="J147" s="198" t="s">
        <v>152</v>
      </c>
      <c r="K147" s="199">
        <v>6427.2</v>
      </c>
      <c r="L147" s="199">
        <v>3792.3</v>
      </c>
      <c r="M147" s="199">
        <v>18.9</v>
      </c>
      <c r="N147" s="199">
        <v>858.7</v>
      </c>
      <c r="O147" s="199">
        <v>1290.8</v>
      </c>
      <c r="P147" s="199">
        <v>17.2</v>
      </c>
      <c r="Q147" s="60">
        <f t="shared" si="4"/>
        <v>449.2999999999993</v>
      </c>
    </row>
    <row r="148" spans="10:17" ht="13.2">
      <c r="J148" s="198" t="s">
        <v>151</v>
      </c>
      <c r="K148" s="201">
        <v>7832</v>
      </c>
      <c r="L148" s="199">
        <v>4358.1</v>
      </c>
      <c r="M148" s="199">
        <v>178.1</v>
      </c>
      <c r="N148" s="201">
        <v>2003</v>
      </c>
      <c r="O148" s="199">
        <v>889.6</v>
      </c>
      <c r="P148" s="199">
        <v>222.7</v>
      </c>
      <c r="Q148" s="60">
        <f t="shared" si="4"/>
        <v>180.4999999999991</v>
      </c>
    </row>
    <row r="149" spans="10:17" ht="13.2">
      <c r="J149" s="198" t="s">
        <v>150</v>
      </c>
      <c r="K149" s="199">
        <v>10116.8</v>
      </c>
      <c r="L149" s="199">
        <v>5940.4</v>
      </c>
      <c r="M149" s="199">
        <v>238.1</v>
      </c>
      <c r="N149" s="199">
        <v>3393.7</v>
      </c>
      <c r="O149" s="201">
        <v>0</v>
      </c>
      <c r="P149" s="199">
        <v>229.3</v>
      </c>
      <c r="Q149" s="60">
        <f t="shared" si="4"/>
        <v>315.2999999999993</v>
      </c>
    </row>
    <row r="150" spans="10:17" ht="13.2">
      <c r="J150" s="198" t="s">
        <v>149</v>
      </c>
      <c r="K150" s="199">
        <v>49748.2</v>
      </c>
      <c r="L150" s="199">
        <v>25125.4</v>
      </c>
      <c r="M150" s="199">
        <v>4324.9</v>
      </c>
      <c r="N150" s="199">
        <v>12288.1</v>
      </c>
      <c r="O150" s="199">
        <v>4527.2</v>
      </c>
      <c r="P150" s="199">
        <v>2514.4</v>
      </c>
      <c r="Q150" s="60">
        <f t="shared" si="4"/>
        <v>968.1999999999971</v>
      </c>
    </row>
    <row r="151" spans="10:17" ht="13.2">
      <c r="J151" s="198" t="s">
        <v>148</v>
      </c>
      <c r="K151" s="199">
        <v>873.5</v>
      </c>
      <c r="L151" s="199">
        <v>342.5</v>
      </c>
      <c r="M151" s="199">
        <v>39.1</v>
      </c>
      <c r="N151" s="199">
        <v>376.9</v>
      </c>
      <c r="O151" s="201">
        <v>0</v>
      </c>
      <c r="P151" s="199">
        <v>22.6</v>
      </c>
      <c r="Q151" s="60">
        <f t="shared" si="4"/>
        <v>92.39999999999998</v>
      </c>
    </row>
    <row r="152" spans="10:17" ht="13.2">
      <c r="J152" s="198" t="s">
        <v>147</v>
      </c>
      <c r="K152" s="201">
        <v>2063</v>
      </c>
      <c r="L152" s="199">
        <v>690.1</v>
      </c>
      <c r="M152" s="201">
        <v>0</v>
      </c>
      <c r="N152" s="199">
        <v>1227.3</v>
      </c>
      <c r="O152" s="201">
        <v>0</v>
      </c>
      <c r="P152" s="201">
        <v>0</v>
      </c>
      <c r="Q152" s="60">
        <f t="shared" si="4"/>
        <v>145.5999999999999</v>
      </c>
    </row>
    <row r="153" spans="10:17" ht="13.2">
      <c r="J153" s="198" t="s">
        <v>146</v>
      </c>
      <c r="K153" s="199">
        <v>4996.2</v>
      </c>
      <c r="L153" s="199">
        <v>500.1</v>
      </c>
      <c r="M153" s="199">
        <v>36.9</v>
      </c>
      <c r="N153" s="199">
        <v>279.5</v>
      </c>
      <c r="O153" s="199">
        <v>2351.9</v>
      </c>
      <c r="P153" s="199">
        <v>8.3</v>
      </c>
      <c r="Q153" s="60">
        <f t="shared" si="4"/>
        <v>1819.4999999999995</v>
      </c>
    </row>
    <row r="154" spans="10:17" ht="13.2">
      <c r="J154" s="198" t="s">
        <v>145</v>
      </c>
      <c r="K154" s="199">
        <v>17827.3</v>
      </c>
      <c r="L154" s="199">
        <v>3404.6</v>
      </c>
      <c r="M154" s="199">
        <v>224.1</v>
      </c>
      <c r="N154" s="199">
        <v>7291.8</v>
      </c>
      <c r="O154" s="199">
        <v>3498.2</v>
      </c>
      <c r="P154" s="199">
        <v>138.3</v>
      </c>
      <c r="Q154" s="60">
        <f t="shared" si="4"/>
        <v>3270.2999999999993</v>
      </c>
    </row>
    <row r="155" spans="10:17" ht="13.2">
      <c r="J155" s="198" t="s">
        <v>144</v>
      </c>
      <c r="K155" s="199">
        <v>69999.9</v>
      </c>
      <c r="L155" s="199">
        <v>36233.4</v>
      </c>
      <c r="M155" s="199">
        <v>129.8</v>
      </c>
      <c r="N155" s="199">
        <v>12879.6</v>
      </c>
      <c r="O155" s="199">
        <v>15299.9</v>
      </c>
      <c r="P155" s="199">
        <v>2015.5</v>
      </c>
      <c r="Q155" s="60">
        <f t="shared" si="4"/>
        <v>3441.6999999999825</v>
      </c>
    </row>
    <row r="156" spans="10:17" ht="13.2">
      <c r="J156" s="198" t="s">
        <v>143</v>
      </c>
      <c r="K156" s="199">
        <v>3441.8</v>
      </c>
      <c r="L156" s="199">
        <v>930.8</v>
      </c>
      <c r="M156" s="199">
        <v>2.9</v>
      </c>
      <c r="N156" s="199">
        <v>243.6</v>
      </c>
      <c r="O156" s="199">
        <v>2182.5</v>
      </c>
      <c r="P156" s="199">
        <v>12.6</v>
      </c>
      <c r="Q156" s="60">
        <f t="shared" si="4"/>
        <v>69.40000000000009</v>
      </c>
    </row>
    <row r="157" spans="10:17" ht="13.2">
      <c r="J157" s="198" t="s">
        <v>142</v>
      </c>
      <c r="K157" s="199">
        <v>17562.9</v>
      </c>
      <c r="L157" s="199">
        <v>2692.9</v>
      </c>
      <c r="M157" s="199">
        <v>11.7</v>
      </c>
      <c r="N157" s="199">
        <v>1049.2</v>
      </c>
      <c r="O157" s="199">
        <v>7877.7</v>
      </c>
      <c r="P157" s="200" t="s">
        <v>124</v>
      </c>
      <c r="Q157" s="60">
        <f t="shared" si="4"/>
        <v>5931.4000000000015</v>
      </c>
    </row>
    <row r="158" spans="10:17" ht="13.2">
      <c r="J158" s="198" t="s">
        <v>141</v>
      </c>
      <c r="K158" s="199">
        <v>56.8</v>
      </c>
      <c r="L158" s="201">
        <v>0</v>
      </c>
      <c r="M158" s="200" t="s">
        <v>124</v>
      </c>
      <c r="N158" s="199">
        <v>40.1</v>
      </c>
      <c r="O158" s="200" t="s">
        <v>124</v>
      </c>
      <c r="P158" s="200" t="s">
        <v>124</v>
      </c>
      <c r="Q158" s="60">
        <f t="shared" si="4"/>
        <v>16.699999999999996</v>
      </c>
    </row>
    <row r="159" spans="10:17" ht="13.2">
      <c r="J159" s="198" t="s">
        <v>140</v>
      </c>
      <c r="K159" s="199">
        <v>1663.1</v>
      </c>
      <c r="L159" s="199">
        <v>1036.4</v>
      </c>
      <c r="M159" s="199">
        <v>162.2</v>
      </c>
      <c r="N159" s="199">
        <v>265.4</v>
      </c>
      <c r="O159" s="200" t="s">
        <v>124</v>
      </c>
      <c r="P159" s="199">
        <v>33.3</v>
      </c>
      <c r="Q159" s="60">
        <f t="shared" si="4"/>
        <v>165.79999999999995</v>
      </c>
    </row>
    <row r="160" spans="10:17" ht="13.2">
      <c r="J160" s="198" t="s">
        <v>139</v>
      </c>
      <c r="K160" s="199">
        <v>3806.6</v>
      </c>
      <c r="L160" s="199">
        <v>2100.2</v>
      </c>
      <c r="M160" s="199">
        <v>207.9</v>
      </c>
      <c r="N160" s="199">
        <v>858.2</v>
      </c>
      <c r="O160" s="199">
        <v>23.8</v>
      </c>
      <c r="P160" s="201">
        <v>426</v>
      </c>
      <c r="Q160" s="60">
        <f t="shared" si="4"/>
        <v>190.49999999999955</v>
      </c>
    </row>
    <row r="161" spans="10:17" ht="13.2">
      <c r="J161" s="198" t="s">
        <v>138</v>
      </c>
      <c r="K161" s="199">
        <v>188.6</v>
      </c>
      <c r="L161" s="199">
        <v>90.9</v>
      </c>
      <c r="M161" s="199">
        <v>7.4</v>
      </c>
      <c r="N161" s="199">
        <v>54.4</v>
      </c>
      <c r="O161" s="199">
        <v>2.5</v>
      </c>
      <c r="P161" s="199">
        <v>25.4</v>
      </c>
      <c r="Q161" s="60">
        <f t="shared" si="4"/>
        <v>7.999999999999972</v>
      </c>
    </row>
    <row r="162" spans="10:17" ht="13.2">
      <c r="J162" s="198" t="s">
        <v>137</v>
      </c>
      <c r="K162" s="199">
        <v>13590.4</v>
      </c>
      <c r="L162" s="199">
        <v>4371.4</v>
      </c>
      <c r="M162" s="199">
        <v>72.8</v>
      </c>
      <c r="N162" s="199">
        <v>1063.9</v>
      </c>
      <c r="O162" s="199">
        <v>7528.4</v>
      </c>
      <c r="P162" s="199">
        <v>360.7</v>
      </c>
      <c r="Q162" s="60">
        <f t="shared" si="4"/>
        <v>193.1999999999989</v>
      </c>
    </row>
    <row r="163" spans="10:17" ht="13.2">
      <c r="J163" s="198" t="s">
        <v>136</v>
      </c>
      <c r="K163" s="200" t="s">
        <v>124</v>
      </c>
      <c r="L163" s="200" t="s">
        <v>124</v>
      </c>
      <c r="M163" s="200" t="s">
        <v>124</v>
      </c>
      <c r="N163" s="200" t="s">
        <v>124</v>
      </c>
      <c r="O163" s="200" t="s">
        <v>124</v>
      </c>
      <c r="P163" s="200" t="s">
        <v>124</v>
      </c>
      <c r="Q163" s="60">
        <v>0</v>
      </c>
    </row>
    <row r="164" spans="10:17" ht="13.2">
      <c r="J164" s="198" t="s">
        <v>135</v>
      </c>
      <c r="K164" s="199">
        <v>2088.8</v>
      </c>
      <c r="L164" s="201">
        <v>1402</v>
      </c>
      <c r="M164" s="199">
        <v>11.2</v>
      </c>
      <c r="N164" s="199">
        <v>309.6</v>
      </c>
      <c r="O164" s="199">
        <v>244.9</v>
      </c>
      <c r="P164" s="201">
        <v>17</v>
      </c>
      <c r="Q164" s="60">
        <f t="shared" si="4"/>
        <v>104.09999999999991</v>
      </c>
    </row>
    <row r="165" spans="10:17" ht="13.2">
      <c r="J165" s="198" t="s">
        <v>134</v>
      </c>
      <c r="K165" s="199">
        <v>5144.2</v>
      </c>
      <c r="L165" s="199">
        <v>1456.7</v>
      </c>
      <c r="M165" s="199">
        <v>195.4</v>
      </c>
      <c r="N165" s="199">
        <v>835.1</v>
      </c>
      <c r="O165" s="199">
        <v>1890.5</v>
      </c>
      <c r="P165" s="199">
        <v>254.5</v>
      </c>
      <c r="Q165" s="60">
        <f t="shared" si="4"/>
        <v>511.9999999999991</v>
      </c>
    </row>
    <row r="166" spans="10:17" ht="13.2">
      <c r="J166" s="198" t="s">
        <v>133</v>
      </c>
      <c r="K166" s="199">
        <v>29826.6</v>
      </c>
      <c r="L166" s="199">
        <v>9789.9</v>
      </c>
      <c r="M166" s="199">
        <v>3968.2</v>
      </c>
      <c r="N166" s="199">
        <v>3983.9</v>
      </c>
      <c r="O166" s="199">
        <v>1706.6</v>
      </c>
      <c r="P166" s="201">
        <v>5234</v>
      </c>
      <c r="Q166" s="60">
        <f t="shared" si="4"/>
        <v>5144</v>
      </c>
    </row>
    <row r="167" spans="10:17" ht="13.2">
      <c r="J167" s="198" t="s">
        <v>132</v>
      </c>
      <c r="K167" s="199">
        <v>1118.2</v>
      </c>
      <c r="L167" s="199">
        <v>103.8</v>
      </c>
      <c r="M167" s="199">
        <v>19.4</v>
      </c>
      <c r="N167" s="199">
        <v>72.8</v>
      </c>
      <c r="O167" s="199">
        <v>634.1</v>
      </c>
      <c r="P167" s="199">
        <v>35.3</v>
      </c>
      <c r="Q167" s="60">
        <f t="shared" si="4"/>
        <v>252.80000000000007</v>
      </c>
    </row>
    <row r="168" spans="10:17" ht="13.2">
      <c r="J168" s="198" t="s">
        <v>131</v>
      </c>
      <c r="K168" s="201">
        <v>14873</v>
      </c>
      <c r="L168" s="199">
        <v>5186.7</v>
      </c>
      <c r="M168" s="201">
        <v>33</v>
      </c>
      <c r="N168" s="199">
        <v>1182.1</v>
      </c>
      <c r="O168" s="199">
        <v>7973.3</v>
      </c>
      <c r="P168" s="199">
        <v>97.3</v>
      </c>
      <c r="Q168" s="60">
        <f t="shared" si="4"/>
        <v>400.6000000000022</v>
      </c>
    </row>
    <row r="169" spans="10:17" ht="13.2">
      <c r="J169" s="198" t="s">
        <v>130</v>
      </c>
      <c r="K169" s="199">
        <v>532.8</v>
      </c>
      <c r="L169" s="199">
        <v>136.9</v>
      </c>
      <c r="M169" s="199">
        <v>2.3</v>
      </c>
      <c r="N169" s="199">
        <v>70.8</v>
      </c>
      <c r="O169" s="199">
        <v>302.6</v>
      </c>
      <c r="P169" s="199">
        <v>13.5</v>
      </c>
      <c r="Q169" s="60">
        <f t="shared" si="4"/>
        <v>6.699999999999932</v>
      </c>
    </row>
    <row r="170" spans="10:17" ht="13.2">
      <c r="J170" s="198" t="s">
        <v>129</v>
      </c>
      <c r="K170" s="201">
        <v>3330</v>
      </c>
      <c r="L170" s="199">
        <v>1501.3</v>
      </c>
      <c r="M170" s="199">
        <v>56.9</v>
      </c>
      <c r="N170" s="199">
        <v>675.5</v>
      </c>
      <c r="O170" s="199">
        <v>988.1</v>
      </c>
      <c r="P170" s="199">
        <v>33.9</v>
      </c>
      <c r="Q170" s="60">
        <f t="shared" si="4"/>
        <v>74.30000000000018</v>
      </c>
    </row>
    <row r="171" spans="10:17" ht="13.2">
      <c r="J171" s="198" t="s">
        <v>128</v>
      </c>
      <c r="K171" s="199">
        <v>4260.9</v>
      </c>
      <c r="L171" s="201">
        <v>887</v>
      </c>
      <c r="M171" s="199">
        <v>41.7</v>
      </c>
      <c r="N171" s="201">
        <v>2171</v>
      </c>
      <c r="O171" s="201">
        <v>0</v>
      </c>
      <c r="P171" s="201">
        <v>0</v>
      </c>
      <c r="Q171" s="60">
        <f t="shared" si="4"/>
        <v>1161.1999999999998</v>
      </c>
    </row>
    <row r="172" spans="10:17" ht="13.2">
      <c r="J172" s="198" t="s">
        <v>127</v>
      </c>
      <c r="K172" s="199">
        <v>5250.2</v>
      </c>
      <c r="L172" s="199">
        <v>2277.9</v>
      </c>
      <c r="M172" s="199">
        <v>218.4</v>
      </c>
      <c r="N172" s="199">
        <v>1680.9</v>
      </c>
      <c r="O172" s="199">
        <v>8.3</v>
      </c>
      <c r="P172" s="199">
        <v>252.7</v>
      </c>
      <c r="Q172" s="60">
        <f t="shared" si="4"/>
        <v>811.9999999999991</v>
      </c>
    </row>
    <row r="173" spans="10:17" ht="13.2">
      <c r="J173" s="198" t="s">
        <v>126</v>
      </c>
      <c r="K173" s="201">
        <v>21618</v>
      </c>
      <c r="L173" s="201">
        <v>14076</v>
      </c>
      <c r="M173" s="201">
        <v>36</v>
      </c>
      <c r="N173" s="201">
        <v>6668</v>
      </c>
      <c r="O173" s="201">
        <v>0</v>
      </c>
      <c r="P173" s="201">
        <v>65</v>
      </c>
      <c r="Q173" s="60">
        <f t="shared" si="4"/>
        <v>773</v>
      </c>
    </row>
    <row r="174" spans="11:17" ht="12.75">
      <c r="K174" s="72"/>
      <c r="L174" s="72"/>
      <c r="M174" s="72"/>
      <c r="N174" s="72"/>
      <c r="O174" s="72"/>
      <c r="P174" s="72"/>
      <c r="Q174" s="72"/>
    </row>
    <row r="175" spans="10:17" ht="13.8">
      <c r="J175" s="196" t="s">
        <v>125</v>
      </c>
      <c r="K175" s="195"/>
      <c r="L175" s="195"/>
      <c r="M175" s="195"/>
      <c r="N175" s="195"/>
      <c r="O175" s="195"/>
      <c r="P175" s="195"/>
      <c r="Q175" s="72"/>
    </row>
    <row r="176" spans="10:17" ht="13.8">
      <c r="J176" s="196" t="s">
        <v>124</v>
      </c>
      <c r="K176" s="196" t="s">
        <v>123</v>
      </c>
      <c r="L176" s="195"/>
      <c r="M176" s="195"/>
      <c r="N176" s="195"/>
      <c r="O176" s="195"/>
      <c r="P176" s="195"/>
      <c r="Q176" s="72"/>
    </row>
    <row r="178" spans="10:16" ht="13.8">
      <c r="J178" s="196" t="s">
        <v>172</v>
      </c>
      <c r="K178" s="196" t="s">
        <v>158</v>
      </c>
      <c r="L178" s="195"/>
      <c r="M178" s="195"/>
      <c r="N178" s="195"/>
      <c r="O178" s="195"/>
      <c r="P178" s="195"/>
    </row>
    <row r="179" spans="10:16" ht="13.8">
      <c r="J179" s="196" t="s">
        <v>162</v>
      </c>
      <c r="K179" s="196" t="s">
        <v>161</v>
      </c>
      <c r="L179" s="195"/>
      <c r="M179" s="195"/>
      <c r="N179" s="195"/>
      <c r="O179" s="195"/>
      <c r="P179" s="195"/>
    </row>
    <row r="181" spans="10:17" ht="13.2">
      <c r="J181" s="198" t="s">
        <v>173</v>
      </c>
      <c r="K181" s="198" t="s">
        <v>217</v>
      </c>
      <c r="L181" s="198" t="s">
        <v>165</v>
      </c>
      <c r="M181" s="198" t="s">
        <v>106</v>
      </c>
      <c r="N181" s="198" t="s">
        <v>104</v>
      </c>
      <c r="O181" s="198" t="s">
        <v>164</v>
      </c>
      <c r="P181" s="198" t="s">
        <v>107</v>
      </c>
      <c r="Q181" s="59"/>
    </row>
    <row r="182" spans="10:17" ht="13.2">
      <c r="J182" s="198" t="s">
        <v>154</v>
      </c>
      <c r="K182" s="199">
        <v>282853.4</v>
      </c>
      <c r="L182" s="199">
        <v>127117.4</v>
      </c>
      <c r="M182" s="199">
        <v>7746.4</v>
      </c>
      <c r="N182" s="199">
        <v>52921.6</v>
      </c>
      <c r="O182" s="199">
        <v>57796.9</v>
      </c>
      <c r="P182" s="199">
        <f>SUM(P183:P210)</f>
        <v>10756.2</v>
      </c>
      <c r="Q182" s="60">
        <f>+K182-SUM(L182:P182)</f>
        <v>26514.900000000023</v>
      </c>
    </row>
    <row r="183" spans="10:17" ht="13.2">
      <c r="J183" s="198" t="s">
        <v>153</v>
      </c>
      <c r="K183" s="199">
        <v>3105.2</v>
      </c>
      <c r="L183" s="199">
        <v>1912.8</v>
      </c>
      <c r="M183" s="201">
        <v>2</v>
      </c>
      <c r="N183" s="199">
        <v>373.4</v>
      </c>
      <c r="O183" s="199">
        <v>745.9</v>
      </c>
      <c r="P183" s="199">
        <v>43.8</v>
      </c>
      <c r="Q183" s="60">
        <f aca="true" t="shared" si="5" ref="Q183:Q210">+K183-SUM(L183:P183)</f>
        <v>27.299999999999727</v>
      </c>
    </row>
    <row r="184" spans="10:17" ht="13.2">
      <c r="J184" s="198" t="s">
        <v>152</v>
      </c>
      <c r="K184" s="199">
        <v>7136.4</v>
      </c>
      <c r="L184" s="199">
        <v>3999.3</v>
      </c>
      <c r="M184" s="199">
        <v>17.5</v>
      </c>
      <c r="N184" s="199">
        <v>833.3</v>
      </c>
      <c r="O184" s="199">
        <v>2047.4</v>
      </c>
      <c r="P184" s="199">
        <v>29.4</v>
      </c>
      <c r="Q184" s="60">
        <f t="shared" si="5"/>
        <v>209.5</v>
      </c>
    </row>
    <row r="185" spans="10:17" ht="13.2">
      <c r="J185" s="198" t="s">
        <v>151</v>
      </c>
      <c r="K185" s="199">
        <v>6877.6</v>
      </c>
      <c r="L185" s="199">
        <v>4161.6</v>
      </c>
      <c r="M185" s="199">
        <v>118.2</v>
      </c>
      <c r="N185" s="199">
        <v>1584.5</v>
      </c>
      <c r="O185" s="199">
        <v>692.6</v>
      </c>
      <c r="P185" s="199">
        <v>171.2</v>
      </c>
      <c r="Q185" s="60">
        <f t="shared" si="5"/>
        <v>149.5</v>
      </c>
    </row>
    <row r="186" spans="10:17" ht="13.2">
      <c r="J186" s="198" t="s">
        <v>150</v>
      </c>
      <c r="K186" s="199">
        <v>8747.7</v>
      </c>
      <c r="L186" s="199">
        <v>5059.9</v>
      </c>
      <c r="M186" s="199">
        <v>254.7</v>
      </c>
      <c r="N186" s="199">
        <v>2981.3</v>
      </c>
      <c r="O186" s="199">
        <v>45.7</v>
      </c>
      <c r="P186" s="199">
        <v>177.4</v>
      </c>
      <c r="Q186" s="60">
        <f t="shared" si="5"/>
        <v>228.70000000000073</v>
      </c>
    </row>
    <row r="187" spans="10:17" ht="13.2">
      <c r="J187" s="198" t="s">
        <v>149</v>
      </c>
      <c r="K187" s="199">
        <v>44038.7</v>
      </c>
      <c r="L187" s="199">
        <v>23671.2</v>
      </c>
      <c r="M187" s="199">
        <v>2900.4</v>
      </c>
      <c r="N187" s="199">
        <v>10326.9</v>
      </c>
      <c r="O187" s="199">
        <v>4211.5</v>
      </c>
      <c r="P187" s="201">
        <v>2157</v>
      </c>
      <c r="Q187" s="60">
        <f t="shared" si="5"/>
        <v>771.6999999999971</v>
      </c>
    </row>
    <row r="188" spans="10:17" ht="13.2">
      <c r="J188" s="198" t="s">
        <v>148</v>
      </c>
      <c r="K188" s="199">
        <v>678.4</v>
      </c>
      <c r="L188" s="199">
        <v>327.6</v>
      </c>
      <c r="M188" s="201">
        <v>25</v>
      </c>
      <c r="N188" s="199">
        <v>254.8</v>
      </c>
      <c r="O188" s="200" t="s">
        <v>124</v>
      </c>
      <c r="P188" s="201">
        <v>9</v>
      </c>
      <c r="Q188" s="60">
        <f t="shared" si="5"/>
        <v>61.999999999999886</v>
      </c>
    </row>
    <row r="189" spans="10:17" ht="13.2">
      <c r="J189" s="198" t="s">
        <v>147</v>
      </c>
      <c r="K189" s="199">
        <v>2040.3</v>
      </c>
      <c r="L189" s="199">
        <v>669.2</v>
      </c>
      <c r="M189" s="200" t="s">
        <v>124</v>
      </c>
      <c r="N189" s="199">
        <v>1223.1</v>
      </c>
      <c r="O189" s="200" t="s">
        <v>124</v>
      </c>
      <c r="P189" s="200" t="s">
        <v>124</v>
      </c>
      <c r="Q189" s="60">
        <f t="shared" si="5"/>
        <v>148</v>
      </c>
    </row>
    <row r="190" spans="10:17" ht="13.2">
      <c r="J190" s="198" t="s">
        <v>146</v>
      </c>
      <c r="K190" s="199">
        <v>4101.7</v>
      </c>
      <c r="L190" s="199">
        <v>449.6</v>
      </c>
      <c r="M190" s="199">
        <v>42.2</v>
      </c>
      <c r="N190" s="199">
        <v>317.9</v>
      </c>
      <c r="O190" s="199">
        <v>1718.5</v>
      </c>
      <c r="P190" s="199">
        <v>9.6</v>
      </c>
      <c r="Q190" s="60">
        <f t="shared" si="5"/>
        <v>1563.9</v>
      </c>
    </row>
    <row r="191" spans="10:17" ht="13.2">
      <c r="J191" s="198" t="s">
        <v>145</v>
      </c>
      <c r="K191" s="199">
        <v>19869.1</v>
      </c>
      <c r="L191" s="199">
        <v>4941.3</v>
      </c>
      <c r="M191" s="199">
        <v>297.8</v>
      </c>
      <c r="N191" s="199">
        <v>8154.4</v>
      </c>
      <c r="O191" s="199">
        <v>3312.7</v>
      </c>
      <c r="P191" s="201">
        <v>145</v>
      </c>
      <c r="Q191" s="60">
        <f t="shared" si="5"/>
        <v>3017.899999999998</v>
      </c>
    </row>
    <row r="192" spans="10:17" ht="13.2">
      <c r="J192" s="198" t="s">
        <v>144</v>
      </c>
      <c r="K192" s="199">
        <v>65505.7</v>
      </c>
      <c r="L192" s="199">
        <v>35486.6</v>
      </c>
      <c r="M192" s="199">
        <v>152.4</v>
      </c>
      <c r="N192" s="199">
        <v>10099.9</v>
      </c>
      <c r="O192" s="199">
        <v>14134.9</v>
      </c>
      <c r="P192" s="199">
        <v>2060.7</v>
      </c>
      <c r="Q192" s="60">
        <f t="shared" si="5"/>
        <v>3571.199999999997</v>
      </c>
    </row>
    <row r="193" spans="10:17" ht="13.2">
      <c r="J193" s="198" t="s">
        <v>143</v>
      </c>
      <c r="K193" s="199">
        <v>3007.2</v>
      </c>
      <c r="L193" s="199">
        <v>674.7</v>
      </c>
      <c r="M193" s="199">
        <v>2.5</v>
      </c>
      <c r="N193" s="199">
        <v>172.4</v>
      </c>
      <c r="O193" s="199">
        <v>2067.8</v>
      </c>
      <c r="P193" s="199">
        <v>33.6</v>
      </c>
      <c r="Q193" s="60">
        <f t="shared" si="5"/>
        <v>56.19999999999982</v>
      </c>
    </row>
    <row r="194" spans="10:17" ht="13.2">
      <c r="J194" s="198" t="s">
        <v>142</v>
      </c>
      <c r="K194" s="199">
        <v>20960.3</v>
      </c>
      <c r="L194" s="199">
        <v>2952.8</v>
      </c>
      <c r="M194" s="199">
        <v>13.9</v>
      </c>
      <c r="N194" s="199">
        <v>990.7</v>
      </c>
      <c r="O194" s="199">
        <v>8608.5</v>
      </c>
      <c r="P194" s="200" t="s">
        <v>124</v>
      </c>
      <c r="Q194" s="60">
        <f t="shared" si="5"/>
        <v>8394.399999999998</v>
      </c>
    </row>
    <row r="195" spans="10:17" ht="13.2">
      <c r="J195" s="198" t="s">
        <v>141</v>
      </c>
      <c r="K195" s="199">
        <v>65.7</v>
      </c>
      <c r="L195" s="201">
        <v>0</v>
      </c>
      <c r="M195" s="200" t="s">
        <v>124</v>
      </c>
      <c r="N195" s="199">
        <v>46.1</v>
      </c>
      <c r="O195" s="200" t="s">
        <v>124</v>
      </c>
      <c r="P195" s="201">
        <v>0</v>
      </c>
      <c r="Q195" s="60">
        <f t="shared" si="5"/>
        <v>19.6</v>
      </c>
    </row>
    <row r="196" spans="10:17" ht="13.2">
      <c r="J196" s="198" t="s">
        <v>140</v>
      </c>
      <c r="K196" s="199">
        <v>1435.5</v>
      </c>
      <c r="L196" s="199">
        <v>989.4</v>
      </c>
      <c r="M196" s="199">
        <v>70.2</v>
      </c>
      <c r="N196" s="199">
        <v>228.4</v>
      </c>
      <c r="O196" s="200" t="s">
        <v>124</v>
      </c>
      <c r="P196" s="199">
        <v>26.4</v>
      </c>
      <c r="Q196" s="60">
        <f t="shared" si="5"/>
        <v>121.09999999999991</v>
      </c>
    </row>
    <row r="197" spans="10:17" ht="13.2">
      <c r="J197" s="198" t="s">
        <v>139</v>
      </c>
      <c r="K197" s="199">
        <v>2796.7</v>
      </c>
      <c r="L197" s="199">
        <v>1710.4</v>
      </c>
      <c r="M197" s="201">
        <v>87</v>
      </c>
      <c r="N197" s="201">
        <v>550</v>
      </c>
      <c r="O197" s="199">
        <v>47.5</v>
      </c>
      <c r="P197" s="199">
        <v>258.4</v>
      </c>
      <c r="Q197" s="60">
        <f t="shared" si="5"/>
        <v>143.39999999999964</v>
      </c>
    </row>
    <row r="198" spans="10:17" ht="13.2">
      <c r="J198" s="198" t="s">
        <v>138</v>
      </c>
      <c r="K198" s="199">
        <v>166.2</v>
      </c>
      <c r="L198" s="199">
        <v>83.5</v>
      </c>
      <c r="M198" s="199">
        <v>5.6</v>
      </c>
      <c r="N198" s="201">
        <v>43</v>
      </c>
      <c r="O198" s="199">
        <v>3.1</v>
      </c>
      <c r="P198" s="199">
        <v>25.5</v>
      </c>
      <c r="Q198" s="60">
        <f t="shared" si="5"/>
        <v>5.5</v>
      </c>
    </row>
    <row r="199" spans="10:17" ht="13.2">
      <c r="J199" s="198" t="s">
        <v>137</v>
      </c>
      <c r="K199" s="201">
        <v>12262</v>
      </c>
      <c r="L199" s="201">
        <v>3701</v>
      </c>
      <c r="M199" s="199">
        <v>78.2</v>
      </c>
      <c r="N199" s="199">
        <v>943.8</v>
      </c>
      <c r="O199" s="199">
        <v>6984.9</v>
      </c>
      <c r="P199" s="199">
        <v>366.8</v>
      </c>
      <c r="Q199" s="60">
        <f t="shared" si="5"/>
        <v>187.3000000000011</v>
      </c>
    </row>
    <row r="200" spans="10:17" ht="13.2">
      <c r="J200" s="198" t="s">
        <v>136</v>
      </c>
      <c r="K200" s="200" t="s">
        <v>124</v>
      </c>
      <c r="L200" s="200" t="s">
        <v>124</v>
      </c>
      <c r="M200" s="200" t="s">
        <v>124</v>
      </c>
      <c r="N200" s="200" t="s">
        <v>124</v>
      </c>
      <c r="O200" s="200" t="s">
        <v>124</v>
      </c>
      <c r="P200" s="200" t="s">
        <v>124</v>
      </c>
      <c r="Q200" s="60" t="e">
        <f t="shared" si="5"/>
        <v>#VALUE!</v>
      </c>
    </row>
    <row r="201" spans="10:17" ht="13.2">
      <c r="J201" s="198" t="s">
        <v>135</v>
      </c>
      <c r="K201" s="201">
        <v>1887</v>
      </c>
      <c r="L201" s="201">
        <v>1370</v>
      </c>
      <c r="M201" s="201">
        <v>10</v>
      </c>
      <c r="N201" s="201">
        <v>204</v>
      </c>
      <c r="O201" s="201">
        <v>271</v>
      </c>
      <c r="P201" s="201">
        <v>14</v>
      </c>
      <c r="Q201" s="60">
        <f t="shared" si="5"/>
        <v>18</v>
      </c>
    </row>
    <row r="202" spans="10:17" ht="13.2">
      <c r="J202" s="198" t="s">
        <v>134</v>
      </c>
      <c r="K202" s="199">
        <v>4817.9</v>
      </c>
      <c r="L202" s="199">
        <v>1439.1</v>
      </c>
      <c r="M202" s="199">
        <v>173.6</v>
      </c>
      <c r="N202" s="201">
        <v>778</v>
      </c>
      <c r="O202" s="201">
        <v>1956</v>
      </c>
      <c r="P202" s="199">
        <v>230.5</v>
      </c>
      <c r="Q202" s="60">
        <f t="shared" si="5"/>
        <v>240.69999999999982</v>
      </c>
    </row>
    <row r="203" spans="10:17" ht="13.2">
      <c r="J203" s="198" t="s">
        <v>133</v>
      </c>
      <c r="K203" s="199">
        <v>27228.1</v>
      </c>
      <c r="L203" s="199">
        <v>9408.1</v>
      </c>
      <c r="M203" s="199">
        <v>3182.4</v>
      </c>
      <c r="N203" s="199">
        <v>3397.2</v>
      </c>
      <c r="O203" s="199">
        <v>1994.4</v>
      </c>
      <c r="P203" s="199">
        <v>4575.8</v>
      </c>
      <c r="Q203" s="60">
        <f t="shared" si="5"/>
        <v>4670.199999999997</v>
      </c>
    </row>
    <row r="204" spans="10:17" ht="13.2">
      <c r="J204" s="198" t="s">
        <v>132</v>
      </c>
      <c r="K204" s="199">
        <v>1019.2</v>
      </c>
      <c r="L204" s="201">
        <v>67</v>
      </c>
      <c r="M204" s="199">
        <v>17.6</v>
      </c>
      <c r="N204" s="199">
        <v>30.6</v>
      </c>
      <c r="O204" s="199">
        <v>626.2</v>
      </c>
      <c r="P204" s="199">
        <v>25.9</v>
      </c>
      <c r="Q204" s="60">
        <f t="shared" si="5"/>
        <v>251.89999999999998</v>
      </c>
    </row>
    <row r="205" spans="10:17" ht="13.2">
      <c r="J205" s="198" t="s">
        <v>131</v>
      </c>
      <c r="K205" s="199">
        <v>16751.7</v>
      </c>
      <c r="L205" s="199">
        <v>5706.4</v>
      </c>
      <c r="M205" s="199">
        <v>35.3</v>
      </c>
      <c r="N205" s="199">
        <v>1294.5</v>
      </c>
      <c r="O205" s="199">
        <v>9156.2</v>
      </c>
      <c r="P205" s="199">
        <v>128.6</v>
      </c>
      <c r="Q205" s="60">
        <f t="shared" si="5"/>
        <v>430.6999999999989</v>
      </c>
    </row>
    <row r="206" spans="10:17" ht="13.2">
      <c r="J206" s="198" t="s">
        <v>130</v>
      </c>
      <c r="K206" s="199">
        <v>568.9</v>
      </c>
      <c r="L206" s="199">
        <v>153.5</v>
      </c>
      <c r="M206" s="199">
        <v>2.7</v>
      </c>
      <c r="N206" s="199">
        <v>80.1</v>
      </c>
      <c r="O206" s="199">
        <v>311.1</v>
      </c>
      <c r="P206" s="199">
        <v>14.1</v>
      </c>
      <c r="Q206" s="60">
        <f t="shared" si="5"/>
        <v>7.399999999999977</v>
      </c>
    </row>
    <row r="207" spans="10:17" ht="13.2">
      <c r="J207" s="198" t="s">
        <v>129</v>
      </c>
      <c r="K207" s="199">
        <v>2571.2</v>
      </c>
      <c r="L207" s="199">
        <v>1111.9</v>
      </c>
      <c r="M207" s="199">
        <v>35.5</v>
      </c>
      <c r="N207" s="199">
        <v>361.4</v>
      </c>
      <c r="O207" s="199">
        <v>921.3</v>
      </c>
      <c r="P207" s="199">
        <v>24.8</v>
      </c>
      <c r="Q207" s="60">
        <f t="shared" si="5"/>
        <v>116.29999999999927</v>
      </c>
    </row>
    <row r="208" spans="10:17" ht="13.2">
      <c r="J208" s="198" t="s">
        <v>128</v>
      </c>
      <c r="K208" s="199">
        <v>2989.3</v>
      </c>
      <c r="L208" s="199">
        <v>724.4</v>
      </c>
      <c r="M208" s="199">
        <v>68.5</v>
      </c>
      <c r="N208" s="199">
        <v>1340.2</v>
      </c>
      <c r="O208" s="201">
        <v>0</v>
      </c>
      <c r="P208" s="201">
        <v>0</v>
      </c>
      <c r="Q208" s="60">
        <f t="shared" si="5"/>
        <v>856.2000000000003</v>
      </c>
    </row>
    <row r="209" spans="10:17" ht="13.2">
      <c r="J209" s="198" t="s">
        <v>127</v>
      </c>
      <c r="K209" s="199">
        <v>4286.8</v>
      </c>
      <c r="L209" s="201">
        <v>2143</v>
      </c>
      <c r="M209" s="199">
        <v>117.6</v>
      </c>
      <c r="N209" s="199">
        <v>1232.3</v>
      </c>
      <c r="O209" s="199">
        <v>7.5</v>
      </c>
      <c r="P209" s="199">
        <v>158.7</v>
      </c>
      <c r="Q209" s="60">
        <f t="shared" si="5"/>
        <v>627.7000000000007</v>
      </c>
    </row>
    <row r="210" spans="10:17" ht="13.2">
      <c r="J210" s="198" t="s">
        <v>126</v>
      </c>
      <c r="K210" s="201">
        <v>20946</v>
      </c>
      <c r="L210" s="201">
        <v>14878</v>
      </c>
      <c r="M210" s="201">
        <v>38</v>
      </c>
      <c r="N210" s="201">
        <v>5252</v>
      </c>
      <c r="O210" s="201">
        <v>0</v>
      </c>
      <c r="P210" s="201">
        <v>70</v>
      </c>
      <c r="Q210" s="60">
        <f t="shared" si="5"/>
        <v>708</v>
      </c>
    </row>
    <row r="212" spans="10:16" ht="13.8">
      <c r="J212" s="196" t="s">
        <v>125</v>
      </c>
      <c r="K212" s="195"/>
      <c r="L212" s="195"/>
      <c r="M212" s="195"/>
      <c r="N212" s="195"/>
      <c r="O212" s="195"/>
      <c r="P212" s="195"/>
    </row>
    <row r="213" spans="10:16" ht="13.8">
      <c r="J213" s="196" t="s">
        <v>124</v>
      </c>
      <c r="K213" s="196" t="s">
        <v>123</v>
      </c>
      <c r="L213" s="195"/>
      <c r="M213" s="195"/>
      <c r="N213" s="195"/>
      <c r="O213" s="195"/>
      <c r="P213" s="195"/>
    </row>
    <row r="215" spans="10:16" ht="13.8">
      <c r="J215" s="196" t="s">
        <v>172</v>
      </c>
      <c r="K215" s="196" t="s">
        <v>157</v>
      </c>
      <c r="L215" s="195"/>
      <c r="M215" s="195"/>
      <c r="N215" s="195"/>
      <c r="O215" s="195"/>
      <c r="P215" s="195"/>
    </row>
    <row r="216" spans="10:16" ht="13.8">
      <c r="J216" s="196" t="s">
        <v>162</v>
      </c>
      <c r="K216" s="196" t="s">
        <v>161</v>
      </c>
      <c r="L216" s="195"/>
      <c r="M216" s="195"/>
      <c r="N216" s="195"/>
      <c r="O216" s="195"/>
      <c r="P216" s="195"/>
    </row>
    <row r="218" spans="10:17" ht="13.2">
      <c r="J218" s="198" t="s">
        <v>173</v>
      </c>
      <c r="K218" s="198" t="s">
        <v>217</v>
      </c>
      <c r="L218" s="198" t="s">
        <v>165</v>
      </c>
      <c r="M218" s="198" t="s">
        <v>106</v>
      </c>
      <c r="N218" s="198" t="s">
        <v>104</v>
      </c>
      <c r="O218" s="198" t="s">
        <v>164</v>
      </c>
      <c r="P218" s="198" t="s">
        <v>107</v>
      </c>
      <c r="Q218" s="59"/>
    </row>
    <row r="219" spans="10:17" ht="13.2">
      <c r="J219" s="198" t="s">
        <v>154</v>
      </c>
      <c r="K219" s="201">
        <v>290221</v>
      </c>
      <c r="L219" s="199">
        <v>130458.2</v>
      </c>
      <c r="M219" s="199">
        <v>7170.5</v>
      </c>
      <c r="N219" s="199">
        <v>51796.2</v>
      </c>
      <c r="O219" s="199">
        <v>68886.4</v>
      </c>
      <c r="P219" s="199">
        <f>SUM(P220:P247)</f>
        <v>10144</v>
      </c>
      <c r="Q219" s="60">
        <f>+K219-SUM(L219:P219)</f>
        <v>21765.699999999953</v>
      </c>
    </row>
    <row r="220" spans="10:17" ht="13.2">
      <c r="J220" s="198" t="s">
        <v>153</v>
      </c>
      <c r="K220" s="199">
        <v>2944.2</v>
      </c>
      <c r="L220" s="199">
        <v>1687.7</v>
      </c>
      <c r="M220" s="199">
        <v>2.4</v>
      </c>
      <c r="N220" s="199">
        <v>339.7</v>
      </c>
      <c r="O220" s="199">
        <v>859.7</v>
      </c>
      <c r="P220" s="199">
        <v>29.5</v>
      </c>
      <c r="Q220" s="60">
        <f aca="true" t="shared" si="6" ref="Q220:Q247">+K220-SUM(L220:P220)</f>
        <v>25.199999999999818</v>
      </c>
    </row>
    <row r="221" spans="10:17" ht="13.2">
      <c r="J221" s="198" t="s">
        <v>152</v>
      </c>
      <c r="K221" s="199">
        <v>7520.4</v>
      </c>
      <c r="L221" s="199">
        <v>4305.2</v>
      </c>
      <c r="M221" s="199">
        <v>19.8</v>
      </c>
      <c r="N221" s="201">
        <v>707</v>
      </c>
      <c r="O221" s="199">
        <v>2209.2</v>
      </c>
      <c r="P221" s="199">
        <v>26.5</v>
      </c>
      <c r="Q221" s="60">
        <f t="shared" si="6"/>
        <v>252.69999999999982</v>
      </c>
    </row>
    <row r="222" spans="10:17" ht="13.2">
      <c r="J222" s="198" t="s">
        <v>151</v>
      </c>
      <c r="K222" s="199">
        <v>8284.8</v>
      </c>
      <c r="L222" s="201">
        <v>4913</v>
      </c>
      <c r="M222" s="199">
        <v>118.6</v>
      </c>
      <c r="N222" s="199">
        <v>1813.7</v>
      </c>
      <c r="O222" s="199">
        <v>1063.7</v>
      </c>
      <c r="P222" s="199">
        <v>196.9</v>
      </c>
      <c r="Q222" s="60">
        <f t="shared" si="6"/>
        <v>178.89999999999964</v>
      </c>
    </row>
    <row r="223" spans="10:17" ht="13.2">
      <c r="J223" s="198" t="s">
        <v>150</v>
      </c>
      <c r="K223" s="199">
        <v>8793.5</v>
      </c>
      <c r="L223" s="199">
        <v>4831.4</v>
      </c>
      <c r="M223" s="199">
        <v>294.3</v>
      </c>
      <c r="N223" s="199">
        <v>3249.8</v>
      </c>
      <c r="O223" s="199">
        <v>55.3</v>
      </c>
      <c r="P223" s="201">
        <v>138</v>
      </c>
      <c r="Q223" s="60">
        <f t="shared" si="6"/>
        <v>224.70000000000073</v>
      </c>
    </row>
    <row r="224" spans="10:17" ht="13.2">
      <c r="J224" s="198" t="s">
        <v>149</v>
      </c>
      <c r="K224" s="199">
        <v>41920.4</v>
      </c>
      <c r="L224" s="199">
        <v>22710.2</v>
      </c>
      <c r="M224" s="199">
        <v>2520.9</v>
      </c>
      <c r="N224" s="199">
        <v>8733.8</v>
      </c>
      <c r="O224" s="199">
        <v>5183.6</v>
      </c>
      <c r="P224" s="199">
        <v>2004.3</v>
      </c>
      <c r="Q224" s="60">
        <f t="shared" si="6"/>
        <v>767.5999999999985</v>
      </c>
    </row>
    <row r="225" spans="10:17" ht="13.2">
      <c r="J225" s="198" t="s">
        <v>148</v>
      </c>
      <c r="K225" s="199">
        <v>771.6</v>
      </c>
      <c r="L225" s="199">
        <v>360.2</v>
      </c>
      <c r="M225" s="201">
        <v>31</v>
      </c>
      <c r="N225" s="201">
        <v>295</v>
      </c>
      <c r="O225" s="200" t="s">
        <v>124</v>
      </c>
      <c r="P225" s="199">
        <v>13.6</v>
      </c>
      <c r="Q225" s="60">
        <f t="shared" si="6"/>
        <v>71.79999999999995</v>
      </c>
    </row>
    <row r="226" spans="10:17" ht="13.2">
      <c r="J226" s="198" t="s">
        <v>147</v>
      </c>
      <c r="K226" s="199">
        <v>2509.4</v>
      </c>
      <c r="L226" s="199">
        <v>929.2</v>
      </c>
      <c r="M226" s="200" t="s">
        <v>124</v>
      </c>
      <c r="N226" s="201">
        <v>1412</v>
      </c>
      <c r="O226" s="200" t="s">
        <v>124</v>
      </c>
      <c r="P226" s="200" t="s">
        <v>124</v>
      </c>
      <c r="Q226" s="60">
        <f t="shared" si="6"/>
        <v>168.20000000000027</v>
      </c>
    </row>
    <row r="227" spans="10:17" ht="13.2">
      <c r="J227" s="198" t="s">
        <v>146</v>
      </c>
      <c r="K227" s="201">
        <v>4672</v>
      </c>
      <c r="L227" s="199">
        <v>464.9</v>
      </c>
      <c r="M227" s="199">
        <v>36.6</v>
      </c>
      <c r="N227" s="199">
        <v>328.2</v>
      </c>
      <c r="O227" s="199">
        <v>2165.8</v>
      </c>
      <c r="P227" s="199">
        <v>11.9</v>
      </c>
      <c r="Q227" s="60">
        <f t="shared" si="6"/>
        <v>1664.6</v>
      </c>
    </row>
    <row r="228" spans="10:17" ht="13.2">
      <c r="J228" s="198" t="s">
        <v>145</v>
      </c>
      <c r="K228" s="199">
        <v>22094.5</v>
      </c>
      <c r="L228" s="199">
        <v>6876.7</v>
      </c>
      <c r="M228" s="199">
        <v>362.1</v>
      </c>
      <c r="N228" s="199">
        <v>8287.1</v>
      </c>
      <c r="O228" s="199">
        <v>4199.9</v>
      </c>
      <c r="P228" s="199">
        <v>207.2</v>
      </c>
      <c r="Q228" s="60">
        <f t="shared" si="6"/>
        <v>2161.4999999999964</v>
      </c>
    </row>
    <row r="229" spans="10:17" ht="13.2">
      <c r="J229" s="198" t="s">
        <v>144</v>
      </c>
      <c r="K229" s="199">
        <v>63825.5</v>
      </c>
      <c r="L229" s="199">
        <v>33970.2</v>
      </c>
      <c r="M229" s="199">
        <v>124.4</v>
      </c>
      <c r="N229" s="199">
        <v>8774.8</v>
      </c>
      <c r="O229" s="199">
        <v>15914.1</v>
      </c>
      <c r="P229" s="199">
        <v>1987.4</v>
      </c>
      <c r="Q229" s="60">
        <f t="shared" si="6"/>
        <v>3054.600000000006</v>
      </c>
    </row>
    <row r="230" spans="10:17" ht="13.2">
      <c r="J230" s="198" t="s">
        <v>143</v>
      </c>
      <c r="K230" s="199">
        <v>2827.5</v>
      </c>
      <c r="L230" s="199">
        <v>770.2</v>
      </c>
      <c r="M230" s="199">
        <v>2.9</v>
      </c>
      <c r="N230" s="201">
        <v>194</v>
      </c>
      <c r="O230" s="199">
        <v>1733.7</v>
      </c>
      <c r="P230" s="199">
        <v>35.1</v>
      </c>
      <c r="Q230" s="60">
        <f t="shared" si="6"/>
        <v>91.59999999999991</v>
      </c>
    </row>
    <row r="231" spans="10:17" ht="13.2">
      <c r="J231" s="198" t="s">
        <v>142</v>
      </c>
      <c r="K231" s="199">
        <v>17923.5</v>
      </c>
      <c r="L231" s="199">
        <v>2828.9</v>
      </c>
      <c r="M231" s="199">
        <v>14.4</v>
      </c>
      <c r="N231" s="199">
        <v>900.1</v>
      </c>
      <c r="O231" s="199">
        <v>9752.6</v>
      </c>
      <c r="P231" s="200" t="s">
        <v>124</v>
      </c>
      <c r="Q231" s="60">
        <f t="shared" si="6"/>
        <v>4427.5</v>
      </c>
    </row>
    <row r="232" spans="10:17" ht="13.2">
      <c r="J232" s="198" t="s">
        <v>141</v>
      </c>
      <c r="K232" s="199">
        <v>70.2</v>
      </c>
      <c r="L232" s="201">
        <v>0</v>
      </c>
      <c r="M232" s="200" t="s">
        <v>124</v>
      </c>
      <c r="N232" s="199">
        <v>45.7</v>
      </c>
      <c r="O232" s="200" t="s">
        <v>124</v>
      </c>
      <c r="P232" s="201">
        <v>0</v>
      </c>
      <c r="Q232" s="60">
        <f t="shared" si="6"/>
        <v>24.5</v>
      </c>
    </row>
    <row r="233" spans="10:17" ht="13.2">
      <c r="J233" s="198" t="s">
        <v>140</v>
      </c>
      <c r="K233" s="201">
        <v>1412</v>
      </c>
      <c r="L233" s="199">
        <v>939.5</v>
      </c>
      <c r="M233" s="201">
        <v>64</v>
      </c>
      <c r="N233" s="199">
        <v>236.7</v>
      </c>
      <c r="O233" s="200" t="s">
        <v>124</v>
      </c>
      <c r="P233" s="199">
        <v>21.4</v>
      </c>
      <c r="Q233" s="60">
        <f t="shared" si="6"/>
        <v>150.39999999999986</v>
      </c>
    </row>
    <row r="234" spans="10:17" ht="13.2">
      <c r="J234" s="198" t="s">
        <v>139</v>
      </c>
      <c r="K234" s="199">
        <v>3225.9</v>
      </c>
      <c r="L234" s="199">
        <v>1869.3</v>
      </c>
      <c r="M234" s="201">
        <v>85</v>
      </c>
      <c r="N234" s="199">
        <v>759.8</v>
      </c>
      <c r="O234" s="199">
        <v>71.9</v>
      </c>
      <c r="P234" s="201">
        <v>237</v>
      </c>
      <c r="Q234" s="60">
        <f t="shared" si="6"/>
        <v>202.9000000000001</v>
      </c>
    </row>
    <row r="235" spans="10:17" ht="13.2">
      <c r="J235" s="198" t="s">
        <v>138</v>
      </c>
      <c r="K235" s="199">
        <v>149.6</v>
      </c>
      <c r="L235" s="199">
        <v>76.8</v>
      </c>
      <c r="M235" s="199">
        <v>4.7</v>
      </c>
      <c r="N235" s="199">
        <v>38.5</v>
      </c>
      <c r="O235" s="199">
        <v>2.3</v>
      </c>
      <c r="P235" s="199">
        <v>22.3</v>
      </c>
      <c r="Q235" s="60">
        <f t="shared" si="6"/>
        <v>5</v>
      </c>
    </row>
    <row r="236" spans="10:17" ht="13.2">
      <c r="J236" s="198" t="s">
        <v>137</v>
      </c>
      <c r="K236" s="199">
        <v>13678.2</v>
      </c>
      <c r="L236" s="199">
        <v>4056.7</v>
      </c>
      <c r="M236" s="199">
        <v>75.6</v>
      </c>
      <c r="N236" s="199">
        <v>987.6</v>
      </c>
      <c r="O236" s="199">
        <v>7992.4</v>
      </c>
      <c r="P236" s="199">
        <v>345.7</v>
      </c>
      <c r="Q236" s="60">
        <f t="shared" si="6"/>
        <v>220.20000000000073</v>
      </c>
    </row>
    <row r="237" spans="10:17" ht="13.2">
      <c r="J237" s="198" t="s">
        <v>136</v>
      </c>
      <c r="K237" s="200" t="s">
        <v>124</v>
      </c>
      <c r="L237" s="200" t="s">
        <v>124</v>
      </c>
      <c r="M237" s="200" t="s">
        <v>124</v>
      </c>
      <c r="N237" s="200" t="s">
        <v>124</v>
      </c>
      <c r="O237" s="200" t="s">
        <v>124</v>
      </c>
      <c r="P237" s="200" t="s">
        <v>124</v>
      </c>
      <c r="Q237" s="60" t="e">
        <f t="shared" si="6"/>
        <v>#VALUE!</v>
      </c>
    </row>
    <row r="238" spans="10:17" ht="13.2">
      <c r="J238" s="198" t="s">
        <v>135</v>
      </c>
      <c r="K238" s="201">
        <v>1685</v>
      </c>
      <c r="L238" s="201">
        <v>1175</v>
      </c>
      <c r="M238" s="201">
        <v>6</v>
      </c>
      <c r="N238" s="201">
        <v>205</v>
      </c>
      <c r="O238" s="201">
        <v>279</v>
      </c>
      <c r="P238" s="201">
        <v>10</v>
      </c>
      <c r="Q238" s="60">
        <f t="shared" si="6"/>
        <v>10</v>
      </c>
    </row>
    <row r="239" spans="10:17" ht="13.2">
      <c r="J239" s="198" t="s">
        <v>134</v>
      </c>
      <c r="K239" s="199">
        <v>5704.3</v>
      </c>
      <c r="L239" s="199">
        <v>1703.8</v>
      </c>
      <c r="M239" s="199">
        <v>217.1</v>
      </c>
      <c r="N239" s="199">
        <v>859.4</v>
      </c>
      <c r="O239" s="199">
        <v>2453.1</v>
      </c>
      <c r="P239" s="199">
        <v>228.1</v>
      </c>
      <c r="Q239" s="60">
        <f t="shared" si="6"/>
        <v>242.80000000000018</v>
      </c>
    </row>
    <row r="240" spans="10:17" ht="13.2">
      <c r="J240" s="198" t="s">
        <v>133</v>
      </c>
      <c r="K240" s="199">
        <v>26767.4</v>
      </c>
      <c r="L240" s="199">
        <v>9339.2</v>
      </c>
      <c r="M240" s="199">
        <v>2860.4</v>
      </c>
      <c r="N240" s="199">
        <v>3325.9</v>
      </c>
      <c r="O240" s="199">
        <v>2392.1</v>
      </c>
      <c r="P240" s="199">
        <v>4235.3</v>
      </c>
      <c r="Q240" s="60">
        <f t="shared" si="6"/>
        <v>4614.500000000004</v>
      </c>
    </row>
    <row r="241" spans="10:17" ht="13.2">
      <c r="J241" s="198" t="s">
        <v>132</v>
      </c>
      <c r="K241" s="199">
        <v>1156.5</v>
      </c>
      <c r="L241" s="199">
        <v>47.1</v>
      </c>
      <c r="M241" s="199">
        <v>18.4</v>
      </c>
      <c r="N241" s="201">
        <v>21</v>
      </c>
      <c r="O241" s="199">
        <v>810.3</v>
      </c>
      <c r="P241" s="199">
        <v>23.5</v>
      </c>
      <c r="Q241" s="60">
        <f t="shared" si="6"/>
        <v>236.20000000000005</v>
      </c>
    </row>
    <row r="242" spans="10:17" ht="13.2">
      <c r="J242" s="198" t="s">
        <v>131</v>
      </c>
      <c r="K242" s="199">
        <v>20991.1</v>
      </c>
      <c r="L242" s="199">
        <v>7182.2</v>
      </c>
      <c r="M242" s="199">
        <v>28.8</v>
      </c>
      <c r="N242" s="199">
        <v>1453.7</v>
      </c>
      <c r="O242" s="199">
        <v>11671.9</v>
      </c>
      <c r="P242" s="199">
        <v>154.9</v>
      </c>
      <c r="Q242" s="60">
        <f t="shared" si="6"/>
        <v>499.59999999999854</v>
      </c>
    </row>
    <row r="243" spans="10:17" ht="13.2">
      <c r="J243" s="198" t="s">
        <v>130</v>
      </c>
      <c r="K243" s="199">
        <v>607.8</v>
      </c>
      <c r="L243" s="199">
        <v>153.6</v>
      </c>
      <c r="M243" s="199">
        <v>2.8</v>
      </c>
      <c r="N243" s="199">
        <v>79.4</v>
      </c>
      <c r="O243" s="201">
        <v>349</v>
      </c>
      <c r="P243" s="199">
        <v>14.8</v>
      </c>
      <c r="Q243" s="60">
        <f t="shared" si="6"/>
        <v>8.200000000000045</v>
      </c>
    </row>
    <row r="244" spans="10:17" ht="13.2">
      <c r="J244" s="198" t="s">
        <v>129</v>
      </c>
      <c r="K244" s="199">
        <v>3714.1</v>
      </c>
      <c r="L244" s="199">
        <v>1578.7</v>
      </c>
      <c r="M244" s="199">
        <v>41.2</v>
      </c>
      <c r="N244" s="201">
        <v>525</v>
      </c>
      <c r="O244" s="199">
        <v>1444.4</v>
      </c>
      <c r="P244" s="199">
        <v>33.4</v>
      </c>
      <c r="Q244" s="60">
        <f t="shared" si="6"/>
        <v>91.39999999999964</v>
      </c>
    </row>
    <row r="245" spans="10:17" ht="13.2">
      <c r="J245" s="198" t="s">
        <v>128</v>
      </c>
      <c r="K245" s="199">
        <v>3667.8</v>
      </c>
      <c r="L245" s="199">
        <v>974.8</v>
      </c>
      <c r="M245" s="199">
        <v>78.4</v>
      </c>
      <c r="N245" s="199">
        <v>1514.3</v>
      </c>
      <c r="O245" s="201">
        <v>0</v>
      </c>
      <c r="P245" s="201">
        <v>0</v>
      </c>
      <c r="Q245" s="60">
        <f t="shared" si="6"/>
        <v>1100.3000000000002</v>
      </c>
    </row>
    <row r="246" spans="10:17" ht="13.2">
      <c r="J246" s="198" t="s">
        <v>127</v>
      </c>
      <c r="K246" s="199">
        <v>4646.4</v>
      </c>
      <c r="L246" s="199">
        <v>2226.7</v>
      </c>
      <c r="M246" s="199">
        <v>126.5</v>
      </c>
      <c r="N246" s="199">
        <v>1409.1</v>
      </c>
      <c r="O246" s="201">
        <v>16</v>
      </c>
      <c r="P246" s="199">
        <v>107.2</v>
      </c>
      <c r="Q246" s="60">
        <f t="shared" si="6"/>
        <v>760.9000000000001</v>
      </c>
    </row>
    <row r="247" spans="10:17" ht="13.2">
      <c r="J247" s="198" t="s">
        <v>126</v>
      </c>
      <c r="K247" s="201">
        <v>21485</v>
      </c>
      <c r="L247" s="201">
        <v>15257</v>
      </c>
      <c r="M247" s="201">
        <v>37</v>
      </c>
      <c r="N247" s="201">
        <v>5494</v>
      </c>
      <c r="O247" s="201">
        <v>0</v>
      </c>
      <c r="P247" s="201">
        <v>60</v>
      </c>
      <c r="Q247" s="60">
        <f t="shared" si="6"/>
        <v>637</v>
      </c>
    </row>
    <row r="248" spans="11:17" ht="12.75">
      <c r="K248" s="72"/>
      <c r="L248" s="72"/>
      <c r="M248" s="72"/>
      <c r="N248" s="72"/>
      <c r="O248" s="72"/>
      <c r="P248" s="72"/>
      <c r="Q248" s="72"/>
    </row>
    <row r="249" spans="10:17" ht="13.8">
      <c r="J249" s="196" t="s">
        <v>125</v>
      </c>
      <c r="K249" s="195"/>
      <c r="L249" s="195"/>
      <c r="M249" s="195"/>
      <c r="N249" s="195"/>
      <c r="O249" s="195"/>
      <c r="P249" s="195"/>
      <c r="Q249" s="128"/>
    </row>
    <row r="250" spans="10:17" ht="13.8">
      <c r="J250" s="196" t="s">
        <v>124</v>
      </c>
      <c r="K250" s="196" t="s">
        <v>123</v>
      </c>
      <c r="L250" s="195"/>
      <c r="M250" s="195"/>
      <c r="N250" s="195"/>
      <c r="O250" s="195"/>
      <c r="P250" s="195"/>
      <c r="Q250" s="72"/>
    </row>
    <row r="252" spans="10:16" ht="13.8">
      <c r="J252" s="196" t="s">
        <v>172</v>
      </c>
      <c r="K252" s="196" t="s">
        <v>156</v>
      </c>
      <c r="L252" s="195"/>
      <c r="M252" s="195"/>
      <c r="N252" s="195"/>
      <c r="O252" s="195"/>
      <c r="P252" s="195"/>
    </row>
    <row r="253" spans="10:16" ht="13.8">
      <c r="J253" s="196" t="s">
        <v>162</v>
      </c>
      <c r="K253" s="196" t="s">
        <v>161</v>
      </c>
      <c r="L253" s="195"/>
      <c r="M253" s="195"/>
      <c r="N253" s="195"/>
      <c r="O253" s="195"/>
      <c r="P253" s="195"/>
    </row>
    <row r="255" spans="10:17" ht="13.2">
      <c r="J255" s="198" t="s">
        <v>173</v>
      </c>
      <c r="K255" s="198" t="s">
        <v>217</v>
      </c>
      <c r="L255" s="198" t="s">
        <v>165</v>
      </c>
      <c r="M255" s="198" t="s">
        <v>106</v>
      </c>
      <c r="N255" s="198" t="s">
        <v>104</v>
      </c>
      <c r="O255" s="198" t="s">
        <v>164</v>
      </c>
      <c r="P255" s="198" t="s">
        <v>107</v>
      </c>
      <c r="Q255" s="198" t="s">
        <v>108</v>
      </c>
    </row>
    <row r="256" spans="10:17" ht="13.2">
      <c r="J256" s="198" t="s">
        <v>154</v>
      </c>
      <c r="K256" s="199">
        <v>282341.5</v>
      </c>
      <c r="L256" s="199">
        <v>124979.6</v>
      </c>
      <c r="M256" s="199">
        <v>9073.8</v>
      </c>
      <c r="N256" s="199">
        <v>54768.9</v>
      </c>
      <c r="O256" s="199">
        <f>SUM(O257:O284)</f>
        <v>59820.49999999999</v>
      </c>
      <c r="P256" s="199">
        <f>SUM(P257:P284)</f>
        <v>10101</v>
      </c>
      <c r="Q256" s="60">
        <f>+K256-SUM(L256:P256)</f>
        <v>23597.70000000001</v>
      </c>
    </row>
    <row r="257" spans="10:17" ht="13.2">
      <c r="J257" s="198" t="s">
        <v>153</v>
      </c>
      <c r="K257" s="199">
        <v>3011.5</v>
      </c>
      <c r="L257" s="199">
        <v>1834.6</v>
      </c>
      <c r="M257" s="199">
        <v>2.6</v>
      </c>
      <c r="N257" s="199">
        <v>363.6</v>
      </c>
      <c r="O257" s="199">
        <v>733.6</v>
      </c>
      <c r="P257" s="199">
        <v>41.6</v>
      </c>
      <c r="Q257" s="60">
        <f aca="true" t="shared" si="7" ref="Q257:Q284">+K257-SUM(L257:P257)</f>
        <v>35.500000000000455</v>
      </c>
    </row>
    <row r="258" spans="10:17" ht="13.2">
      <c r="J258" s="198" t="s">
        <v>152</v>
      </c>
      <c r="K258" s="201">
        <v>6988</v>
      </c>
      <c r="L258" s="199">
        <v>4404.9</v>
      </c>
      <c r="M258" s="201">
        <v>22</v>
      </c>
      <c r="N258" s="199">
        <v>661.9</v>
      </c>
      <c r="O258" s="199">
        <v>1717.8</v>
      </c>
      <c r="P258" s="199">
        <v>26.5</v>
      </c>
      <c r="Q258" s="60">
        <f t="shared" si="7"/>
        <v>154.90000000000055</v>
      </c>
    </row>
    <row r="259" spans="10:17" ht="13.2">
      <c r="J259" s="198" t="s">
        <v>151</v>
      </c>
      <c r="K259" s="199">
        <v>6595.5</v>
      </c>
      <c r="L259" s="199">
        <v>3518.9</v>
      </c>
      <c r="M259" s="199">
        <v>148.1</v>
      </c>
      <c r="N259" s="199">
        <v>1616.5</v>
      </c>
      <c r="O259" s="199">
        <v>928.1</v>
      </c>
      <c r="P259" s="199">
        <v>190.4</v>
      </c>
      <c r="Q259" s="60">
        <f t="shared" si="7"/>
        <v>193.5</v>
      </c>
    </row>
    <row r="260" spans="10:17" ht="13.2">
      <c r="J260" s="198" t="s">
        <v>150</v>
      </c>
      <c r="K260" s="199">
        <v>9460.4</v>
      </c>
      <c r="L260" s="199">
        <v>4525.1</v>
      </c>
      <c r="M260" s="199">
        <v>384.4</v>
      </c>
      <c r="N260" s="199">
        <v>4058.7</v>
      </c>
      <c r="O260" s="199">
        <v>75.1</v>
      </c>
      <c r="P260" s="199">
        <v>114.6</v>
      </c>
      <c r="Q260" s="60">
        <f t="shared" si="7"/>
        <v>302.4999999999982</v>
      </c>
    </row>
    <row r="261" spans="10:17" ht="13.2">
      <c r="J261" s="198" t="s">
        <v>149</v>
      </c>
      <c r="K261" s="199">
        <v>45396.6</v>
      </c>
      <c r="L261" s="199">
        <v>22351.8</v>
      </c>
      <c r="M261" s="199">
        <v>3878.4</v>
      </c>
      <c r="N261" s="199">
        <v>10391.3</v>
      </c>
      <c r="O261" s="199">
        <v>5514.7</v>
      </c>
      <c r="P261" s="199">
        <v>2294.8</v>
      </c>
      <c r="Q261" s="60">
        <f t="shared" si="7"/>
        <v>965.5999999999985</v>
      </c>
    </row>
    <row r="262" spans="10:17" ht="13.2">
      <c r="J262" s="198" t="s">
        <v>148</v>
      </c>
      <c r="K262" s="199">
        <v>991.2</v>
      </c>
      <c r="L262" s="199">
        <v>484.7</v>
      </c>
      <c r="M262" s="199">
        <v>57.1</v>
      </c>
      <c r="N262" s="199">
        <v>341.3</v>
      </c>
      <c r="O262" s="200" t="s">
        <v>124</v>
      </c>
      <c r="P262" s="199">
        <v>24.8</v>
      </c>
      <c r="Q262" s="60">
        <f t="shared" si="7"/>
        <v>83.30000000000018</v>
      </c>
    </row>
    <row r="263" spans="10:17" ht="13.2">
      <c r="J263" s="198" t="s">
        <v>147</v>
      </c>
      <c r="K263" s="199">
        <v>2125.2</v>
      </c>
      <c r="L263" s="199">
        <v>707.9</v>
      </c>
      <c r="M263" s="200" t="s">
        <v>124</v>
      </c>
      <c r="N263" s="199">
        <v>1260.8</v>
      </c>
      <c r="O263" s="200" t="s">
        <v>124</v>
      </c>
      <c r="P263" s="200" t="s">
        <v>124</v>
      </c>
      <c r="Q263" s="60">
        <f t="shared" si="7"/>
        <v>156.5</v>
      </c>
    </row>
    <row r="264" spans="10:17" ht="13.2">
      <c r="J264" s="198" t="s">
        <v>146</v>
      </c>
      <c r="K264" s="199">
        <v>4283.2</v>
      </c>
      <c r="L264" s="199">
        <v>477.8</v>
      </c>
      <c r="M264" s="199">
        <v>27.8</v>
      </c>
      <c r="N264" s="199">
        <v>326.4</v>
      </c>
      <c r="O264" s="199">
        <v>2009.8</v>
      </c>
      <c r="P264" s="199">
        <v>12.1</v>
      </c>
      <c r="Q264" s="60">
        <f t="shared" si="7"/>
        <v>1429.2999999999997</v>
      </c>
    </row>
    <row r="265" spans="10:17" ht="13.2">
      <c r="J265" s="198" t="s">
        <v>145</v>
      </c>
      <c r="K265" s="199">
        <v>17543.1</v>
      </c>
      <c r="L265" s="199">
        <v>4690.3</v>
      </c>
      <c r="M265" s="199">
        <v>296.7</v>
      </c>
      <c r="N265" s="199">
        <v>5956.3</v>
      </c>
      <c r="O265" s="199">
        <v>4261.4</v>
      </c>
      <c r="P265" s="199">
        <v>217.3</v>
      </c>
      <c r="Q265" s="60">
        <f t="shared" si="7"/>
        <v>2121.1000000000004</v>
      </c>
    </row>
    <row r="266" spans="10:17" ht="13.2">
      <c r="J266" s="198" t="s">
        <v>144</v>
      </c>
      <c r="K266" s="199">
        <v>68457.8</v>
      </c>
      <c r="L266" s="199">
        <v>35540.8</v>
      </c>
      <c r="M266" s="199">
        <v>160.3</v>
      </c>
      <c r="N266" s="199">
        <v>11347.7</v>
      </c>
      <c r="O266" s="199">
        <v>15614.1</v>
      </c>
      <c r="P266" s="199">
        <v>2301.3</v>
      </c>
      <c r="Q266" s="60">
        <f t="shared" si="7"/>
        <v>3493.5999999999985</v>
      </c>
    </row>
    <row r="267" spans="10:17" ht="13.2">
      <c r="J267" s="198" t="s">
        <v>143</v>
      </c>
      <c r="K267" s="199">
        <v>2686.5</v>
      </c>
      <c r="L267" s="199">
        <v>993.6</v>
      </c>
      <c r="M267" s="199">
        <v>2.4</v>
      </c>
      <c r="N267" s="199">
        <v>235.8</v>
      </c>
      <c r="O267" s="199">
        <v>1297.6</v>
      </c>
      <c r="P267" s="199">
        <v>54.4</v>
      </c>
      <c r="Q267" s="60">
        <f t="shared" si="7"/>
        <v>102.70000000000027</v>
      </c>
    </row>
    <row r="268" spans="10:17" ht="13.2">
      <c r="J268" s="198" t="s">
        <v>142</v>
      </c>
      <c r="K268" s="199">
        <v>18958.8</v>
      </c>
      <c r="L268" s="199">
        <v>3494.2</v>
      </c>
      <c r="M268" s="199">
        <v>16.1</v>
      </c>
      <c r="N268" s="199">
        <v>940.2</v>
      </c>
      <c r="O268" s="199">
        <v>7888.7</v>
      </c>
      <c r="P268" s="200" t="s">
        <v>124</v>
      </c>
      <c r="Q268" s="60">
        <f t="shared" si="7"/>
        <v>6619.5999999999985</v>
      </c>
    </row>
    <row r="269" spans="10:17" ht="13.2">
      <c r="J269" s="198" t="s">
        <v>141</v>
      </c>
      <c r="K269" s="199">
        <v>90.7</v>
      </c>
      <c r="L269" s="201">
        <v>0</v>
      </c>
      <c r="M269" s="200" t="s">
        <v>124</v>
      </c>
      <c r="N269" s="201">
        <v>67</v>
      </c>
      <c r="O269" s="200" t="s">
        <v>124</v>
      </c>
      <c r="P269" s="200" t="s">
        <v>124</v>
      </c>
      <c r="Q269" s="60">
        <f t="shared" si="7"/>
        <v>23.700000000000003</v>
      </c>
    </row>
    <row r="270" spans="10:17" ht="13.2">
      <c r="J270" s="198" t="s">
        <v>140</v>
      </c>
      <c r="K270" s="199">
        <v>2124.5</v>
      </c>
      <c r="L270" s="199">
        <v>1539.8</v>
      </c>
      <c r="M270" s="199">
        <v>124.2</v>
      </c>
      <c r="N270" s="199">
        <v>248.6</v>
      </c>
      <c r="O270" s="200" t="s">
        <v>124</v>
      </c>
      <c r="P270" s="199">
        <v>48.8</v>
      </c>
      <c r="Q270" s="60">
        <f t="shared" si="7"/>
        <v>163.10000000000014</v>
      </c>
    </row>
    <row r="271" spans="10:17" ht="13.2">
      <c r="J271" s="198" t="s">
        <v>139</v>
      </c>
      <c r="K271" s="199">
        <v>4656.6</v>
      </c>
      <c r="L271" s="199">
        <v>2998.9</v>
      </c>
      <c r="M271" s="199">
        <v>156.6</v>
      </c>
      <c r="N271" s="199">
        <v>741.9</v>
      </c>
      <c r="O271" s="199">
        <v>78.8</v>
      </c>
      <c r="P271" s="199">
        <v>434.8</v>
      </c>
      <c r="Q271" s="60">
        <f t="shared" si="7"/>
        <v>245.60000000000036</v>
      </c>
    </row>
    <row r="272" spans="10:17" ht="13.2">
      <c r="J272" s="198" t="s">
        <v>138</v>
      </c>
      <c r="K272" s="199">
        <v>153.4</v>
      </c>
      <c r="L272" s="199">
        <v>79.2</v>
      </c>
      <c r="M272" s="199">
        <v>5.7</v>
      </c>
      <c r="N272" s="199">
        <v>37.9</v>
      </c>
      <c r="O272" s="199">
        <v>1.6</v>
      </c>
      <c r="P272" s="199">
        <v>23.4</v>
      </c>
      <c r="Q272" s="60">
        <f t="shared" si="7"/>
        <v>5.599999999999994</v>
      </c>
    </row>
    <row r="273" spans="10:17" ht="13.2">
      <c r="J273" s="198" t="s">
        <v>137</v>
      </c>
      <c r="K273" s="199">
        <v>10372.7</v>
      </c>
      <c r="L273" s="199">
        <v>3965.4</v>
      </c>
      <c r="M273" s="199">
        <v>78.8</v>
      </c>
      <c r="N273" s="199">
        <v>996.1</v>
      </c>
      <c r="O273" s="199">
        <v>4762.7</v>
      </c>
      <c r="P273" s="199">
        <v>345.1</v>
      </c>
      <c r="Q273" s="60">
        <f t="shared" si="7"/>
        <v>224.60000000000036</v>
      </c>
    </row>
    <row r="274" spans="10:17" ht="13.2">
      <c r="J274" s="198" t="s">
        <v>136</v>
      </c>
      <c r="K274" s="200" t="s">
        <v>124</v>
      </c>
      <c r="L274" s="200" t="s">
        <v>124</v>
      </c>
      <c r="M274" s="200" t="s">
        <v>124</v>
      </c>
      <c r="N274" s="200" t="s">
        <v>124</v>
      </c>
      <c r="O274" s="200" t="s">
        <v>124</v>
      </c>
      <c r="P274" s="200" t="s">
        <v>124</v>
      </c>
      <c r="Q274" s="60">
        <v>0</v>
      </c>
    </row>
    <row r="275" spans="10:17" ht="13.2">
      <c r="J275" s="198" t="s">
        <v>135</v>
      </c>
      <c r="K275" s="201">
        <v>1826</v>
      </c>
      <c r="L275" s="201">
        <v>1302</v>
      </c>
      <c r="M275" s="201">
        <v>9</v>
      </c>
      <c r="N275" s="201">
        <v>206</v>
      </c>
      <c r="O275" s="201">
        <v>254</v>
      </c>
      <c r="P275" s="201">
        <v>12</v>
      </c>
      <c r="Q275" s="60">
        <f t="shared" si="7"/>
        <v>43</v>
      </c>
    </row>
    <row r="276" spans="10:17" ht="13.2">
      <c r="J276" s="198" t="s">
        <v>134</v>
      </c>
      <c r="K276" s="199">
        <v>4875.9</v>
      </c>
      <c r="L276" s="199">
        <v>1231.8</v>
      </c>
      <c r="M276" s="199">
        <v>218.8</v>
      </c>
      <c r="N276" s="199">
        <v>662.5</v>
      </c>
      <c r="O276" s="199">
        <v>2351.4</v>
      </c>
      <c r="P276" s="199">
        <v>220.1</v>
      </c>
      <c r="Q276" s="60">
        <f t="shared" si="7"/>
        <v>191.29999999999927</v>
      </c>
    </row>
    <row r="277" spans="10:17" ht="13.2">
      <c r="J277" s="198" t="s">
        <v>133</v>
      </c>
      <c r="K277" s="199">
        <v>28543.8</v>
      </c>
      <c r="L277" s="199">
        <v>8607.6</v>
      </c>
      <c r="M277" s="199">
        <v>3162.6</v>
      </c>
      <c r="N277" s="199">
        <v>4180.2</v>
      </c>
      <c r="O277" s="199">
        <v>3995.9</v>
      </c>
      <c r="P277" s="199">
        <v>3349.2</v>
      </c>
      <c r="Q277" s="60">
        <f t="shared" si="7"/>
        <v>5248.299999999996</v>
      </c>
    </row>
    <row r="278" spans="10:17" ht="13.2">
      <c r="J278" s="198" t="s">
        <v>132</v>
      </c>
      <c r="K278" s="199">
        <v>1178.1</v>
      </c>
      <c r="L278" s="199">
        <v>54.7</v>
      </c>
      <c r="M278" s="199">
        <v>14.8</v>
      </c>
      <c r="N278" s="199">
        <v>21.2</v>
      </c>
      <c r="O278" s="199">
        <v>848.7</v>
      </c>
      <c r="P278" s="201">
        <v>17</v>
      </c>
      <c r="Q278" s="60">
        <f t="shared" si="7"/>
        <v>221.69999999999982</v>
      </c>
    </row>
    <row r="279" spans="10:17" ht="13.2">
      <c r="J279" s="198" t="s">
        <v>131</v>
      </c>
      <c r="K279" s="199">
        <v>12824.1</v>
      </c>
      <c r="L279" s="199">
        <v>5275.6</v>
      </c>
      <c r="M279" s="199">
        <v>18.2</v>
      </c>
      <c r="N279" s="199">
        <v>986.4</v>
      </c>
      <c r="O279" s="199">
        <v>5953.4</v>
      </c>
      <c r="P279" s="199">
        <v>133.9</v>
      </c>
      <c r="Q279" s="60">
        <f t="shared" si="7"/>
        <v>456.6000000000022</v>
      </c>
    </row>
    <row r="280" spans="10:17" ht="13.2">
      <c r="J280" s="198" t="s">
        <v>130</v>
      </c>
      <c r="K280" s="199">
        <v>576.4</v>
      </c>
      <c r="L280" s="199">
        <v>188.1</v>
      </c>
      <c r="M280" s="199">
        <v>3.4</v>
      </c>
      <c r="N280" s="199">
        <v>84.7</v>
      </c>
      <c r="O280" s="199">
        <v>277.4</v>
      </c>
      <c r="P280" s="199">
        <v>15.9</v>
      </c>
      <c r="Q280" s="60">
        <f t="shared" si="7"/>
        <v>6.900000000000091</v>
      </c>
    </row>
    <row r="281" spans="10:17" ht="13.2">
      <c r="J281" s="198" t="s">
        <v>129</v>
      </c>
      <c r="K281" s="199">
        <v>3035.8</v>
      </c>
      <c r="L281" s="199">
        <v>1246.7</v>
      </c>
      <c r="M281" s="199">
        <v>49.4</v>
      </c>
      <c r="N281" s="199">
        <v>470.5</v>
      </c>
      <c r="O281" s="199">
        <v>1170.4</v>
      </c>
      <c r="P281" s="199">
        <v>33.6</v>
      </c>
      <c r="Q281" s="60">
        <f t="shared" si="7"/>
        <v>65.20000000000027</v>
      </c>
    </row>
    <row r="282" spans="10:17" ht="13.2">
      <c r="J282" s="198" t="s">
        <v>128</v>
      </c>
      <c r="K282" s="199">
        <v>3686.5</v>
      </c>
      <c r="L282" s="199">
        <v>908.5</v>
      </c>
      <c r="M282" s="199">
        <v>65.8</v>
      </c>
      <c r="N282" s="199">
        <v>1577.5</v>
      </c>
      <c r="O282" s="201">
        <v>0</v>
      </c>
      <c r="P282" s="201">
        <v>0</v>
      </c>
      <c r="Q282" s="60">
        <f t="shared" si="7"/>
        <v>1134.6999999999998</v>
      </c>
    </row>
    <row r="283" spans="10:17" ht="13.2">
      <c r="J283" s="198" t="s">
        <v>127</v>
      </c>
      <c r="K283" s="199">
        <v>5070.6</v>
      </c>
      <c r="L283" s="199">
        <v>2289.3</v>
      </c>
      <c r="M283" s="199">
        <v>139.9</v>
      </c>
      <c r="N283" s="199">
        <v>1701.7</v>
      </c>
      <c r="O283" s="199">
        <v>14.6</v>
      </c>
      <c r="P283" s="199">
        <v>140.4</v>
      </c>
      <c r="Q283" s="60">
        <f t="shared" si="7"/>
        <v>784.6999999999998</v>
      </c>
    </row>
    <row r="284" spans="10:17" ht="13.2">
      <c r="J284" s="198" t="s">
        <v>126</v>
      </c>
      <c r="K284" s="201">
        <v>19515</v>
      </c>
      <c r="L284" s="201">
        <v>13261</v>
      </c>
      <c r="M284" s="201">
        <v>33</v>
      </c>
      <c r="N284" s="201">
        <v>5522</v>
      </c>
      <c r="O284" s="199">
        <v>70.7</v>
      </c>
      <c r="P284" s="201">
        <v>49</v>
      </c>
      <c r="Q284" s="60">
        <f t="shared" si="7"/>
        <v>579.2999999999993</v>
      </c>
    </row>
    <row r="286" spans="10:16" ht="13.8">
      <c r="J286" s="196" t="s">
        <v>125</v>
      </c>
      <c r="K286" s="195"/>
      <c r="L286" s="195"/>
      <c r="M286" s="195"/>
      <c r="N286" s="195"/>
      <c r="O286" s="195"/>
      <c r="P286" s="195"/>
    </row>
    <row r="287" spans="10:16" ht="13.8">
      <c r="J287" s="196" t="s">
        <v>124</v>
      </c>
      <c r="K287" s="196" t="s">
        <v>123</v>
      </c>
      <c r="L287" s="195"/>
      <c r="M287" s="195"/>
      <c r="N287" s="195"/>
      <c r="O287" s="195"/>
      <c r="P287" s="195"/>
    </row>
    <row r="289" spans="10:16" ht="13.8">
      <c r="J289" s="196" t="s">
        <v>172</v>
      </c>
      <c r="K289" s="196" t="s">
        <v>155</v>
      </c>
      <c r="L289" s="195"/>
      <c r="M289" s="195"/>
      <c r="N289" s="195"/>
      <c r="O289" s="195"/>
      <c r="P289" s="195"/>
    </row>
    <row r="290" spans="10:16" ht="13.8">
      <c r="J290" s="196" t="s">
        <v>162</v>
      </c>
      <c r="K290" s="196" t="s">
        <v>161</v>
      </c>
      <c r="L290" s="195"/>
      <c r="M290" s="195"/>
      <c r="N290" s="195"/>
      <c r="O290" s="195"/>
      <c r="P290" s="195"/>
    </row>
    <row r="292" spans="10:17" ht="13.2">
      <c r="J292" s="198" t="s">
        <v>173</v>
      </c>
      <c r="K292" s="198" t="s">
        <v>217</v>
      </c>
      <c r="L292" s="198" t="s">
        <v>165</v>
      </c>
      <c r="M292" s="198" t="s">
        <v>106</v>
      </c>
      <c r="N292" s="198" t="s">
        <v>104</v>
      </c>
      <c r="O292" s="198" t="s">
        <v>164</v>
      </c>
      <c r="P292" s="198" t="s">
        <v>107</v>
      </c>
      <c r="Q292" s="198" t="s">
        <v>108</v>
      </c>
    </row>
    <row r="293" spans="10:17" ht="13.2">
      <c r="J293" s="198" t="s">
        <v>154</v>
      </c>
      <c r="K293" s="199">
        <v>305725.9</v>
      </c>
      <c r="L293" s="199">
        <v>136227.2</v>
      </c>
      <c r="M293" s="201">
        <v>10925</v>
      </c>
      <c r="N293" s="199">
        <v>61131.9</v>
      </c>
      <c r="O293" s="199">
        <f>SUM(O294:O321)</f>
        <v>67036.9</v>
      </c>
      <c r="P293" s="199">
        <f>SUM(P294:P321)</f>
        <v>11465.7</v>
      </c>
      <c r="Q293" s="60">
        <f>+K293-SUM(L293:P293)</f>
        <v>18939.20000000001</v>
      </c>
    </row>
    <row r="294" spans="10:17" ht="13.2">
      <c r="J294" s="198" t="s">
        <v>153</v>
      </c>
      <c r="K294" s="199">
        <v>3155.9</v>
      </c>
      <c r="L294" s="199">
        <v>1843.6</v>
      </c>
      <c r="M294" s="201">
        <v>3</v>
      </c>
      <c r="N294" s="199">
        <v>390.8</v>
      </c>
      <c r="O294" s="199">
        <v>837.6</v>
      </c>
      <c r="P294" s="199">
        <v>43.1</v>
      </c>
      <c r="Q294" s="60">
        <f aca="true" t="shared" si="8" ref="Q294:Q321">+K294-SUM(L294:P294)</f>
        <v>37.80000000000018</v>
      </c>
    </row>
    <row r="295" spans="10:17" ht="13.2">
      <c r="J295" s="198" t="s">
        <v>152</v>
      </c>
      <c r="K295" s="199">
        <v>9153.9</v>
      </c>
      <c r="L295" s="199">
        <v>5464.1</v>
      </c>
      <c r="M295" s="199">
        <v>29.2</v>
      </c>
      <c r="N295" s="199">
        <v>728.8</v>
      </c>
      <c r="O295" s="199">
        <v>2738.7</v>
      </c>
      <c r="P295" s="199">
        <v>38.8</v>
      </c>
      <c r="Q295" s="60">
        <f t="shared" si="8"/>
        <v>154.3000000000011</v>
      </c>
    </row>
    <row r="296" spans="10:17" ht="13.2">
      <c r="J296" s="198" t="s">
        <v>151</v>
      </c>
      <c r="K296" s="199">
        <v>7512.6</v>
      </c>
      <c r="L296" s="199">
        <v>4700.7</v>
      </c>
      <c r="M296" s="199">
        <v>177.1</v>
      </c>
      <c r="N296" s="199">
        <v>1593.8</v>
      </c>
      <c r="O296" s="199">
        <v>675.4</v>
      </c>
      <c r="P296" s="199">
        <v>214.2</v>
      </c>
      <c r="Q296" s="60">
        <f t="shared" si="8"/>
        <v>151.40000000000055</v>
      </c>
    </row>
    <row r="297" spans="10:17" ht="13.2">
      <c r="J297" s="198" t="s">
        <v>150</v>
      </c>
      <c r="K297" s="199">
        <v>9050.7</v>
      </c>
      <c r="L297" s="199">
        <v>4145.2</v>
      </c>
      <c r="M297" s="199">
        <v>526.8</v>
      </c>
      <c r="N297" s="199">
        <v>3949.9</v>
      </c>
      <c r="O297" s="199">
        <v>75.7</v>
      </c>
      <c r="P297" s="199">
        <v>74.4</v>
      </c>
      <c r="Q297" s="60">
        <f t="shared" si="8"/>
        <v>278.7000000000007</v>
      </c>
    </row>
    <row r="298" spans="10:17" ht="13.2">
      <c r="J298" s="198" t="s">
        <v>149</v>
      </c>
      <c r="K298" s="199">
        <v>47757.2</v>
      </c>
      <c r="L298" s="199">
        <v>24966.4</v>
      </c>
      <c r="M298" s="199">
        <v>4689.1</v>
      </c>
      <c r="N298" s="199">
        <v>10343.6</v>
      </c>
      <c r="O298" s="199">
        <v>4387.3</v>
      </c>
      <c r="P298" s="201">
        <v>2609</v>
      </c>
      <c r="Q298" s="60">
        <f t="shared" si="8"/>
        <v>761.7999999999956</v>
      </c>
    </row>
    <row r="299" spans="10:17" ht="13.2">
      <c r="J299" s="198" t="s">
        <v>148</v>
      </c>
      <c r="K299" s="199">
        <v>975.5</v>
      </c>
      <c r="L299" s="199">
        <v>406.8</v>
      </c>
      <c r="M299" s="199">
        <v>21.9</v>
      </c>
      <c r="N299" s="201">
        <v>441</v>
      </c>
      <c r="O299" s="200" t="s">
        <v>124</v>
      </c>
      <c r="P299" s="199">
        <v>8.8</v>
      </c>
      <c r="Q299" s="60">
        <f t="shared" si="8"/>
        <v>97</v>
      </c>
    </row>
    <row r="300" spans="10:17" ht="13.2">
      <c r="J300" s="198" t="s">
        <v>147</v>
      </c>
      <c r="K300" s="199">
        <v>2400.6</v>
      </c>
      <c r="L300" s="199">
        <v>545.3</v>
      </c>
      <c r="M300" s="200" t="s">
        <v>124</v>
      </c>
      <c r="N300" s="199">
        <v>1662.8</v>
      </c>
      <c r="O300" s="200" t="s">
        <v>124</v>
      </c>
      <c r="P300" s="200" t="s">
        <v>124</v>
      </c>
      <c r="Q300" s="60">
        <f t="shared" si="8"/>
        <v>192.5</v>
      </c>
    </row>
    <row r="301" spans="10:17" ht="13.2">
      <c r="J301" s="198" t="s">
        <v>146</v>
      </c>
      <c r="K301" s="199">
        <v>4546.7</v>
      </c>
      <c r="L301" s="199">
        <v>570.8</v>
      </c>
      <c r="M301" s="199">
        <v>34.1</v>
      </c>
      <c r="N301" s="199">
        <v>387.9</v>
      </c>
      <c r="O301" s="199">
        <v>2134.3</v>
      </c>
      <c r="P301" s="199">
        <v>19.8</v>
      </c>
      <c r="Q301" s="60">
        <f t="shared" si="8"/>
        <v>1399.7999999999993</v>
      </c>
    </row>
    <row r="302" spans="10:17" ht="13.2">
      <c r="J302" s="198" t="s">
        <v>145</v>
      </c>
      <c r="K302" s="199">
        <v>25373.4</v>
      </c>
      <c r="L302" s="199">
        <v>6811.6</v>
      </c>
      <c r="M302" s="199">
        <v>432.8</v>
      </c>
      <c r="N302" s="199">
        <v>10004.4</v>
      </c>
      <c r="O302" s="199">
        <v>4888.5</v>
      </c>
      <c r="P302" s="199">
        <v>394.8</v>
      </c>
      <c r="Q302" s="60">
        <f t="shared" si="8"/>
        <v>2841.300000000003</v>
      </c>
    </row>
    <row r="303" spans="10:17" ht="13.2">
      <c r="J303" s="198" t="s">
        <v>144</v>
      </c>
      <c r="K303" s="199">
        <v>67323.3</v>
      </c>
      <c r="L303" s="199">
        <v>36866.6</v>
      </c>
      <c r="M303" s="199">
        <v>143.1</v>
      </c>
      <c r="N303" s="199">
        <v>10315.4</v>
      </c>
      <c r="O303" s="199">
        <v>15031.1</v>
      </c>
      <c r="P303" s="201">
        <v>2032</v>
      </c>
      <c r="Q303" s="60">
        <f t="shared" si="8"/>
        <v>2935.100000000006</v>
      </c>
    </row>
    <row r="304" spans="10:17" ht="13.2">
      <c r="J304" s="198" t="s">
        <v>143</v>
      </c>
      <c r="K304" s="199">
        <v>3187.9</v>
      </c>
      <c r="L304" s="199">
        <v>994.1</v>
      </c>
      <c r="M304" s="201">
        <v>3</v>
      </c>
      <c r="N304" s="199">
        <v>201.3</v>
      </c>
      <c r="O304" s="199">
        <v>1874.4</v>
      </c>
      <c r="P304" s="199">
        <v>47.9</v>
      </c>
      <c r="Q304" s="60">
        <f t="shared" si="8"/>
        <v>67.19999999999982</v>
      </c>
    </row>
    <row r="305" spans="10:17" ht="13.2">
      <c r="J305" s="198" t="s">
        <v>142</v>
      </c>
      <c r="K305" s="199">
        <v>14932.7</v>
      </c>
      <c r="L305" s="199">
        <v>3341.9</v>
      </c>
      <c r="M305" s="199">
        <v>143.1</v>
      </c>
      <c r="N305" s="199">
        <v>873.2</v>
      </c>
      <c r="O305" s="199">
        <v>7899.6</v>
      </c>
      <c r="P305" s="200" t="s">
        <v>124</v>
      </c>
      <c r="Q305" s="60">
        <f t="shared" si="8"/>
        <v>2674.9000000000015</v>
      </c>
    </row>
    <row r="306" spans="10:17" ht="13.2">
      <c r="J306" s="198" t="s">
        <v>141</v>
      </c>
      <c r="K306" s="199">
        <v>89.9</v>
      </c>
      <c r="L306" s="199">
        <v>17.6</v>
      </c>
      <c r="M306" s="200" t="s">
        <v>124</v>
      </c>
      <c r="N306" s="201">
        <v>67</v>
      </c>
      <c r="O306" s="200" t="s">
        <v>124</v>
      </c>
      <c r="P306" s="200" t="s">
        <v>124</v>
      </c>
      <c r="Q306" s="60">
        <f t="shared" si="8"/>
        <v>5.300000000000011</v>
      </c>
    </row>
    <row r="307" spans="10:17" ht="13.2">
      <c r="J307" s="198" t="s">
        <v>140</v>
      </c>
      <c r="K307" s="199">
        <v>1948.7</v>
      </c>
      <c r="L307" s="201">
        <v>1435</v>
      </c>
      <c r="M307" s="199">
        <v>75.6</v>
      </c>
      <c r="N307" s="199">
        <v>232.6</v>
      </c>
      <c r="O307" s="200" t="s">
        <v>124</v>
      </c>
      <c r="P307" s="199">
        <v>36.6</v>
      </c>
      <c r="Q307" s="60">
        <f t="shared" si="8"/>
        <v>168.90000000000032</v>
      </c>
    </row>
    <row r="308" spans="10:17" ht="13.2">
      <c r="J308" s="198" t="s">
        <v>139</v>
      </c>
      <c r="K308" s="199">
        <v>4474.8</v>
      </c>
      <c r="L308" s="199">
        <v>2871.3</v>
      </c>
      <c r="M308" s="199">
        <v>96.5</v>
      </c>
      <c r="N308" s="199">
        <v>685.7</v>
      </c>
      <c r="O308" s="199">
        <v>127.2</v>
      </c>
      <c r="P308" s="199">
        <v>453.8</v>
      </c>
      <c r="Q308" s="60">
        <f t="shared" si="8"/>
        <v>240.30000000000018</v>
      </c>
    </row>
    <row r="309" spans="10:17" ht="13.2">
      <c r="J309" s="198" t="s">
        <v>138</v>
      </c>
      <c r="K309" s="199">
        <v>173.3</v>
      </c>
      <c r="L309" s="199">
        <v>91.1</v>
      </c>
      <c r="M309" s="199">
        <v>5.4</v>
      </c>
      <c r="N309" s="199">
        <v>42.5</v>
      </c>
      <c r="O309" s="199">
        <v>2.2</v>
      </c>
      <c r="P309" s="199">
        <v>25.7</v>
      </c>
      <c r="Q309" s="60">
        <f t="shared" si="8"/>
        <v>6.400000000000034</v>
      </c>
    </row>
    <row r="310" spans="10:17" ht="13.2">
      <c r="J310" s="198" t="s">
        <v>137</v>
      </c>
      <c r="K310" s="199">
        <v>13609.9</v>
      </c>
      <c r="L310" s="199">
        <v>4993.5</v>
      </c>
      <c r="M310" s="199">
        <v>108.5</v>
      </c>
      <c r="N310" s="201">
        <v>1062</v>
      </c>
      <c r="O310" s="199">
        <v>6756.4</v>
      </c>
      <c r="P310" s="201">
        <v>459</v>
      </c>
      <c r="Q310" s="60">
        <f t="shared" si="8"/>
        <v>230.5</v>
      </c>
    </row>
    <row r="311" spans="10:17" ht="13.2">
      <c r="J311" s="198" t="s">
        <v>136</v>
      </c>
      <c r="K311" s="200" t="s">
        <v>124</v>
      </c>
      <c r="L311" s="200" t="s">
        <v>124</v>
      </c>
      <c r="M311" s="200" t="s">
        <v>124</v>
      </c>
      <c r="N311" s="200" t="s">
        <v>124</v>
      </c>
      <c r="O311" s="200" t="s">
        <v>124</v>
      </c>
      <c r="P311" s="200" t="s">
        <v>124</v>
      </c>
      <c r="Q311" s="60">
        <v>0</v>
      </c>
    </row>
    <row r="312" spans="10:17" ht="13.2">
      <c r="J312" s="198" t="s">
        <v>135</v>
      </c>
      <c r="K312" s="201">
        <v>1823</v>
      </c>
      <c r="L312" s="201">
        <v>1335</v>
      </c>
      <c r="M312" s="201">
        <v>7</v>
      </c>
      <c r="N312" s="201">
        <v>208</v>
      </c>
      <c r="O312" s="201">
        <v>253</v>
      </c>
      <c r="P312" s="201">
        <v>10</v>
      </c>
      <c r="Q312" s="60">
        <f t="shared" si="8"/>
        <v>10</v>
      </c>
    </row>
    <row r="313" spans="10:17" ht="13.2">
      <c r="J313" s="198" t="s">
        <v>134</v>
      </c>
      <c r="K313" s="199">
        <v>4590.1</v>
      </c>
      <c r="L313" s="199">
        <v>1534.6</v>
      </c>
      <c r="M313" s="199">
        <v>248.9</v>
      </c>
      <c r="N313" s="199">
        <v>734.1</v>
      </c>
      <c r="O313" s="201">
        <v>1639</v>
      </c>
      <c r="P313" s="199">
        <v>224.1</v>
      </c>
      <c r="Q313" s="60">
        <f t="shared" si="8"/>
        <v>209.39999999999964</v>
      </c>
    </row>
    <row r="314" spans="10:17" ht="13.2">
      <c r="J314" s="198" t="s">
        <v>133</v>
      </c>
      <c r="K314" s="199">
        <v>28455.1</v>
      </c>
      <c r="L314" s="199">
        <v>9485.2</v>
      </c>
      <c r="M314" s="199">
        <v>3843.9</v>
      </c>
      <c r="N314" s="199">
        <v>4180.2</v>
      </c>
      <c r="O314" s="199">
        <v>4039.7</v>
      </c>
      <c r="P314" s="201">
        <v>4273</v>
      </c>
      <c r="Q314" s="60">
        <f t="shared" si="8"/>
        <v>2633.0999999999985</v>
      </c>
    </row>
    <row r="315" spans="10:17" ht="13.2">
      <c r="J315" s="198" t="s">
        <v>132</v>
      </c>
      <c r="K315" s="199">
        <v>1346.6</v>
      </c>
      <c r="L315" s="199">
        <v>89.3</v>
      </c>
      <c r="M315" s="199">
        <v>18.2</v>
      </c>
      <c r="N315" s="199">
        <v>32.9</v>
      </c>
      <c r="O315" s="199">
        <v>929.5</v>
      </c>
      <c r="P315" s="199">
        <v>46.9</v>
      </c>
      <c r="Q315" s="60">
        <f t="shared" si="8"/>
        <v>229.79999999999973</v>
      </c>
    </row>
    <row r="316" spans="10:17" ht="13.2">
      <c r="J316" s="198" t="s">
        <v>131</v>
      </c>
      <c r="K316" s="199">
        <v>20897.1</v>
      </c>
      <c r="L316" s="199">
        <v>7283.6</v>
      </c>
      <c r="M316" s="199">
        <v>23.8</v>
      </c>
      <c r="N316" s="199">
        <v>1542.2</v>
      </c>
      <c r="O316" s="199">
        <v>11305.1</v>
      </c>
      <c r="P316" s="201">
        <v>245</v>
      </c>
      <c r="Q316" s="60">
        <f t="shared" si="8"/>
        <v>497.3999999999978</v>
      </c>
    </row>
    <row r="317" spans="10:17" ht="13.2">
      <c r="J317" s="198" t="s">
        <v>130</v>
      </c>
      <c r="K317" s="199">
        <v>457.3</v>
      </c>
      <c r="L317" s="199">
        <v>138.2</v>
      </c>
      <c r="M317" s="201">
        <v>5</v>
      </c>
      <c r="N317" s="199">
        <v>69.3</v>
      </c>
      <c r="O317" s="199">
        <v>226.6</v>
      </c>
      <c r="P317" s="199">
        <v>12.6</v>
      </c>
      <c r="Q317" s="60">
        <f t="shared" si="8"/>
        <v>5.599999999999966</v>
      </c>
    </row>
    <row r="318" spans="10:17" ht="13.2">
      <c r="J318" s="198" t="s">
        <v>129</v>
      </c>
      <c r="K318" s="201">
        <v>3412</v>
      </c>
      <c r="L318" s="199">
        <v>1636.6</v>
      </c>
      <c r="M318" s="199">
        <v>86.5</v>
      </c>
      <c r="N318" s="201">
        <v>446</v>
      </c>
      <c r="O318" s="199">
        <v>1123.3</v>
      </c>
      <c r="P318" s="199">
        <v>39.5</v>
      </c>
      <c r="Q318" s="60">
        <f t="shared" si="8"/>
        <v>80.10000000000036</v>
      </c>
    </row>
    <row r="319" spans="10:17" ht="13.2">
      <c r="J319" s="198" t="s">
        <v>128</v>
      </c>
      <c r="K319" s="199">
        <v>4062.8</v>
      </c>
      <c r="L319" s="199">
        <v>869.4</v>
      </c>
      <c r="M319" s="199">
        <v>25.7</v>
      </c>
      <c r="N319" s="199">
        <v>1904.2</v>
      </c>
      <c r="O319" s="201">
        <v>0</v>
      </c>
      <c r="P319" s="201">
        <v>0</v>
      </c>
      <c r="Q319" s="60">
        <f t="shared" si="8"/>
        <v>1263.5</v>
      </c>
    </row>
    <row r="320" spans="10:17" ht="13.2">
      <c r="J320" s="198" t="s">
        <v>127</v>
      </c>
      <c r="K320" s="199">
        <v>4992.7</v>
      </c>
      <c r="L320" s="199">
        <v>1868.6</v>
      </c>
      <c r="M320" s="201">
        <v>142</v>
      </c>
      <c r="N320" s="199">
        <v>1940.1</v>
      </c>
      <c r="O320" s="199">
        <v>7.4</v>
      </c>
      <c r="P320" s="199">
        <v>111.7</v>
      </c>
      <c r="Q320" s="60">
        <f t="shared" si="8"/>
        <v>922.9000000000001</v>
      </c>
    </row>
    <row r="321" spans="10:17" ht="13.2">
      <c r="J321" s="198" t="s">
        <v>126</v>
      </c>
      <c r="K321" s="201">
        <v>20022</v>
      </c>
      <c r="L321" s="201">
        <v>11921</v>
      </c>
      <c r="M321" s="201">
        <v>35</v>
      </c>
      <c r="N321" s="201">
        <v>7092</v>
      </c>
      <c r="O321" s="199">
        <v>84.9</v>
      </c>
      <c r="P321" s="201">
        <v>45</v>
      </c>
      <c r="Q321" s="60">
        <f t="shared" si="8"/>
        <v>844.0999999999985</v>
      </c>
    </row>
    <row r="323" spans="10:16" ht="13.8">
      <c r="J323" s="196" t="s">
        <v>125</v>
      </c>
      <c r="K323" s="195"/>
      <c r="L323" s="195"/>
      <c r="M323" s="195"/>
      <c r="N323" s="195"/>
      <c r="O323" s="195"/>
      <c r="P323" s="195"/>
    </row>
    <row r="324" spans="10:16" ht="13.8">
      <c r="J324" s="196" t="s">
        <v>124</v>
      </c>
      <c r="K324" s="196" t="s">
        <v>123</v>
      </c>
      <c r="L324" s="195"/>
      <c r="M324" s="195"/>
      <c r="N324" s="195"/>
      <c r="O324" s="195"/>
      <c r="P324" s="195"/>
    </row>
    <row r="326" spans="10:16" ht="13.8">
      <c r="J326" s="196" t="s">
        <v>172</v>
      </c>
      <c r="K326" s="196" t="s">
        <v>218</v>
      </c>
      <c r="L326" s="195"/>
      <c r="M326" s="195"/>
      <c r="N326" s="195"/>
      <c r="O326" s="195"/>
      <c r="P326" s="195"/>
    </row>
    <row r="327" spans="10:16" ht="13.8">
      <c r="J327" s="196" t="s">
        <v>162</v>
      </c>
      <c r="K327" s="196" t="s">
        <v>161</v>
      </c>
      <c r="L327" s="195"/>
      <c r="M327" s="195"/>
      <c r="N327" s="195"/>
      <c r="O327" s="195"/>
      <c r="P327" s="195"/>
    </row>
    <row r="329" spans="10:17" ht="13.2">
      <c r="J329" s="198" t="s">
        <v>173</v>
      </c>
      <c r="K329" s="198" t="s">
        <v>217</v>
      </c>
      <c r="L329" s="198" t="s">
        <v>165</v>
      </c>
      <c r="M329" s="198" t="s">
        <v>106</v>
      </c>
      <c r="N329" s="198" t="s">
        <v>104</v>
      </c>
      <c r="O329" s="198" t="s">
        <v>164</v>
      </c>
      <c r="P329" s="198" t="s">
        <v>107</v>
      </c>
      <c r="Q329" s="198" t="s">
        <v>108</v>
      </c>
    </row>
    <row r="330" spans="9:17" ht="13.2">
      <c r="I330" s="72">
        <f>+K330-K293</f>
        <v>28456.5</v>
      </c>
      <c r="J330" s="198" t="s">
        <v>154</v>
      </c>
      <c r="K330" s="199">
        <v>334182.4</v>
      </c>
      <c r="L330" s="199">
        <v>149861.9</v>
      </c>
      <c r="M330" s="199">
        <f>SUM(M331:M358)</f>
        <v>9345.3</v>
      </c>
      <c r="N330" s="199">
        <v>60710.6</v>
      </c>
      <c r="O330" s="199">
        <f>SUM(O331:O358)</f>
        <v>78170.30000000002</v>
      </c>
      <c r="P330" s="199">
        <f>SUM(P331:P358)</f>
        <v>13163.300000000003</v>
      </c>
      <c r="Q330" s="60">
        <f>+K330-SUM(L330:P330)</f>
        <v>22931.00000000006</v>
      </c>
    </row>
    <row r="331" spans="9:17" ht="13.2">
      <c r="I331" s="72">
        <f aca="true" t="shared" si="9" ref="I331:I358">+K331-K294</f>
        <v>17.09999999999991</v>
      </c>
      <c r="J331" s="198" t="s">
        <v>153</v>
      </c>
      <c r="K331" s="201">
        <v>3173</v>
      </c>
      <c r="L331" s="201">
        <v>1919</v>
      </c>
      <c r="M331" s="200" t="s">
        <v>124</v>
      </c>
      <c r="N331" s="201">
        <v>400</v>
      </c>
      <c r="O331" s="199">
        <v>778.6</v>
      </c>
      <c r="P331" s="199">
        <v>39.8</v>
      </c>
      <c r="Q331" s="60">
        <f aca="true" t="shared" si="10" ref="Q331:Q358">+K331-SUM(L331:P331)</f>
        <v>35.59999999999991</v>
      </c>
    </row>
    <row r="332" spans="9:17" ht="13.2">
      <c r="I332" s="72">
        <f t="shared" si="9"/>
        <v>368.60000000000036</v>
      </c>
      <c r="J332" s="198" t="s">
        <v>152</v>
      </c>
      <c r="K332" s="199">
        <v>9522.5</v>
      </c>
      <c r="L332" s="199">
        <v>5318.7</v>
      </c>
      <c r="M332" s="199">
        <v>28.2</v>
      </c>
      <c r="N332" s="199">
        <v>851.4</v>
      </c>
      <c r="O332" s="199">
        <v>3136.2</v>
      </c>
      <c r="P332" s="199">
        <v>59.7</v>
      </c>
      <c r="Q332" s="60">
        <f t="shared" si="10"/>
        <v>128.29999999999927</v>
      </c>
    </row>
    <row r="333" spans="9:17" ht="13.2">
      <c r="I333" s="72">
        <f t="shared" si="9"/>
        <v>1266.699999999999</v>
      </c>
      <c r="J333" s="198" t="s">
        <v>151</v>
      </c>
      <c r="K333" s="199">
        <v>8779.3</v>
      </c>
      <c r="L333" s="199">
        <v>5442.3</v>
      </c>
      <c r="M333" s="199">
        <v>130.3</v>
      </c>
      <c r="N333" s="201">
        <v>1967</v>
      </c>
      <c r="O333" s="199">
        <v>832.2</v>
      </c>
      <c r="P333" s="199">
        <v>243.9</v>
      </c>
      <c r="Q333" s="60">
        <f t="shared" si="10"/>
        <v>163.59999999999854</v>
      </c>
    </row>
    <row r="334" spans="9:17" ht="13.2">
      <c r="I334" s="72">
        <f t="shared" si="9"/>
        <v>713.6999999999989</v>
      </c>
      <c r="J334" s="198" t="s">
        <v>150</v>
      </c>
      <c r="K334" s="199">
        <v>9764.4</v>
      </c>
      <c r="L334" s="199">
        <v>5153.3</v>
      </c>
      <c r="M334" s="199">
        <v>677.8</v>
      </c>
      <c r="N334" s="199">
        <v>3547.6</v>
      </c>
      <c r="O334" s="199">
        <v>72.9</v>
      </c>
      <c r="P334" s="199">
        <v>95.9</v>
      </c>
      <c r="Q334" s="60">
        <f t="shared" si="10"/>
        <v>216.89999999999964</v>
      </c>
    </row>
    <row r="335" spans="9:17" ht="13.2">
      <c r="I335" s="72">
        <f t="shared" si="9"/>
        <v>4253.200000000004</v>
      </c>
      <c r="J335" s="198" t="s">
        <v>149</v>
      </c>
      <c r="K335" s="199">
        <v>52010.4</v>
      </c>
      <c r="L335" s="199">
        <v>27711.2</v>
      </c>
      <c r="M335" s="199">
        <v>3854.4</v>
      </c>
      <c r="N335" s="199">
        <v>11562.8</v>
      </c>
      <c r="O335" s="199">
        <v>5142.1</v>
      </c>
      <c r="P335" s="199">
        <v>2972.2</v>
      </c>
      <c r="Q335" s="60">
        <f t="shared" si="10"/>
        <v>767.7000000000044</v>
      </c>
    </row>
    <row r="336" spans="9:17" ht="13.2">
      <c r="I336" s="72">
        <f t="shared" si="9"/>
        <v>246.0999999999999</v>
      </c>
      <c r="J336" s="198" t="s">
        <v>148</v>
      </c>
      <c r="K336" s="199">
        <v>1221.6</v>
      </c>
      <c r="L336" s="199">
        <v>615.5</v>
      </c>
      <c r="M336" s="199">
        <v>49.6</v>
      </c>
      <c r="N336" s="199">
        <v>458.1</v>
      </c>
      <c r="O336" s="200" t="s">
        <v>124</v>
      </c>
      <c r="P336" s="199">
        <v>25.2</v>
      </c>
      <c r="Q336" s="60">
        <f t="shared" si="10"/>
        <v>73.19999999999982</v>
      </c>
    </row>
    <row r="337" spans="9:17" ht="13.2">
      <c r="I337" s="72">
        <f t="shared" si="9"/>
        <v>166.5</v>
      </c>
      <c r="J337" s="198" t="s">
        <v>147</v>
      </c>
      <c r="K337" s="199">
        <v>2567.1</v>
      </c>
      <c r="L337" s="199">
        <v>709.6</v>
      </c>
      <c r="M337" s="201">
        <v>0</v>
      </c>
      <c r="N337" s="199">
        <v>1709.8</v>
      </c>
      <c r="O337" s="201">
        <v>0</v>
      </c>
      <c r="P337" s="200" t="s">
        <v>124</v>
      </c>
      <c r="Q337" s="60">
        <f t="shared" si="10"/>
        <v>147.69999999999982</v>
      </c>
    </row>
    <row r="338" spans="9:17" ht="13.2">
      <c r="I338" s="72">
        <f t="shared" si="9"/>
        <v>123.30000000000018</v>
      </c>
      <c r="J338" s="198" t="s">
        <v>146</v>
      </c>
      <c r="K338" s="201">
        <v>4670</v>
      </c>
      <c r="L338" s="201">
        <v>581</v>
      </c>
      <c r="M338" s="199">
        <v>35.2</v>
      </c>
      <c r="N338" s="199">
        <v>394.6</v>
      </c>
      <c r="O338" s="199">
        <v>2169.9</v>
      </c>
      <c r="P338" s="199">
        <v>21.8</v>
      </c>
      <c r="Q338" s="60">
        <f t="shared" si="10"/>
        <v>1467.4999999999995</v>
      </c>
    </row>
    <row r="339" spans="9:17" ht="13.2">
      <c r="I339" s="229">
        <f t="shared" si="9"/>
        <v>-4976</v>
      </c>
      <c r="J339" s="198" t="s">
        <v>145</v>
      </c>
      <c r="K339" s="199">
        <v>20397.4</v>
      </c>
      <c r="L339" s="199">
        <v>5698.6</v>
      </c>
      <c r="M339" s="199">
        <v>228.8</v>
      </c>
      <c r="N339" s="199">
        <v>6933.5</v>
      </c>
      <c r="O339" s="201">
        <v>4692</v>
      </c>
      <c r="P339" s="199">
        <v>449.6</v>
      </c>
      <c r="Q339" s="60">
        <f t="shared" si="10"/>
        <v>2394.9000000000015</v>
      </c>
    </row>
    <row r="340" spans="9:17" ht="13.2">
      <c r="I340" s="229">
        <f t="shared" si="9"/>
        <v>5391.599999999991</v>
      </c>
      <c r="J340" s="198" t="s">
        <v>144</v>
      </c>
      <c r="K340" s="199">
        <v>72714.9</v>
      </c>
      <c r="L340" s="199">
        <v>37501.4</v>
      </c>
      <c r="M340" s="201">
        <v>128</v>
      </c>
      <c r="N340" s="199">
        <v>11775.3</v>
      </c>
      <c r="O340" s="199">
        <v>18541.8</v>
      </c>
      <c r="P340" s="199">
        <v>2022.5</v>
      </c>
      <c r="Q340" s="60">
        <f t="shared" si="10"/>
        <v>2745.899999999994</v>
      </c>
    </row>
    <row r="341" spans="9:17" ht="13.2">
      <c r="I341" s="72">
        <f t="shared" si="9"/>
        <v>-139.70000000000027</v>
      </c>
      <c r="J341" s="198" t="s">
        <v>143</v>
      </c>
      <c r="K341" s="199">
        <v>3048.2</v>
      </c>
      <c r="L341" s="199">
        <v>643.1</v>
      </c>
      <c r="M341" s="199">
        <v>2.8</v>
      </c>
      <c r="N341" s="199">
        <v>175.7</v>
      </c>
      <c r="O341" s="201">
        <v>2100</v>
      </c>
      <c r="P341" s="199">
        <v>61.3</v>
      </c>
      <c r="Q341" s="60">
        <f t="shared" si="10"/>
        <v>65.29999999999973</v>
      </c>
    </row>
    <row r="342" spans="9:17" ht="13.2">
      <c r="I342" s="72">
        <f t="shared" si="9"/>
        <v>4300</v>
      </c>
      <c r="J342" s="198" t="s">
        <v>142</v>
      </c>
      <c r="K342" s="199">
        <v>19232.7</v>
      </c>
      <c r="L342" s="199">
        <v>3105.9</v>
      </c>
      <c r="M342" s="199">
        <v>11.5</v>
      </c>
      <c r="N342" s="199">
        <v>846.1</v>
      </c>
      <c r="O342" s="199">
        <v>9239.5</v>
      </c>
      <c r="P342" s="200" t="s">
        <v>124</v>
      </c>
      <c r="Q342" s="60">
        <f t="shared" si="10"/>
        <v>6029.700000000001</v>
      </c>
    </row>
    <row r="343" spans="9:17" ht="13.2">
      <c r="I343" s="72">
        <f t="shared" si="9"/>
        <v>-19</v>
      </c>
      <c r="J343" s="198" t="s">
        <v>141</v>
      </c>
      <c r="K343" s="199">
        <v>70.9</v>
      </c>
      <c r="L343" s="201">
        <v>0</v>
      </c>
      <c r="M343" s="200" t="s">
        <v>124</v>
      </c>
      <c r="N343" s="199">
        <v>27.2</v>
      </c>
      <c r="O343" s="200" t="s">
        <v>124</v>
      </c>
      <c r="P343" s="200" t="s">
        <v>124</v>
      </c>
      <c r="Q343" s="60">
        <f t="shared" si="10"/>
        <v>43.7</v>
      </c>
    </row>
    <row r="344" spans="9:17" ht="13.2">
      <c r="I344" s="72">
        <f t="shared" si="9"/>
        <v>278.4999999999998</v>
      </c>
      <c r="J344" s="198" t="s">
        <v>140</v>
      </c>
      <c r="K344" s="199">
        <v>2227.2</v>
      </c>
      <c r="L344" s="199">
        <v>1467.5</v>
      </c>
      <c r="M344" s="199">
        <v>114.3</v>
      </c>
      <c r="N344" s="199">
        <v>418.8</v>
      </c>
      <c r="O344" s="200" t="s">
        <v>124</v>
      </c>
      <c r="P344" s="199">
        <v>26.9</v>
      </c>
      <c r="Q344" s="60">
        <f t="shared" si="10"/>
        <v>199.69999999999982</v>
      </c>
    </row>
    <row r="345" spans="9:17" ht="13.2">
      <c r="I345" s="72">
        <f t="shared" si="9"/>
        <v>648.3999999999996</v>
      </c>
      <c r="J345" s="198" t="s">
        <v>139</v>
      </c>
      <c r="K345" s="199">
        <v>5123.2</v>
      </c>
      <c r="L345" s="199">
        <v>3230.6</v>
      </c>
      <c r="M345" s="199">
        <v>85.3</v>
      </c>
      <c r="N345" s="199">
        <v>1018.5</v>
      </c>
      <c r="O345" s="201">
        <v>115</v>
      </c>
      <c r="P345" s="199">
        <v>395.2</v>
      </c>
      <c r="Q345" s="60">
        <f t="shared" si="10"/>
        <v>278.60000000000036</v>
      </c>
    </row>
    <row r="346" spans="9:17" ht="13.2">
      <c r="I346" s="72">
        <f t="shared" si="9"/>
        <v>-4.700000000000017</v>
      </c>
      <c r="J346" s="198" t="s">
        <v>138</v>
      </c>
      <c r="K346" s="199">
        <v>168.6</v>
      </c>
      <c r="L346" s="199">
        <v>77.9</v>
      </c>
      <c r="M346" s="199">
        <v>6.3</v>
      </c>
      <c r="N346" s="201">
        <v>46</v>
      </c>
      <c r="O346" s="199">
        <v>1.7</v>
      </c>
      <c r="P346" s="199">
        <v>30.1</v>
      </c>
      <c r="Q346" s="60">
        <f t="shared" si="10"/>
        <v>6.600000000000023</v>
      </c>
    </row>
    <row r="347" spans="9:17" ht="13.2">
      <c r="I347" s="72">
        <f t="shared" si="9"/>
        <v>2838.300000000001</v>
      </c>
      <c r="J347" s="198" t="s">
        <v>137</v>
      </c>
      <c r="K347" s="199">
        <v>16448.2</v>
      </c>
      <c r="L347" s="199">
        <v>5169.3</v>
      </c>
      <c r="M347" s="199">
        <v>94.9</v>
      </c>
      <c r="N347" s="199">
        <v>1278.9</v>
      </c>
      <c r="O347" s="199">
        <v>9168.8</v>
      </c>
      <c r="P347" s="201">
        <v>488</v>
      </c>
      <c r="Q347" s="60">
        <f t="shared" si="10"/>
        <v>248.3000000000011</v>
      </c>
    </row>
    <row r="348" spans="9:17" ht="13.2">
      <c r="I348" s="72"/>
      <c r="J348" s="198" t="s">
        <v>136</v>
      </c>
      <c r="K348" s="200" t="s">
        <v>124</v>
      </c>
      <c r="L348" s="200" t="s">
        <v>124</v>
      </c>
      <c r="M348" s="200" t="s">
        <v>124</v>
      </c>
      <c r="N348" s="200" t="s">
        <v>124</v>
      </c>
      <c r="O348" s="200" t="s">
        <v>124</v>
      </c>
      <c r="P348" s="200" t="s">
        <v>124</v>
      </c>
      <c r="Q348" s="60">
        <v>0</v>
      </c>
    </row>
    <row r="349" spans="9:17" ht="13.2">
      <c r="I349" s="72">
        <f t="shared" si="9"/>
        <v>-56</v>
      </c>
      <c r="J349" s="198" t="s">
        <v>135</v>
      </c>
      <c r="K349" s="201">
        <v>1767</v>
      </c>
      <c r="L349" s="201">
        <v>1304</v>
      </c>
      <c r="M349" s="201">
        <v>7</v>
      </c>
      <c r="N349" s="201">
        <v>197</v>
      </c>
      <c r="O349" s="201">
        <v>240</v>
      </c>
      <c r="P349" s="201">
        <v>9</v>
      </c>
      <c r="Q349" s="60">
        <f t="shared" si="10"/>
        <v>10</v>
      </c>
    </row>
    <row r="350" spans="9:17" ht="13.2">
      <c r="I350" s="72">
        <f t="shared" si="9"/>
        <v>1120.1999999999998</v>
      </c>
      <c r="J350" s="198" t="s">
        <v>134</v>
      </c>
      <c r="K350" s="199">
        <v>5710.3</v>
      </c>
      <c r="L350" s="199">
        <v>1737.2</v>
      </c>
      <c r="M350" s="199">
        <v>250.2</v>
      </c>
      <c r="N350" s="199">
        <v>845.7</v>
      </c>
      <c r="O350" s="199">
        <v>2334.4</v>
      </c>
      <c r="P350" s="199">
        <v>302.6</v>
      </c>
      <c r="Q350" s="60">
        <f t="shared" si="10"/>
        <v>240.19999999999982</v>
      </c>
    </row>
    <row r="351" spans="9:17" ht="13.2">
      <c r="I351" s="72">
        <f t="shared" si="9"/>
        <v>3496</v>
      </c>
      <c r="J351" s="198" t="s">
        <v>133</v>
      </c>
      <c r="K351" s="199">
        <v>31951.1</v>
      </c>
      <c r="L351" s="199">
        <v>11635.6</v>
      </c>
      <c r="M351" s="199">
        <v>3228.7</v>
      </c>
      <c r="N351" s="199">
        <v>3274.6</v>
      </c>
      <c r="O351" s="199">
        <v>4468.4</v>
      </c>
      <c r="P351" s="199">
        <v>5245.6</v>
      </c>
      <c r="Q351" s="60">
        <f t="shared" si="10"/>
        <v>4098.200000000004</v>
      </c>
    </row>
    <row r="352" spans="9:17" ht="13.2">
      <c r="I352" s="72">
        <f t="shared" si="9"/>
        <v>2</v>
      </c>
      <c r="J352" s="198" t="s">
        <v>132</v>
      </c>
      <c r="K352" s="199">
        <v>1348.6</v>
      </c>
      <c r="L352" s="201">
        <v>95</v>
      </c>
      <c r="M352" s="199">
        <v>17.6</v>
      </c>
      <c r="N352" s="199">
        <v>37.9</v>
      </c>
      <c r="O352" s="201">
        <v>897</v>
      </c>
      <c r="P352" s="199">
        <v>47.2</v>
      </c>
      <c r="Q352" s="60">
        <f t="shared" si="10"/>
        <v>253.89999999999986</v>
      </c>
    </row>
    <row r="353" spans="9:17" ht="13.2">
      <c r="I353" s="72">
        <f t="shared" si="9"/>
        <v>1541.800000000003</v>
      </c>
      <c r="J353" s="198" t="s">
        <v>131</v>
      </c>
      <c r="K353" s="199">
        <v>22438.9</v>
      </c>
      <c r="L353" s="199">
        <v>7769.4</v>
      </c>
      <c r="M353" s="199">
        <v>26.4</v>
      </c>
      <c r="N353" s="201">
        <v>1834</v>
      </c>
      <c r="O353" s="199">
        <v>12040.5</v>
      </c>
      <c r="P353" s="199">
        <v>282.1</v>
      </c>
      <c r="Q353" s="60">
        <f t="shared" si="10"/>
        <v>486.50000000000364</v>
      </c>
    </row>
    <row r="354" spans="9:17" ht="13.2">
      <c r="I354" s="72">
        <f t="shared" si="9"/>
        <v>189.2</v>
      </c>
      <c r="J354" s="198" t="s">
        <v>130</v>
      </c>
      <c r="K354" s="199">
        <v>646.5</v>
      </c>
      <c r="L354" s="199">
        <v>173.2</v>
      </c>
      <c r="M354" s="199">
        <v>6.7</v>
      </c>
      <c r="N354" s="199">
        <v>89.7</v>
      </c>
      <c r="O354" s="199">
        <v>348.1</v>
      </c>
      <c r="P354" s="199">
        <v>20.1</v>
      </c>
      <c r="Q354" s="60">
        <f t="shared" si="10"/>
        <v>8.699999999999932</v>
      </c>
    </row>
    <row r="355" spans="9:17" ht="13.2">
      <c r="I355" s="72">
        <f t="shared" si="9"/>
        <v>1296.3000000000002</v>
      </c>
      <c r="J355" s="198" t="s">
        <v>129</v>
      </c>
      <c r="K355" s="199">
        <v>4708.3</v>
      </c>
      <c r="L355" s="199">
        <v>2020.3</v>
      </c>
      <c r="M355" s="199">
        <v>53.5</v>
      </c>
      <c r="N355" s="199">
        <v>675.9</v>
      </c>
      <c r="O355" s="199">
        <v>1814.1</v>
      </c>
      <c r="P355" s="199">
        <v>49.4</v>
      </c>
      <c r="Q355" s="60">
        <f t="shared" si="10"/>
        <v>95.10000000000036</v>
      </c>
    </row>
    <row r="356" spans="9:17" ht="13.2">
      <c r="I356" s="72">
        <f t="shared" si="9"/>
        <v>93.89999999999964</v>
      </c>
      <c r="J356" s="198" t="s">
        <v>128</v>
      </c>
      <c r="K356" s="199">
        <v>4156.7</v>
      </c>
      <c r="L356" s="199">
        <v>1088.5</v>
      </c>
      <c r="M356" s="199">
        <v>75.5</v>
      </c>
      <c r="N356" s="199">
        <v>1861.1</v>
      </c>
      <c r="O356" s="201">
        <v>0</v>
      </c>
      <c r="P356" s="201">
        <v>0</v>
      </c>
      <c r="Q356" s="60">
        <f t="shared" si="10"/>
        <v>1131.6</v>
      </c>
    </row>
    <row r="357" spans="9:17" ht="13.2">
      <c r="I357" s="72">
        <f t="shared" si="9"/>
        <v>797.6999999999998</v>
      </c>
      <c r="J357" s="198" t="s">
        <v>127</v>
      </c>
      <c r="K357" s="199">
        <v>5790.4</v>
      </c>
      <c r="L357" s="199">
        <v>3087.8</v>
      </c>
      <c r="M357" s="199">
        <v>176.3</v>
      </c>
      <c r="N357" s="199">
        <v>1572.5</v>
      </c>
      <c r="O357" s="199">
        <v>11.1</v>
      </c>
      <c r="P357" s="199">
        <v>226.2</v>
      </c>
      <c r="Q357" s="60">
        <f t="shared" si="10"/>
        <v>716.4999999999991</v>
      </c>
    </row>
    <row r="358" spans="9:17" ht="13.2">
      <c r="I358" s="72">
        <f t="shared" si="9"/>
        <v>4503</v>
      </c>
      <c r="J358" s="198" t="s">
        <v>126</v>
      </c>
      <c r="K358" s="201">
        <v>24525</v>
      </c>
      <c r="L358" s="201">
        <v>16606</v>
      </c>
      <c r="M358" s="201">
        <v>56</v>
      </c>
      <c r="N358" s="201">
        <v>6911</v>
      </c>
      <c r="O358" s="201">
        <v>26</v>
      </c>
      <c r="P358" s="201">
        <v>49</v>
      </c>
      <c r="Q358" s="60">
        <f t="shared" si="10"/>
        <v>877</v>
      </c>
    </row>
    <row r="360" spans="10:16" ht="13.8">
      <c r="J360" s="196" t="s">
        <v>125</v>
      </c>
      <c r="K360" s="195"/>
      <c r="L360" s="195"/>
      <c r="M360" s="195"/>
      <c r="N360" s="195"/>
      <c r="O360" s="195"/>
      <c r="P360" s="195"/>
    </row>
    <row r="361" spans="10:16" ht="13.8">
      <c r="J361" s="196" t="s">
        <v>124</v>
      </c>
      <c r="K361" s="196" t="s">
        <v>123</v>
      </c>
      <c r="L361" s="195"/>
      <c r="M361" s="195"/>
      <c r="N361" s="195"/>
      <c r="O361" s="195"/>
      <c r="P361" s="19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91"/>
  <sheetViews>
    <sheetView showGridLines="0" workbookViewId="0" topLeftCell="A1"/>
  </sheetViews>
  <sheetFormatPr defaultColWidth="9.140625" defaultRowHeight="12.75"/>
  <cols>
    <col min="1" max="16384" width="9.140625" style="1" customWidth="1"/>
  </cols>
  <sheetData>
    <row r="2" ht="13.8">
      <c r="B2" s="237" t="s">
        <v>254</v>
      </c>
    </row>
    <row r="3" ht="12.75">
      <c r="B3" s="28" t="s">
        <v>269</v>
      </c>
    </row>
    <row r="29" ht="12.75">
      <c r="B29" s="66" t="s">
        <v>122</v>
      </c>
    </row>
    <row r="50" ht="12.75">
      <c r="A50" s="1" t="s">
        <v>260</v>
      </c>
    </row>
    <row r="51" ht="12.75">
      <c r="A51" s="11" t="s">
        <v>227</v>
      </c>
    </row>
    <row r="54" spans="2:11" ht="12">
      <c r="B54" s="167">
        <v>2014</v>
      </c>
      <c r="C54" s="167"/>
      <c r="D54" s="167"/>
      <c r="E54" s="167"/>
      <c r="F54" s="167"/>
      <c r="G54" s="167"/>
      <c r="H54" s="167"/>
      <c r="I54" s="167"/>
      <c r="J54" s="167"/>
      <c r="K54" s="167"/>
    </row>
    <row r="55" spans="2:11" ht="12">
      <c r="B55" s="167" t="s">
        <v>105</v>
      </c>
      <c r="C55" s="167"/>
      <c r="D55" s="167" t="s">
        <v>106</v>
      </c>
      <c r="E55" s="167"/>
      <c r="F55" s="167" t="s">
        <v>104</v>
      </c>
      <c r="G55" s="167"/>
      <c r="H55" s="167" t="s">
        <v>214</v>
      </c>
      <c r="I55" s="167"/>
      <c r="J55" s="167" t="s">
        <v>107</v>
      </c>
      <c r="K55" s="167"/>
    </row>
    <row r="56" spans="2:29" ht="12">
      <c r="B56" s="168" t="s">
        <v>113</v>
      </c>
      <c r="C56" s="1">
        <v>37501.4</v>
      </c>
      <c r="D56" s="18" t="s">
        <v>111</v>
      </c>
      <c r="E56" s="1">
        <v>3854.4</v>
      </c>
      <c r="F56" s="18" t="s">
        <v>113</v>
      </c>
      <c r="G56" s="1">
        <v>11775.3</v>
      </c>
      <c r="H56" s="18" t="s">
        <v>113</v>
      </c>
      <c r="I56" s="1">
        <v>18541.8</v>
      </c>
      <c r="J56" s="18" t="s">
        <v>118</v>
      </c>
      <c r="K56" s="1">
        <v>5245.6</v>
      </c>
      <c r="V56" s="253" t="s">
        <v>172</v>
      </c>
      <c r="W56" s="253" t="s">
        <v>218</v>
      </c>
      <c r="X56" s="254"/>
      <c r="Y56" s="254"/>
      <c r="Z56" s="254"/>
      <c r="AA56" s="254"/>
      <c r="AB56" s="254"/>
      <c r="AC56" s="57"/>
    </row>
    <row r="57" spans="2:29" ht="12">
      <c r="B57" s="168" t="s">
        <v>111</v>
      </c>
      <c r="C57" s="1">
        <v>27711.2</v>
      </c>
      <c r="D57" s="18" t="s">
        <v>118</v>
      </c>
      <c r="E57" s="1">
        <v>3228.7</v>
      </c>
      <c r="F57" s="18" t="s">
        <v>111</v>
      </c>
      <c r="G57" s="1">
        <v>11562.8</v>
      </c>
      <c r="H57" s="18" t="s">
        <v>121</v>
      </c>
      <c r="I57" s="1">
        <v>12040.5</v>
      </c>
      <c r="J57" s="18" t="s">
        <v>111</v>
      </c>
      <c r="K57" s="1">
        <v>2972.2</v>
      </c>
      <c r="V57" s="253" t="s">
        <v>162</v>
      </c>
      <c r="W57" s="253" t="s">
        <v>161</v>
      </c>
      <c r="X57" s="254"/>
      <c r="Y57" s="254"/>
      <c r="Z57" s="254"/>
      <c r="AA57" s="254"/>
      <c r="AB57" s="254"/>
      <c r="AC57" s="57"/>
    </row>
    <row r="58" spans="2:29" ht="12">
      <c r="B58" s="168" t="s">
        <v>120</v>
      </c>
      <c r="C58" s="1">
        <v>16606</v>
      </c>
      <c r="D58" s="18" t="s">
        <v>110</v>
      </c>
      <c r="E58" s="1">
        <v>677.8</v>
      </c>
      <c r="F58" s="18" t="s">
        <v>112</v>
      </c>
      <c r="G58" s="1">
        <v>6933.5</v>
      </c>
      <c r="H58" s="18" t="s">
        <v>114</v>
      </c>
      <c r="I58" s="1">
        <v>9239.5</v>
      </c>
      <c r="J58" s="18" t="s">
        <v>113</v>
      </c>
      <c r="K58" s="1">
        <v>2022.5</v>
      </c>
      <c r="V58" s="57"/>
      <c r="W58" s="57"/>
      <c r="X58" s="57"/>
      <c r="Y58" s="57"/>
      <c r="Z58" s="57"/>
      <c r="AA58" s="57"/>
      <c r="AB58" s="57"/>
      <c r="AC58" s="57"/>
    </row>
    <row r="59" spans="2:29" ht="12">
      <c r="B59" s="168" t="s">
        <v>118</v>
      </c>
      <c r="C59" s="1">
        <v>11635.6</v>
      </c>
      <c r="D59" s="18" t="s">
        <v>117</v>
      </c>
      <c r="E59" s="1">
        <v>250.2</v>
      </c>
      <c r="F59" s="18" t="s">
        <v>120</v>
      </c>
      <c r="G59" s="1">
        <v>6911</v>
      </c>
      <c r="H59" s="18" t="s">
        <v>115</v>
      </c>
      <c r="I59" s="1">
        <v>9168.8</v>
      </c>
      <c r="J59" s="18" t="s">
        <v>115</v>
      </c>
      <c r="K59" s="1">
        <v>488</v>
      </c>
      <c r="Q59" s="165"/>
      <c r="R59" s="166"/>
      <c r="S59" s="166"/>
      <c r="T59" s="166"/>
      <c r="U59" s="166"/>
      <c r="V59" s="255" t="s">
        <v>173</v>
      </c>
      <c r="W59" s="255" t="s">
        <v>217</v>
      </c>
      <c r="X59" s="255" t="s">
        <v>165</v>
      </c>
      <c r="Y59" s="255" t="s">
        <v>106</v>
      </c>
      <c r="Z59" s="255" t="s">
        <v>104</v>
      </c>
      <c r="AA59" s="255" t="s">
        <v>164</v>
      </c>
      <c r="AB59" s="255" t="s">
        <v>107</v>
      </c>
      <c r="AC59" s="255" t="s">
        <v>108</v>
      </c>
    </row>
    <row r="60" spans="2:29" ht="12">
      <c r="B60" s="169" t="s">
        <v>108</v>
      </c>
      <c r="C60" s="1">
        <v>56407.7</v>
      </c>
      <c r="D60" s="18" t="s">
        <v>108</v>
      </c>
      <c r="E60" s="1">
        <v>1334.2</v>
      </c>
      <c r="F60" s="18" t="s">
        <v>108</v>
      </c>
      <c r="G60" s="1">
        <v>23528.100000000002</v>
      </c>
      <c r="H60" s="18" t="s">
        <v>108</v>
      </c>
      <c r="I60" s="1">
        <v>29179.7</v>
      </c>
      <c r="J60" s="18" t="s">
        <v>108</v>
      </c>
      <c r="K60" s="203">
        <v>2435</v>
      </c>
      <c r="Q60" s="166"/>
      <c r="R60" s="166"/>
      <c r="S60" s="166"/>
      <c r="T60" s="166"/>
      <c r="U60" s="166"/>
      <c r="V60" s="255" t="s">
        <v>154</v>
      </c>
      <c r="W60" s="256">
        <v>334182.4</v>
      </c>
      <c r="X60" s="256">
        <v>149861.9</v>
      </c>
      <c r="Y60" s="256">
        <v>9345.299999999997</v>
      </c>
      <c r="Z60" s="256">
        <v>60710.6</v>
      </c>
      <c r="AA60" s="256">
        <v>78170.3</v>
      </c>
      <c r="AB60" s="256">
        <v>13163.300000000001</v>
      </c>
      <c r="AC60" s="60">
        <v>22931.00000000006</v>
      </c>
    </row>
    <row r="61" spans="3:29" ht="12.75">
      <c r="C61" s="1">
        <f>SUM(C56:C60)</f>
        <v>149861.90000000002</v>
      </c>
      <c r="K61" s="1">
        <f>SUM(K56:K60)</f>
        <v>13163.3</v>
      </c>
      <c r="Q61" s="166"/>
      <c r="R61" s="166"/>
      <c r="S61" s="166"/>
      <c r="T61" s="166"/>
      <c r="U61" s="166"/>
      <c r="V61" s="255" t="s">
        <v>144</v>
      </c>
      <c r="W61" s="256">
        <v>72714.9</v>
      </c>
      <c r="X61" s="256">
        <v>37501.4</v>
      </c>
      <c r="Y61" s="257">
        <v>128</v>
      </c>
      <c r="Z61" s="256">
        <v>11775.3</v>
      </c>
      <c r="AA61" s="256">
        <v>18541.8</v>
      </c>
      <c r="AB61" s="256">
        <v>2022.5</v>
      </c>
      <c r="AC61" s="60">
        <v>2745.899999999994</v>
      </c>
    </row>
    <row r="62" spans="3:29" ht="12.75">
      <c r="C62" s="1">
        <f>C56/C61</f>
        <v>0.2502397207028604</v>
      </c>
      <c r="K62" s="1">
        <f>K56/K61</f>
        <v>0.39850189542136094</v>
      </c>
      <c r="Q62" s="166"/>
      <c r="R62" s="166"/>
      <c r="S62" s="166"/>
      <c r="T62" s="166"/>
      <c r="U62" s="166"/>
      <c r="V62" s="255" t="s">
        <v>149</v>
      </c>
      <c r="W62" s="256">
        <v>52010.4</v>
      </c>
      <c r="X62" s="256">
        <v>27711.2</v>
      </c>
      <c r="Y62" s="256">
        <v>3854.4</v>
      </c>
      <c r="Z62" s="256">
        <v>11562.8</v>
      </c>
      <c r="AA62" s="256">
        <v>5142.1</v>
      </c>
      <c r="AB62" s="256">
        <v>2972.2</v>
      </c>
      <c r="AC62" s="60">
        <v>767.7000000000044</v>
      </c>
    </row>
    <row r="63" spans="3:29" ht="12.75">
      <c r="C63" s="1">
        <f>C57/C61</f>
        <v>0.1849115752569532</v>
      </c>
      <c r="K63" s="1">
        <f>K57/K61</f>
        <v>0.22579444364255163</v>
      </c>
      <c r="Q63" s="166"/>
      <c r="R63" s="166"/>
      <c r="S63" s="166"/>
      <c r="T63" s="166"/>
      <c r="U63" s="166"/>
      <c r="V63" s="255" t="s">
        <v>145</v>
      </c>
      <c r="W63" s="256">
        <v>20397.4</v>
      </c>
      <c r="X63" s="256">
        <v>5698.6</v>
      </c>
      <c r="Y63" s="256">
        <v>228.8</v>
      </c>
      <c r="Z63" s="256">
        <v>6933.5</v>
      </c>
      <c r="AA63" s="257">
        <v>4692</v>
      </c>
      <c r="AB63" s="256">
        <v>449.6</v>
      </c>
      <c r="AC63" s="60">
        <v>2394.9000000000015</v>
      </c>
    </row>
    <row r="64" spans="3:29" ht="12.75">
      <c r="C64" s="1">
        <f>C58/C61</f>
        <v>0.11080868452888958</v>
      </c>
      <c r="K64" s="1">
        <f>K58/K61</f>
        <v>0.15364688186093153</v>
      </c>
      <c r="Q64" s="166"/>
      <c r="R64" s="166"/>
      <c r="S64" s="166"/>
      <c r="T64" s="166"/>
      <c r="U64" s="166"/>
      <c r="V64" s="255" t="s">
        <v>126</v>
      </c>
      <c r="W64" s="257">
        <v>24525</v>
      </c>
      <c r="X64" s="257">
        <v>16606</v>
      </c>
      <c r="Y64" s="257">
        <v>56</v>
      </c>
      <c r="Z64" s="257">
        <v>6911</v>
      </c>
      <c r="AA64" s="257">
        <v>26</v>
      </c>
      <c r="AB64" s="257">
        <v>49</v>
      </c>
      <c r="AC64" s="60">
        <v>877</v>
      </c>
    </row>
    <row r="65" spans="3:29" ht="12.75">
      <c r="C65" s="1">
        <f>C59/C61</f>
        <v>0.0776421492053684</v>
      </c>
      <c r="K65" s="1">
        <f>K59/K61</f>
        <v>0.037072770505876186</v>
      </c>
      <c r="Q65" s="166"/>
      <c r="R65" s="166"/>
      <c r="S65" s="166"/>
      <c r="T65" s="166"/>
      <c r="U65" s="166"/>
      <c r="V65" s="255" t="s">
        <v>150</v>
      </c>
      <c r="W65" s="256">
        <v>9764.4</v>
      </c>
      <c r="X65" s="256">
        <v>5153.3</v>
      </c>
      <c r="Y65" s="256">
        <v>677.8</v>
      </c>
      <c r="Z65" s="256">
        <v>3547.6</v>
      </c>
      <c r="AA65" s="256">
        <v>72.9</v>
      </c>
      <c r="AB65" s="256">
        <v>95.9</v>
      </c>
      <c r="AC65" s="60">
        <v>216.89999999999964</v>
      </c>
    </row>
    <row r="66" spans="3:29" ht="12.75">
      <c r="C66" s="1">
        <f>C60/C61</f>
        <v>0.37639787030592825</v>
      </c>
      <c r="K66" s="1">
        <f>K60/K61</f>
        <v>0.18498400856927974</v>
      </c>
      <c r="Q66" s="166"/>
      <c r="R66" s="166"/>
      <c r="S66" s="166"/>
      <c r="T66" s="166"/>
      <c r="U66" s="166"/>
      <c r="V66" s="255" t="s">
        <v>133</v>
      </c>
      <c r="W66" s="256">
        <v>31951.1</v>
      </c>
      <c r="X66" s="256">
        <v>11635.6</v>
      </c>
      <c r="Y66" s="256">
        <v>3228.7</v>
      </c>
      <c r="Z66" s="256">
        <v>3274.6</v>
      </c>
      <c r="AA66" s="256">
        <v>4468.4</v>
      </c>
      <c r="AB66" s="256">
        <v>5245.6</v>
      </c>
      <c r="AC66" s="60">
        <v>4098.200000000004</v>
      </c>
    </row>
    <row r="67" spans="17:29" ht="12.75">
      <c r="Q67" s="166"/>
      <c r="R67" s="166"/>
      <c r="S67" s="166"/>
      <c r="T67" s="166"/>
      <c r="U67" s="166"/>
      <c r="V67" s="255" t="s">
        <v>151</v>
      </c>
      <c r="W67" s="256">
        <v>8779.3</v>
      </c>
      <c r="X67" s="256">
        <v>5442.3</v>
      </c>
      <c r="Y67" s="256">
        <v>130.3</v>
      </c>
      <c r="Z67" s="257">
        <v>1967</v>
      </c>
      <c r="AA67" s="256">
        <v>832.2</v>
      </c>
      <c r="AB67" s="256">
        <v>243.9</v>
      </c>
      <c r="AC67" s="60">
        <v>163.59999999999854</v>
      </c>
    </row>
    <row r="68" spans="17:29" ht="12.75">
      <c r="Q68" s="166" t="s">
        <v>233</v>
      </c>
      <c r="R68" s="166"/>
      <c r="S68" s="166"/>
      <c r="T68" s="166"/>
      <c r="U68" s="166"/>
      <c r="V68" s="255" t="s">
        <v>128</v>
      </c>
      <c r="W68" s="256">
        <v>4156.7</v>
      </c>
      <c r="X68" s="256">
        <v>1088.5</v>
      </c>
      <c r="Y68" s="256">
        <v>75.5</v>
      </c>
      <c r="Z68" s="256">
        <v>1861.1</v>
      </c>
      <c r="AA68" s="257">
        <v>0</v>
      </c>
      <c r="AB68" s="257">
        <v>0</v>
      </c>
      <c r="AC68" s="60">
        <v>1131.6</v>
      </c>
    </row>
    <row r="69" spans="2:29" ht="12">
      <c r="B69" s="167" t="s">
        <v>270</v>
      </c>
      <c r="C69" s="167"/>
      <c r="D69" s="167"/>
      <c r="E69" s="167"/>
      <c r="F69" s="167"/>
      <c r="G69" s="167"/>
      <c r="H69" s="167"/>
      <c r="I69" s="167"/>
      <c r="J69" s="167"/>
      <c r="K69" s="167"/>
      <c r="Q69" s="1" t="s">
        <v>232</v>
      </c>
      <c r="V69" s="255" t="s">
        <v>131</v>
      </c>
      <c r="W69" s="256">
        <v>22438.9</v>
      </c>
      <c r="X69" s="256">
        <v>7769.4</v>
      </c>
      <c r="Y69" s="256">
        <v>26.4</v>
      </c>
      <c r="Z69" s="257">
        <v>1834</v>
      </c>
      <c r="AA69" s="256">
        <v>12040.5</v>
      </c>
      <c r="AB69" s="256">
        <v>282.1</v>
      </c>
      <c r="AC69" s="60">
        <v>486.50000000000364</v>
      </c>
    </row>
    <row r="70" spans="2:29" ht="12">
      <c r="B70" s="167" t="s">
        <v>105</v>
      </c>
      <c r="C70" s="167"/>
      <c r="D70" s="167" t="s">
        <v>106</v>
      </c>
      <c r="E70" s="167"/>
      <c r="F70" s="167" t="s">
        <v>104</v>
      </c>
      <c r="G70" s="167"/>
      <c r="H70" s="167" t="s">
        <v>214</v>
      </c>
      <c r="I70" s="167"/>
      <c r="J70" s="167" t="s">
        <v>107</v>
      </c>
      <c r="K70" s="167"/>
      <c r="Q70" s="1" t="s">
        <v>230</v>
      </c>
      <c r="V70" s="255" t="s">
        <v>147</v>
      </c>
      <c r="W70" s="256">
        <v>2567.1</v>
      </c>
      <c r="X70" s="256">
        <v>709.6</v>
      </c>
      <c r="Y70" s="257">
        <v>0</v>
      </c>
      <c r="Z70" s="256">
        <v>1709.8</v>
      </c>
      <c r="AA70" s="257">
        <v>0</v>
      </c>
      <c r="AB70" s="258">
        <v>0</v>
      </c>
      <c r="AC70" s="60">
        <v>147.69999999999982</v>
      </c>
    </row>
    <row r="71" spans="2:29" ht="12">
      <c r="B71" s="168" t="s">
        <v>113</v>
      </c>
      <c r="C71" s="1">
        <v>25.02397207028604</v>
      </c>
      <c r="D71" s="18" t="s">
        <v>111</v>
      </c>
      <c r="E71" s="1">
        <v>41.24426182145035</v>
      </c>
      <c r="F71" s="18" t="s">
        <v>113</v>
      </c>
      <c r="G71" s="1">
        <v>19.39575725531084</v>
      </c>
      <c r="H71" s="18" t="s">
        <v>113</v>
      </c>
      <c r="I71" s="1">
        <v>23.719750339962875</v>
      </c>
      <c r="J71" s="18" t="s">
        <v>118</v>
      </c>
      <c r="K71" s="1">
        <v>39.85018954213609</v>
      </c>
      <c r="Q71" s="1" t="s">
        <v>231</v>
      </c>
      <c r="V71" s="255" t="s">
        <v>127</v>
      </c>
      <c r="W71" s="256">
        <v>5790.4</v>
      </c>
      <c r="X71" s="256">
        <v>3087.8</v>
      </c>
      <c r="Y71" s="256">
        <v>176.3</v>
      </c>
      <c r="Z71" s="256">
        <v>1572.5</v>
      </c>
      <c r="AA71" s="256">
        <v>11.1</v>
      </c>
      <c r="AB71" s="256">
        <v>226.2</v>
      </c>
      <c r="AC71" s="60">
        <v>716.4999999999991</v>
      </c>
    </row>
    <row r="72" spans="2:29" ht="12">
      <c r="B72" s="168" t="s">
        <v>111</v>
      </c>
      <c r="C72" s="1">
        <v>18.49115752569532</v>
      </c>
      <c r="D72" s="18" t="s">
        <v>118</v>
      </c>
      <c r="E72" s="1">
        <v>34.54891763774303</v>
      </c>
      <c r="F72" s="18" t="s">
        <v>111</v>
      </c>
      <c r="G72" s="1">
        <v>19.045736583501753</v>
      </c>
      <c r="H72" s="18" t="s">
        <v>121</v>
      </c>
      <c r="I72" s="1">
        <v>15.402908777374527</v>
      </c>
      <c r="J72" s="18" t="s">
        <v>111</v>
      </c>
      <c r="K72" s="1">
        <v>22.579444364255163</v>
      </c>
      <c r="V72" s="255" t="s">
        <v>137</v>
      </c>
      <c r="W72" s="256">
        <v>16448.2</v>
      </c>
      <c r="X72" s="256">
        <v>5169.3</v>
      </c>
      <c r="Y72" s="256">
        <v>94.9</v>
      </c>
      <c r="Z72" s="256">
        <v>1278.9</v>
      </c>
      <c r="AA72" s="256">
        <v>9168.8</v>
      </c>
      <c r="AB72" s="257">
        <v>488</v>
      </c>
      <c r="AC72" s="60">
        <v>248.3000000000011</v>
      </c>
    </row>
    <row r="73" spans="2:29" ht="12">
      <c r="B73" s="168" t="s">
        <v>120</v>
      </c>
      <c r="C73" s="1">
        <v>11.080868452888957</v>
      </c>
      <c r="D73" s="18" t="s">
        <v>110</v>
      </c>
      <c r="E73" s="1">
        <v>7.252843675430428</v>
      </c>
      <c r="F73" s="18" t="s">
        <v>112</v>
      </c>
      <c r="G73" s="1">
        <v>11.420556837592057</v>
      </c>
      <c r="H73" s="18" t="s">
        <v>114</v>
      </c>
      <c r="I73" s="1">
        <v>11.819706461405419</v>
      </c>
      <c r="J73" s="18" t="s">
        <v>113</v>
      </c>
      <c r="K73" s="1">
        <v>15.364688186093153</v>
      </c>
      <c r="V73" s="255" t="s">
        <v>139</v>
      </c>
      <c r="W73" s="256">
        <v>5123.2</v>
      </c>
      <c r="X73" s="256">
        <v>3230.6</v>
      </c>
      <c r="Y73" s="256">
        <v>85.3</v>
      </c>
      <c r="Z73" s="256">
        <v>1018.5</v>
      </c>
      <c r="AA73" s="257">
        <v>115</v>
      </c>
      <c r="AB73" s="256">
        <v>395.2</v>
      </c>
      <c r="AC73" s="60">
        <v>278.60000000000036</v>
      </c>
    </row>
    <row r="74" spans="2:29" ht="12">
      <c r="B74" s="168" t="s">
        <v>118</v>
      </c>
      <c r="C74" s="1">
        <v>7.76421492053684</v>
      </c>
      <c r="D74" s="18" t="s">
        <v>117</v>
      </c>
      <c r="E74" s="1">
        <v>2.677281628198131</v>
      </c>
      <c r="F74" s="18" t="s">
        <v>120</v>
      </c>
      <c r="G74" s="1">
        <v>11.383495825282857</v>
      </c>
      <c r="H74" s="18" t="s">
        <v>115</v>
      </c>
      <c r="I74" s="1">
        <v>11.729262904197629</v>
      </c>
      <c r="J74" s="18" t="s">
        <v>115</v>
      </c>
      <c r="K74" s="1">
        <v>3.7072770505876185</v>
      </c>
      <c r="V74" s="255" t="s">
        <v>152</v>
      </c>
      <c r="W74" s="256">
        <v>9522.5</v>
      </c>
      <c r="X74" s="256">
        <v>5318.7</v>
      </c>
      <c r="Y74" s="256">
        <v>28.2</v>
      </c>
      <c r="Z74" s="256">
        <v>851.4</v>
      </c>
      <c r="AA74" s="256">
        <v>3136.2</v>
      </c>
      <c r="AB74" s="256">
        <v>59.7</v>
      </c>
      <c r="AC74" s="60">
        <v>128.29999999999927</v>
      </c>
    </row>
    <row r="75" spans="2:29" ht="12">
      <c r="B75" s="169" t="s">
        <v>108</v>
      </c>
      <c r="C75" s="1">
        <v>37.63978703059283</v>
      </c>
      <c r="D75" s="18" t="s">
        <v>108</v>
      </c>
      <c r="E75" s="1">
        <v>14.276695237178044</v>
      </c>
      <c r="F75" s="18" t="s">
        <v>108</v>
      </c>
      <c r="G75" s="1">
        <v>38.75445349831249</v>
      </c>
      <c r="H75" s="18" t="s">
        <v>108</v>
      </c>
      <c r="I75" s="1">
        <v>37.32837151705955</v>
      </c>
      <c r="J75" s="18" t="s">
        <v>108</v>
      </c>
      <c r="K75" s="1">
        <v>18.498400856927972</v>
      </c>
      <c r="V75" s="255" t="s">
        <v>142</v>
      </c>
      <c r="W75" s="256">
        <v>19232.7</v>
      </c>
      <c r="X75" s="256">
        <v>3105.9</v>
      </c>
      <c r="Y75" s="256">
        <v>11.5</v>
      </c>
      <c r="Z75" s="256">
        <v>846.1</v>
      </c>
      <c r="AA75" s="256">
        <v>9239.5</v>
      </c>
      <c r="AB75" s="258">
        <v>0</v>
      </c>
      <c r="AC75" s="60">
        <v>6029.700000000001</v>
      </c>
    </row>
    <row r="76" spans="3:29" ht="12.75">
      <c r="C76" s="1">
        <v>99.99999999999999</v>
      </c>
      <c r="E76" s="1">
        <v>99.99999999999999</v>
      </c>
      <c r="G76" s="1">
        <v>100</v>
      </c>
      <c r="I76" s="1">
        <v>100</v>
      </c>
      <c r="K76" s="1">
        <v>100</v>
      </c>
      <c r="V76" s="255" t="s">
        <v>134</v>
      </c>
      <c r="W76" s="256">
        <v>5710.3</v>
      </c>
      <c r="X76" s="256">
        <v>1737.2</v>
      </c>
      <c r="Y76" s="256">
        <v>250.2</v>
      </c>
      <c r="Z76" s="256">
        <v>845.7</v>
      </c>
      <c r="AA76" s="256">
        <v>2334.4</v>
      </c>
      <c r="AB76" s="256">
        <v>302.6</v>
      </c>
      <c r="AC76" s="60">
        <v>240.19999999999982</v>
      </c>
    </row>
    <row r="77" spans="22:29" ht="12.75">
      <c r="V77" s="255" t="s">
        <v>129</v>
      </c>
      <c r="W77" s="256">
        <v>4708.3</v>
      </c>
      <c r="X77" s="256">
        <v>2020.3</v>
      </c>
      <c r="Y77" s="256">
        <v>53.5</v>
      </c>
      <c r="Z77" s="256">
        <v>675.9</v>
      </c>
      <c r="AA77" s="256">
        <v>1814.1</v>
      </c>
      <c r="AB77" s="256">
        <v>49.4</v>
      </c>
      <c r="AC77" s="60">
        <v>95.10000000000036</v>
      </c>
    </row>
    <row r="78" spans="22:29" ht="12.75">
      <c r="V78" s="255" t="s">
        <v>148</v>
      </c>
      <c r="W78" s="256">
        <v>1221.6</v>
      </c>
      <c r="X78" s="256">
        <v>615.5</v>
      </c>
      <c r="Y78" s="256">
        <v>49.6</v>
      </c>
      <c r="Z78" s="256">
        <v>458.1</v>
      </c>
      <c r="AA78" s="258">
        <v>0</v>
      </c>
      <c r="AB78" s="256">
        <v>25.2</v>
      </c>
      <c r="AC78" s="60">
        <v>73.19999999999982</v>
      </c>
    </row>
    <row r="79" spans="22:29" ht="12.75">
      <c r="V79" s="255" t="s">
        <v>140</v>
      </c>
      <c r="W79" s="256">
        <v>2227.2</v>
      </c>
      <c r="X79" s="256">
        <v>1467.5</v>
      </c>
      <c r="Y79" s="256">
        <v>114.3</v>
      </c>
      <c r="Z79" s="256">
        <v>418.8</v>
      </c>
      <c r="AA79" s="258">
        <v>0</v>
      </c>
      <c r="AB79" s="256">
        <v>26.9</v>
      </c>
      <c r="AC79" s="60">
        <v>199.69999999999982</v>
      </c>
    </row>
    <row r="80" spans="22:29" ht="12.75">
      <c r="V80" s="255" t="s">
        <v>153</v>
      </c>
      <c r="W80" s="257">
        <v>3173</v>
      </c>
      <c r="X80" s="257">
        <v>1919</v>
      </c>
      <c r="Y80" s="258">
        <v>0</v>
      </c>
      <c r="Z80" s="257">
        <v>400</v>
      </c>
      <c r="AA80" s="256">
        <v>778.6</v>
      </c>
      <c r="AB80" s="256">
        <v>39.8</v>
      </c>
      <c r="AC80" s="60">
        <v>35.59999999999991</v>
      </c>
    </row>
    <row r="81" spans="22:29" ht="12.75">
      <c r="V81" s="255" t="s">
        <v>146</v>
      </c>
      <c r="W81" s="257">
        <v>4670</v>
      </c>
      <c r="X81" s="257">
        <v>581</v>
      </c>
      <c r="Y81" s="256">
        <v>35.2</v>
      </c>
      <c r="Z81" s="256">
        <v>394.6</v>
      </c>
      <c r="AA81" s="256">
        <v>2169.9</v>
      </c>
      <c r="AB81" s="256">
        <v>21.8</v>
      </c>
      <c r="AC81" s="60">
        <v>1467.4999999999995</v>
      </c>
    </row>
    <row r="82" spans="2:29" ht="12">
      <c r="B82" s="167">
        <v>2013</v>
      </c>
      <c r="C82" s="167"/>
      <c r="D82" s="167"/>
      <c r="E82" s="167"/>
      <c r="F82" s="167"/>
      <c r="G82" s="167"/>
      <c r="H82" s="167"/>
      <c r="I82" s="167"/>
      <c r="J82" s="167"/>
      <c r="K82" s="167"/>
      <c r="V82" s="255" t="s">
        <v>135</v>
      </c>
      <c r="W82" s="257">
        <v>1767</v>
      </c>
      <c r="X82" s="257">
        <v>1304</v>
      </c>
      <c r="Y82" s="257">
        <v>7</v>
      </c>
      <c r="Z82" s="257">
        <v>197</v>
      </c>
      <c r="AA82" s="257">
        <v>240</v>
      </c>
      <c r="AB82" s="257">
        <v>9</v>
      </c>
      <c r="AC82" s="60">
        <v>10</v>
      </c>
    </row>
    <row r="83" spans="2:29" ht="12">
      <c r="B83" s="167" t="s">
        <v>105</v>
      </c>
      <c r="C83" s="167"/>
      <c r="D83" s="167" t="s">
        <v>106</v>
      </c>
      <c r="E83" s="167"/>
      <c r="F83" s="167" t="s">
        <v>104</v>
      </c>
      <c r="G83" s="167"/>
      <c r="H83" s="167" t="s">
        <v>214</v>
      </c>
      <c r="I83" s="167"/>
      <c r="J83" s="167" t="s">
        <v>107</v>
      </c>
      <c r="K83" s="167"/>
      <c r="V83" s="255" t="s">
        <v>143</v>
      </c>
      <c r="W83" s="256">
        <v>3048.2</v>
      </c>
      <c r="X83" s="256">
        <v>643.1</v>
      </c>
      <c r="Y83" s="256">
        <v>2.8</v>
      </c>
      <c r="Z83" s="256">
        <v>175.7</v>
      </c>
      <c r="AA83" s="257">
        <v>2100</v>
      </c>
      <c r="AB83" s="256">
        <v>61.3</v>
      </c>
      <c r="AC83" s="60">
        <v>65.29999999999973</v>
      </c>
    </row>
    <row r="84" spans="2:29" ht="12">
      <c r="B84" s="168" t="s">
        <v>113</v>
      </c>
      <c r="C84" s="1">
        <v>36836.7956</v>
      </c>
      <c r="D84" s="18" t="s">
        <v>111</v>
      </c>
      <c r="E84" s="1">
        <v>4689.1</v>
      </c>
      <c r="F84" s="18" t="s">
        <v>111</v>
      </c>
      <c r="G84" s="1">
        <v>10343.6</v>
      </c>
      <c r="H84" s="18" t="s">
        <v>113</v>
      </c>
      <c r="I84" s="1">
        <v>15053.034</v>
      </c>
      <c r="J84" s="18" t="s">
        <v>118</v>
      </c>
      <c r="K84" s="1">
        <v>4284.2</v>
      </c>
      <c r="V84" s="255" t="s">
        <v>130</v>
      </c>
      <c r="W84" s="256">
        <v>646.5</v>
      </c>
      <c r="X84" s="256">
        <v>173.2</v>
      </c>
      <c r="Y84" s="256">
        <v>6.7</v>
      </c>
      <c r="Z84" s="256">
        <v>89.7</v>
      </c>
      <c r="AA84" s="256">
        <v>348.1</v>
      </c>
      <c r="AB84" s="256">
        <v>20.1</v>
      </c>
      <c r="AC84" s="60">
        <v>8.699999999999932</v>
      </c>
    </row>
    <row r="85" spans="2:29" ht="12">
      <c r="B85" s="168" t="s">
        <v>111</v>
      </c>
      <c r="C85" s="1">
        <v>24966.4</v>
      </c>
      <c r="D85" s="18" t="s">
        <v>118</v>
      </c>
      <c r="E85" s="1">
        <v>3790.3</v>
      </c>
      <c r="F85" s="18" t="s">
        <v>113</v>
      </c>
      <c r="G85" s="1">
        <v>10315.9448</v>
      </c>
      <c r="H85" s="18" t="s">
        <v>121</v>
      </c>
      <c r="I85" s="1">
        <v>11434.946</v>
      </c>
      <c r="J85" s="18" t="s">
        <v>111</v>
      </c>
      <c r="K85" s="1">
        <v>2609</v>
      </c>
      <c r="V85" s="255" t="s">
        <v>138</v>
      </c>
      <c r="W85" s="256">
        <v>168.6</v>
      </c>
      <c r="X85" s="256">
        <v>77.9</v>
      </c>
      <c r="Y85" s="256">
        <v>6.3</v>
      </c>
      <c r="Z85" s="257">
        <v>46</v>
      </c>
      <c r="AA85" s="256">
        <v>1.7</v>
      </c>
      <c r="AB85" s="256">
        <v>30.1</v>
      </c>
      <c r="AC85" s="60">
        <v>6.600000000000023</v>
      </c>
    </row>
    <row r="86" spans="2:29" ht="12">
      <c r="B86" s="168" t="s">
        <v>120</v>
      </c>
      <c r="C86" s="1">
        <v>11921</v>
      </c>
      <c r="D86" s="18" t="s">
        <v>110</v>
      </c>
      <c r="E86" s="1">
        <v>526.8</v>
      </c>
      <c r="F86" s="18" t="s">
        <v>112</v>
      </c>
      <c r="G86" s="1">
        <v>10057.643</v>
      </c>
      <c r="H86" s="18" t="s">
        <v>115</v>
      </c>
      <c r="I86" s="1">
        <v>6724.778</v>
      </c>
      <c r="J86" s="18" t="s">
        <v>113</v>
      </c>
      <c r="K86" s="1">
        <v>2047.814</v>
      </c>
      <c r="V86" s="255" t="s">
        <v>132</v>
      </c>
      <c r="W86" s="256">
        <v>1348.6</v>
      </c>
      <c r="X86" s="257">
        <v>95</v>
      </c>
      <c r="Y86" s="256">
        <v>17.6</v>
      </c>
      <c r="Z86" s="256">
        <v>37.9</v>
      </c>
      <c r="AA86" s="257">
        <v>897</v>
      </c>
      <c r="AB86" s="256">
        <v>47.2</v>
      </c>
      <c r="AC86" s="60">
        <v>253.89999999999986</v>
      </c>
    </row>
    <row r="87" spans="2:29" ht="12">
      <c r="B87" s="169" t="s">
        <v>118</v>
      </c>
      <c r="C87" s="1">
        <v>9469.5</v>
      </c>
      <c r="D87" s="18" t="s">
        <v>112</v>
      </c>
      <c r="E87" s="1">
        <v>382.457</v>
      </c>
      <c r="F87" s="18" t="s">
        <v>120</v>
      </c>
      <c r="G87" s="1">
        <v>7092</v>
      </c>
      <c r="H87" s="18" t="s">
        <v>114</v>
      </c>
      <c r="I87" s="1">
        <v>6503.222</v>
      </c>
      <c r="J87" s="18" t="s">
        <v>115</v>
      </c>
      <c r="K87" s="203">
        <v>458.53</v>
      </c>
      <c r="V87" s="255" t="s">
        <v>141</v>
      </c>
      <c r="W87" s="256">
        <v>70.9</v>
      </c>
      <c r="X87" s="257">
        <v>0</v>
      </c>
      <c r="Y87" s="258">
        <v>0</v>
      </c>
      <c r="Z87" s="256">
        <v>27.2</v>
      </c>
      <c r="AA87" s="258">
        <v>0</v>
      </c>
      <c r="AB87" s="258">
        <v>0</v>
      </c>
      <c r="AC87" s="60">
        <v>43.7</v>
      </c>
    </row>
    <row r="88" spans="2:29" ht="12">
      <c r="B88" s="167" t="s">
        <v>108</v>
      </c>
      <c r="C88" s="167">
        <v>52653.822000000015</v>
      </c>
      <c r="D88" s="167" t="s">
        <v>108</v>
      </c>
      <c r="E88" s="167">
        <v>1327.7015000000029</v>
      </c>
      <c r="F88" s="167" t="s">
        <v>108</v>
      </c>
      <c r="G88" s="167">
        <v>22050.910000000003</v>
      </c>
      <c r="H88" s="167" t="s">
        <v>108</v>
      </c>
      <c r="I88" s="167">
        <v>25915.185999999994</v>
      </c>
      <c r="J88" s="167" t="s">
        <v>108</v>
      </c>
      <c r="K88" s="167">
        <v>2076.833999999999</v>
      </c>
      <c r="V88" s="255" t="s">
        <v>136</v>
      </c>
      <c r="W88" s="258">
        <v>0</v>
      </c>
      <c r="X88" s="258">
        <v>0</v>
      </c>
      <c r="Y88" s="258">
        <v>0</v>
      </c>
      <c r="Z88" s="258">
        <v>0</v>
      </c>
      <c r="AA88" s="258">
        <v>0</v>
      </c>
      <c r="AB88" s="258">
        <v>0</v>
      </c>
      <c r="AC88" s="60">
        <v>0</v>
      </c>
    </row>
    <row r="89" spans="22:29" ht="12.75">
      <c r="V89" s="202"/>
      <c r="W89" s="202"/>
      <c r="X89" s="203"/>
      <c r="Y89" s="203"/>
      <c r="Z89" s="203"/>
      <c r="AA89" s="203"/>
      <c r="AB89" s="203">
        <f>SUM(AB65:AB88)</f>
        <v>7670</v>
      </c>
      <c r="AC89" s="203"/>
    </row>
    <row r="90" spans="22:29" ht="12.75">
      <c r="V90" s="253" t="s">
        <v>125</v>
      </c>
      <c r="W90" s="254"/>
      <c r="X90" s="254"/>
      <c r="Y90" s="254"/>
      <c r="Z90" s="254"/>
      <c r="AA90" s="254"/>
      <c r="AB90" s="254"/>
      <c r="AC90" s="57"/>
    </row>
    <row r="91" spans="22:29" ht="12.75">
      <c r="V91" s="253" t="s">
        <v>124</v>
      </c>
      <c r="W91" s="253" t="s">
        <v>123</v>
      </c>
      <c r="X91" s="254"/>
      <c r="Y91" s="254"/>
      <c r="Z91" s="254"/>
      <c r="AA91" s="254"/>
      <c r="AB91" s="254"/>
      <c r="AC91" s="5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06"/>
  <sheetViews>
    <sheetView showGridLines="0" workbookViewId="0" topLeftCell="A4">
      <selection activeCell="B2" sqref="B2"/>
    </sheetView>
  </sheetViews>
  <sheetFormatPr defaultColWidth="9.140625" defaultRowHeight="12.75"/>
  <cols>
    <col min="1" max="1" width="15.00390625" style="1" customWidth="1"/>
    <col min="2" max="6" width="9.28125" style="1" bestFit="1" customWidth="1"/>
    <col min="7" max="7" width="8.8515625" style="1" bestFit="1" customWidth="1"/>
    <col min="8" max="10" width="9.28125" style="1" bestFit="1" customWidth="1"/>
    <col min="11" max="13" width="9.140625" style="1" customWidth="1"/>
    <col min="14" max="21" width="9.28125" style="1" bestFit="1" customWidth="1"/>
    <col min="22" max="22" width="10.28125" style="1" bestFit="1" customWidth="1"/>
    <col min="23" max="16384" width="9.140625" style="1" customWidth="1"/>
  </cols>
  <sheetData>
    <row r="2" ht="13.8">
      <c r="B2" s="237" t="s">
        <v>274</v>
      </c>
    </row>
    <row r="3" ht="12.75">
      <c r="B3" s="28" t="s">
        <v>175</v>
      </c>
    </row>
    <row r="4" spans="15:20" ht="12.75">
      <c r="O4" s="292"/>
      <c r="P4" s="292"/>
      <c r="Q4" s="292"/>
      <c r="R4" s="292"/>
      <c r="S4" s="292"/>
      <c r="T4" s="292"/>
    </row>
    <row r="5" spans="15:20" ht="12.75">
      <c r="O5" s="292"/>
      <c r="P5" s="292"/>
      <c r="Q5" s="292"/>
      <c r="R5" s="292"/>
      <c r="S5" s="292"/>
      <c r="T5" s="292"/>
    </row>
    <row r="6" spans="15:20" ht="12.75">
      <c r="O6" s="292"/>
      <c r="P6" s="292"/>
      <c r="Q6" s="292"/>
      <c r="R6" s="292"/>
      <c r="S6" s="292"/>
      <c r="T6" s="292"/>
    </row>
    <row r="29" ht="12.75">
      <c r="B29" s="127" t="s">
        <v>271</v>
      </c>
    </row>
    <row r="30" ht="12.75">
      <c r="B30" s="66" t="s">
        <v>122</v>
      </c>
    </row>
    <row r="50" ht="12.75">
      <c r="A50" s="1" t="s">
        <v>260</v>
      </c>
    </row>
    <row r="51" ht="12.75">
      <c r="A51" s="1" t="s">
        <v>234</v>
      </c>
    </row>
    <row r="54" spans="1:21" ht="12.75">
      <c r="A54" s="58" t="s">
        <v>170</v>
      </c>
      <c r="B54" s="57"/>
      <c r="C54" s="57"/>
      <c r="D54" s="57"/>
      <c r="M54" s="253" t="s">
        <v>170</v>
      </c>
      <c r="N54" s="254"/>
      <c r="O54" s="254"/>
      <c r="P54" s="254"/>
      <c r="Q54" s="254"/>
      <c r="R54" s="254"/>
      <c r="S54" s="254"/>
      <c r="T54" s="254"/>
      <c r="U54" s="254"/>
    </row>
    <row r="56" spans="1:21" ht="12.75">
      <c r="A56" s="58" t="s">
        <v>169</v>
      </c>
      <c r="B56" s="259">
        <v>42159.57325231482</v>
      </c>
      <c r="C56" s="57"/>
      <c r="D56" s="57"/>
      <c r="M56" s="253" t="s">
        <v>169</v>
      </c>
      <c r="N56" s="260">
        <v>42272.47371527778</v>
      </c>
      <c r="O56" s="254"/>
      <c r="P56" s="254"/>
      <c r="Q56" s="254"/>
      <c r="R56" s="254"/>
      <c r="S56" s="254"/>
      <c r="T56" s="254"/>
      <c r="U56" s="254"/>
    </row>
    <row r="57" spans="1:21" ht="12.75">
      <c r="A57" s="58" t="s">
        <v>168</v>
      </c>
      <c r="B57" s="259">
        <v>42167.56724456018</v>
      </c>
      <c r="C57" s="57"/>
      <c r="D57" s="57"/>
      <c r="M57" s="253" t="s">
        <v>168</v>
      </c>
      <c r="N57" s="260">
        <v>42282.43504981481</v>
      </c>
      <c r="O57" s="254"/>
      <c r="P57" s="254"/>
      <c r="Q57" s="254"/>
      <c r="R57" s="254"/>
      <c r="S57" s="254"/>
      <c r="T57" s="254"/>
      <c r="U57" s="254"/>
    </row>
    <row r="58" spans="1:21" ht="12.75">
      <c r="A58" s="58" t="s">
        <v>167</v>
      </c>
      <c r="B58" s="58" t="s">
        <v>166</v>
      </c>
      <c r="C58" s="57"/>
      <c r="D58" s="57"/>
      <c r="M58" s="253" t="s">
        <v>167</v>
      </c>
      <c r="N58" s="253" t="s">
        <v>166</v>
      </c>
      <c r="O58" s="254"/>
      <c r="P58" s="254"/>
      <c r="Q58" s="254"/>
      <c r="R58" s="254"/>
      <c r="S58" s="254"/>
      <c r="T58" s="254"/>
      <c r="U58" s="254"/>
    </row>
    <row r="60" spans="1:21" ht="12.75">
      <c r="A60" s="58" t="s">
        <v>163</v>
      </c>
      <c r="B60" s="58" t="s">
        <v>174</v>
      </c>
      <c r="C60" s="57"/>
      <c r="D60" s="57"/>
      <c r="M60" s="253" t="s">
        <v>163</v>
      </c>
      <c r="N60" s="253" t="s">
        <v>174</v>
      </c>
      <c r="O60" s="254"/>
      <c r="P60" s="254"/>
      <c r="Q60" s="254"/>
      <c r="R60" s="254"/>
      <c r="S60" s="254"/>
      <c r="T60" s="254"/>
      <c r="U60" s="254"/>
    </row>
    <row r="61" spans="1:21" ht="12.75">
      <c r="A61" s="58" t="s">
        <v>162</v>
      </c>
      <c r="B61" s="58" t="s">
        <v>161</v>
      </c>
      <c r="C61" s="57"/>
      <c r="D61" s="57"/>
      <c r="M61" s="253" t="s">
        <v>162</v>
      </c>
      <c r="N61" s="253" t="s">
        <v>161</v>
      </c>
      <c r="O61" s="254"/>
      <c r="P61" s="254"/>
      <c r="Q61" s="254"/>
      <c r="R61" s="254"/>
      <c r="S61" s="254"/>
      <c r="T61" s="254"/>
      <c r="U61" s="254"/>
    </row>
    <row r="62" ht="12.75">
      <c r="H62" s="126"/>
    </row>
    <row r="63" spans="1:21" ht="12.75">
      <c r="A63" s="67" t="s">
        <v>160</v>
      </c>
      <c r="B63" s="67" t="s">
        <v>159</v>
      </c>
      <c r="C63" s="67" t="s">
        <v>100</v>
      </c>
      <c r="D63" s="67" t="s">
        <v>101</v>
      </c>
      <c r="E63" s="67" t="s">
        <v>158</v>
      </c>
      <c r="F63" s="67" t="s">
        <v>157</v>
      </c>
      <c r="G63" s="67" t="s">
        <v>156</v>
      </c>
      <c r="H63" s="67" t="s">
        <v>155</v>
      </c>
      <c r="I63" s="67" t="s">
        <v>218</v>
      </c>
      <c r="M63" s="255" t="s">
        <v>160</v>
      </c>
      <c r="N63" s="255" t="s">
        <v>159</v>
      </c>
      <c r="O63" s="255" t="s">
        <v>100</v>
      </c>
      <c r="P63" s="255" t="s">
        <v>101</v>
      </c>
      <c r="Q63" s="255" t="s">
        <v>158</v>
      </c>
      <c r="R63" s="255" t="s">
        <v>157</v>
      </c>
      <c r="S63" s="255" t="s">
        <v>156</v>
      </c>
      <c r="T63" s="255" t="s">
        <v>155</v>
      </c>
      <c r="U63" s="255" t="s">
        <v>218</v>
      </c>
    </row>
    <row r="64" spans="1:22" ht="12.75">
      <c r="A64" s="67" t="s">
        <v>154</v>
      </c>
      <c r="B64" s="68">
        <v>114427.5</v>
      </c>
      <c r="C64" s="68">
        <v>102407.6</v>
      </c>
      <c r="D64" s="68">
        <v>114361.5</v>
      </c>
      <c r="E64" s="68">
        <v>103916.9</v>
      </c>
      <c r="F64" s="68">
        <v>123967</v>
      </c>
      <c r="G64" s="68">
        <v>113890.9</v>
      </c>
      <c r="H64" s="68">
        <v>108979</v>
      </c>
      <c r="I64" s="68">
        <v>128390.6</v>
      </c>
      <c r="J64" s="126">
        <f>+I64-H64</f>
        <v>19411.600000000006</v>
      </c>
      <c r="M64" s="255" t="s">
        <v>154</v>
      </c>
      <c r="N64" s="256">
        <v>114427.5</v>
      </c>
      <c r="O64" s="256">
        <v>102407.6</v>
      </c>
      <c r="P64" s="256">
        <v>114361.5</v>
      </c>
      <c r="Q64" s="256">
        <v>103916.9</v>
      </c>
      <c r="R64" s="257">
        <v>123967</v>
      </c>
      <c r="S64" s="256">
        <v>113890.9</v>
      </c>
      <c r="T64" s="257">
        <v>108979</v>
      </c>
      <c r="U64" s="256">
        <v>128390.6</v>
      </c>
      <c r="V64" s="11">
        <f aca="true" t="shared" si="0" ref="V64:V92">+U64/$U$64*100</f>
        <v>100</v>
      </c>
    </row>
    <row r="65" spans="1:22" ht="12.75">
      <c r="A65" s="67" t="s">
        <v>144</v>
      </c>
      <c r="B65" s="68">
        <v>33212.7</v>
      </c>
      <c r="C65" s="68">
        <v>30306.3</v>
      </c>
      <c r="D65" s="68">
        <v>34913</v>
      </c>
      <c r="E65" s="68">
        <v>31874.9</v>
      </c>
      <c r="F65" s="68">
        <v>38106.1</v>
      </c>
      <c r="G65" s="68">
        <v>33739</v>
      </c>
      <c r="H65" s="68">
        <v>33749.4</v>
      </c>
      <c r="I65" s="68">
        <v>37931.5</v>
      </c>
      <c r="M65" s="255" t="s">
        <v>153</v>
      </c>
      <c r="N65" s="256">
        <v>5730.5</v>
      </c>
      <c r="O65" s="256">
        <v>4713.5</v>
      </c>
      <c r="P65" s="256">
        <v>5185.1</v>
      </c>
      <c r="Q65" s="256">
        <v>4464.8</v>
      </c>
      <c r="R65" s="257">
        <v>5409</v>
      </c>
      <c r="S65" s="256">
        <v>4830.4</v>
      </c>
      <c r="T65" s="256">
        <v>4809.3</v>
      </c>
      <c r="U65" s="256">
        <v>5162.1</v>
      </c>
      <c r="V65" s="11">
        <f t="shared" si="0"/>
        <v>4.020621447364527</v>
      </c>
    </row>
    <row r="66" spans="1:22" ht="12.75">
      <c r="A66" s="67" t="s">
        <v>211</v>
      </c>
      <c r="B66" s="68">
        <v>25139.1</v>
      </c>
      <c r="C66" s="68">
        <v>23002.6</v>
      </c>
      <c r="D66" s="68">
        <v>25919</v>
      </c>
      <c r="E66" s="68">
        <v>23431.9</v>
      </c>
      <c r="F66" s="68">
        <v>29577.5</v>
      </c>
      <c r="G66" s="68">
        <v>27686.8</v>
      </c>
      <c r="H66" s="68">
        <v>22828.7</v>
      </c>
      <c r="I66" s="68">
        <v>29748.1</v>
      </c>
      <c r="M66" s="255" t="s">
        <v>152</v>
      </c>
      <c r="N66" s="256">
        <v>16.3</v>
      </c>
      <c r="O66" s="256">
        <v>0.1</v>
      </c>
      <c r="P66" s="257">
        <v>0</v>
      </c>
      <c r="Q66" s="257">
        <v>0</v>
      </c>
      <c r="R66" s="257">
        <v>0</v>
      </c>
      <c r="S66" s="257">
        <v>0</v>
      </c>
      <c r="T66" s="257">
        <v>0</v>
      </c>
      <c r="U66" s="257">
        <v>0</v>
      </c>
      <c r="V66" s="11">
        <f t="shared" si="0"/>
        <v>0</v>
      </c>
    </row>
    <row r="67" spans="1:22" ht="12.75">
      <c r="A67" s="67" t="s">
        <v>133</v>
      </c>
      <c r="B67" s="68">
        <v>12681.6</v>
      </c>
      <c r="C67" s="68">
        <v>8715.1</v>
      </c>
      <c r="D67" s="68">
        <v>10849.2</v>
      </c>
      <c r="E67" s="68">
        <v>9972.6</v>
      </c>
      <c r="F67" s="68">
        <v>11674.2</v>
      </c>
      <c r="G67" s="68">
        <v>12349.5</v>
      </c>
      <c r="H67" s="68">
        <v>11234.2</v>
      </c>
      <c r="I67" s="68">
        <v>11544.4</v>
      </c>
      <c r="M67" s="255" t="s">
        <v>151</v>
      </c>
      <c r="N67" s="256">
        <v>2889.9</v>
      </c>
      <c r="O67" s="256">
        <v>2884.6</v>
      </c>
      <c r="P67" s="256">
        <v>3038.2</v>
      </c>
      <c r="Q67" s="257">
        <v>3065</v>
      </c>
      <c r="R67" s="256">
        <v>3898.9</v>
      </c>
      <c r="S67" s="256">
        <v>3868.8</v>
      </c>
      <c r="T67" s="256">
        <v>3743.8</v>
      </c>
      <c r="U67" s="256">
        <v>4424.6</v>
      </c>
      <c r="V67" s="11">
        <f t="shared" si="0"/>
        <v>3.446202447842755</v>
      </c>
    </row>
    <row r="68" spans="1:22" ht="12.75">
      <c r="A68" s="67" t="s">
        <v>126</v>
      </c>
      <c r="B68" s="68">
        <v>6733</v>
      </c>
      <c r="C68" s="68">
        <v>7641</v>
      </c>
      <c r="D68" s="68">
        <v>8457</v>
      </c>
      <c r="E68" s="68">
        <v>6527</v>
      </c>
      <c r="F68" s="68">
        <v>8504</v>
      </c>
      <c r="G68" s="68">
        <v>7291</v>
      </c>
      <c r="H68" s="68">
        <v>8430</v>
      </c>
      <c r="I68" s="68">
        <v>9310</v>
      </c>
      <c r="M68" s="255" t="s">
        <v>150</v>
      </c>
      <c r="N68" s="256">
        <v>2255.3</v>
      </c>
      <c r="O68" s="256">
        <v>2187.2</v>
      </c>
      <c r="P68" s="256">
        <v>1898.2</v>
      </c>
      <c r="Q68" s="256">
        <v>2356.4</v>
      </c>
      <c r="R68" s="256">
        <v>2700.4</v>
      </c>
      <c r="S68" s="256">
        <v>2648.9</v>
      </c>
      <c r="T68" s="256">
        <v>1993.6</v>
      </c>
      <c r="U68" s="256">
        <v>2266.1</v>
      </c>
      <c r="V68" s="11">
        <f t="shared" si="0"/>
        <v>1.7650046031407283</v>
      </c>
    </row>
    <row r="69" spans="1:22" ht="12.75">
      <c r="A69" s="67" t="s">
        <v>235</v>
      </c>
      <c r="B69" s="68">
        <v>36661.100000000006</v>
      </c>
      <c r="C69" s="68">
        <v>32742.600000000006</v>
      </c>
      <c r="D69" s="68">
        <v>34223.3</v>
      </c>
      <c r="E69" s="68">
        <v>32110.5</v>
      </c>
      <c r="F69" s="68">
        <v>36105.2</v>
      </c>
      <c r="G69" s="68">
        <v>32824.59999999999</v>
      </c>
      <c r="H69" s="68">
        <v>32736.70000000001</v>
      </c>
      <c r="I69" s="68">
        <v>39856.600000000006</v>
      </c>
      <c r="M69" s="255" t="s">
        <v>149</v>
      </c>
      <c r="N69" s="256">
        <v>25139.1</v>
      </c>
      <c r="O69" s="256">
        <v>23002.6</v>
      </c>
      <c r="P69" s="257">
        <v>25919</v>
      </c>
      <c r="Q69" s="256">
        <v>23431.9</v>
      </c>
      <c r="R69" s="256">
        <v>29577.5</v>
      </c>
      <c r="S69" s="256">
        <v>27686.8</v>
      </c>
      <c r="T69" s="256">
        <v>22828.7</v>
      </c>
      <c r="U69" s="256">
        <v>29748.1</v>
      </c>
      <c r="V69" s="11">
        <f t="shared" si="0"/>
        <v>23.169998426676095</v>
      </c>
    </row>
    <row r="70" spans="2:22" ht="12.75">
      <c r="B70" s="126"/>
      <c r="C70" s="126"/>
      <c r="D70" s="126"/>
      <c r="E70" s="126"/>
      <c r="F70" s="126"/>
      <c r="G70" s="126"/>
      <c r="H70" s="126"/>
      <c r="I70" s="126"/>
      <c r="M70" s="255" t="s">
        <v>148</v>
      </c>
      <c r="N70" s="257">
        <v>0</v>
      </c>
      <c r="O70" s="258" t="s">
        <v>124</v>
      </c>
      <c r="P70" s="258" t="s">
        <v>124</v>
      </c>
      <c r="Q70" s="258" t="s">
        <v>124</v>
      </c>
      <c r="R70" s="258" t="s">
        <v>124</v>
      </c>
      <c r="S70" s="258" t="s">
        <v>124</v>
      </c>
      <c r="T70" s="257">
        <v>0</v>
      </c>
      <c r="U70" s="258" t="s">
        <v>124</v>
      </c>
      <c r="V70" s="11" t="e">
        <f t="shared" si="0"/>
        <v>#VALUE!</v>
      </c>
    </row>
    <row r="71" spans="13:22" ht="12.75">
      <c r="M71" s="255" t="s">
        <v>147</v>
      </c>
      <c r="N71" s="257">
        <v>45</v>
      </c>
      <c r="O71" s="257">
        <v>45</v>
      </c>
      <c r="P71" s="257">
        <v>45</v>
      </c>
      <c r="Q71" s="258" t="s">
        <v>124</v>
      </c>
      <c r="R71" s="258" t="s">
        <v>124</v>
      </c>
      <c r="S71" s="258" t="s">
        <v>124</v>
      </c>
      <c r="T71" s="257">
        <v>0</v>
      </c>
      <c r="U71" s="257">
        <v>0</v>
      </c>
      <c r="V71" s="11">
        <f t="shared" si="0"/>
        <v>0</v>
      </c>
    </row>
    <row r="72" spans="13:22" ht="12.75">
      <c r="M72" s="255" t="s">
        <v>146</v>
      </c>
      <c r="N72" s="257">
        <v>855</v>
      </c>
      <c r="O72" s="256">
        <v>1163.8</v>
      </c>
      <c r="P72" s="256">
        <v>1599.6</v>
      </c>
      <c r="Q72" s="256">
        <v>761.5</v>
      </c>
      <c r="R72" s="256">
        <v>324.4</v>
      </c>
      <c r="S72" s="256">
        <v>434.9</v>
      </c>
      <c r="T72" s="256">
        <v>340.4</v>
      </c>
      <c r="U72" s="256">
        <v>525.3</v>
      </c>
      <c r="V72" s="11">
        <f t="shared" si="0"/>
        <v>0.4091421023034396</v>
      </c>
    </row>
    <row r="73" spans="13:22" ht="12.75">
      <c r="M73" s="255" t="s">
        <v>145</v>
      </c>
      <c r="N73" s="257">
        <v>4910</v>
      </c>
      <c r="O73" s="256">
        <v>4170.7</v>
      </c>
      <c r="P73" s="256">
        <v>4225.4</v>
      </c>
      <c r="Q73" s="256">
        <v>3534.5</v>
      </c>
      <c r="R73" s="256">
        <v>4188.5</v>
      </c>
      <c r="S73" s="256">
        <v>3460.2</v>
      </c>
      <c r="T73" s="256">
        <v>2519.5</v>
      </c>
      <c r="U73" s="257">
        <v>3608</v>
      </c>
      <c r="V73" s="11">
        <f t="shared" si="0"/>
        <v>2.8101745766434614</v>
      </c>
    </row>
    <row r="74" spans="13:22" ht="12.75">
      <c r="M74" s="255" t="s">
        <v>144</v>
      </c>
      <c r="N74" s="256">
        <v>33212.7</v>
      </c>
      <c r="O74" s="256">
        <v>30306.3</v>
      </c>
      <c r="P74" s="257">
        <v>34913</v>
      </c>
      <c r="Q74" s="256">
        <v>31874.9</v>
      </c>
      <c r="R74" s="256">
        <v>38106.1</v>
      </c>
      <c r="S74" s="257">
        <v>33739</v>
      </c>
      <c r="T74" s="256">
        <v>33749.4</v>
      </c>
      <c r="U74" s="256">
        <v>37931.5</v>
      </c>
      <c r="V74" s="11">
        <f t="shared" si="0"/>
        <v>29.543829532691646</v>
      </c>
    </row>
    <row r="75" spans="13:22" ht="12.75">
      <c r="M75" s="255" t="s">
        <v>143</v>
      </c>
      <c r="N75" s="256">
        <v>1582.6</v>
      </c>
      <c r="O75" s="256">
        <v>1269.5</v>
      </c>
      <c r="P75" s="257">
        <v>1217</v>
      </c>
      <c r="Q75" s="256">
        <v>1249.2</v>
      </c>
      <c r="R75" s="257">
        <v>1168</v>
      </c>
      <c r="S75" s="256">
        <v>919.2</v>
      </c>
      <c r="T75" s="256">
        <v>1050.7</v>
      </c>
      <c r="U75" s="257">
        <v>1392</v>
      </c>
      <c r="V75" s="11">
        <f t="shared" si="0"/>
        <v>1.084191521809229</v>
      </c>
    </row>
    <row r="76" spans="13:22" ht="12.75">
      <c r="M76" s="255" t="s">
        <v>142</v>
      </c>
      <c r="N76" s="256">
        <v>4629.9</v>
      </c>
      <c r="O76" s="257">
        <v>4390</v>
      </c>
      <c r="P76" s="256">
        <v>3307.7</v>
      </c>
      <c r="Q76" s="256">
        <v>3550.1</v>
      </c>
      <c r="R76" s="256">
        <v>3547.9</v>
      </c>
      <c r="S76" s="256">
        <v>2501.2</v>
      </c>
      <c r="T76" s="256">
        <v>2159.4</v>
      </c>
      <c r="U76" s="256">
        <v>3784.4</v>
      </c>
      <c r="V76" s="11">
        <f t="shared" si="0"/>
        <v>2.9475678125968723</v>
      </c>
    </row>
    <row r="77" spans="13:22" ht="12.75">
      <c r="M77" s="255" t="s">
        <v>141</v>
      </c>
      <c r="N77" s="258" t="s">
        <v>124</v>
      </c>
      <c r="O77" s="258" t="s">
        <v>124</v>
      </c>
      <c r="P77" s="258" t="s">
        <v>124</v>
      </c>
      <c r="Q77" s="256">
        <v>87.3</v>
      </c>
      <c r="R77" s="258" t="s">
        <v>124</v>
      </c>
      <c r="S77" s="258" t="s">
        <v>124</v>
      </c>
      <c r="T77" s="258" t="s">
        <v>124</v>
      </c>
      <c r="U77" s="258" t="s">
        <v>124</v>
      </c>
      <c r="V77" s="11" t="e">
        <f t="shared" si="0"/>
        <v>#VALUE!</v>
      </c>
    </row>
    <row r="78" spans="13:22" ht="12.75">
      <c r="M78" s="255" t="s">
        <v>140</v>
      </c>
      <c r="N78" s="256">
        <v>11.1</v>
      </c>
      <c r="O78" s="257">
        <v>0</v>
      </c>
      <c r="P78" s="258" t="s">
        <v>124</v>
      </c>
      <c r="Q78" s="258" t="s">
        <v>124</v>
      </c>
      <c r="R78" s="258" t="s">
        <v>124</v>
      </c>
      <c r="S78" s="258" t="s">
        <v>124</v>
      </c>
      <c r="T78" s="258" t="s">
        <v>124</v>
      </c>
      <c r="U78" s="258" t="s">
        <v>124</v>
      </c>
      <c r="V78" s="11" t="e">
        <f t="shared" si="0"/>
        <v>#VALUE!</v>
      </c>
    </row>
    <row r="79" spans="13:22" ht="12.75">
      <c r="M79" s="255" t="s">
        <v>139</v>
      </c>
      <c r="N79" s="256">
        <v>799.9</v>
      </c>
      <c r="O79" s="256">
        <v>339.1</v>
      </c>
      <c r="P79" s="257">
        <v>682</v>
      </c>
      <c r="Q79" s="256">
        <v>706.7</v>
      </c>
      <c r="R79" s="256">
        <v>877.8</v>
      </c>
      <c r="S79" s="257">
        <v>1003</v>
      </c>
      <c r="T79" s="256">
        <v>967.1</v>
      </c>
      <c r="U79" s="256">
        <v>1014.4</v>
      </c>
      <c r="V79" s="11">
        <f t="shared" si="0"/>
        <v>0.7900889940540818</v>
      </c>
    </row>
    <row r="80" spans="13:22" ht="12.75">
      <c r="M80" s="255" t="s">
        <v>138</v>
      </c>
      <c r="N80" s="257">
        <v>0</v>
      </c>
      <c r="O80" s="257">
        <v>0</v>
      </c>
      <c r="P80" s="257">
        <v>0</v>
      </c>
      <c r="Q80" s="258" t="s">
        <v>124</v>
      </c>
      <c r="R80" s="258" t="s">
        <v>124</v>
      </c>
      <c r="S80" s="258" t="s">
        <v>124</v>
      </c>
      <c r="T80" s="258" t="s">
        <v>124</v>
      </c>
      <c r="U80" s="258" t="s">
        <v>124</v>
      </c>
      <c r="V80" s="11" t="e">
        <f t="shared" si="0"/>
        <v>#VALUE!</v>
      </c>
    </row>
    <row r="81" spans="13:22" ht="12.75">
      <c r="M81" s="255" t="s">
        <v>137</v>
      </c>
      <c r="N81" s="256">
        <v>1692.8</v>
      </c>
      <c r="O81" s="256">
        <v>573.2</v>
      </c>
      <c r="P81" s="257">
        <v>737</v>
      </c>
      <c r="Q81" s="256">
        <v>818.9</v>
      </c>
      <c r="R81" s="256">
        <v>856.4</v>
      </c>
      <c r="S81" s="256">
        <v>881.7</v>
      </c>
      <c r="T81" s="256">
        <v>990.7</v>
      </c>
      <c r="U81" s="256">
        <v>1010.1</v>
      </c>
      <c r="V81" s="11">
        <f t="shared" si="0"/>
        <v>0.7867398392094126</v>
      </c>
    </row>
    <row r="82" spans="13:22" ht="12.75">
      <c r="M82" s="255" t="s">
        <v>136</v>
      </c>
      <c r="N82" s="258" t="s">
        <v>124</v>
      </c>
      <c r="O82" s="258" t="s">
        <v>124</v>
      </c>
      <c r="P82" s="257">
        <v>0</v>
      </c>
      <c r="Q82" s="258" t="s">
        <v>124</v>
      </c>
      <c r="R82" s="258" t="s">
        <v>124</v>
      </c>
      <c r="S82" s="257">
        <v>0</v>
      </c>
      <c r="T82" s="258" t="s">
        <v>124</v>
      </c>
      <c r="U82" s="258" t="s">
        <v>124</v>
      </c>
      <c r="V82" s="11" t="e">
        <f t="shared" si="0"/>
        <v>#VALUE!</v>
      </c>
    </row>
    <row r="83" spans="13:22" ht="12.75">
      <c r="M83" s="255" t="s">
        <v>135</v>
      </c>
      <c r="N83" s="256">
        <v>5511.5</v>
      </c>
      <c r="O83" s="256">
        <v>5218.5</v>
      </c>
      <c r="P83" s="257">
        <v>5735</v>
      </c>
      <c r="Q83" s="256">
        <v>5280.4</v>
      </c>
      <c r="R83" s="257">
        <v>5858</v>
      </c>
      <c r="S83" s="257">
        <v>5735</v>
      </c>
      <c r="T83" s="257">
        <v>5727</v>
      </c>
      <c r="U83" s="257">
        <v>6822</v>
      </c>
      <c r="V83" s="11">
        <f t="shared" si="0"/>
        <v>5.313473104728851</v>
      </c>
    </row>
    <row r="84" spans="13:22" ht="12.75">
      <c r="M84" s="255" t="s">
        <v>134</v>
      </c>
      <c r="N84" s="256">
        <v>2656.2</v>
      </c>
      <c r="O84" s="256">
        <v>3091.4</v>
      </c>
      <c r="P84" s="256">
        <v>3083.1</v>
      </c>
      <c r="Q84" s="256">
        <v>3131.7</v>
      </c>
      <c r="R84" s="256">
        <v>3456.2</v>
      </c>
      <c r="S84" s="256">
        <v>3114.4</v>
      </c>
      <c r="T84" s="256">
        <v>3465.8</v>
      </c>
      <c r="U84" s="256">
        <v>4244.2</v>
      </c>
      <c r="V84" s="11">
        <f t="shared" si="0"/>
        <v>3.3056937190105815</v>
      </c>
    </row>
    <row r="85" spans="13:22" ht="12.75">
      <c r="M85" s="255" t="s">
        <v>133</v>
      </c>
      <c r="N85" s="256">
        <v>12681.6</v>
      </c>
      <c r="O85" s="256">
        <v>8715.1</v>
      </c>
      <c r="P85" s="256">
        <v>10849.2</v>
      </c>
      <c r="Q85" s="256">
        <v>9972.6</v>
      </c>
      <c r="R85" s="256">
        <v>11674.2</v>
      </c>
      <c r="S85" s="256">
        <v>12349.5</v>
      </c>
      <c r="T85" s="256">
        <v>11234.2</v>
      </c>
      <c r="U85" s="256">
        <v>11544.4</v>
      </c>
      <c r="V85" s="11">
        <f t="shared" si="0"/>
        <v>8.991623997395447</v>
      </c>
    </row>
    <row r="86" spans="13:22" ht="12.75">
      <c r="M86" s="255" t="s">
        <v>132</v>
      </c>
      <c r="N86" s="256">
        <v>251.6</v>
      </c>
      <c r="O86" s="257">
        <v>137</v>
      </c>
      <c r="P86" s="256">
        <v>6.6</v>
      </c>
      <c r="Q86" s="256">
        <v>4.2</v>
      </c>
      <c r="R86" s="257">
        <v>8</v>
      </c>
      <c r="S86" s="256">
        <v>18.9</v>
      </c>
      <c r="T86" s="256">
        <v>9.9</v>
      </c>
      <c r="U86" s="256">
        <v>13.3</v>
      </c>
      <c r="V86" s="11">
        <f t="shared" si="0"/>
        <v>0.010359013821884156</v>
      </c>
    </row>
    <row r="87" spans="13:22" ht="12.75">
      <c r="M87" s="255" t="s">
        <v>131</v>
      </c>
      <c r="N87" s="256">
        <v>748.8</v>
      </c>
      <c r="O87" s="256">
        <v>706.7</v>
      </c>
      <c r="P87" s="256">
        <v>816.8</v>
      </c>
      <c r="Q87" s="257">
        <v>853</v>
      </c>
      <c r="R87" s="256">
        <v>650.1</v>
      </c>
      <c r="S87" s="256">
        <v>719.8</v>
      </c>
      <c r="T87" s="256">
        <v>1029.2</v>
      </c>
      <c r="U87" s="256">
        <v>1357.3</v>
      </c>
      <c r="V87" s="11">
        <f t="shared" si="0"/>
        <v>1.0571646210859673</v>
      </c>
    </row>
    <row r="88" spans="13:22" ht="12.75">
      <c r="M88" s="255" t="s">
        <v>130</v>
      </c>
      <c r="N88" s="257">
        <v>0</v>
      </c>
      <c r="O88" s="257">
        <v>0</v>
      </c>
      <c r="P88" s="257">
        <v>0</v>
      </c>
      <c r="Q88" s="257">
        <v>0</v>
      </c>
      <c r="R88" s="257">
        <v>0</v>
      </c>
      <c r="S88" s="257">
        <v>0</v>
      </c>
      <c r="T88" s="257">
        <v>0</v>
      </c>
      <c r="U88" s="257">
        <v>0</v>
      </c>
      <c r="V88" s="11">
        <f t="shared" si="0"/>
        <v>0</v>
      </c>
    </row>
    <row r="89" spans="13:22" ht="12.75">
      <c r="M89" s="255" t="s">
        <v>129</v>
      </c>
      <c r="N89" s="256">
        <v>846.5</v>
      </c>
      <c r="O89" s="256">
        <v>678.9</v>
      </c>
      <c r="P89" s="256">
        <v>898.8</v>
      </c>
      <c r="Q89" s="256">
        <v>977.7</v>
      </c>
      <c r="R89" s="256">
        <v>1160.7</v>
      </c>
      <c r="S89" s="256">
        <v>894.5</v>
      </c>
      <c r="T89" s="256">
        <v>1144.6</v>
      </c>
      <c r="U89" s="256">
        <v>1550.2</v>
      </c>
      <c r="V89" s="11">
        <f t="shared" si="0"/>
        <v>1.207409265164272</v>
      </c>
    </row>
    <row r="90" spans="13:22" ht="12.75">
      <c r="M90" s="255" t="s">
        <v>128</v>
      </c>
      <c r="N90" s="256">
        <v>673.1</v>
      </c>
      <c r="O90" s="257">
        <v>468</v>
      </c>
      <c r="P90" s="257">
        <v>559</v>
      </c>
      <c r="Q90" s="256">
        <v>542.1</v>
      </c>
      <c r="R90" s="256">
        <v>675.7</v>
      </c>
      <c r="S90" s="256">
        <v>398.7</v>
      </c>
      <c r="T90" s="256">
        <v>459.5</v>
      </c>
      <c r="U90" s="256">
        <v>626.3</v>
      </c>
      <c r="V90" s="11">
        <f t="shared" si="0"/>
        <v>0.4878082974921839</v>
      </c>
    </row>
    <row r="91" spans="13:22" ht="12.75">
      <c r="M91" s="255" t="s">
        <v>127</v>
      </c>
      <c r="N91" s="256">
        <v>2137.7</v>
      </c>
      <c r="O91" s="256">
        <v>1974.9</v>
      </c>
      <c r="P91" s="256">
        <v>2405.8</v>
      </c>
      <c r="Q91" s="256">
        <v>1976.2</v>
      </c>
      <c r="R91" s="256">
        <v>2493.2</v>
      </c>
      <c r="S91" s="256">
        <v>2314.2</v>
      </c>
      <c r="T91" s="256">
        <v>2326.2</v>
      </c>
      <c r="U91" s="256">
        <v>2056.2</v>
      </c>
      <c r="V91" s="11">
        <f t="shared" si="0"/>
        <v>1.6015191143276843</v>
      </c>
    </row>
    <row r="92" spans="13:22" ht="12.75">
      <c r="M92" s="255" t="s">
        <v>126</v>
      </c>
      <c r="N92" s="257">
        <v>6733</v>
      </c>
      <c r="O92" s="257">
        <v>7641</v>
      </c>
      <c r="P92" s="257">
        <v>8457</v>
      </c>
      <c r="Q92" s="257">
        <v>6527</v>
      </c>
      <c r="R92" s="257">
        <v>8504</v>
      </c>
      <c r="S92" s="257">
        <v>7291</v>
      </c>
      <c r="T92" s="257">
        <v>8430</v>
      </c>
      <c r="U92" s="257">
        <v>9310</v>
      </c>
      <c r="V92" s="11">
        <f t="shared" si="0"/>
        <v>7.251309675318909</v>
      </c>
    </row>
    <row r="93" spans="13:21" ht="12.75">
      <c r="M93" s="255" t="s">
        <v>222</v>
      </c>
      <c r="N93" s="258" t="s">
        <v>124</v>
      </c>
      <c r="O93" s="258" t="s">
        <v>124</v>
      </c>
      <c r="P93" s="258" t="s">
        <v>124</v>
      </c>
      <c r="Q93" s="258" t="s">
        <v>124</v>
      </c>
      <c r="R93" s="258" t="s">
        <v>124</v>
      </c>
      <c r="S93" s="258" t="s">
        <v>124</v>
      </c>
      <c r="T93" s="258" t="s">
        <v>124</v>
      </c>
      <c r="U93" s="258" t="s">
        <v>124</v>
      </c>
    </row>
    <row r="94" spans="13:21" ht="12.75">
      <c r="M94" s="255" t="s">
        <v>223</v>
      </c>
      <c r="N94" s="258" t="s">
        <v>124</v>
      </c>
      <c r="O94" s="258" t="s">
        <v>124</v>
      </c>
      <c r="P94" s="258" t="s">
        <v>124</v>
      </c>
      <c r="Q94" s="258" t="s">
        <v>124</v>
      </c>
      <c r="R94" s="258" t="s">
        <v>124</v>
      </c>
      <c r="S94" s="258" t="s">
        <v>124</v>
      </c>
      <c r="T94" s="258" t="s">
        <v>124</v>
      </c>
      <c r="U94" s="258" t="s">
        <v>124</v>
      </c>
    </row>
    <row r="95" spans="13:21" ht="12.75">
      <c r="M95" s="255" t="s">
        <v>220</v>
      </c>
      <c r="N95" s="258" t="s">
        <v>124</v>
      </c>
      <c r="O95" s="258" t="s">
        <v>124</v>
      </c>
      <c r="P95" s="258" t="s">
        <v>124</v>
      </c>
      <c r="Q95" s="258" t="s">
        <v>124</v>
      </c>
      <c r="R95" s="258" t="s">
        <v>124</v>
      </c>
      <c r="S95" s="258" t="s">
        <v>124</v>
      </c>
      <c r="T95" s="258" t="s">
        <v>124</v>
      </c>
      <c r="U95" s="258" t="s">
        <v>124</v>
      </c>
    </row>
    <row r="96" spans="13:21" ht="12.75">
      <c r="M96" s="255" t="s">
        <v>195</v>
      </c>
      <c r="N96" s="256">
        <v>1572.3</v>
      </c>
      <c r="O96" s="256">
        <v>1508.4</v>
      </c>
      <c r="P96" s="258" t="s">
        <v>124</v>
      </c>
      <c r="Q96" s="256">
        <v>1302.1</v>
      </c>
      <c r="R96" s="256">
        <v>1828.2</v>
      </c>
      <c r="S96" s="256">
        <v>1697.8</v>
      </c>
      <c r="T96" s="256">
        <v>1337.2</v>
      </c>
      <c r="U96" s="258" t="s">
        <v>124</v>
      </c>
    </row>
    <row r="97" spans="13:21" ht="12.75">
      <c r="M97" s="255" t="s">
        <v>196</v>
      </c>
      <c r="N97" s="258" t="s">
        <v>124</v>
      </c>
      <c r="O97" s="258" t="s">
        <v>124</v>
      </c>
      <c r="P97" s="258" t="s">
        <v>124</v>
      </c>
      <c r="Q97" s="258" t="s">
        <v>124</v>
      </c>
      <c r="R97" s="258" t="s">
        <v>124</v>
      </c>
      <c r="S97" s="258" t="s">
        <v>124</v>
      </c>
      <c r="T97" s="258" t="s">
        <v>124</v>
      </c>
      <c r="U97" s="258" t="s">
        <v>124</v>
      </c>
    </row>
    <row r="98" spans="13:21" ht="12.75">
      <c r="M98" s="255" t="s">
        <v>224</v>
      </c>
      <c r="N98" s="256">
        <v>7.9</v>
      </c>
      <c r="O98" s="257">
        <v>0</v>
      </c>
      <c r="P98" s="258" t="s">
        <v>124</v>
      </c>
      <c r="Q98" s="258" t="s">
        <v>124</v>
      </c>
      <c r="R98" s="258" t="s">
        <v>124</v>
      </c>
      <c r="S98" s="258" t="s">
        <v>124</v>
      </c>
      <c r="T98" s="258" t="s">
        <v>124</v>
      </c>
      <c r="U98" s="258" t="s">
        <v>124</v>
      </c>
    </row>
    <row r="99" spans="13:21" ht="12.75">
      <c r="M99" s="255" t="s">
        <v>225</v>
      </c>
      <c r="N99" s="257">
        <v>0</v>
      </c>
      <c r="O99" s="257">
        <v>0</v>
      </c>
      <c r="P99" s="258" t="s">
        <v>124</v>
      </c>
      <c r="Q99" s="258" t="s">
        <v>124</v>
      </c>
      <c r="R99" s="258" t="s">
        <v>124</v>
      </c>
      <c r="S99" s="258" t="s">
        <v>124</v>
      </c>
      <c r="T99" s="258" t="s">
        <v>124</v>
      </c>
      <c r="U99" s="258" t="s">
        <v>124</v>
      </c>
    </row>
    <row r="100" spans="13:21" ht="12.75">
      <c r="M100" s="255" t="s">
        <v>226</v>
      </c>
      <c r="N100" s="256">
        <v>3412.1</v>
      </c>
      <c r="O100" s="256">
        <v>2454.6</v>
      </c>
      <c r="P100" s="256">
        <v>2977.8</v>
      </c>
      <c r="Q100" s="256">
        <v>3551.1</v>
      </c>
      <c r="R100" s="256">
        <v>3004.2</v>
      </c>
      <c r="S100" s="257">
        <v>2483</v>
      </c>
      <c r="T100" s="257">
        <v>3180</v>
      </c>
      <c r="U100" s="256">
        <v>3507.4</v>
      </c>
    </row>
    <row r="101" spans="13:21" ht="12.75">
      <c r="M101" s="255" t="s">
        <v>197</v>
      </c>
      <c r="N101" s="257">
        <v>12415</v>
      </c>
      <c r="O101" s="257">
        <v>15488</v>
      </c>
      <c r="P101" s="257">
        <v>16300</v>
      </c>
      <c r="Q101" s="257">
        <v>17942</v>
      </c>
      <c r="R101" s="257">
        <v>16126</v>
      </c>
      <c r="S101" s="257">
        <v>15000</v>
      </c>
      <c r="T101" s="257">
        <v>16483</v>
      </c>
      <c r="U101" s="257">
        <v>16573</v>
      </c>
    </row>
    <row r="102" spans="13:21" ht="12.75">
      <c r="M102" s="255" t="s">
        <v>212</v>
      </c>
      <c r="N102" s="257">
        <v>0</v>
      </c>
      <c r="O102" s="257">
        <v>0</v>
      </c>
      <c r="P102" s="257">
        <v>0</v>
      </c>
      <c r="Q102" s="257">
        <v>0</v>
      </c>
      <c r="R102" s="257">
        <v>0</v>
      </c>
      <c r="S102" s="257">
        <v>0</v>
      </c>
      <c r="T102" s="257">
        <v>0</v>
      </c>
      <c r="U102" s="257">
        <v>0</v>
      </c>
    </row>
    <row r="103" spans="13:21" ht="12.75">
      <c r="M103" s="255" t="s">
        <v>221</v>
      </c>
      <c r="N103" s="258" t="s">
        <v>124</v>
      </c>
      <c r="O103" s="258" t="s">
        <v>124</v>
      </c>
      <c r="P103" s="258" t="s">
        <v>124</v>
      </c>
      <c r="Q103" s="258" t="s">
        <v>124</v>
      </c>
      <c r="R103" s="258" t="s">
        <v>124</v>
      </c>
      <c r="S103" s="258" t="s">
        <v>124</v>
      </c>
      <c r="T103" s="258" t="s">
        <v>124</v>
      </c>
      <c r="U103" s="258" t="s">
        <v>124</v>
      </c>
    </row>
    <row r="105" spans="13:21" ht="12.75">
      <c r="M105" s="253" t="s">
        <v>125</v>
      </c>
      <c r="N105" s="254"/>
      <c r="O105" s="254"/>
      <c r="P105" s="254"/>
      <c r="Q105" s="254"/>
      <c r="R105" s="254"/>
      <c r="S105" s="254"/>
      <c r="T105" s="254"/>
      <c r="U105" s="254"/>
    </row>
    <row r="106" spans="13:21" ht="12.75">
      <c r="M106" s="253" t="s">
        <v>124</v>
      </c>
      <c r="N106" s="253" t="s">
        <v>123</v>
      </c>
      <c r="O106" s="254"/>
      <c r="P106" s="254"/>
      <c r="Q106" s="254"/>
      <c r="R106" s="254"/>
      <c r="S106" s="254"/>
      <c r="T106" s="254"/>
      <c r="U106" s="254"/>
    </row>
  </sheetData>
  <mergeCells count="1">
    <mergeCell ref="O4:T6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61"/>
  <sheetViews>
    <sheetView showGridLines="0" workbookViewId="0" topLeftCell="A1"/>
  </sheetViews>
  <sheetFormatPr defaultColWidth="9.140625" defaultRowHeight="12.75"/>
  <cols>
    <col min="1" max="16384" width="9.140625" style="1" customWidth="1"/>
  </cols>
  <sheetData>
    <row r="2" ht="13.8">
      <c r="B2" s="237" t="s">
        <v>242</v>
      </c>
    </row>
    <row r="3" ht="12.75">
      <c r="B3" s="28" t="s">
        <v>175</v>
      </c>
    </row>
    <row r="29" ht="12.75">
      <c r="B29" s="66" t="s">
        <v>122</v>
      </c>
    </row>
    <row r="50" ht="12.75">
      <c r="A50" s="1" t="s">
        <v>260</v>
      </c>
    </row>
    <row r="51" ht="12.75">
      <c r="A51" s="1" t="s">
        <v>237</v>
      </c>
    </row>
    <row r="61" spans="1:22" ht="12.75">
      <c r="A61" s="1" t="s">
        <v>170</v>
      </c>
      <c r="N61" s="253" t="s">
        <v>170</v>
      </c>
      <c r="O61" s="254"/>
      <c r="P61" s="254"/>
      <c r="Q61" s="254"/>
      <c r="R61" s="254"/>
      <c r="S61" s="254"/>
      <c r="T61" s="254"/>
      <c r="U61" s="254"/>
      <c r="V61" s="254"/>
    </row>
    <row r="63" spans="1:22" ht="12.75">
      <c r="A63" s="1" t="s">
        <v>169</v>
      </c>
      <c r="B63" s="65">
        <v>41915.47274305556</v>
      </c>
      <c r="N63" s="253" t="s">
        <v>169</v>
      </c>
      <c r="O63" s="260">
        <v>42272.47371527778</v>
      </c>
      <c r="P63" s="254"/>
      <c r="Q63" s="254"/>
      <c r="R63" s="254"/>
      <c r="S63" s="254"/>
      <c r="T63" s="254"/>
      <c r="U63" s="254"/>
      <c r="V63" s="254"/>
    </row>
    <row r="64" spans="1:22" ht="12.75">
      <c r="A64" s="1" t="s">
        <v>168</v>
      </c>
      <c r="B64" s="65">
        <v>41916.67005025463</v>
      </c>
      <c r="N64" s="253" t="s">
        <v>168</v>
      </c>
      <c r="O64" s="260">
        <v>42282.44001653935</v>
      </c>
      <c r="P64" s="254"/>
      <c r="Q64" s="254"/>
      <c r="R64" s="254"/>
      <c r="S64" s="254"/>
      <c r="T64" s="254"/>
      <c r="U64" s="254"/>
      <c r="V64" s="254"/>
    </row>
    <row r="65" spans="1:22" ht="12.75">
      <c r="A65" s="1" t="s">
        <v>167</v>
      </c>
      <c r="B65" s="64" t="s">
        <v>166</v>
      </c>
      <c r="N65" s="253" t="s">
        <v>167</v>
      </c>
      <c r="O65" s="253" t="s">
        <v>166</v>
      </c>
      <c r="P65" s="254"/>
      <c r="Q65" s="254"/>
      <c r="R65" s="254"/>
      <c r="S65" s="254"/>
      <c r="T65" s="254"/>
      <c r="U65" s="254"/>
      <c r="V65" s="254"/>
    </row>
    <row r="66" ht="12.75">
      <c r="A66" s="1" t="s">
        <v>238</v>
      </c>
    </row>
    <row r="67" spans="1:22" ht="12.75">
      <c r="A67" s="1" t="s">
        <v>163</v>
      </c>
      <c r="B67" s="64" t="s">
        <v>176</v>
      </c>
      <c r="N67" s="253" t="s">
        <v>163</v>
      </c>
      <c r="O67" s="253" t="s">
        <v>176</v>
      </c>
      <c r="P67" s="254"/>
      <c r="Q67" s="254"/>
      <c r="R67" s="254"/>
      <c r="S67" s="254"/>
      <c r="T67" s="254"/>
      <c r="U67" s="254"/>
      <c r="V67" s="254"/>
    </row>
    <row r="68" spans="1:22" ht="12.75">
      <c r="A68" s="1" t="s">
        <v>162</v>
      </c>
      <c r="B68" s="64" t="s">
        <v>161</v>
      </c>
      <c r="N68" s="253" t="s">
        <v>162</v>
      </c>
      <c r="O68" s="253" t="s">
        <v>161</v>
      </c>
      <c r="P68" s="254"/>
      <c r="Q68" s="254"/>
      <c r="R68" s="254"/>
      <c r="S68" s="254"/>
      <c r="T68" s="254"/>
      <c r="U68" s="254"/>
      <c r="V68" s="254"/>
    </row>
    <row r="69" ht="12.75">
      <c r="H69" s="1">
        <f>(H71-G71)*100/G71</f>
        <v>9.214197955061314</v>
      </c>
    </row>
    <row r="70" spans="1:22" ht="12.75">
      <c r="A70" s="67" t="s">
        <v>160</v>
      </c>
      <c r="B70" s="67" t="s">
        <v>159</v>
      </c>
      <c r="C70" s="67" t="s">
        <v>100</v>
      </c>
      <c r="D70" s="67" t="s">
        <v>101</v>
      </c>
      <c r="E70" s="67" t="s">
        <v>158</v>
      </c>
      <c r="F70" s="67" t="s">
        <v>157</v>
      </c>
      <c r="G70" s="67" t="s">
        <v>156</v>
      </c>
      <c r="H70" s="67" t="s">
        <v>155</v>
      </c>
      <c r="I70" s="67" t="s">
        <v>218</v>
      </c>
      <c r="N70" s="255" t="s">
        <v>160</v>
      </c>
      <c r="O70" s="255" t="s">
        <v>159</v>
      </c>
      <c r="P70" s="255" t="s">
        <v>100</v>
      </c>
      <c r="Q70" s="255" t="s">
        <v>101</v>
      </c>
      <c r="R70" s="255" t="s">
        <v>158</v>
      </c>
      <c r="S70" s="255" t="s">
        <v>157</v>
      </c>
      <c r="T70" s="255" t="s">
        <v>156</v>
      </c>
      <c r="U70" s="255" t="s">
        <v>155</v>
      </c>
      <c r="V70" s="255" t="s">
        <v>218</v>
      </c>
    </row>
    <row r="71" spans="1:22" ht="12.75">
      <c r="A71" s="67" t="s">
        <v>154</v>
      </c>
      <c r="B71" s="71">
        <v>18485.399999999998</v>
      </c>
      <c r="C71" s="68">
        <v>18925.6</v>
      </c>
      <c r="D71" s="69">
        <v>21432.3</v>
      </c>
      <c r="E71" s="71">
        <v>20565.899999999998</v>
      </c>
      <c r="F71" s="68">
        <v>19118.3</v>
      </c>
      <c r="G71" s="71">
        <v>19208.4</v>
      </c>
      <c r="H71" s="68">
        <v>20978.3</v>
      </c>
      <c r="I71" s="68">
        <v>24264.5</v>
      </c>
      <c r="J71" s="1">
        <f>+(I71-H71)/H71*100</f>
        <v>15.66475834552848</v>
      </c>
      <c r="N71" s="255" t="s">
        <v>154</v>
      </c>
      <c r="O71" s="258" t="s">
        <v>124</v>
      </c>
      <c r="P71" s="256">
        <v>18925.6</v>
      </c>
      <c r="Q71" s="256">
        <v>21432.3</v>
      </c>
      <c r="R71" s="258" t="s">
        <v>124</v>
      </c>
      <c r="S71" s="256">
        <v>19118.3</v>
      </c>
      <c r="T71" s="258" t="s">
        <v>124</v>
      </c>
      <c r="U71" s="256">
        <v>20978.3</v>
      </c>
      <c r="V71" s="256">
        <v>24264.5</v>
      </c>
    </row>
    <row r="72" spans="1:22" ht="12.75">
      <c r="A72" s="67" t="s">
        <v>153</v>
      </c>
      <c r="B72" s="68">
        <v>40.5</v>
      </c>
      <c r="C72" s="68">
        <v>33.3</v>
      </c>
      <c r="D72" s="68">
        <v>41.7</v>
      </c>
      <c r="E72" s="68">
        <v>45.5</v>
      </c>
      <c r="F72" s="68">
        <v>52.2</v>
      </c>
      <c r="G72" s="68">
        <v>48.4</v>
      </c>
      <c r="H72" s="68">
        <v>55.9</v>
      </c>
      <c r="I72" s="70">
        <v>53.3</v>
      </c>
      <c r="N72" s="255" t="s">
        <v>153</v>
      </c>
      <c r="O72" s="256">
        <v>40.5</v>
      </c>
      <c r="P72" s="256">
        <v>33.3</v>
      </c>
      <c r="Q72" s="256">
        <v>41.7</v>
      </c>
      <c r="R72" s="256">
        <v>45.5</v>
      </c>
      <c r="S72" s="256">
        <v>52.2</v>
      </c>
      <c r="T72" s="256">
        <v>48.4</v>
      </c>
      <c r="U72" s="256">
        <v>55.9</v>
      </c>
      <c r="V72" s="256">
        <v>53.3</v>
      </c>
    </row>
    <row r="73" spans="1:22" ht="12.75">
      <c r="A73" s="67" t="s">
        <v>152</v>
      </c>
      <c r="B73" s="69">
        <v>93</v>
      </c>
      <c r="C73" s="68">
        <v>231.2</v>
      </c>
      <c r="D73" s="68">
        <v>235.5</v>
      </c>
      <c r="E73" s="68">
        <v>544.8</v>
      </c>
      <c r="F73" s="68">
        <v>519.9</v>
      </c>
      <c r="G73" s="69">
        <v>271</v>
      </c>
      <c r="H73" s="68">
        <v>336.7</v>
      </c>
      <c r="I73" s="69">
        <v>527.9</v>
      </c>
      <c r="N73" s="255" t="s">
        <v>152</v>
      </c>
      <c r="O73" s="257">
        <v>93</v>
      </c>
      <c r="P73" s="256">
        <v>231.2</v>
      </c>
      <c r="Q73" s="256">
        <v>235.5</v>
      </c>
      <c r="R73" s="256">
        <v>544.8</v>
      </c>
      <c r="S73" s="256">
        <v>519.9</v>
      </c>
      <c r="T73" s="257">
        <v>271</v>
      </c>
      <c r="U73" s="256">
        <v>336.7</v>
      </c>
      <c r="V73" s="256">
        <v>527.9</v>
      </c>
    </row>
    <row r="74" spans="1:22" ht="12.75">
      <c r="A74" s="67" t="s">
        <v>151</v>
      </c>
      <c r="B74" s="68">
        <v>1031.9</v>
      </c>
      <c r="C74" s="68">
        <v>1048.9</v>
      </c>
      <c r="D74" s="68">
        <v>1128.1</v>
      </c>
      <c r="E74" s="68">
        <v>1042.4</v>
      </c>
      <c r="F74" s="68">
        <v>1046.1</v>
      </c>
      <c r="G74" s="68">
        <v>1109.1</v>
      </c>
      <c r="H74" s="68">
        <v>1443.2</v>
      </c>
      <c r="I74" s="68">
        <v>1537.3</v>
      </c>
      <c r="N74" s="255" t="s">
        <v>151</v>
      </c>
      <c r="O74" s="256">
        <v>1031.9</v>
      </c>
      <c r="P74" s="256">
        <v>1048.9</v>
      </c>
      <c r="Q74" s="256">
        <v>1128.1</v>
      </c>
      <c r="R74" s="256">
        <v>1042.4</v>
      </c>
      <c r="S74" s="256">
        <v>1046.1</v>
      </c>
      <c r="T74" s="256">
        <v>1109.1</v>
      </c>
      <c r="U74" s="256">
        <v>1443.2</v>
      </c>
      <c r="V74" s="256">
        <v>1537.3</v>
      </c>
    </row>
    <row r="75" spans="1:22" ht="12.75">
      <c r="A75" s="67" t="s">
        <v>150</v>
      </c>
      <c r="B75" s="68">
        <v>596.3</v>
      </c>
      <c r="C75" s="68">
        <v>629.2</v>
      </c>
      <c r="D75" s="68">
        <v>637.4</v>
      </c>
      <c r="E75" s="68">
        <v>579.8</v>
      </c>
      <c r="F75" s="68">
        <v>508.3</v>
      </c>
      <c r="G75" s="68">
        <v>484.6</v>
      </c>
      <c r="H75" s="68">
        <v>687.7</v>
      </c>
      <c r="I75" s="70">
        <v>708.9</v>
      </c>
      <c r="N75" s="255" t="s">
        <v>150</v>
      </c>
      <c r="O75" s="256">
        <v>596.3</v>
      </c>
      <c r="P75" s="256">
        <v>629.2</v>
      </c>
      <c r="Q75" s="256">
        <v>637.4</v>
      </c>
      <c r="R75" s="256">
        <v>579.8</v>
      </c>
      <c r="S75" s="256">
        <v>508.3</v>
      </c>
      <c r="T75" s="256">
        <v>484.6</v>
      </c>
      <c r="U75" s="256">
        <v>687.7</v>
      </c>
      <c r="V75" s="256">
        <v>708.9</v>
      </c>
    </row>
    <row r="76" spans="1:22" ht="12.75">
      <c r="A76" s="67" t="s">
        <v>149</v>
      </c>
      <c r="B76" s="68">
        <v>5320.5</v>
      </c>
      <c r="C76" s="68">
        <v>5154.7</v>
      </c>
      <c r="D76" s="68">
        <v>6306.7</v>
      </c>
      <c r="E76" s="68">
        <v>5697.6</v>
      </c>
      <c r="F76" s="68">
        <v>3869.5</v>
      </c>
      <c r="G76" s="68">
        <v>4821.1</v>
      </c>
      <c r="H76" s="68">
        <v>5784.3</v>
      </c>
      <c r="I76" s="68">
        <v>6247.4</v>
      </c>
      <c r="J76" s="1">
        <f>+I76/I71</f>
        <v>0.25747079066125406</v>
      </c>
      <c r="N76" s="255" t="s">
        <v>149</v>
      </c>
      <c r="O76" s="256">
        <v>5320.5</v>
      </c>
      <c r="P76" s="256">
        <v>5154.7</v>
      </c>
      <c r="Q76" s="256">
        <v>6306.7</v>
      </c>
      <c r="R76" s="256">
        <v>5697.6</v>
      </c>
      <c r="S76" s="256">
        <v>3869.5</v>
      </c>
      <c r="T76" s="256">
        <v>4821.1</v>
      </c>
      <c r="U76" s="256">
        <v>5784.3</v>
      </c>
      <c r="V76" s="256">
        <v>6247.4</v>
      </c>
    </row>
    <row r="77" spans="1:22" ht="12.75">
      <c r="A77" s="67" t="s">
        <v>148</v>
      </c>
      <c r="B77" s="68">
        <v>133.3</v>
      </c>
      <c r="C77" s="68">
        <v>111.1</v>
      </c>
      <c r="D77" s="69">
        <v>136</v>
      </c>
      <c r="E77" s="69">
        <v>131</v>
      </c>
      <c r="F77" s="68">
        <v>144.2</v>
      </c>
      <c r="G77" s="68">
        <v>157.8</v>
      </c>
      <c r="H77" s="69">
        <v>174</v>
      </c>
      <c r="I77" s="70">
        <v>166.2</v>
      </c>
      <c r="N77" s="255" t="s">
        <v>148</v>
      </c>
      <c r="O77" s="256">
        <v>133.3</v>
      </c>
      <c r="P77" s="256">
        <v>111.1</v>
      </c>
      <c r="Q77" s="257">
        <v>136</v>
      </c>
      <c r="R77" s="257">
        <v>131</v>
      </c>
      <c r="S77" s="256">
        <v>144.2</v>
      </c>
      <c r="T77" s="256">
        <v>157.8</v>
      </c>
      <c r="U77" s="257">
        <v>174</v>
      </c>
      <c r="V77" s="256">
        <v>166.2</v>
      </c>
    </row>
    <row r="78" spans="1:22" ht="12.75">
      <c r="A78" s="67" t="s">
        <v>147</v>
      </c>
      <c r="B78" s="68">
        <v>31.9</v>
      </c>
      <c r="C78" s="68">
        <v>23.4</v>
      </c>
      <c r="D78" s="69">
        <v>22</v>
      </c>
      <c r="E78" s="70" t="s">
        <v>124</v>
      </c>
      <c r="F78" s="69">
        <v>0</v>
      </c>
      <c r="G78" s="70" t="s">
        <v>124</v>
      </c>
      <c r="H78" s="68">
        <v>49.2</v>
      </c>
      <c r="I78" s="69">
        <v>34.2</v>
      </c>
      <c r="N78" s="255" t="s">
        <v>147</v>
      </c>
      <c r="O78" s="256">
        <v>31.9</v>
      </c>
      <c r="P78" s="256">
        <v>23.4</v>
      </c>
      <c r="Q78" s="257">
        <v>22</v>
      </c>
      <c r="R78" s="258" t="s">
        <v>124</v>
      </c>
      <c r="S78" s="257">
        <v>0</v>
      </c>
      <c r="T78" s="258" t="s">
        <v>124</v>
      </c>
      <c r="U78" s="256">
        <v>49.2</v>
      </c>
      <c r="V78" s="256">
        <v>34.2</v>
      </c>
    </row>
    <row r="79" spans="1:22" ht="12.75">
      <c r="A79" s="67" t="s">
        <v>146</v>
      </c>
      <c r="B79" s="70" t="s">
        <v>124</v>
      </c>
      <c r="C79" s="69">
        <v>0</v>
      </c>
      <c r="D79" s="69">
        <v>37.2</v>
      </c>
      <c r="E79" s="68">
        <v>39.7</v>
      </c>
      <c r="F79" s="68">
        <v>4.8</v>
      </c>
      <c r="G79" s="68">
        <v>1.2</v>
      </c>
      <c r="H79" s="68">
        <v>0.8</v>
      </c>
      <c r="I79" s="68">
        <v>17.8</v>
      </c>
      <c r="N79" s="255" t="s">
        <v>146</v>
      </c>
      <c r="O79" s="258" t="s">
        <v>124</v>
      </c>
      <c r="P79" s="257">
        <v>0</v>
      </c>
      <c r="Q79" s="256">
        <v>37.2</v>
      </c>
      <c r="R79" s="256">
        <v>39.7</v>
      </c>
      <c r="S79" s="256">
        <v>4.8</v>
      </c>
      <c r="T79" s="256">
        <v>1.2</v>
      </c>
      <c r="U79" s="256">
        <v>0.8</v>
      </c>
      <c r="V79" s="256">
        <v>17.8</v>
      </c>
    </row>
    <row r="80" spans="1:22" ht="12.75">
      <c r="A80" s="67" t="s">
        <v>145</v>
      </c>
      <c r="B80" s="68">
        <v>34.7</v>
      </c>
      <c r="C80" s="68">
        <v>20.8</v>
      </c>
      <c r="D80" s="68">
        <v>34.7</v>
      </c>
      <c r="E80" s="68">
        <v>35.8</v>
      </c>
      <c r="F80" s="68">
        <v>63.9</v>
      </c>
      <c r="G80" s="68">
        <v>53.4</v>
      </c>
      <c r="H80" s="68">
        <v>112.9</v>
      </c>
      <c r="I80" s="68">
        <v>105.6</v>
      </c>
      <c r="N80" s="255" t="s">
        <v>145</v>
      </c>
      <c r="O80" s="256">
        <v>34.7</v>
      </c>
      <c r="P80" s="256">
        <v>20.8</v>
      </c>
      <c r="Q80" s="256">
        <v>34.7</v>
      </c>
      <c r="R80" s="256">
        <v>35.8</v>
      </c>
      <c r="S80" s="256">
        <v>63.9</v>
      </c>
      <c r="T80" s="256">
        <v>53.4</v>
      </c>
      <c r="U80" s="256">
        <v>112.9</v>
      </c>
      <c r="V80" s="256">
        <v>105.6</v>
      </c>
    </row>
    <row r="81" spans="1:22" ht="12.75">
      <c r="A81" s="67" t="s">
        <v>144</v>
      </c>
      <c r="B81" s="68">
        <v>4683.8</v>
      </c>
      <c r="C81" s="68">
        <v>4719.1</v>
      </c>
      <c r="D81" s="68">
        <v>5584.1</v>
      </c>
      <c r="E81" s="68">
        <v>4815.5</v>
      </c>
      <c r="F81" s="69">
        <v>5369</v>
      </c>
      <c r="G81" s="68">
        <v>5483.1</v>
      </c>
      <c r="H81" s="68">
        <v>4370.1</v>
      </c>
      <c r="I81" s="68">
        <v>5509.8</v>
      </c>
      <c r="N81" s="255" t="s">
        <v>144</v>
      </c>
      <c r="O81" s="256">
        <v>4683.8</v>
      </c>
      <c r="P81" s="256">
        <v>4719.1</v>
      </c>
      <c r="Q81" s="256">
        <v>5584.1</v>
      </c>
      <c r="R81" s="256">
        <v>4815.5</v>
      </c>
      <c r="S81" s="257">
        <v>5369</v>
      </c>
      <c r="T81" s="256">
        <v>5483.1</v>
      </c>
      <c r="U81" s="256">
        <v>4370.1</v>
      </c>
      <c r="V81" s="256">
        <v>5509.8</v>
      </c>
    </row>
    <row r="82" spans="1:22" ht="12.75">
      <c r="A82" s="67" t="s">
        <v>143</v>
      </c>
      <c r="B82" s="68">
        <v>39.3</v>
      </c>
      <c r="C82" s="68">
        <v>62.9</v>
      </c>
      <c r="D82" s="68">
        <v>80.4</v>
      </c>
      <c r="E82" s="69">
        <v>33</v>
      </c>
      <c r="F82" s="68">
        <v>49.5</v>
      </c>
      <c r="G82" s="68">
        <v>26.4</v>
      </c>
      <c r="H82" s="68">
        <v>47.8</v>
      </c>
      <c r="I82" s="68">
        <v>71.2</v>
      </c>
      <c r="N82" s="255" t="s">
        <v>143</v>
      </c>
      <c r="O82" s="256">
        <v>39.3</v>
      </c>
      <c r="P82" s="256">
        <v>62.9</v>
      </c>
      <c r="Q82" s="256">
        <v>80.4</v>
      </c>
      <c r="R82" s="257">
        <v>33</v>
      </c>
      <c r="S82" s="256">
        <v>49.5</v>
      </c>
      <c r="T82" s="256">
        <v>26.4</v>
      </c>
      <c r="U82" s="256">
        <v>47.8</v>
      </c>
      <c r="V82" s="256">
        <v>71.2</v>
      </c>
    </row>
    <row r="83" spans="1:22" ht="12.75">
      <c r="A83" s="67" t="s">
        <v>142</v>
      </c>
      <c r="B83" s="68">
        <v>14.6</v>
      </c>
      <c r="C83" s="68">
        <v>28.1</v>
      </c>
      <c r="D83" s="68">
        <v>50.7</v>
      </c>
      <c r="E83" s="68">
        <v>50.3</v>
      </c>
      <c r="F83" s="68">
        <v>44.2</v>
      </c>
      <c r="G83" s="68">
        <v>25.2</v>
      </c>
      <c r="H83" s="68">
        <v>39.2</v>
      </c>
      <c r="I83" s="68">
        <v>41.6</v>
      </c>
      <c r="N83" s="255" t="s">
        <v>142</v>
      </c>
      <c r="O83" s="256">
        <v>14.6</v>
      </c>
      <c r="P83" s="256">
        <v>28.1</v>
      </c>
      <c r="Q83" s="256">
        <v>50.7</v>
      </c>
      <c r="R83" s="256">
        <v>50.3</v>
      </c>
      <c r="S83" s="256">
        <v>44.2</v>
      </c>
      <c r="T83" s="256">
        <v>25.2</v>
      </c>
      <c r="U83" s="256">
        <v>39.2</v>
      </c>
      <c r="V83" s="256">
        <v>41.6</v>
      </c>
    </row>
    <row r="84" spans="1:22" ht="12.75">
      <c r="A84" s="67" t="s">
        <v>141</v>
      </c>
      <c r="B84" s="70" t="s">
        <v>124</v>
      </c>
      <c r="C84" s="70" t="s">
        <v>124</v>
      </c>
      <c r="D84" s="70" t="s">
        <v>124</v>
      </c>
      <c r="E84" s="70" t="s">
        <v>124</v>
      </c>
      <c r="F84" s="70" t="s">
        <v>124</v>
      </c>
      <c r="G84" s="70" t="s">
        <v>124</v>
      </c>
      <c r="H84" s="70" t="s">
        <v>124</v>
      </c>
      <c r="I84" s="70" t="s">
        <v>124</v>
      </c>
      <c r="N84" s="255" t="s">
        <v>141</v>
      </c>
      <c r="O84" s="258" t="s">
        <v>124</v>
      </c>
      <c r="P84" s="258" t="s">
        <v>124</v>
      </c>
      <c r="Q84" s="258" t="s">
        <v>124</v>
      </c>
      <c r="R84" s="258" t="s">
        <v>124</v>
      </c>
      <c r="S84" s="258" t="s">
        <v>124</v>
      </c>
      <c r="T84" s="258" t="s">
        <v>124</v>
      </c>
      <c r="U84" s="258" t="s">
        <v>124</v>
      </c>
      <c r="V84" s="258" t="s">
        <v>124</v>
      </c>
    </row>
    <row r="85" spans="1:22" ht="12.75">
      <c r="A85" s="67" t="s">
        <v>140</v>
      </c>
      <c r="B85" s="68">
        <v>211.7</v>
      </c>
      <c r="C85" s="68">
        <v>204.7</v>
      </c>
      <c r="D85" s="68">
        <v>208.5</v>
      </c>
      <c r="E85" s="68">
        <v>226.3</v>
      </c>
      <c r="F85" s="68">
        <v>220.1</v>
      </c>
      <c r="G85" s="68">
        <v>303.9</v>
      </c>
      <c r="H85" s="68">
        <v>299.1</v>
      </c>
      <c r="I85" s="70">
        <v>186.3</v>
      </c>
      <c r="N85" s="255" t="s">
        <v>140</v>
      </c>
      <c r="O85" s="256">
        <v>211.7</v>
      </c>
      <c r="P85" s="256">
        <v>204.7</v>
      </c>
      <c r="Q85" s="256">
        <v>208.5</v>
      </c>
      <c r="R85" s="256">
        <v>226.3</v>
      </c>
      <c r="S85" s="256">
        <v>220.1</v>
      </c>
      <c r="T85" s="256">
        <v>303.9</v>
      </c>
      <c r="U85" s="256">
        <v>299.1</v>
      </c>
      <c r="V85" s="256">
        <v>186.3</v>
      </c>
    </row>
    <row r="86" spans="1:22" ht="12.75">
      <c r="A86" s="67" t="s">
        <v>139</v>
      </c>
      <c r="B86" s="68">
        <v>311.9</v>
      </c>
      <c r="C86" s="68">
        <v>330.2</v>
      </c>
      <c r="D86" s="68">
        <v>415.8</v>
      </c>
      <c r="E86" s="68">
        <v>416.7</v>
      </c>
      <c r="F86" s="68">
        <v>484.3</v>
      </c>
      <c r="G86" s="68">
        <v>632.9</v>
      </c>
      <c r="H86" s="68">
        <v>550.6</v>
      </c>
      <c r="I86" s="69">
        <v>501.5</v>
      </c>
      <c r="N86" s="255" t="s">
        <v>139</v>
      </c>
      <c r="O86" s="256">
        <v>311.9</v>
      </c>
      <c r="P86" s="256">
        <v>330.2</v>
      </c>
      <c r="Q86" s="256">
        <v>415.8</v>
      </c>
      <c r="R86" s="256">
        <v>416.7</v>
      </c>
      <c r="S86" s="256">
        <v>484.3</v>
      </c>
      <c r="T86" s="256">
        <v>632.9</v>
      </c>
      <c r="U86" s="256">
        <v>550.6</v>
      </c>
      <c r="V86" s="256">
        <v>501.5</v>
      </c>
    </row>
    <row r="87" spans="1:22" ht="12.75">
      <c r="A87" s="67" t="s">
        <v>138</v>
      </c>
      <c r="B87" s="68">
        <v>18.3</v>
      </c>
      <c r="C87" s="68">
        <v>16.4</v>
      </c>
      <c r="D87" s="68">
        <v>18.1</v>
      </c>
      <c r="E87" s="68">
        <v>15.9</v>
      </c>
      <c r="F87" s="68">
        <v>15.6</v>
      </c>
      <c r="G87" s="68">
        <v>15.3</v>
      </c>
      <c r="H87" s="68">
        <v>15.3</v>
      </c>
      <c r="I87" s="69">
        <v>15.7</v>
      </c>
      <c r="N87" s="255" t="s">
        <v>138</v>
      </c>
      <c r="O87" s="256">
        <v>18.3</v>
      </c>
      <c r="P87" s="256">
        <v>16.4</v>
      </c>
      <c r="Q87" s="256">
        <v>18.1</v>
      </c>
      <c r="R87" s="256">
        <v>15.9</v>
      </c>
      <c r="S87" s="256">
        <v>15.6</v>
      </c>
      <c r="T87" s="256">
        <v>15.3</v>
      </c>
      <c r="U87" s="256">
        <v>15.3</v>
      </c>
      <c r="V87" s="256">
        <v>15.7</v>
      </c>
    </row>
    <row r="88" spans="1:22" ht="12.75">
      <c r="A88" s="67" t="s">
        <v>137</v>
      </c>
      <c r="B88" s="68">
        <v>495.9</v>
      </c>
      <c r="C88" s="68">
        <v>654.7</v>
      </c>
      <c r="D88" s="68">
        <v>579.4</v>
      </c>
      <c r="E88" s="68">
        <v>530.6</v>
      </c>
      <c r="F88" s="68">
        <v>526.7</v>
      </c>
      <c r="G88" s="68">
        <v>414.6</v>
      </c>
      <c r="H88" s="68">
        <v>532.5</v>
      </c>
      <c r="I88" s="68">
        <v>680</v>
      </c>
      <c r="N88" s="255" t="s">
        <v>137</v>
      </c>
      <c r="O88" s="256">
        <v>495.9</v>
      </c>
      <c r="P88" s="256">
        <v>654.7</v>
      </c>
      <c r="Q88" s="256">
        <v>579.4</v>
      </c>
      <c r="R88" s="256">
        <v>530.6</v>
      </c>
      <c r="S88" s="256">
        <v>526.7</v>
      </c>
      <c r="T88" s="256">
        <v>414.6</v>
      </c>
      <c r="U88" s="256">
        <v>532.5</v>
      </c>
      <c r="V88" s="257">
        <v>680</v>
      </c>
    </row>
    <row r="89" spans="1:22" ht="12.75">
      <c r="A89" s="67" t="s">
        <v>136</v>
      </c>
      <c r="B89" s="70" t="s">
        <v>124</v>
      </c>
      <c r="C89" s="70" t="s">
        <v>124</v>
      </c>
      <c r="D89" s="69">
        <v>0</v>
      </c>
      <c r="E89" s="70" t="s">
        <v>124</v>
      </c>
      <c r="F89" s="70" t="s">
        <v>124</v>
      </c>
      <c r="G89" s="69">
        <v>0</v>
      </c>
      <c r="H89" s="70" t="s">
        <v>124</v>
      </c>
      <c r="I89" s="70" t="s">
        <v>124</v>
      </c>
      <c r="N89" s="255" t="s">
        <v>136</v>
      </c>
      <c r="O89" s="258" t="s">
        <v>124</v>
      </c>
      <c r="P89" s="258" t="s">
        <v>124</v>
      </c>
      <c r="Q89" s="257">
        <v>0</v>
      </c>
      <c r="R89" s="258" t="s">
        <v>124</v>
      </c>
      <c r="S89" s="258" t="s">
        <v>124</v>
      </c>
      <c r="T89" s="257">
        <v>0</v>
      </c>
      <c r="U89" s="258" t="s">
        <v>124</v>
      </c>
      <c r="V89" s="258" t="s">
        <v>124</v>
      </c>
    </row>
    <row r="90" spans="1:22" ht="12.75">
      <c r="A90" s="67" t="s">
        <v>135</v>
      </c>
      <c r="B90" s="68">
        <v>11.8</v>
      </c>
      <c r="C90" s="68">
        <v>9.5</v>
      </c>
      <c r="D90" s="69">
        <v>12</v>
      </c>
      <c r="E90" s="68">
        <v>11.5</v>
      </c>
      <c r="F90" s="68">
        <v>6.8</v>
      </c>
      <c r="G90" s="69">
        <v>7</v>
      </c>
      <c r="H90" s="69">
        <v>10</v>
      </c>
      <c r="I90" s="69">
        <v>10</v>
      </c>
      <c r="N90" s="255" t="s">
        <v>135</v>
      </c>
      <c r="O90" s="256">
        <v>11.8</v>
      </c>
      <c r="P90" s="256">
        <v>9.5</v>
      </c>
      <c r="Q90" s="257">
        <v>12</v>
      </c>
      <c r="R90" s="256">
        <v>11.5</v>
      </c>
      <c r="S90" s="256">
        <v>6.8</v>
      </c>
      <c r="T90" s="257">
        <v>7</v>
      </c>
      <c r="U90" s="257">
        <v>10</v>
      </c>
      <c r="V90" s="257">
        <v>10</v>
      </c>
    </row>
    <row r="91" spans="1:22" ht="12.75">
      <c r="A91" s="67" t="s">
        <v>134</v>
      </c>
      <c r="B91" s="68">
        <v>144.7</v>
      </c>
      <c r="C91" s="68">
        <v>174.6</v>
      </c>
      <c r="D91" s="68">
        <v>171.1</v>
      </c>
      <c r="E91" s="68">
        <v>170.6</v>
      </c>
      <c r="F91" s="68">
        <v>179.7</v>
      </c>
      <c r="G91" s="68">
        <v>148.9</v>
      </c>
      <c r="H91" s="68">
        <v>196.8</v>
      </c>
      <c r="I91" s="68">
        <v>198.3</v>
      </c>
      <c r="N91" s="255" t="s">
        <v>134</v>
      </c>
      <c r="O91" s="256">
        <v>144.7</v>
      </c>
      <c r="P91" s="256">
        <v>174.6</v>
      </c>
      <c r="Q91" s="256">
        <v>171.1</v>
      </c>
      <c r="R91" s="256">
        <v>170.6</v>
      </c>
      <c r="S91" s="256">
        <v>179.7</v>
      </c>
      <c r="T91" s="256">
        <v>148.9</v>
      </c>
      <c r="U91" s="256">
        <v>196.8</v>
      </c>
      <c r="V91" s="256">
        <v>198.3</v>
      </c>
    </row>
    <row r="92" spans="1:22" ht="12.75">
      <c r="A92" s="67" t="s">
        <v>133</v>
      </c>
      <c r="B92" s="68">
        <v>2129.9</v>
      </c>
      <c r="C92" s="68">
        <v>2105.8</v>
      </c>
      <c r="D92" s="68">
        <v>2496.8</v>
      </c>
      <c r="E92" s="68">
        <v>2228.7</v>
      </c>
      <c r="F92" s="68">
        <v>1861.8</v>
      </c>
      <c r="G92" s="68">
        <v>1865.6</v>
      </c>
      <c r="H92" s="68">
        <v>2677.7</v>
      </c>
      <c r="I92" s="68">
        <v>3263.7</v>
      </c>
      <c r="N92" s="255" t="s">
        <v>133</v>
      </c>
      <c r="O92" s="256">
        <v>2129.9</v>
      </c>
      <c r="P92" s="256">
        <v>2105.8</v>
      </c>
      <c r="Q92" s="256">
        <v>2496.8</v>
      </c>
      <c r="R92" s="256">
        <v>2228.7</v>
      </c>
      <c r="S92" s="256">
        <v>1861.8</v>
      </c>
      <c r="T92" s="256">
        <v>1865.6</v>
      </c>
      <c r="U92" s="256">
        <v>2677.7</v>
      </c>
      <c r="V92" s="256">
        <v>3263.7</v>
      </c>
    </row>
    <row r="93" spans="1:22" ht="12.75">
      <c r="A93" s="67" t="s">
        <v>132</v>
      </c>
      <c r="B93" s="70" t="s">
        <v>124</v>
      </c>
      <c r="C93" s="70" t="s">
        <v>124</v>
      </c>
      <c r="D93" s="69">
        <v>0</v>
      </c>
      <c r="E93" s="70" t="s">
        <v>124</v>
      </c>
      <c r="F93" s="70" t="s">
        <v>124</v>
      </c>
      <c r="G93" s="70" t="s">
        <v>124</v>
      </c>
      <c r="H93" s="70" t="s">
        <v>124</v>
      </c>
      <c r="I93" s="68" t="s">
        <v>124</v>
      </c>
      <c r="N93" s="255" t="s">
        <v>132</v>
      </c>
      <c r="O93" s="258" t="s">
        <v>124</v>
      </c>
      <c r="P93" s="258" t="s">
        <v>124</v>
      </c>
      <c r="Q93" s="257">
        <v>0</v>
      </c>
      <c r="R93" s="258" t="s">
        <v>124</v>
      </c>
      <c r="S93" s="258" t="s">
        <v>124</v>
      </c>
      <c r="T93" s="258" t="s">
        <v>124</v>
      </c>
      <c r="U93" s="258" t="s">
        <v>124</v>
      </c>
      <c r="V93" s="258" t="s">
        <v>124</v>
      </c>
    </row>
    <row r="94" spans="1:22" ht="12.75">
      <c r="A94" s="67" t="s">
        <v>131</v>
      </c>
      <c r="B94" s="68">
        <v>361.5</v>
      </c>
      <c r="C94" s="69">
        <v>673</v>
      </c>
      <c r="D94" s="68">
        <v>569.6</v>
      </c>
      <c r="E94" s="68">
        <v>924.1</v>
      </c>
      <c r="F94" s="68">
        <v>731.7</v>
      </c>
      <c r="G94" s="68">
        <v>157.5</v>
      </c>
      <c r="H94" s="68">
        <v>666.1</v>
      </c>
      <c r="I94" s="68">
        <v>1071.9</v>
      </c>
      <c r="N94" s="255" t="s">
        <v>131</v>
      </c>
      <c r="O94" s="256">
        <v>361.5</v>
      </c>
      <c r="P94" s="257">
        <v>673</v>
      </c>
      <c r="Q94" s="256">
        <v>569.6</v>
      </c>
      <c r="R94" s="256">
        <v>924.1</v>
      </c>
      <c r="S94" s="256">
        <v>731.7</v>
      </c>
      <c r="T94" s="256">
        <v>157.5</v>
      </c>
      <c r="U94" s="256">
        <v>666.1</v>
      </c>
      <c r="V94" s="256">
        <v>1071.9</v>
      </c>
    </row>
    <row r="95" spans="1:22" ht="12.75">
      <c r="A95" s="67" t="s">
        <v>130</v>
      </c>
      <c r="B95" s="68">
        <v>14.7</v>
      </c>
      <c r="C95" s="68">
        <v>11</v>
      </c>
      <c r="D95" s="68">
        <v>9.9</v>
      </c>
      <c r="E95" s="68">
        <v>15.5</v>
      </c>
      <c r="F95" s="69">
        <v>14</v>
      </c>
      <c r="G95" s="68">
        <v>16.7</v>
      </c>
      <c r="H95" s="68">
        <v>15.1</v>
      </c>
      <c r="I95" s="68">
        <v>19.9</v>
      </c>
      <c r="N95" s="255" t="s">
        <v>130</v>
      </c>
      <c r="O95" s="256">
        <v>14.7</v>
      </c>
      <c r="P95" s="257">
        <v>11</v>
      </c>
      <c r="Q95" s="256">
        <v>9.9</v>
      </c>
      <c r="R95" s="256">
        <v>15.5</v>
      </c>
      <c r="S95" s="257">
        <v>14</v>
      </c>
      <c r="T95" s="256">
        <v>16.7</v>
      </c>
      <c r="U95" s="256">
        <v>15.1</v>
      </c>
      <c r="V95" s="256">
        <v>19.9</v>
      </c>
    </row>
    <row r="96" spans="1:22" ht="12.75">
      <c r="A96" s="67" t="s">
        <v>129</v>
      </c>
      <c r="B96" s="68">
        <v>321.1</v>
      </c>
      <c r="C96" s="68">
        <v>424.4</v>
      </c>
      <c r="D96" s="68">
        <v>386.7</v>
      </c>
      <c r="E96" s="68">
        <v>322.5</v>
      </c>
      <c r="F96" s="68">
        <v>332.2</v>
      </c>
      <c r="G96" s="68">
        <v>212.6</v>
      </c>
      <c r="H96" s="69">
        <v>374</v>
      </c>
      <c r="I96" s="68">
        <v>448.9</v>
      </c>
      <c r="N96" s="255" t="s">
        <v>129</v>
      </c>
      <c r="O96" s="256">
        <v>321.1</v>
      </c>
      <c r="P96" s="256">
        <v>424.4</v>
      </c>
      <c r="Q96" s="256">
        <v>386.7</v>
      </c>
      <c r="R96" s="256">
        <v>322.5</v>
      </c>
      <c r="S96" s="256">
        <v>332.2</v>
      </c>
      <c r="T96" s="256">
        <v>212.6</v>
      </c>
      <c r="U96" s="257">
        <v>374</v>
      </c>
      <c r="V96" s="256">
        <v>448.9</v>
      </c>
    </row>
    <row r="97" spans="1:22" ht="12.75">
      <c r="A97" s="67" t="s">
        <v>128</v>
      </c>
      <c r="B97" s="68">
        <v>113.6</v>
      </c>
      <c r="C97" s="68">
        <v>88.9</v>
      </c>
      <c r="D97" s="68">
        <v>139.8</v>
      </c>
      <c r="E97" s="68">
        <v>178.5</v>
      </c>
      <c r="F97" s="68">
        <v>115.1</v>
      </c>
      <c r="G97" s="68">
        <v>73.2</v>
      </c>
      <c r="H97" s="68">
        <v>79.7</v>
      </c>
      <c r="I97" s="69">
        <v>62.1</v>
      </c>
      <c r="N97" s="255" t="s">
        <v>128</v>
      </c>
      <c r="O97" s="256">
        <v>113.6</v>
      </c>
      <c r="P97" s="256">
        <v>88.9</v>
      </c>
      <c r="Q97" s="256">
        <v>139.8</v>
      </c>
      <c r="R97" s="256">
        <v>178.5</v>
      </c>
      <c r="S97" s="256">
        <v>115.1</v>
      </c>
      <c r="T97" s="256">
        <v>73.2</v>
      </c>
      <c r="U97" s="256">
        <v>79.7</v>
      </c>
      <c r="V97" s="256">
        <v>62.1</v>
      </c>
    </row>
    <row r="98" spans="1:22" ht="12.75">
      <c r="A98" s="67" t="s">
        <v>127</v>
      </c>
      <c r="B98" s="68">
        <v>222.4</v>
      </c>
      <c r="C98" s="68">
        <v>259.4</v>
      </c>
      <c r="D98" s="68">
        <v>298.5</v>
      </c>
      <c r="E98" s="68">
        <v>279.6</v>
      </c>
      <c r="F98" s="68">
        <v>250.4</v>
      </c>
      <c r="G98" s="68">
        <v>321.9</v>
      </c>
      <c r="H98" s="68">
        <v>331.5</v>
      </c>
      <c r="I98" s="69">
        <v>325</v>
      </c>
      <c r="N98" s="255" t="s">
        <v>127</v>
      </c>
      <c r="O98" s="256">
        <v>222.4</v>
      </c>
      <c r="P98" s="256">
        <v>259.4</v>
      </c>
      <c r="Q98" s="256">
        <v>298.5</v>
      </c>
      <c r="R98" s="256">
        <v>279.6</v>
      </c>
      <c r="S98" s="256">
        <v>250.4</v>
      </c>
      <c r="T98" s="256">
        <v>321.9</v>
      </c>
      <c r="U98" s="256">
        <v>331.5</v>
      </c>
      <c r="V98" s="257">
        <v>325</v>
      </c>
    </row>
    <row r="99" spans="1:22" ht="12.75">
      <c r="A99" s="67" t="s">
        <v>126</v>
      </c>
      <c r="B99" s="68">
        <v>2108.1</v>
      </c>
      <c r="C99" s="68">
        <v>1973.2</v>
      </c>
      <c r="D99" s="69">
        <v>1912</v>
      </c>
      <c r="E99" s="69">
        <v>2230</v>
      </c>
      <c r="F99" s="69">
        <v>2758</v>
      </c>
      <c r="G99" s="69">
        <v>2557</v>
      </c>
      <c r="H99" s="69">
        <v>2128</v>
      </c>
      <c r="I99" s="70">
        <v>2460</v>
      </c>
      <c r="N99" s="255" t="s">
        <v>126</v>
      </c>
      <c r="O99" s="256">
        <v>2108.1</v>
      </c>
      <c r="P99" s="256">
        <v>1973.2</v>
      </c>
      <c r="Q99" s="257">
        <v>1912</v>
      </c>
      <c r="R99" s="257">
        <v>2230</v>
      </c>
      <c r="S99" s="257">
        <v>2758</v>
      </c>
      <c r="T99" s="257">
        <v>2557</v>
      </c>
      <c r="U99" s="257">
        <v>2128</v>
      </c>
      <c r="V99" s="257">
        <v>2460</v>
      </c>
    </row>
    <row r="100" spans="14:22" ht="12.75">
      <c r="N100" s="255" t="s">
        <v>222</v>
      </c>
      <c r="O100" s="258" t="s">
        <v>124</v>
      </c>
      <c r="P100" s="258" t="s">
        <v>124</v>
      </c>
      <c r="Q100" s="258" t="s">
        <v>124</v>
      </c>
      <c r="R100" s="258" t="s">
        <v>124</v>
      </c>
      <c r="S100" s="258" t="s">
        <v>124</v>
      </c>
      <c r="T100" s="257">
        <v>0</v>
      </c>
      <c r="U100" s="256">
        <v>0.1</v>
      </c>
      <c r="V100" s="257">
        <v>0</v>
      </c>
    </row>
    <row r="101" spans="1:22" ht="12.75">
      <c r="A101" s="64" t="s">
        <v>125</v>
      </c>
      <c r="N101" s="255" t="s">
        <v>223</v>
      </c>
      <c r="O101" s="258" t="s">
        <v>124</v>
      </c>
      <c r="P101" s="258" t="s">
        <v>124</v>
      </c>
      <c r="Q101" s="258" t="s">
        <v>124</v>
      </c>
      <c r="R101" s="258" t="s">
        <v>124</v>
      </c>
      <c r="S101" s="258" t="s">
        <v>124</v>
      </c>
      <c r="T101" s="258" t="s">
        <v>124</v>
      </c>
      <c r="U101" s="258" t="s">
        <v>124</v>
      </c>
      <c r="V101" s="258" t="s">
        <v>124</v>
      </c>
    </row>
    <row r="102" spans="1:22" ht="12.75">
      <c r="A102" s="64" t="s">
        <v>124</v>
      </c>
      <c r="B102" s="64" t="s">
        <v>123</v>
      </c>
      <c r="N102" s="255" t="s">
        <v>220</v>
      </c>
      <c r="O102" s="257">
        <v>9</v>
      </c>
      <c r="P102" s="256">
        <v>9.5</v>
      </c>
      <c r="Q102" s="258" t="s">
        <v>124</v>
      </c>
      <c r="R102" s="258" t="s">
        <v>124</v>
      </c>
      <c r="S102" s="257">
        <v>9</v>
      </c>
      <c r="T102" s="257">
        <v>11</v>
      </c>
      <c r="U102" s="257">
        <v>11</v>
      </c>
      <c r="V102" s="257">
        <v>9</v>
      </c>
    </row>
    <row r="103" spans="14:22" ht="12.75">
      <c r="N103" s="255" t="s">
        <v>195</v>
      </c>
      <c r="O103" s="257">
        <v>61</v>
      </c>
      <c r="P103" s="256">
        <v>59.5</v>
      </c>
      <c r="Q103" s="258" t="s">
        <v>124</v>
      </c>
      <c r="R103" s="256">
        <v>67.9</v>
      </c>
      <c r="S103" s="256">
        <v>70.3</v>
      </c>
      <c r="T103" s="257">
        <v>69</v>
      </c>
      <c r="U103" s="256">
        <v>78.3</v>
      </c>
      <c r="V103" s="258" t="s">
        <v>124</v>
      </c>
    </row>
    <row r="104" spans="1:22" ht="12.75">
      <c r="A104" s="64" t="s">
        <v>163</v>
      </c>
      <c r="B104" s="64" t="s">
        <v>177</v>
      </c>
      <c r="N104" s="255" t="s">
        <v>196</v>
      </c>
      <c r="O104" s="258" t="s">
        <v>124</v>
      </c>
      <c r="P104" s="258" t="s">
        <v>124</v>
      </c>
      <c r="Q104" s="258" t="s">
        <v>124</v>
      </c>
      <c r="R104" s="258" t="s">
        <v>124</v>
      </c>
      <c r="S104" s="258" t="s">
        <v>124</v>
      </c>
      <c r="T104" s="258" t="s">
        <v>124</v>
      </c>
      <c r="U104" s="258" t="s">
        <v>124</v>
      </c>
      <c r="V104" s="258" t="s">
        <v>124</v>
      </c>
    </row>
    <row r="105" spans="1:22" ht="12.75">
      <c r="A105" s="64" t="s">
        <v>162</v>
      </c>
      <c r="B105" s="64" t="s">
        <v>161</v>
      </c>
      <c r="N105" s="255" t="s">
        <v>224</v>
      </c>
      <c r="O105" s="257">
        <v>0</v>
      </c>
      <c r="P105" s="256">
        <v>0.5</v>
      </c>
      <c r="Q105" s="258" t="s">
        <v>124</v>
      </c>
      <c r="R105" s="256">
        <v>5.2</v>
      </c>
      <c r="S105" s="256">
        <v>0.2</v>
      </c>
      <c r="T105" s="256">
        <v>4.7</v>
      </c>
      <c r="U105" s="257">
        <v>5</v>
      </c>
      <c r="V105" s="258" t="s">
        <v>124</v>
      </c>
    </row>
    <row r="106" spans="8:22" ht="12.75">
      <c r="H106" s="1">
        <f>(H108-F108)*100/F108</f>
        <v>5.521351238325369</v>
      </c>
      <c r="N106" s="255" t="s">
        <v>225</v>
      </c>
      <c r="O106" s="258" t="s">
        <v>124</v>
      </c>
      <c r="P106" s="258" t="s">
        <v>124</v>
      </c>
      <c r="Q106" s="258" t="s">
        <v>124</v>
      </c>
      <c r="R106" s="258" t="s">
        <v>124</v>
      </c>
      <c r="S106" s="258" t="s">
        <v>124</v>
      </c>
      <c r="T106" s="258" t="s">
        <v>124</v>
      </c>
      <c r="U106" s="258" t="s">
        <v>124</v>
      </c>
      <c r="V106" s="258" t="s">
        <v>124</v>
      </c>
    </row>
    <row r="107" spans="1:22" ht="12.75">
      <c r="A107" s="67" t="s">
        <v>160</v>
      </c>
      <c r="B107" s="67" t="s">
        <v>159</v>
      </c>
      <c r="C107" s="67" t="s">
        <v>100</v>
      </c>
      <c r="D107" s="67" t="s">
        <v>101</v>
      </c>
      <c r="E107" s="67" t="s">
        <v>158</v>
      </c>
      <c r="F107" s="67" t="s">
        <v>157</v>
      </c>
      <c r="G107" s="67" t="s">
        <v>156</v>
      </c>
      <c r="H107" s="67" t="s">
        <v>155</v>
      </c>
      <c r="I107" s="67" t="s">
        <v>218</v>
      </c>
      <c r="N107" s="255" t="s">
        <v>226</v>
      </c>
      <c r="O107" s="256">
        <v>29.8</v>
      </c>
      <c r="P107" s="256">
        <v>51.9</v>
      </c>
      <c r="Q107" s="256">
        <v>44.3</v>
      </c>
      <c r="R107" s="256">
        <v>24.4</v>
      </c>
      <c r="S107" s="256">
        <v>44.5</v>
      </c>
      <c r="T107" s="256">
        <v>20.1</v>
      </c>
      <c r="U107" s="257">
        <v>27</v>
      </c>
      <c r="V107" s="256">
        <v>31.4</v>
      </c>
    </row>
    <row r="108" spans="1:22" ht="12.75">
      <c r="A108" s="67" t="s">
        <v>154</v>
      </c>
      <c r="B108" s="71">
        <v>4876.699999999999</v>
      </c>
      <c r="C108" s="71">
        <v>7219.3</v>
      </c>
      <c r="D108" s="71">
        <v>7027.900000000001</v>
      </c>
      <c r="E108" s="68">
        <v>6960.5</v>
      </c>
      <c r="F108" s="71">
        <v>8608.4</v>
      </c>
      <c r="G108" s="71">
        <v>7141.099999999999</v>
      </c>
      <c r="H108" s="68">
        <v>9083.7</v>
      </c>
      <c r="I108" s="68">
        <v>9037.6</v>
      </c>
      <c r="J108" s="1">
        <f>+(I108-F108)/F108*100</f>
        <v>4.985827796106138</v>
      </c>
      <c r="N108" s="255" t="s">
        <v>197</v>
      </c>
      <c r="O108" s="257">
        <v>29</v>
      </c>
      <c r="P108" s="257">
        <v>84</v>
      </c>
      <c r="Q108" s="257">
        <v>112</v>
      </c>
      <c r="R108" s="257">
        <v>106</v>
      </c>
      <c r="S108" s="257">
        <v>91</v>
      </c>
      <c r="T108" s="257">
        <v>110</v>
      </c>
      <c r="U108" s="257">
        <v>102</v>
      </c>
      <c r="V108" s="257">
        <v>110</v>
      </c>
    </row>
    <row r="109" spans="1:22" ht="12.75">
      <c r="A109" s="67" t="s">
        <v>153</v>
      </c>
      <c r="B109" s="70" t="s">
        <v>124</v>
      </c>
      <c r="C109" s="70" t="s">
        <v>124</v>
      </c>
      <c r="D109" s="69">
        <v>0</v>
      </c>
      <c r="E109" s="70" t="s">
        <v>124</v>
      </c>
      <c r="F109" s="70" t="s">
        <v>124</v>
      </c>
      <c r="G109" s="70" t="s">
        <v>124</v>
      </c>
      <c r="H109" s="70" t="s">
        <v>124</v>
      </c>
      <c r="I109" s="70" t="s">
        <v>124</v>
      </c>
      <c r="N109" s="255" t="s">
        <v>212</v>
      </c>
      <c r="O109" s="256">
        <v>3.9</v>
      </c>
      <c r="P109" s="257">
        <v>2</v>
      </c>
      <c r="Q109" s="256">
        <v>1.8</v>
      </c>
      <c r="R109" s="256">
        <v>1.2</v>
      </c>
      <c r="S109" s="256">
        <v>1.5</v>
      </c>
      <c r="T109" s="256">
        <v>0.6</v>
      </c>
      <c r="U109" s="256">
        <v>1.9</v>
      </c>
      <c r="V109" s="257">
        <v>2</v>
      </c>
    </row>
    <row r="110" spans="1:22" ht="12.75">
      <c r="A110" s="67" t="s">
        <v>152</v>
      </c>
      <c r="B110" s="68">
        <v>564.4</v>
      </c>
      <c r="C110" s="68">
        <v>1300.7</v>
      </c>
      <c r="D110" s="69">
        <v>1318</v>
      </c>
      <c r="E110" s="68">
        <v>1536.3</v>
      </c>
      <c r="F110" s="68">
        <v>1439.7</v>
      </c>
      <c r="G110" s="68">
        <v>1387.8</v>
      </c>
      <c r="H110" s="69">
        <v>1974.4</v>
      </c>
      <c r="I110" s="69">
        <v>2009.4</v>
      </c>
      <c r="J110" s="1">
        <f>+I110/I108</f>
        <v>0.222337788793485</v>
      </c>
      <c r="N110" s="255" t="s">
        <v>221</v>
      </c>
      <c r="O110" s="258" t="s">
        <v>124</v>
      </c>
      <c r="P110" s="258" t="s">
        <v>124</v>
      </c>
      <c r="Q110" s="258" t="s">
        <v>124</v>
      </c>
      <c r="R110" s="258" t="s">
        <v>124</v>
      </c>
      <c r="S110" s="258" t="s">
        <v>124</v>
      </c>
      <c r="T110" s="258" t="s">
        <v>124</v>
      </c>
      <c r="U110" s="258" t="s">
        <v>124</v>
      </c>
      <c r="V110" s="258" t="s">
        <v>124</v>
      </c>
    </row>
    <row r="111" spans="1:9" ht="12.75">
      <c r="A111" s="67" t="s">
        <v>151</v>
      </c>
      <c r="B111" s="69">
        <v>52</v>
      </c>
      <c r="C111" s="68">
        <v>60.9</v>
      </c>
      <c r="D111" s="69">
        <v>61</v>
      </c>
      <c r="E111" s="68">
        <v>57.4</v>
      </c>
      <c r="F111" s="68">
        <v>70.9</v>
      </c>
      <c r="G111" s="68">
        <v>56.9</v>
      </c>
      <c r="H111" s="68">
        <v>46.8</v>
      </c>
      <c r="I111" s="68">
        <v>42.3</v>
      </c>
    </row>
    <row r="112" spans="1:22" ht="12.75">
      <c r="A112" s="67" t="s">
        <v>150</v>
      </c>
      <c r="B112" s="70" t="s">
        <v>124</v>
      </c>
      <c r="C112" s="70" t="s">
        <v>124</v>
      </c>
      <c r="D112" s="70" t="s">
        <v>124</v>
      </c>
      <c r="E112" s="69">
        <v>0</v>
      </c>
      <c r="F112" s="69">
        <v>0</v>
      </c>
      <c r="G112" s="70" t="s">
        <v>124</v>
      </c>
      <c r="H112" s="70" t="s">
        <v>124</v>
      </c>
      <c r="I112" s="70">
        <v>0</v>
      </c>
      <c r="N112" s="253" t="s">
        <v>125</v>
      </c>
      <c r="O112" s="254"/>
      <c r="P112" s="254"/>
      <c r="Q112" s="254"/>
      <c r="R112" s="254"/>
      <c r="S112" s="254"/>
      <c r="T112" s="254"/>
      <c r="U112" s="254"/>
      <c r="V112" s="254"/>
    </row>
    <row r="113" spans="1:22" ht="12.75">
      <c r="A113" s="67" t="s">
        <v>149</v>
      </c>
      <c r="B113" s="68">
        <v>50.9</v>
      </c>
      <c r="C113" s="68">
        <v>48.9</v>
      </c>
      <c r="D113" s="68">
        <v>56.9</v>
      </c>
      <c r="E113" s="68">
        <v>47.2</v>
      </c>
      <c r="F113" s="68">
        <v>53.2</v>
      </c>
      <c r="G113" s="68">
        <v>62.8</v>
      </c>
      <c r="H113" s="68">
        <v>46.1</v>
      </c>
      <c r="I113" s="68">
        <v>46</v>
      </c>
      <c r="N113" s="253" t="s">
        <v>124</v>
      </c>
      <c r="O113" s="253" t="s">
        <v>123</v>
      </c>
      <c r="P113" s="254"/>
      <c r="Q113" s="254"/>
      <c r="R113" s="254"/>
      <c r="S113" s="254"/>
      <c r="T113" s="254"/>
      <c r="U113" s="254"/>
      <c r="V113" s="254"/>
    </row>
    <row r="114" spans="1:9" ht="12.75">
      <c r="A114" s="67" t="s">
        <v>148</v>
      </c>
      <c r="B114" s="70" t="s">
        <v>124</v>
      </c>
      <c r="C114" s="70" t="s">
        <v>124</v>
      </c>
      <c r="D114" s="70" t="s">
        <v>124</v>
      </c>
      <c r="E114" s="70" t="s">
        <v>124</v>
      </c>
      <c r="F114" s="70" t="s">
        <v>124</v>
      </c>
      <c r="G114" s="70" t="s">
        <v>124</v>
      </c>
      <c r="H114" s="70" t="s">
        <v>124</v>
      </c>
      <c r="I114" s="70" t="s">
        <v>124</v>
      </c>
    </row>
    <row r="115" spans="1:22" ht="12.75">
      <c r="A115" s="67" t="s">
        <v>147</v>
      </c>
      <c r="B115" s="70" t="s">
        <v>124</v>
      </c>
      <c r="C115" s="70" t="s">
        <v>124</v>
      </c>
      <c r="D115" s="70" t="s">
        <v>124</v>
      </c>
      <c r="E115" s="70" t="s">
        <v>124</v>
      </c>
      <c r="F115" s="70" t="s">
        <v>124</v>
      </c>
      <c r="G115" s="70" t="s">
        <v>124</v>
      </c>
      <c r="H115" s="69">
        <v>0</v>
      </c>
      <c r="I115" s="69">
        <v>0</v>
      </c>
      <c r="N115" s="253" t="s">
        <v>163</v>
      </c>
      <c r="O115" s="253" t="s">
        <v>177</v>
      </c>
      <c r="P115" s="254"/>
      <c r="Q115" s="254"/>
      <c r="R115" s="254"/>
      <c r="S115" s="254"/>
      <c r="T115" s="254"/>
      <c r="U115" s="254"/>
      <c r="V115" s="254"/>
    </row>
    <row r="116" spans="1:22" ht="12.75">
      <c r="A116" s="67" t="s">
        <v>146</v>
      </c>
      <c r="B116" s="68">
        <v>16.8</v>
      </c>
      <c r="C116" s="68">
        <v>15.6</v>
      </c>
      <c r="D116" s="68">
        <v>28</v>
      </c>
      <c r="E116" s="68">
        <v>160.5</v>
      </c>
      <c r="F116" s="68">
        <v>181.5</v>
      </c>
      <c r="G116" s="68">
        <v>159.8</v>
      </c>
      <c r="H116" s="68">
        <v>88.9</v>
      </c>
      <c r="I116" s="68">
        <v>88.1</v>
      </c>
      <c r="N116" s="253" t="s">
        <v>162</v>
      </c>
      <c r="O116" s="253" t="s">
        <v>161</v>
      </c>
      <c r="P116" s="254"/>
      <c r="Q116" s="254"/>
      <c r="R116" s="254"/>
      <c r="S116" s="254"/>
      <c r="T116" s="254"/>
      <c r="U116" s="254"/>
      <c r="V116" s="254"/>
    </row>
    <row r="117" spans="1:9" ht="12.75">
      <c r="A117" s="67" t="s">
        <v>145</v>
      </c>
      <c r="B117" s="68">
        <v>733.2</v>
      </c>
      <c r="C117" s="68">
        <v>872.7</v>
      </c>
      <c r="D117" s="68">
        <v>869.5</v>
      </c>
      <c r="E117" s="68">
        <v>846.6</v>
      </c>
      <c r="F117" s="68">
        <v>1090.2</v>
      </c>
      <c r="G117" s="69">
        <v>642</v>
      </c>
      <c r="H117" s="68">
        <v>1038.1</v>
      </c>
      <c r="I117" s="68">
        <v>981.4</v>
      </c>
    </row>
    <row r="118" spans="1:22" ht="12.75">
      <c r="A118" s="67" t="s">
        <v>144</v>
      </c>
      <c r="B118" s="68">
        <v>1307.9</v>
      </c>
      <c r="C118" s="69">
        <v>1608</v>
      </c>
      <c r="D118" s="68">
        <v>1703.9</v>
      </c>
      <c r="E118" s="68">
        <v>1635.6</v>
      </c>
      <c r="F118" s="68">
        <v>1880.7</v>
      </c>
      <c r="G118" s="68">
        <v>1575.1</v>
      </c>
      <c r="H118" s="68">
        <v>1582.4</v>
      </c>
      <c r="I118" s="68">
        <v>1559.1</v>
      </c>
      <c r="N118" s="255" t="s">
        <v>160</v>
      </c>
      <c r="O118" s="255" t="s">
        <v>159</v>
      </c>
      <c r="P118" s="255" t="s">
        <v>100</v>
      </c>
      <c r="Q118" s="255" t="s">
        <v>101</v>
      </c>
      <c r="R118" s="255" t="s">
        <v>158</v>
      </c>
      <c r="S118" s="255" t="s">
        <v>157</v>
      </c>
      <c r="T118" s="255" t="s">
        <v>156</v>
      </c>
      <c r="U118" s="255" t="s">
        <v>155</v>
      </c>
      <c r="V118" s="255" t="s">
        <v>218</v>
      </c>
    </row>
    <row r="119" spans="1:22" ht="12.75">
      <c r="A119" s="67" t="s">
        <v>143</v>
      </c>
      <c r="B119" s="68">
        <v>54.3</v>
      </c>
      <c r="C119" s="68">
        <v>119.9</v>
      </c>
      <c r="D119" s="68">
        <v>82.1</v>
      </c>
      <c r="E119" s="68">
        <v>61.8</v>
      </c>
      <c r="F119" s="69">
        <v>85</v>
      </c>
      <c r="G119" s="69">
        <v>90</v>
      </c>
      <c r="H119" s="68">
        <v>130.6</v>
      </c>
      <c r="I119" s="68">
        <v>99.4</v>
      </c>
      <c r="N119" s="255" t="s">
        <v>154</v>
      </c>
      <c r="O119" s="258" t="s">
        <v>124</v>
      </c>
      <c r="P119" s="258" t="s">
        <v>124</v>
      </c>
      <c r="Q119" s="258" t="s">
        <v>124</v>
      </c>
      <c r="R119" s="256">
        <v>6960.5</v>
      </c>
      <c r="S119" s="258" t="s">
        <v>124</v>
      </c>
      <c r="T119" s="258" t="s">
        <v>124</v>
      </c>
      <c r="U119" s="256">
        <v>9083.7</v>
      </c>
      <c r="V119" s="256">
        <v>9037.6</v>
      </c>
    </row>
    <row r="120" spans="1:22" ht="12.75">
      <c r="A120" s="67" t="s">
        <v>142</v>
      </c>
      <c r="B120" s="68">
        <v>277.4</v>
      </c>
      <c r="C120" s="68">
        <v>261.3</v>
      </c>
      <c r="D120" s="68">
        <v>280.2</v>
      </c>
      <c r="E120" s="68">
        <v>212.9</v>
      </c>
      <c r="F120" s="68">
        <v>274.4</v>
      </c>
      <c r="G120" s="68">
        <v>185.5</v>
      </c>
      <c r="H120" s="68">
        <v>286.2</v>
      </c>
      <c r="I120" s="68">
        <v>250.4</v>
      </c>
      <c r="N120" s="255" t="s">
        <v>153</v>
      </c>
      <c r="O120" s="258" t="s">
        <v>124</v>
      </c>
      <c r="P120" s="258" t="s">
        <v>124</v>
      </c>
      <c r="Q120" s="257">
        <v>0</v>
      </c>
      <c r="R120" s="258" t="s">
        <v>124</v>
      </c>
      <c r="S120" s="258" t="s">
        <v>124</v>
      </c>
      <c r="T120" s="258" t="s">
        <v>124</v>
      </c>
      <c r="U120" s="258" t="s">
        <v>124</v>
      </c>
      <c r="V120" s="258" t="s">
        <v>124</v>
      </c>
    </row>
    <row r="121" spans="1:22" ht="12.75">
      <c r="A121" s="67" t="s">
        <v>141</v>
      </c>
      <c r="B121" s="70" t="s">
        <v>124</v>
      </c>
      <c r="C121" s="70" t="s">
        <v>124</v>
      </c>
      <c r="D121" s="70" t="s">
        <v>124</v>
      </c>
      <c r="E121" s="70" t="s">
        <v>124</v>
      </c>
      <c r="F121" s="70" t="s">
        <v>124</v>
      </c>
      <c r="G121" s="70" t="s">
        <v>124</v>
      </c>
      <c r="H121" s="70" t="s">
        <v>124</v>
      </c>
      <c r="I121" s="70" t="s">
        <v>124</v>
      </c>
      <c r="N121" s="255" t="s">
        <v>152</v>
      </c>
      <c r="O121" s="256">
        <v>564.4</v>
      </c>
      <c r="P121" s="256">
        <v>1300.7</v>
      </c>
      <c r="Q121" s="257">
        <v>1318</v>
      </c>
      <c r="R121" s="256">
        <v>1536.3</v>
      </c>
      <c r="S121" s="256">
        <v>1439.7</v>
      </c>
      <c r="T121" s="256">
        <v>1387.8</v>
      </c>
      <c r="U121" s="256">
        <v>1974.4</v>
      </c>
      <c r="V121" s="256">
        <v>2009.4</v>
      </c>
    </row>
    <row r="122" spans="1:22" ht="12.75">
      <c r="A122" s="67" t="s">
        <v>140</v>
      </c>
      <c r="B122" s="70" t="s">
        <v>124</v>
      </c>
      <c r="C122" s="70" t="s">
        <v>124</v>
      </c>
      <c r="D122" s="70" t="s">
        <v>124</v>
      </c>
      <c r="E122" s="70" t="s">
        <v>124</v>
      </c>
      <c r="F122" s="70" t="s">
        <v>124</v>
      </c>
      <c r="G122" s="70" t="s">
        <v>124</v>
      </c>
      <c r="H122" s="70" t="s">
        <v>124</v>
      </c>
      <c r="I122" s="70" t="s">
        <v>124</v>
      </c>
      <c r="N122" s="255" t="s">
        <v>151</v>
      </c>
      <c r="O122" s="257">
        <v>52</v>
      </c>
      <c r="P122" s="256">
        <v>60.9</v>
      </c>
      <c r="Q122" s="257">
        <v>61</v>
      </c>
      <c r="R122" s="256">
        <v>57.4</v>
      </c>
      <c r="S122" s="256">
        <v>70.9</v>
      </c>
      <c r="T122" s="256">
        <v>56.9</v>
      </c>
      <c r="U122" s="256">
        <v>46.8</v>
      </c>
      <c r="V122" s="256">
        <v>42.3</v>
      </c>
    </row>
    <row r="123" spans="1:22" ht="12.75">
      <c r="A123" s="67" t="s">
        <v>139</v>
      </c>
      <c r="B123" s="69">
        <v>0</v>
      </c>
      <c r="C123" s="69">
        <v>0</v>
      </c>
      <c r="D123" s="69">
        <v>0</v>
      </c>
      <c r="E123" s="69">
        <v>0</v>
      </c>
      <c r="F123" s="69">
        <v>0</v>
      </c>
      <c r="G123" s="69">
        <v>0</v>
      </c>
      <c r="H123" s="69">
        <v>0</v>
      </c>
      <c r="I123" s="69">
        <v>0</v>
      </c>
      <c r="N123" s="255" t="s">
        <v>150</v>
      </c>
      <c r="O123" s="258" t="s">
        <v>124</v>
      </c>
      <c r="P123" s="258" t="s">
        <v>124</v>
      </c>
      <c r="Q123" s="258" t="s">
        <v>124</v>
      </c>
      <c r="R123" s="257">
        <v>0</v>
      </c>
      <c r="S123" s="257">
        <v>0</v>
      </c>
      <c r="T123" s="258" t="s">
        <v>124</v>
      </c>
      <c r="U123" s="258" t="s">
        <v>124</v>
      </c>
      <c r="V123" s="257">
        <v>0</v>
      </c>
    </row>
    <row r="124" spans="1:22" ht="12.75">
      <c r="A124" s="67" t="s">
        <v>138</v>
      </c>
      <c r="B124" s="70" t="s">
        <v>124</v>
      </c>
      <c r="C124" s="70" t="s">
        <v>124</v>
      </c>
      <c r="D124" s="70" t="s">
        <v>124</v>
      </c>
      <c r="E124" s="69">
        <v>0</v>
      </c>
      <c r="F124" s="69">
        <v>0</v>
      </c>
      <c r="G124" s="69">
        <v>0</v>
      </c>
      <c r="H124" s="69">
        <v>0</v>
      </c>
      <c r="I124" s="69">
        <v>0</v>
      </c>
      <c r="N124" s="255" t="s">
        <v>149</v>
      </c>
      <c r="O124" s="256">
        <v>50.9</v>
      </c>
      <c r="P124" s="256">
        <v>48.9</v>
      </c>
      <c r="Q124" s="256">
        <v>56.9</v>
      </c>
      <c r="R124" s="256">
        <v>47.2</v>
      </c>
      <c r="S124" s="256">
        <v>53.2</v>
      </c>
      <c r="T124" s="256">
        <v>62.8</v>
      </c>
      <c r="U124" s="256">
        <v>46.1</v>
      </c>
      <c r="V124" s="257">
        <v>46</v>
      </c>
    </row>
    <row r="125" spans="1:22" ht="12.75">
      <c r="A125" s="67" t="s">
        <v>137</v>
      </c>
      <c r="B125" s="68">
        <v>1060.5</v>
      </c>
      <c r="C125" s="68">
        <v>1468.1</v>
      </c>
      <c r="D125" s="68">
        <v>1256.2</v>
      </c>
      <c r="E125" s="68">
        <v>969.7</v>
      </c>
      <c r="F125" s="68">
        <v>1374.8</v>
      </c>
      <c r="G125" s="68">
        <v>1316.5</v>
      </c>
      <c r="H125" s="68">
        <v>1484.4</v>
      </c>
      <c r="I125" s="68">
        <v>1555.1</v>
      </c>
      <c r="N125" s="255" t="s">
        <v>148</v>
      </c>
      <c r="O125" s="258" t="s">
        <v>124</v>
      </c>
      <c r="P125" s="258" t="s">
        <v>124</v>
      </c>
      <c r="Q125" s="258" t="s">
        <v>124</v>
      </c>
      <c r="R125" s="258" t="s">
        <v>124</v>
      </c>
      <c r="S125" s="258" t="s">
        <v>124</v>
      </c>
      <c r="T125" s="258" t="s">
        <v>124</v>
      </c>
      <c r="U125" s="258" t="s">
        <v>124</v>
      </c>
      <c r="V125" s="258" t="s">
        <v>124</v>
      </c>
    </row>
    <row r="126" spans="1:22" ht="12.75">
      <c r="A126" s="67" t="s">
        <v>136</v>
      </c>
      <c r="B126" s="70" t="s">
        <v>124</v>
      </c>
      <c r="C126" s="70" t="s">
        <v>124</v>
      </c>
      <c r="D126" s="69">
        <v>0</v>
      </c>
      <c r="E126" s="70" t="s">
        <v>124</v>
      </c>
      <c r="F126" s="70" t="s">
        <v>124</v>
      </c>
      <c r="G126" s="69">
        <v>0</v>
      </c>
      <c r="H126" s="70" t="s">
        <v>124</v>
      </c>
      <c r="I126" s="70" t="s">
        <v>124</v>
      </c>
      <c r="N126" s="255" t="s">
        <v>147</v>
      </c>
      <c r="O126" s="258" t="s">
        <v>124</v>
      </c>
      <c r="P126" s="258" t="s">
        <v>124</v>
      </c>
      <c r="Q126" s="258" t="s">
        <v>124</v>
      </c>
      <c r="R126" s="258" t="s">
        <v>124</v>
      </c>
      <c r="S126" s="258" t="s">
        <v>124</v>
      </c>
      <c r="T126" s="258" t="s">
        <v>124</v>
      </c>
      <c r="U126" s="257">
        <v>0</v>
      </c>
      <c r="V126" s="257">
        <v>0</v>
      </c>
    </row>
    <row r="127" spans="1:22" ht="12.75">
      <c r="A127" s="67" t="s">
        <v>135</v>
      </c>
      <c r="B127" s="69">
        <v>0</v>
      </c>
      <c r="C127" s="69">
        <v>0</v>
      </c>
      <c r="D127" s="69">
        <v>0</v>
      </c>
      <c r="E127" s="69">
        <v>0</v>
      </c>
      <c r="F127" s="70" t="s">
        <v>124</v>
      </c>
      <c r="G127" s="69">
        <v>0</v>
      </c>
      <c r="H127" s="69">
        <v>0</v>
      </c>
      <c r="I127" s="69">
        <v>0</v>
      </c>
      <c r="N127" s="255" t="s">
        <v>146</v>
      </c>
      <c r="O127" s="256">
        <v>16.8</v>
      </c>
      <c r="P127" s="256">
        <v>15.6</v>
      </c>
      <c r="Q127" s="257">
        <v>28</v>
      </c>
      <c r="R127" s="256">
        <v>160.5</v>
      </c>
      <c r="S127" s="256">
        <v>181.5</v>
      </c>
      <c r="T127" s="256">
        <v>159.8</v>
      </c>
      <c r="U127" s="256">
        <v>88.9</v>
      </c>
      <c r="V127" s="256">
        <v>88.1</v>
      </c>
    </row>
    <row r="128" spans="1:22" ht="12.75">
      <c r="A128" s="67" t="s">
        <v>134</v>
      </c>
      <c r="B128" s="68">
        <v>59.5</v>
      </c>
      <c r="C128" s="68">
        <v>79.7</v>
      </c>
      <c r="D128" s="69">
        <v>71</v>
      </c>
      <c r="E128" s="68">
        <v>66.5</v>
      </c>
      <c r="F128" s="68">
        <v>73.7</v>
      </c>
      <c r="G128" s="68">
        <v>53.1</v>
      </c>
      <c r="H128" s="68">
        <v>51.3</v>
      </c>
      <c r="I128" s="68">
        <v>57.7</v>
      </c>
      <c r="N128" s="255" t="s">
        <v>145</v>
      </c>
      <c r="O128" s="256">
        <v>733.2</v>
      </c>
      <c r="P128" s="256">
        <v>872.7</v>
      </c>
      <c r="Q128" s="256">
        <v>869.5</v>
      </c>
      <c r="R128" s="256">
        <v>846.6</v>
      </c>
      <c r="S128" s="256">
        <v>1090.2</v>
      </c>
      <c r="T128" s="257">
        <v>642</v>
      </c>
      <c r="U128" s="256">
        <v>1038.1</v>
      </c>
      <c r="V128" s="256">
        <v>981.4</v>
      </c>
    </row>
    <row r="129" spans="1:22" ht="12.75">
      <c r="A129" s="67" t="s">
        <v>133</v>
      </c>
      <c r="B129" s="68">
        <v>5.7</v>
      </c>
      <c r="C129" s="68">
        <v>4.7</v>
      </c>
      <c r="D129" s="68">
        <v>4.1</v>
      </c>
      <c r="E129" s="68">
        <v>4.5</v>
      </c>
      <c r="F129" s="68">
        <v>5.2</v>
      </c>
      <c r="G129" s="68">
        <v>5.7</v>
      </c>
      <c r="H129" s="68">
        <v>4.6</v>
      </c>
      <c r="I129" s="68">
        <v>2.3</v>
      </c>
      <c r="N129" s="255" t="s">
        <v>144</v>
      </c>
      <c r="O129" s="256">
        <v>1307.9</v>
      </c>
      <c r="P129" s="257">
        <v>1608</v>
      </c>
      <c r="Q129" s="256">
        <v>1703.9</v>
      </c>
      <c r="R129" s="256">
        <v>1635.6</v>
      </c>
      <c r="S129" s="256">
        <v>1880.7</v>
      </c>
      <c r="T129" s="256">
        <v>1575.1</v>
      </c>
      <c r="U129" s="256">
        <v>1582.4</v>
      </c>
      <c r="V129" s="256">
        <v>1559.1</v>
      </c>
    </row>
    <row r="130" spans="1:22" ht="12.75">
      <c r="A130" s="67" t="s">
        <v>132</v>
      </c>
      <c r="B130" s="68">
        <v>14.1</v>
      </c>
      <c r="C130" s="68">
        <v>16.2</v>
      </c>
      <c r="D130" s="68">
        <v>11.5</v>
      </c>
      <c r="E130" s="68">
        <v>7.6</v>
      </c>
      <c r="F130" s="68">
        <v>12.6</v>
      </c>
      <c r="G130" s="68">
        <v>9.6</v>
      </c>
      <c r="H130" s="68">
        <v>11.6</v>
      </c>
      <c r="I130" s="68">
        <v>16.4</v>
      </c>
      <c r="N130" s="255" t="s">
        <v>143</v>
      </c>
      <c r="O130" s="256">
        <v>54.3</v>
      </c>
      <c r="P130" s="256">
        <v>119.9</v>
      </c>
      <c r="Q130" s="256">
        <v>82.1</v>
      </c>
      <c r="R130" s="256">
        <v>61.8</v>
      </c>
      <c r="S130" s="257">
        <v>85</v>
      </c>
      <c r="T130" s="257">
        <v>90</v>
      </c>
      <c r="U130" s="256">
        <v>130.6</v>
      </c>
      <c r="V130" s="256">
        <v>99.4</v>
      </c>
    </row>
    <row r="131" spans="1:22" ht="12.75">
      <c r="A131" s="67" t="s">
        <v>131</v>
      </c>
      <c r="B131" s="68">
        <v>546.9</v>
      </c>
      <c r="C131" s="68">
        <v>1169.9</v>
      </c>
      <c r="D131" s="69">
        <v>1098</v>
      </c>
      <c r="E131" s="68">
        <v>1264.7</v>
      </c>
      <c r="F131" s="68">
        <v>1864.5</v>
      </c>
      <c r="G131" s="68">
        <v>1398.2</v>
      </c>
      <c r="H131" s="68">
        <v>2142.1</v>
      </c>
      <c r="I131" s="68">
        <v>2128.7</v>
      </c>
      <c r="J131" s="1">
        <f>+I131/I108</f>
        <v>0.23553819598123393</v>
      </c>
      <c r="N131" s="255" t="s">
        <v>142</v>
      </c>
      <c r="O131" s="256">
        <v>277.4</v>
      </c>
      <c r="P131" s="256">
        <v>261.3</v>
      </c>
      <c r="Q131" s="256">
        <v>280.2</v>
      </c>
      <c r="R131" s="256">
        <v>212.9</v>
      </c>
      <c r="S131" s="256">
        <v>274.4</v>
      </c>
      <c r="T131" s="256">
        <v>185.5</v>
      </c>
      <c r="U131" s="256">
        <v>286.2</v>
      </c>
      <c r="V131" s="256">
        <v>250.4</v>
      </c>
    </row>
    <row r="132" spans="1:22" ht="12.75">
      <c r="A132" s="67" t="s">
        <v>130</v>
      </c>
      <c r="B132" s="68">
        <v>0.4</v>
      </c>
      <c r="C132" s="68">
        <v>0.4</v>
      </c>
      <c r="D132" s="68">
        <v>0.3</v>
      </c>
      <c r="E132" s="68">
        <v>0.5</v>
      </c>
      <c r="F132" s="69">
        <v>1</v>
      </c>
      <c r="G132" s="68">
        <v>0.9</v>
      </c>
      <c r="H132" s="68">
        <v>0.5</v>
      </c>
      <c r="I132" s="68">
        <v>0.5</v>
      </c>
      <c r="N132" s="255" t="s">
        <v>141</v>
      </c>
      <c r="O132" s="258" t="s">
        <v>124</v>
      </c>
      <c r="P132" s="258" t="s">
        <v>124</v>
      </c>
      <c r="Q132" s="258" t="s">
        <v>124</v>
      </c>
      <c r="R132" s="258" t="s">
        <v>124</v>
      </c>
      <c r="S132" s="258" t="s">
        <v>124</v>
      </c>
      <c r="T132" s="258" t="s">
        <v>124</v>
      </c>
      <c r="U132" s="258" t="s">
        <v>124</v>
      </c>
      <c r="V132" s="258" t="s">
        <v>124</v>
      </c>
    </row>
    <row r="133" spans="1:22" ht="12.75">
      <c r="A133" s="67" t="s">
        <v>129</v>
      </c>
      <c r="B133" s="68">
        <v>132.7</v>
      </c>
      <c r="C133" s="68">
        <v>192.3</v>
      </c>
      <c r="D133" s="68">
        <v>187.2</v>
      </c>
      <c r="E133" s="68">
        <v>150.3</v>
      </c>
      <c r="F133" s="69">
        <v>201</v>
      </c>
      <c r="G133" s="68">
        <v>197.2</v>
      </c>
      <c r="H133" s="68">
        <v>195.7</v>
      </c>
      <c r="I133" s="68">
        <v>200.7</v>
      </c>
      <c r="N133" s="255" t="s">
        <v>140</v>
      </c>
      <c r="O133" s="258" t="s">
        <v>124</v>
      </c>
      <c r="P133" s="258" t="s">
        <v>124</v>
      </c>
      <c r="Q133" s="258" t="s">
        <v>124</v>
      </c>
      <c r="R133" s="258" t="s">
        <v>124</v>
      </c>
      <c r="S133" s="258" t="s">
        <v>124</v>
      </c>
      <c r="T133" s="258" t="s">
        <v>124</v>
      </c>
      <c r="U133" s="258" t="s">
        <v>124</v>
      </c>
      <c r="V133" s="258" t="s">
        <v>124</v>
      </c>
    </row>
    <row r="134" spans="1:22" ht="12.75">
      <c r="A134" s="67" t="s">
        <v>128</v>
      </c>
      <c r="B134" s="69">
        <v>0</v>
      </c>
      <c r="C134" s="69">
        <v>0</v>
      </c>
      <c r="D134" s="69">
        <v>0</v>
      </c>
      <c r="E134" s="69">
        <v>0</v>
      </c>
      <c r="F134" s="69">
        <v>0</v>
      </c>
      <c r="G134" s="69">
        <v>0</v>
      </c>
      <c r="H134" s="69">
        <v>0</v>
      </c>
      <c r="I134" s="69">
        <v>0</v>
      </c>
      <c r="N134" s="255" t="s">
        <v>139</v>
      </c>
      <c r="O134" s="257">
        <v>0</v>
      </c>
      <c r="P134" s="257">
        <v>0</v>
      </c>
      <c r="Q134" s="257">
        <v>0</v>
      </c>
      <c r="R134" s="257">
        <v>0</v>
      </c>
      <c r="S134" s="257">
        <v>0</v>
      </c>
      <c r="T134" s="257">
        <v>0</v>
      </c>
      <c r="U134" s="257">
        <v>0</v>
      </c>
      <c r="V134" s="257">
        <v>0</v>
      </c>
    </row>
    <row r="135" spans="1:22" ht="12.75">
      <c r="A135" s="67" t="s">
        <v>127</v>
      </c>
      <c r="B135" s="69">
        <v>0</v>
      </c>
      <c r="C135" s="69">
        <v>0</v>
      </c>
      <c r="D135" s="69">
        <v>0</v>
      </c>
      <c r="E135" s="69">
        <v>0</v>
      </c>
      <c r="F135" s="69">
        <v>0</v>
      </c>
      <c r="G135" s="69">
        <v>0</v>
      </c>
      <c r="H135" s="69">
        <v>0</v>
      </c>
      <c r="I135" s="69">
        <v>0</v>
      </c>
      <c r="N135" s="255" t="s">
        <v>138</v>
      </c>
      <c r="O135" s="258" t="s">
        <v>124</v>
      </c>
      <c r="P135" s="258" t="s">
        <v>124</v>
      </c>
      <c r="Q135" s="258" t="s">
        <v>124</v>
      </c>
      <c r="R135" s="257">
        <v>0</v>
      </c>
      <c r="S135" s="257">
        <v>0</v>
      </c>
      <c r="T135" s="257">
        <v>0</v>
      </c>
      <c r="U135" s="257">
        <v>0</v>
      </c>
      <c r="V135" s="257">
        <v>0</v>
      </c>
    </row>
    <row r="136" spans="1:22" ht="12.75">
      <c r="A136" s="67" t="s">
        <v>126</v>
      </c>
      <c r="B136" s="70" t="s">
        <v>124</v>
      </c>
      <c r="C136" s="70" t="s">
        <v>124</v>
      </c>
      <c r="D136" s="70" t="s">
        <v>124</v>
      </c>
      <c r="E136" s="70" t="s">
        <v>124</v>
      </c>
      <c r="F136" s="70" t="s">
        <v>124</v>
      </c>
      <c r="G136" s="70" t="s">
        <v>124</v>
      </c>
      <c r="H136" s="70" t="s">
        <v>124</v>
      </c>
      <c r="I136" s="70" t="s">
        <v>124</v>
      </c>
      <c r="N136" s="255" t="s">
        <v>137</v>
      </c>
      <c r="O136" s="256">
        <v>1060.5</v>
      </c>
      <c r="P136" s="256">
        <v>1468.1</v>
      </c>
      <c r="Q136" s="256">
        <v>1256.2</v>
      </c>
      <c r="R136" s="256">
        <v>969.7</v>
      </c>
      <c r="S136" s="256">
        <v>1374.8</v>
      </c>
      <c r="T136" s="256">
        <v>1316.5</v>
      </c>
      <c r="U136" s="256">
        <v>1484.4</v>
      </c>
      <c r="V136" s="256">
        <v>1555.1</v>
      </c>
    </row>
    <row r="137" spans="14:22" ht="12.75">
      <c r="N137" s="255" t="s">
        <v>136</v>
      </c>
      <c r="O137" s="258" t="s">
        <v>124</v>
      </c>
      <c r="P137" s="258" t="s">
        <v>124</v>
      </c>
      <c r="Q137" s="257">
        <v>0</v>
      </c>
      <c r="R137" s="258" t="s">
        <v>124</v>
      </c>
      <c r="S137" s="258" t="s">
        <v>124</v>
      </c>
      <c r="T137" s="257">
        <v>0</v>
      </c>
      <c r="U137" s="258" t="s">
        <v>124</v>
      </c>
      <c r="V137" s="258" t="s">
        <v>124</v>
      </c>
    </row>
    <row r="138" spans="1:22" ht="12.75">
      <c r="A138" s="64" t="s">
        <v>125</v>
      </c>
      <c r="N138" s="255" t="s">
        <v>135</v>
      </c>
      <c r="O138" s="257">
        <v>0</v>
      </c>
      <c r="P138" s="257">
        <v>0</v>
      </c>
      <c r="Q138" s="257">
        <v>0</v>
      </c>
      <c r="R138" s="257">
        <v>0</v>
      </c>
      <c r="S138" s="258" t="s">
        <v>124</v>
      </c>
      <c r="T138" s="257">
        <v>0</v>
      </c>
      <c r="U138" s="257">
        <v>0</v>
      </c>
      <c r="V138" s="257">
        <v>0</v>
      </c>
    </row>
    <row r="139" spans="1:22" ht="12.75">
      <c r="A139" s="64" t="s">
        <v>124</v>
      </c>
      <c r="B139" s="64" t="s">
        <v>123</v>
      </c>
      <c r="N139" s="255" t="s">
        <v>134</v>
      </c>
      <c r="O139" s="256">
        <v>59.5</v>
      </c>
      <c r="P139" s="256">
        <v>79.7</v>
      </c>
      <c r="Q139" s="257">
        <v>71</v>
      </c>
      <c r="R139" s="256">
        <v>66.5</v>
      </c>
      <c r="S139" s="256">
        <v>73.7</v>
      </c>
      <c r="T139" s="256">
        <v>53.1</v>
      </c>
      <c r="U139" s="256">
        <v>51.3</v>
      </c>
      <c r="V139" s="256">
        <v>57.7</v>
      </c>
    </row>
    <row r="140" spans="14:22" ht="12.75">
      <c r="N140" s="255" t="s">
        <v>133</v>
      </c>
      <c r="O140" s="256">
        <v>5.7</v>
      </c>
      <c r="P140" s="256">
        <v>4.7</v>
      </c>
      <c r="Q140" s="256">
        <v>4.1</v>
      </c>
      <c r="R140" s="256">
        <v>4.5</v>
      </c>
      <c r="S140" s="256">
        <v>5.2</v>
      </c>
      <c r="T140" s="256">
        <v>5.7</v>
      </c>
      <c r="U140" s="256">
        <v>4.6</v>
      </c>
      <c r="V140" s="256">
        <v>2.3</v>
      </c>
    </row>
    <row r="141" spans="14:22" ht="12.75">
      <c r="N141" s="255" t="s">
        <v>132</v>
      </c>
      <c r="O141" s="256">
        <v>14.1</v>
      </c>
      <c r="P141" s="256">
        <v>16.2</v>
      </c>
      <c r="Q141" s="256">
        <v>11.5</v>
      </c>
      <c r="R141" s="256">
        <v>7.6</v>
      </c>
      <c r="S141" s="256">
        <v>12.6</v>
      </c>
      <c r="T141" s="256">
        <v>9.6</v>
      </c>
      <c r="U141" s="256">
        <v>11.6</v>
      </c>
      <c r="V141" s="256">
        <v>16.4</v>
      </c>
    </row>
    <row r="142" spans="14:22" ht="12.75">
      <c r="N142" s="255" t="s">
        <v>131</v>
      </c>
      <c r="O142" s="256">
        <v>546.9</v>
      </c>
      <c r="P142" s="256">
        <v>1169.9</v>
      </c>
      <c r="Q142" s="257">
        <v>1098</v>
      </c>
      <c r="R142" s="256">
        <v>1264.7</v>
      </c>
      <c r="S142" s="256">
        <v>1864.5</v>
      </c>
      <c r="T142" s="256">
        <v>1398.2</v>
      </c>
      <c r="U142" s="256">
        <v>2142.1</v>
      </c>
      <c r="V142" s="256">
        <v>2128.7</v>
      </c>
    </row>
    <row r="143" spans="14:22" ht="12.75">
      <c r="N143" s="255" t="s">
        <v>130</v>
      </c>
      <c r="O143" s="256">
        <v>0.4</v>
      </c>
      <c r="P143" s="256">
        <v>0.4</v>
      </c>
      <c r="Q143" s="256">
        <v>0.3</v>
      </c>
      <c r="R143" s="256">
        <v>0.5</v>
      </c>
      <c r="S143" s="257">
        <v>1</v>
      </c>
      <c r="T143" s="256">
        <v>0.9</v>
      </c>
      <c r="U143" s="256">
        <v>0.5</v>
      </c>
      <c r="V143" s="256">
        <v>0.5</v>
      </c>
    </row>
    <row r="144" spans="14:22" ht="12.75">
      <c r="N144" s="255" t="s">
        <v>129</v>
      </c>
      <c r="O144" s="256">
        <v>132.7</v>
      </c>
      <c r="P144" s="256">
        <v>192.3</v>
      </c>
      <c r="Q144" s="256">
        <v>187.2</v>
      </c>
      <c r="R144" s="256">
        <v>150.3</v>
      </c>
      <c r="S144" s="257">
        <v>201</v>
      </c>
      <c r="T144" s="256">
        <v>197.2</v>
      </c>
      <c r="U144" s="256">
        <v>195.7</v>
      </c>
      <c r="V144" s="256">
        <v>200.7</v>
      </c>
    </row>
    <row r="145" spans="14:22" ht="12.75">
      <c r="N145" s="255" t="s">
        <v>128</v>
      </c>
      <c r="O145" s="257">
        <v>0</v>
      </c>
      <c r="P145" s="257">
        <v>0</v>
      </c>
      <c r="Q145" s="257">
        <v>0</v>
      </c>
      <c r="R145" s="257">
        <v>0</v>
      </c>
      <c r="S145" s="257">
        <v>0</v>
      </c>
      <c r="T145" s="257">
        <v>0</v>
      </c>
      <c r="U145" s="257">
        <v>0</v>
      </c>
      <c r="V145" s="257">
        <v>0</v>
      </c>
    </row>
    <row r="146" spans="14:22" ht="12.75">
      <c r="N146" s="255" t="s">
        <v>127</v>
      </c>
      <c r="O146" s="257">
        <v>0</v>
      </c>
      <c r="P146" s="257">
        <v>0</v>
      </c>
      <c r="Q146" s="257">
        <v>0</v>
      </c>
      <c r="R146" s="257">
        <v>0</v>
      </c>
      <c r="S146" s="257">
        <v>0</v>
      </c>
      <c r="T146" s="257">
        <v>0</v>
      </c>
      <c r="U146" s="257">
        <v>0</v>
      </c>
      <c r="V146" s="257">
        <v>0</v>
      </c>
    </row>
    <row r="147" spans="14:22" ht="12.75">
      <c r="N147" s="255" t="s">
        <v>126</v>
      </c>
      <c r="O147" s="258" t="s">
        <v>124</v>
      </c>
      <c r="P147" s="258" t="s">
        <v>124</v>
      </c>
      <c r="Q147" s="258" t="s">
        <v>124</v>
      </c>
      <c r="R147" s="258" t="s">
        <v>124</v>
      </c>
      <c r="S147" s="258" t="s">
        <v>124</v>
      </c>
      <c r="T147" s="258" t="s">
        <v>124</v>
      </c>
      <c r="U147" s="258" t="s">
        <v>124</v>
      </c>
      <c r="V147" s="258" t="s">
        <v>124</v>
      </c>
    </row>
    <row r="148" spans="14:22" ht="12.75">
      <c r="N148" s="255" t="s">
        <v>222</v>
      </c>
      <c r="O148" s="258" t="s">
        <v>124</v>
      </c>
      <c r="P148" s="258" t="s">
        <v>124</v>
      </c>
      <c r="Q148" s="258" t="s">
        <v>124</v>
      </c>
      <c r="R148" s="258" t="s">
        <v>124</v>
      </c>
      <c r="S148" s="258" t="s">
        <v>124</v>
      </c>
      <c r="T148" s="258" t="s">
        <v>124</v>
      </c>
      <c r="U148" s="258" t="s">
        <v>124</v>
      </c>
      <c r="V148" s="258" t="s">
        <v>124</v>
      </c>
    </row>
    <row r="149" spans="14:22" ht="12.75">
      <c r="N149" s="255" t="s">
        <v>223</v>
      </c>
      <c r="O149" s="258" t="s">
        <v>124</v>
      </c>
      <c r="P149" s="258" t="s">
        <v>124</v>
      </c>
      <c r="Q149" s="258" t="s">
        <v>124</v>
      </c>
      <c r="R149" s="258" t="s">
        <v>124</v>
      </c>
      <c r="S149" s="258" t="s">
        <v>124</v>
      </c>
      <c r="T149" s="258" t="s">
        <v>124</v>
      </c>
      <c r="U149" s="258" t="s">
        <v>124</v>
      </c>
      <c r="V149" s="258" t="s">
        <v>124</v>
      </c>
    </row>
    <row r="150" spans="14:22" ht="12.75">
      <c r="N150" s="255" t="s">
        <v>220</v>
      </c>
      <c r="O150" s="258" t="s">
        <v>124</v>
      </c>
      <c r="P150" s="258" t="s">
        <v>124</v>
      </c>
      <c r="Q150" s="258" t="s">
        <v>124</v>
      </c>
      <c r="R150" s="258" t="s">
        <v>124</v>
      </c>
      <c r="S150" s="258" t="s">
        <v>124</v>
      </c>
      <c r="T150" s="258" t="s">
        <v>124</v>
      </c>
      <c r="U150" s="258" t="s">
        <v>124</v>
      </c>
      <c r="V150" s="258" t="s">
        <v>124</v>
      </c>
    </row>
    <row r="151" spans="14:22" ht="12.75">
      <c r="N151" s="255" t="s">
        <v>195</v>
      </c>
      <c r="O151" s="257">
        <v>13</v>
      </c>
      <c r="P151" s="256">
        <v>11.1</v>
      </c>
      <c r="Q151" s="258" t="s">
        <v>124</v>
      </c>
      <c r="R151" s="256">
        <v>10.6</v>
      </c>
      <c r="S151" s="256">
        <v>9.9</v>
      </c>
      <c r="T151" s="256">
        <v>9.2</v>
      </c>
      <c r="U151" s="256">
        <v>10.1</v>
      </c>
      <c r="V151" s="258" t="s">
        <v>124</v>
      </c>
    </row>
    <row r="152" spans="14:22" ht="12.75">
      <c r="N152" s="255" t="s">
        <v>196</v>
      </c>
      <c r="O152" s="258" t="s">
        <v>124</v>
      </c>
      <c r="P152" s="258" t="s">
        <v>124</v>
      </c>
      <c r="Q152" s="258" t="s">
        <v>124</v>
      </c>
      <c r="R152" s="258" t="s">
        <v>124</v>
      </c>
      <c r="S152" s="258" t="s">
        <v>124</v>
      </c>
      <c r="T152" s="258" t="s">
        <v>124</v>
      </c>
      <c r="U152" s="258" t="s">
        <v>124</v>
      </c>
      <c r="V152" s="258" t="s">
        <v>124</v>
      </c>
    </row>
    <row r="153" spans="14:22" ht="12.75">
      <c r="N153" s="255" t="s">
        <v>224</v>
      </c>
      <c r="O153" s="256">
        <v>3.6</v>
      </c>
      <c r="P153" s="256">
        <v>5.4</v>
      </c>
      <c r="Q153" s="258" t="s">
        <v>124</v>
      </c>
      <c r="R153" s="256">
        <v>7.5</v>
      </c>
      <c r="S153" s="258" t="s">
        <v>124</v>
      </c>
      <c r="T153" s="256">
        <v>4.8</v>
      </c>
      <c r="U153" s="256">
        <v>3.8</v>
      </c>
      <c r="V153" s="258" t="s">
        <v>124</v>
      </c>
    </row>
    <row r="154" spans="14:22" ht="12.75">
      <c r="N154" s="255" t="s">
        <v>225</v>
      </c>
      <c r="O154" s="256">
        <v>2.4</v>
      </c>
      <c r="P154" s="256">
        <v>2.2</v>
      </c>
      <c r="Q154" s="256">
        <v>2.3</v>
      </c>
      <c r="R154" s="256">
        <v>2.6</v>
      </c>
      <c r="S154" s="257">
        <v>3</v>
      </c>
      <c r="T154" s="257">
        <v>2</v>
      </c>
      <c r="U154" s="258" t="s">
        <v>124</v>
      </c>
      <c r="V154" s="258" t="s">
        <v>124</v>
      </c>
    </row>
    <row r="155" spans="14:22" ht="12.75">
      <c r="N155" s="255" t="s">
        <v>226</v>
      </c>
      <c r="O155" s="256">
        <v>294.5</v>
      </c>
      <c r="P155" s="256">
        <v>454.3</v>
      </c>
      <c r="Q155" s="256">
        <v>377.6</v>
      </c>
      <c r="R155" s="256">
        <v>378.4</v>
      </c>
      <c r="S155" s="257">
        <v>432</v>
      </c>
      <c r="T155" s="257">
        <v>366</v>
      </c>
      <c r="U155" s="256">
        <v>512.8</v>
      </c>
      <c r="V155" s="256">
        <v>509.3</v>
      </c>
    </row>
    <row r="156" spans="14:22" ht="12.75">
      <c r="N156" s="255" t="s">
        <v>197</v>
      </c>
      <c r="O156" s="257">
        <v>854</v>
      </c>
      <c r="P156" s="257">
        <v>992</v>
      </c>
      <c r="Q156" s="257">
        <v>1057</v>
      </c>
      <c r="R156" s="257">
        <v>1320</v>
      </c>
      <c r="S156" s="257">
        <v>1335</v>
      </c>
      <c r="T156" s="257">
        <v>1370</v>
      </c>
      <c r="U156" s="257">
        <v>1523</v>
      </c>
      <c r="V156" s="257">
        <v>1638</v>
      </c>
    </row>
    <row r="157" spans="14:22" ht="12.75">
      <c r="N157" s="255" t="s">
        <v>212</v>
      </c>
      <c r="O157" s="256">
        <v>0.2</v>
      </c>
      <c r="P157" s="256">
        <v>0.3</v>
      </c>
      <c r="Q157" s="256">
        <v>0.2</v>
      </c>
      <c r="R157" s="256">
        <v>0.4</v>
      </c>
      <c r="S157" s="256">
        <v>0.4</v>
      </c>
      <c r="T157" s="256">
        <v>0.2</v>
      </c>
      <c r="U157" s="256">
        <v>0.2</v>
      </c>
      <c r="V157" s="256">
        <v>0.6</v>
      </c>
    </row>
    <row r="158" spans="14:22" ht="12.75">
      <c r="N158" s="255" t="s">
        <v>221</v>
      </c>
      <c r="O158" s="258" t="s">
        <v>124</v>
      </c>
      <c r="P158" s="258" t="s">
        <v>124</v>
      </c>
      <c r="Q158" s="258" t="s">
        <v>124</v>
      </c>
      <c r="R158" s="258" t="s">
        <v>124</v>
      </c>
      <c r="S158" s="258" t="s">
        <v>124</v>
      </c>
      <c r="T158" s="256">
        <v>1.2</v>
      </c>
      <c r="U158" s="258" t="s">
        <v>124</v>
      </c>
      <c r="V158" s="258" t="s">
        <v>124</v>
      </c>
    </row>
    <row r="160" spans="14:22" ht="12.75">
      <c r="N160" s="253" t="s">
        <v>125</v>
      </c>
      <c r="O160" s="254"/>
      <c r="P160" s="254"/>
      <c r="Q160" s="254"/>
      <c r="R160" s="254"/>
      <c r="S160" s="254"/>
      <c r="T160" s="254"/>
      <c r="U160" s="254"/>
      <c r="V160" s="254"/>
    </row>
    <row r="161" spans="14:22" ht="12.75">
      <c r="N161" s="253" t="s">
        <v>124</v>
      </c>
      <c r="O161" s="253" t="s">
        <v>123</v>
      </c>
      <c r="P161" s="254"/>
      <c r="Q161" s="254"/>
      <c r="R161" s="254"/>
      <c r="S161" s="254"/>
      <c r="T161" s="254"/>
      <c r="U161" s="254"/>
      <c r="V161" s="254"/>
    </row>
  </sheetData>
  <conditionalFormatting sqref="I110:I135">
    <cfRule type="top10" priority="2" dxfId="0" rank="2" percent="1"/>
  </conditionalFormatting>
  <conditionalFormatting sqref="I110:I136">
    <cfRule type="top10" priority="1" dxfId="0" rank="2"/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05"/>
  <sheetViews>
    <sheetView showGridLines="0" workbookViewId="0" topLeftCell="A1">
      <selection activeCell="J21" sqref="J21"/>
    </sheetView>
  </sheetViews>
  <sheetFormatPr defaultColWidth="9.140625" defaultRowHeight="12.75"/>
  <cols>
    <col min="1" max="1" width="9.140625" style="57" customWidth="1"/>
    <col min="2" max="2" width="20.140625" style="57" customWidth="1"/>
    <col min="3" max="8" width="10.57421875" style="57" customWidth="1"/>
    <col min="9" max="9" width="9.140625" style="57" customWidth="1"/>
    <col min="10" max="10" width="14.7109375" style="57" customWidth="1"/>
    <col min="11" max="16384" width="9.140625" style="57" customWidth="1"/>
  </cols>
  <sheetData>
    <row r="2" spans="1:2" ht="13.8">
      <c r="A2" s="58"/>
      <c r="B2" s="252" t="s">
        <v>272</v>
      </c>
    </row>
    <row r="3" spans="1:2" ht="12.75">
      <c r="A3" s="58"/>
      <c r="B3" s="89" t="s">
        <v>175</v>
      </c>
    </row>
    <row r="4" spans="1:2" ht="12.75">
      <c r="A4" s="58"/>
      <c r="B4" s="58"/>
    </row>
    <row r="5" spans="2:17" ht="12">
      <c r="B5" s="90"/>
      <c r="C5" s="90" t="s">
        <v>180</v>
      </c>
      <c r="D5" s="90" t="s">
        <v>181</v>
      </c>
      <c r="E5" s="90" t="s">
        <v>182</v>
      </c>
      <c r="F5" s="90" t="s">
        <v>183</v>
      </c>
      <c r="G5" s="90" t="s">
        <v>184</v>
      </c>
      <c r="H5" s="90" t="s">
        <v>185</v>
      </c>
      <c r="I5" s="265"/>
      <c r="J5" s="266" t="s">
        <v>180</v>
      </c>
      <c r="K5" s="266" t="s">
        <v>181</v>
      </c>
      <c r="L5" s="266" t="s">
        <v>182</v>
      </c>
      <c r="M5" s="266" t="s">
        <v>183</v>
      </c>
      <c r="N5" s="266" t="s">
        <v>184</v>
      </c>
      <c r="O5" s="266" t="s">
        <v>185</v>
      </c>
      <c r="P5" s="265" t="s">
        <v>251</v>
      </c>
      <c r="Q5" s="267"/>
    </row>
    <row r="6" spans="1:17" ht="12">
      <c r="A6" s="58"/>
      <c r="B6" s="91" t="s">
        <v>102</v>
      </c>
      <c r="C6" s="92">
        <v>16837.4</v>
      </c>
      <c r="D6" s="92">
        <v>5537.2</v>
      </c>
      <c r="E6" s="92">
        <f>SUM(E7:E34)</f>
        <v>6355.700000000002</v>
      </c>
      <c r="F6" s="92">
        <v>14304</v>
      </c>
      <c r="G6" s="92">
        <v>2894.1</v>
      </c>
      <c r="H6" s="92">
        <v>11773.285999999998</v>
      </c>
      <c r="I6" s="265"/>
      <c r="J6" s="265">
        <f>+C6/$C$6</f>
        <v>1</v>
      </c>
      <c r="K6" s="265">
        <f>+D6/$D$6</f>
        <v>1</v>
      </c>
      <c r="L6" s="268">
        <f>+E6/$E$6</f>
        <v>1</v>
      </c>
      <c r="M6" s="265">
        <f aca="true" t="shared" si="0" ref="M6:O6">+F6/F6</f>
        <v>1</v>
      </c>
      <c r="N6" s="265">
        <f t="shared" si="0"/>
        <v>1</v>
      </c>
      <c r="O6" s="265">
        <f t="shared" si="0"/>
        <v>1</v>
      </c>
      <c r="P6" s="269">
        <f>+E6+1400</f>
        <v>7755.700000000002</v>
      </c>
      <c r="Q6" s="267"/>
    </row>
    <row r="7" spans="1:17" ht="12">
      <c r="A7" s="58"/>
      <c r="B7" s="156" t="s">
        <v>153</v>
      </c>
      <c r="C7" s="271">
        <v>249.3</v>
      </c>
      <c r="D7" s="271">
        <v>328</v>
      </c>
      <c r="E7" s="271">
        <v>102.3</v>
      </c>
      <c r="F7" s="271">
        <v>318.4</v>
      </c>
      <c r="G7" s="271">
        <v>0</v>
      </c>
      <c r="H7" s="271">
        <v>0</v>
      </c>
      <c r="I7" s="265"/>
      <c r="J7" s="270">
        <f aca="true" t="shared" si="1" ref="J7:J34">+C7/$C$6</f>
        <v>0.014806324016772185</v>
      </c>
      <c r="K7" s="270">
        <f aca="true" t="shared" si="2" ref="K7:K34">+D7/$D$6</f>
        <v>0.059235714801704836</v>
      </c>
      <c r="L7" s="268">
        <f aca="true" t="shared" si="3" ref="L7:L34">+E7/$E$6</f>
        <v>0.01609578803278946</v>
      </c>
      <c r="M7" s="265"/>
      <c r="N7" s="265"/>
      <c r="O7" s="265"/>
      <c r="P7" s="265"/>
      <c r="Q7" s="267"/>
    </row>
    <row r="8" spans="2:17" ht="12">
      <c r="B8" s="157" t="s">
        <v>152</v>
      </c>
      <c r="C8" s="272">
        <v>120.1</v>
      </c>
      <c r="D8" s="272">
        <v>9.6</v>
      </c>
      <c r="E8" s="272">
        <v>13.3</v>
      </c>
      <c r="F8" s="272">
        <v>54.5</v>
      </c>
      <c r="G8" s="272">
        <v>28</v>
      </c>
      <c r="H8" s="272">
        <v>0</v>
      </c>
      <c r="I8" s="265"/>
      <c r="J8" s="270">
        <f t="shared" si="1"/>
        <v>0.007132930262392055</v>
      </c>
      <c r="K8" s="270">
        <f t="shared" si="2"/>
        <v>0.001733728238098678</v>
      </c>
      <c r="L8" s="268">
        <f t="shared" si="3"/>
        <v>0.0020926097833440845</v>
      </c>
      <c r="M8" s="265"/>
      <c r="N8" s="265"/>
      <c r="O8" s="265"/>
      <c r="P8" s="265"/>
      <c r="Q8" s="267"/>
    </row>
    <row r="9" spans="2:17" ht="12">
      <c r="B9" s="157" t="s">
        <v>151</v>
      </c>
      <c r="C9" s="272">
        <v>8.5</v>
      </c>
      <c r="D9" s="272">
        <v>26.1</v>
      </c>
      <c r="E9" s="272">
        <v>38.2</v>
      </c>
      <c r="F9" s="272">
        <v>128.3</v>
      </c>
      <c r="G9" s="272">
        <v>1.1</v>
      </c>
      <c r="H9" s="272">
        <v>0</v>
      </c>
      <c r="I9" s="265"/>
      <c r="J9" s="270">
        <f t="shared" si="1"/>
        <v>0.000504828536472377</v>
      </c>
      <c r="K9" s="270">
        <f t="shared" si="2"/>
        <v>0.004713573647330781</v>
      </c>
      <c r="L9" s="268">
        <f t="shared" si="3"/>
        <v>0.006010352911559701</v>
      </c>
      <c r="M9" s="265"/>
      <c r="N9" s="265"/>
      <c r="O9" s="265"/>
      <c r="P9" s="265"/>
      <c r="Q9" s="267"/>
    </row>
    <row r="10" spans="2:17" ht="12">
      <c r="B10" s="157" t="s">
        <v>150</v>
      </c>
      <c r="C10" s="272">
        <v>12.8</v>
      </c>
      <c r="D10" s="272">
        <v>107.3</v>
      </c>
      <c r="E10" s="272">
        <v>51.9</v>
      </c>
      <c r="F10" s="272">
        <v>35.4</v>
      </c>
      <c r="G10" s="272">
        <v>0</v>
      </c>
      <c r="H10" s="272">
        <v>0</v>
      </c>
      <c r="I10" s="265"/>
      <c r="J10" s="270">
        <f t="shared" si="1"/>
        <v>0.0007602123843348735</v>
      </c>
      <c r="K10" s="270">
        <f t="shared" si="2"/>
        <v>0.019378024994582098</v>
      </c>
      <c r="L10" s="268">
        <f t="shared" si="3"/>
        <v>0.008165898327485563</v>
      </c>
      <c r="M10" s="265"/>
      <c r="N10" s="265"/>
      <c r="O10" s="265"/>
      <c r="P10" s="265"/>
      <c r="Q10" s="267"/>
    </row>
    <row r="11" spans="2:17" ht="12">
      <c r="B11" s="157" t="s">
        <v>211</v>
      </c>
      <c r="C11" s="272">
        <v>84.5</v>
      </c>
      <c r="D11" s="272">
        <v>609.4</v>
      </c>
      <c r="E11" s="272">
        <v>589.7</v>
      </c>
      <c r="F11" s="272">
        <v>1115.9</v>
      </c>
      <c r="G11" s="272">
        <v>0</v>
      </c>
      <c r="H11" s="272">
        <v>0</v>
      </c>
      <c r="I11" s="265"/>
      <c r="J11" s="270">
        <f t="shared" si="1"/>
        <v>0.005018589568460689</v>
      </c>
      <c r="K11" s="270">
        <f t="shared" si="2"/>
        <v>0.11005562378097233</v>
      </c>
      <c r="L11" s="268">
        <f t="shared" si="3"/>
        <v>0.0927828563336847</v>
      </c>
      <c r="M11" s="265"/>
      <c r="N11" s="265"/>
      <c r="O11" s="265"/>
      <c r="P11" s="265"/>
      <c r="Q11" s="267"/>
    </row>
    <row r="12" spans="2:17" ht="12">
      <c r="B12" s="157" t="s">
        <v>148</v>
      </c>
      <c r="C12" s="272">
        <v>0.7</v>
      </c>
      <c r="D12" s="272">
        <v>12.8</v>
      </c>
      <c r="E12" s="272">
        <v>0</v>
      </c>
      <c r="F12" s="272">
        <v>1.2</v>
      </c>
      <c r="G12" s="272">
        <v>0</v>
      </c>
      <c r="H12" s="272">
        <v>0</v>
      </c>
      <c r="I12" s="265"/>
      <c r="J12" s="270">
        <f t="shared" si="1"/>
        <v>4.157411476831339E-05</v>
      </c>
      <c r="K12" s="270">
        <f t="shared" si="2"/>
        <v>0.0023116376507982374</v>
      </c>
      <c r="L12" s="268">
        <f t="shared" si="3"/>
        <v>0</v>
      </c>
      <c r="M12" s="265"/>
      <c r="N12" s="265"/>
      <c r="O12" s="265"/>
      <c r="P12" s="265"/>
      <c r="Q12" s="267"/>
    </row>
    <row r="13" spans="2:17" ht="12">
      <c r="B13" s="157" t="s">
        <v>147</v>
      </c>
      <c r="C13" s="272">
        <v>4.7</v>
      </c>
      <c r="D13" s="272">
        <v>37.1</v>
      </c>
      <c r="E13" s="272">
        <v>4.1</v>
      </c>
      <c r="F13" s="272">
        <v>14.4</v>
      </c>
      <c r="G13" s="272">
        <v>0</v>
      </c>
      <c r="H13" s="272">
        <v>0</v>
      </c>
      <c r="I13" s="265"/>
      <c r="J13" s="270">
        <f t="shared" si="1"/>
        <v>0.0002791404848729614</v>
      </c>
      <c r="K13" s="270">
        <f t="shared" si="2"/>
        <v>0.0067001372534855165</v>
      </c>
      <c r="L13" s="268">
        <f t="shared" si="3"/>
        <v>0.0006450902339632139</v>
      </c>
      <c r="M13" s="265"/>
      <c r="N13" s="265"/>
      <c r="O13" s="265"/>
      <c r="P13" s="265"/>
      <c r="Q13" s="267"/>
    </row>
    <row r="14" spans="2:17" ht="12">
      <c r="B14" s="157" t="s">
        <v>146</v>
      </c>
      <c r="C14" s="272">
        <v>1054.3</v>
      </c>
      <c r="D14" s="272">
        <v>44.4</v>
      </c>
      <c r="E14" s="272">
        <v>238.2</v>
      </c>
      <c r="F14" s="272">
        <v>1532.8</v>
      </c>
      <c r="G14" s="272">
        <v>828.4</v>
      </c>
      <c r="H14" s="272">
        <v>1059.36</v>
      </c>
      <c r="I14" s="265"/>
      <c r="J14" s="270">
        <f t="shared" si="1"/>
        <v>0.06261655600033258</v>
      </c>
      <c r="K14" s="270">
        <f t="shared" si="2"/>
        <v>0.008018493101206385</v>
      </c>
      <c r="L14" s="268">
        <f t="shared" si="3"/>
        <v>0.03747816920244818</v>
      </c>
      <c r="M14" s="265"/>
      <c r="N14" s="265"/>
      <c r="O14" s="265"/>
      <c r="P14" s="265"/>
      <c r="Q14" s="267"/>
    </row>
    <row r="15" spans="1:17" ht="12">
      <c r="A15" s="264">
        <f>+(C15+C18)/C6</f>
        <v>0.6243778730682884</v>
      </c>
      <c r="B15" s="157" t="s">
        <v>145</v>
      </c>
      <c r="C15" s="272">
        <v>4888.9</v>
      </c>
      <c r="D15" s="272">
        <v>376.3</v>
      </c>
      <c r="E15" s="272">
        <v>1364.6</v>
      </c>
      <c r="F15" s="272">
        <v>620.8</v>
      </c>
      <c r="G15" s="272">
        <v>931.1</v>
      </c>
      <c r="H15" s="272">
        <v>7043.377</v>
      </c>
      <c r="I15" s="265">
        <f>+H15/H6</f>
        <v>0.5982507347566348</v>
      </c>
      <c r="J15" s="270">
        <f t="shared" si="1"/>
        <v>0.2903595567011533</v>
      </c>
      <c r="K15" s="270">
        <f t="shared" si="2"/>
        <v>0.06795853499963882</v>
      </c>
      <c r="L15" s="268">
        <f t="shared" si="3"/>
        <v>0.21470491055273214</v>
      </c>
      <c r="M15" s="265"/>
      <c r="N15" s="265"/>
      <c r="O15" s="265"/>
      <c r="P15" s="265">
        <f>+F14/P6</f>
        <v>0.19763528759493013</v>
      </c>
      <c r="Q15" s="267"/>
    </row>
    <row r="16" spans="2:17" ht="12">
      <c r="B16" s="157" t="s">
        <v>144</v>
      </c>
      <c r="C16" s="272">
        <v>778.4</v>
      </c>
      <c r="D16" s="272">
        <v>557.9</v>
      </c>
      <c r="E16" s="272">
        <v>372</v>
      </c>
      <c r="F16" s="272">
        <v>1891.5</v>
      </c>
      <c r="G16" s="272">
        <v>124.5</v>
      </c>
      <c r="H16" s="272">
        <v>50.9329</v>
      </c>
      <c r="I16" s="265"/>
      <c r="J16" s="270">
        <f t="shared" si="1"/>
        <v>0.04623041562236449</v>
      </c>
      <c r="K16" s="270">
        <f t="shared" si="2"/>
        <v>0.1007548941703388</v>
      </c>
      <c r="L16" s="268">
        <f t="shared" si="3"/>
        <v>0.05853013830105258</v>
      </c>
      <c r="M16" s="265"/>
      <c r="N16" s="265"/>
      <c r="O16" s="265"/>
      <c r="P16" s="265"/>
      <c r="Q16" s="267"/>
    </row>
    <row r="17" spans="2:17" ht="12">
      <c r="B17" s="157" t="s">
        <v>143</v>
      </c>
      <c r="C17" s="272">
        <v>19.5</v>
      </c>
      <c r="D17" s="272">
        <v>7.2</v>
      </c>
      <c r="E17" s="272">
        <v>27.8</v>
      </c>
      <c r="F17" s="272">
        <v>96.7</v>
      </c>
      <c r="G17" s="272">
        <v>3.2</v>
      </c>
      <c r="H17" s="272">
        <v>70.385</v>
      </c>
      <c r="I17" s="265"/>
      <c r="J17" s="270">
        <f t="shared" si="1"/>
        <v>0.0011581360542601588</v>
      </c>
      <c r="K17" s="270">
        <f t="shared" si="2"/>
        <v>0.0013002961785740085</v>
      </c>
      <c r="L17" s="268">
        <f t="shared" si="3"/>
        <v>0.0043740264644335</v>
      </c>
      <c r="M17" s="265"/>
      <c r="N17" s="265"/>
      <c r="O17" s="265"/>
      <c r="P17" s="265"/>
      <c r="Q17" s="267"/>
    </row>
    <row r="18" spans="2:17" ht="12">
      <c r="B18" s="157" t="s">
        <v>142</v>
      </c>
      <c r="C18" s="272">
        <v>5624</v>
      </c>
      <c r="D18" s="272">
        <v>526.2</v>
      </c>
      <c r="E18" s="272">
        <v>418.6</v>
      </c>
      <c r="F18" s="272">
        <v>2454.1</v>
      </c>
      <c r="G18" s="272">
        <v>859.9</v>
      </c>
      <c r="H18" s="272">
        <v>3139.8141000000005</v>
      </c>
      <c r="I18" s="265"/>
      <c r="J18" s="270">
        <f t="shared" si="1"/>
        <v>0.334018316367135</v>
      </c>
      <c r="K18" s="270">
        <f t="shared" si="2"/>
        <v>0.0950299790507838</v>
      </c>
      <c r="L18" s="268">
        <f t="shared" si="3"/>
        <v>0.0658621394968296</v>
      </c>
      <c r="M18" s="265"/>
      <c r="N18" s="265"/>
      <c r="O18" s="265"/>
      <c r="P18" s="265"/>
      <c r="Q18" s="267"/>
    </row>
    <row r="19" spans="2:17" ht="12">
      <c r="B19" s="157" t="s">
        <v>141</v>
      </c>
      <c r="C19" s="272">
        <v>17.9</v>
      </c>
      <c r="D19" s="272">
        <v>1.9</v>
      </c>
      <c r="E19" s="272">
        <v>7.6</v>
      </c>
      <c r="F19" s="272">
        <v>7.9</v>
      </c>
      <c r="G19" s="272">
        <v>2.3</v>
      </c>
      <c r="H19" s="272">
        <v>105.401</v>
      </c>
      <c r="I19" s="265"/>
      <c r="J19" s="270">
        <f t="shared" si="1"/>
        <v>0.0010631095062182995</v>
      </c>
      <c r="K19" s="270">
        <f t="shared" si="2"/>
        <v>0.0003431337137903634</v>
      </c>
      <c r="L19" s="268">
        <f t="shared" si="3"/>
        <v>0.0011957770190537623</v>
      </c>
      <c r="M19" s="265"/>
      <c r="N19" s="265"/>
      <c r="O19" s="265"/>
      <c r="P19" s="265"/>
      <c r="Q19" s="267"/>
    </row>
    <row r="20" spans="2:17" ht="12">
      <c r="B20" s="157" t="s">
        <v>140</v>
      </c>
      <c r="C20" s="272">
        <v>4.9</v>
      </c>
      <c r="D20" s="272">
        <v>19</v>
      </c>
      <c r="E20" s="272">
        <v>7</v>
      </c>
      <c r="F20" s="272">
        <v>9.6</v>
      </c>
      <c r="G20" s="272">
        <v>0</v>
      </c>
      <c r="H20" s="272">
        <v>0</v>
      </c>
      <c r="I20" s="265"/>
      <c r="J20" s="270">
        <f t="shared" si="1"/>
        <v>0.00029101880337819376</v>
      </c>
      <c r="K20" s="270">
        <f t="shared" si="2"/>
        <v>0.003431337137903634</v>
      </c>
      <c r="L20" s="268">
        <f t="shared" si="3"/>
        <v>0.001101373570181097</v>
      </c>
      <c r="M20" s="265"/>
      <c r="N20" s="265"/>
      <c r="O20" s="265"/>
      <c r="P20" s="265"/>
      <c r="Q20" s="267"/>
    </row>
    <row r="21" spans="2:17" ht="12">
      <c r="B21" s="157" t="s">
        <v>139</v>
      </c>
      <c r="C21" s="272">
        <v>11.9</v>
      </c>
      <c r="D21" s="272">
        <v>61.2</v>
      </c>
      <c r="E21" s="272">
        <v>25.9</v>
      </c>
      <c r="F21" s="272">
        <v>52</v>
      </c>
      <c r="G21" s="272">
        <v>0</v>
      </c>
      <c r="H21" s="272">
        <v>0</v>
      </c>
      <c r="I21" s="265"/>
      <c r="J21" s="270">
        <f t="shared" si="1"/>
        <v>0.0007067599510613277</v>
      </c>
      <c r="K21" s="270">
        <f t="shared" si="2"/>
        <v>0.011052517517879073</v>
      </c>
      <c r="L21" s="268">
        <f t="shared" si="3"/>
        <v>0.004075082209670059</v>
      </c>
      <c r="M21" s="265"/>
      <c r="N21" s="265"/>
      <c r="O21" s="265"/>
      <c r="P21" s="265"/>
      <c r="Q21" s="267"/>
    </row>
    <row r="22" spans="2:17" ht="12">
      <c r="B22" s="157" t="s">
        <v>138</v>
      </c>
      <c r="C22" s="272">
        <v>0.1</v>
      </c>
      <c r="D22" s="272">
        <v>1</v>
      </c>
      <c r="E22" s="272">
        <v>0.1</v>
      </c>
      <c r="F22" s="272">
        <v>2.6</v>
      </c>
      <c r="G22" s="272">
        <v>0</v>
      </c>
      <c r="H22" s="272">
        <v>0</v>
      </c>
      <c r="I22" s="265"/>
      <c r="J22" s="270">
        <f t="shared" si="1"/>
        <v>5.939159252616199E-06</v>
      </c>
      <c r="K22" s="270">
        <f t="shared" si="2"/>
        <v>0.0001805966914686123</v>
      </c>
      <c r="L22" s="268">
        <f t="shared" si="3"/>
        <v>1.5733908145444245E-05</v>
      </c>
      <c r="M22" s="265"/>
      <c r="N22" s="265"/>
      <c r="O22" s="265"/>
      <c r="P22" s="265"/>
      <c r="Q22" s="267"/>
    </row>
    <row r="23" spans="2:17" ht="12">
      <c r="B23" s="157" t="s">
        <v>137</v>
      </c>
      <c r="C23" s="272">
        <v>116.1</v>
      </c>
      <c r="D23" s="272">
        <v>99.7</v>
      </c>
      <c r="E23" s="272">
        <v>58</v>
      </c>
      <c r="F23" s="272">
        <v>779.2</v>
      </c>
      <c r="G23" s="272">
        <v>31.8</v>
      </c>
      <c r="H23" s="272">
        <v>0</v>
      </c>
      <c r="I23" s="265"/>
      <c r="J23" s="270">
        <f t="shared" si="1"/>
        <v>0.006895363892287407</v>
      </c>
      <c r="K23" s="270">
        <f t="shared" si="2"/>
        <v>0.018005490139420648</v>
      </c>
      <c r="L23" s="268">
        <f t="shared" si="3"/>
        <v>0.009125666724357662</v>
      </c>
      <c r="M23" s="265"/>
      <c r="N23" s="265"/>
      <c r="O23" s="265"/>
      <c r="P23" s="265"/>
      <c r="Q23" s="267"/>
    </row>
    <row r="24" spans="2:17" ht="12">
      <c r="B24" s="157" t="s">
        <v>136</v>
      </c>
      <c r="C24" s="272">
        <v>12.9</v>
      </c>
      <c r="D24" s="272">
        <v>1.2</v>
      </c>
      <c r="E24" s="272">
        <v>8.3</v>
      </c>
      <c r="F24" s="272">
        <v>0</v>
      </c>
      <c r="G24" s="272">
        <v>0.6</v>
      </c>
      <c r="H24" s="272">
        <v>0</v>
      </c>
      <c r="I24" s="265"/>
      <c r="J24" s="270">
        <f t="shared" si="1"/>
        <v>0.0007661515435874898</v>
      </c>
      <c r="K24" s="270">
        <f t="shared" si="2"/>
        <v>0.00021671602976233476</v>
      </c>
      <c r="L24" s="268">
        <f t="shared" si="3"/>
        <v>0.0013059143760718722</v>
      </c>
      <c r="M24" s="265"/>
      <c r="N24" s="265"/>
      <c r="O24" s="265"/>
      <c r="P24" s="265"/>
      <c r="Q24" s="267"/>
    </row>
    <row r="25" spans="2:17" ht="12">
      <c r="B25" s="157" t="s">
        <v>135</v>
      </c>
      <c r="C25" s="272">
        <v>900</v>
      </c>
      <c r="D25" s="272">
        <v>548</v>
      </c>
      <c r="E25" s="272">
        <v>1379</v>
      </c>
      <c r="F25" s="272">
        <v>353</v>
      </c>
      <c r="G25" s="272">
        <v>0</v>
      </c>
      <c r="H25" s="272">
        <v>0</v>
      </c>
      <c r="I25" s="265"/>
      <c r="J25" s="270">
        <f t="shared" si="1"/>
        <v>0.05345243327354579</v>
      </c>
      <c r="K25" s="270">
        <f t="shared" si="2"/>
        <v>0.09896698692479954</v>
      </c>
      <c r="L25" s="268">
        <f t="shared" si="3"/>
        <v>0.21697059332567611</v>
      </c>
      <c r="M25" s="265"/>
      <c r="N25" s="265"/>
      <c r="O25" s="265"/>
      <c r="P25" s="265">
        <f>1400/P6</f>
        <v>0.18051239733357397</v>
      </c>
      <c r="Q25" s="267"/>
    </row>
    <row r="26" spans="2:17" ht="12">
      <c r="B26" s="157" t="s">
        <v>134</v>
      </c>
      <c r="C26" s="272">
        <v>57.3</v>
      </c>
      <c r="D26" s="272">
        <v>106.9</v>
      </c>
      <c r="E26" s="272">
        <v>206</v>
      </c>
      <c r="F26" s="272">
        <v>310.3</v>
      </c>
      <c r="G26" s="272">
        <v>2.9</v>
      </c>
      <c r="H26" s="272">
        <v>0</v>
      </c>
      <c r="I26" s="265"/>
      <c r="J26" s="270">
        <f t="shared" si="1"/>
        <v>0.003403138251749082</v>
      </c>
      <c r="K26" s="270">
        <f t="shared" si="2"/>
        <v>0.019305786317994657</v>
      </c>
      <c r="L26" s="268">
        <f t="shared" si="3"/>
        <v>0.03241185077961514</v>
      </c>
      <c r="M26" s="265"/>
      <c r="N26" s="265"/>
      <c r="O26" s="265"/>
      <c r="P26" s="265"/>
      <c r="Q26" s="267"/>
    </row>
    <row r="27" spans="2:17" ht="12">
      <c r="B27" s="157" t="s">
        <v>133</v>
      </c>
      <c r="C27" s="272">
        <v>810.6</v>
      </c>
      <c r="D27" s="272">
        <v>822.6</v>
      </c>
      <c r="E27" s="272">
        <v>651.1</v>
      </c>
      <c r="F27" s="272">
        <v>3195.3</v>
      </c>
      <c r="G27" s="272">
        <v>9.8</v>
      </c>
      <c r="H27" s="272">
        <v>0</v>
      </c>
      <c r="I27" s="265"/>
      <c r="J27" s="270">
        <f t="shared" si="1"/>
        <v>0.04814282490170691</v>
      </c>
      <c r="K27" s="270">
        <f t="shared" si="2"/>
        <v>0.14855883840208048</v>
      </c>
      <c r="L27" s="268">
        <f t="shared" si="3"/>
        <v>0.10244347593498747</v>
      </c>
      <c r="M27" s="265"/>
      <c r="N27" s="265"/>
      <c r="O27" s="265"/>
      <c r="P27" s="265"/>
      <c r="Q27" s="267"/>
    </row>
    <row r="28" spans="2:17" ht="12">
      <c r="B28" s="157" t="s">
        <v>132</v>
      </c>
      <c r="C28" s="272">
        <v>1399.5</v>
      </c>
      <c r="D28" s="272">
        <v>104.5</v>
      </c>
      <c r="E28" s="272">
        <v>57.1</v>
      </c>
      <c r="F28" s="272">
        <v>273.7</v>
      </c>
      <c r="G28" s="272">
        <v>41.1</v>
      </c>
      <c r="H28" s="272">
        <v>304.016</v>
      </c>
      <c r="I28" s="265"/>
      <c r="J28" s="270">
        <f t="shared" si="1"/>
        <v>0.08311853374036371</v>
      </c>
      <c r="K28" s="270">
        <f t="shared" si="2"/>
        <v>0.018872354258469986</v>
      </c>
      <c r="L28" s="268">
        <f t="shared" si="3"/>
        <v>0.008984061551048663</v>
      </c>
      <c r="M28" s="265"/>
      <c r="N28" s="265"/>
      <c r="O28" s="265"/>
      <c r="P28" s="265"/>
      <c r="Q28" s="267"/>
    </row>
    <row r="29" spans="2:17" ht="12">
      <c r="B29" s="157" t="s">
        <v>131</v>
      </c>
      <c r="C29" s="272">
        <v>479.1</v>
      </c>
      <c r="D29" s="272">
        <v>139.3</v>
      </c>
      <c r="E29" s="272">
        <v>249.5</v>
      </c>
      <c r="F29" s="272">
        <v>502.6</v>
      </c>
      <c r="G29" s="272">
        <v>23.3</v>
      </c>
      <c r="H29" s="272">
        <v>0</v>
      </c>
      <c r="I29" s="265"/>
      <c r="J29" s="270">
        <f t="shared" si="1"/>
        <v>0.02845451197928421</v>
      </c>
      <c r="K29" s="270">
        <f t="shared" si="2"/>
        <v>0.025157119121577694</v>
      </c>
      <c r="L29" s="268">
        <f t="shared" si="3"/>
        <v>0.03925610082288339</v>
      </c>
      <c r="M29" s="265"/>
      <c r="N29" s="265"/>
      <c r="O29" s="265"/>
      <c r="P29" s="265"/>
      <c r="Q29" s="267"/>
    </row>
    <row r="30" spans="2:17" ht="12">
      <c r="B30" s="157" t="s">
        <v>130</v>
      </c>
      <c r="C30" s="272">
        <v>6.6</v>
      </c>
      <c r="D30" s="272">
        <v>3.5</v>
      </c>
      <c r="E30" s="272">
        <v>7.6</v>
      </c>
      <c r="F30" s="272">
        <v>71</v>
      </c>
      <c r="G30" s="272">
        <v>4.2</v>
      </c>
      <c r="H30" s="272">
        <v>0</v>
      </c>
      <c r="I30" s="265"/>
      <c r="J30" s="270">
        <f t="shared" si="1"/>
        <v>0.00039198451067266914</v>
      </c>
      <c r="K30" s="270">
        <f t="shared" si="2"/>
        <v>0.0006320884201401431</v>
      </c>
      <c r="L30" s="268">
        <f t="shared" si="3"/>
        <v>0.0011957770190537623</v>
      </c>
      <c r="M30" s="265"/>
      <c r="N30" s="265"/>
      <c r="O30" s="265"/>
      <c r="P30" s="265"/>
      <c r="Q30" s="267"/>
    </row>
    <row r="31" spans="2:17" ht="12">
      <c r="B31" s="157" t="s">
        <v>129</v>
      </c>
      <c r="C31" s="272">
        <v>21.5</v>
      </c>
      <c r="D31" s="272">
        <v>6.5</v>
      </c>
      <c r="E31" s="272">
        <v>24.2</v>
      </c>
      <c r="F31" s="272">
        <v>48.5</v>
      </c>
      <c r="G31" s="272">
        <v>2</v>
      </c>
      <c r="H31" s="272">
        <v>0</v>
      </c>
      <c r="I31" s="265"/>
      <c r="J31" s="270">
        <f t="shared" si="1"/>
        <v>0.0012769192393124829</v>
      </c>
      <c r="K31" s="270">
        <f t="shared" si="2"/>
        <v>0.0011738784945459798</v>
      </c>
      <c r="L31" s="268">
        <f t="shared" si="3"/>
        <v>0.003807605771197507</v>
      </c>
      <c r="M31" s="265"/>
      <c r="N31" s="265"/>
      <c r="O31" s="265"/>
      <c r="P31" s="265"/>
      <c r="Q31" s="267"/>
    </row>
    <row r="32" spans="2:17" ht="12">
      <c r="B32" s="157" t="s">
        <v>128</v>
      </c>
      <c r="C32" s="272">
        <v>39.9</v>
      </c>
      <c r="D32" s="272">
        <v>74.4</v>
      </c>
      <c r="E32" s="272">
        <v>26.3</v>
      </c>
      <c r="F32" s="272">
        <v>5.3</v>
      </c>
      <c r="G32" s="272">
        <v>0</v>
      </c>
      <c r="H32" s="272">
        <v>0</v>
      </c>
      <c r="I32" s="265"/>
      <c r="J32" s="270">
        <f t="shared" si="1"/>
        <v>0.0023697245417938634</v>
      </c>
      <c r="K32" s="270">
        <f t="shared" si="2"/>
        <v>0.013436393845264755</v>
      </c>
      <c r="L32" s="268">
        <f t="shared" si="3"/>
        <v>0.004138017842251836</v>
      </c>
      <c r="M32" s="265"/>
      <c r="N32" s="265"/>
      <c r="O32" s="265"/>
      <c r="P32" s="265"/>
      <c r="Q32" s="267"/>
    </row>
    <row r="33" spans="2:17" ht="12">
      <c r="B33" s="158" t="s">
        <v>127</v>
      </c>
      <c r="C33" s="273">
        <v>14.6</v>
      </c>
      <c r="D33" s="273">
        <v>119</v>
      </c>
      <c r="E33" s="273">
        <v>53.3</v>
      </c>
      <c r="F33" s="273">
        <v>24.6</v>
      </c>
      <c r="G33" s="273">
        <v>0</v>
      </c>
      <c r="H33" s="273">
        <v>0</v>
      </c>
      <c r="I33" s="265"/>
      <c r="J33" s="270">
        <f t="shared" si="1"/>
        <v>0.0008671172508819651</v>
      </c>
      <c r="K33" s="270">
        <f t="shared" si="2"/>
        <v>0.021491006284764864</v>
      </c>
      <c r="L33" s="268">
        <f t="shared" si="3"/>
        <v>0.008386173041521781</v>
      </c>
      <c r="M33" s="265"/>
      <c r="N33" s="265"/>
      <c r="O33" s="265"/>
      <c r="P33" s="265"/>
      <c r="Q33" s="267"/>
    </row>
    <row r="34" spans="2:17" ht="12">
      <c r="B34" s="159" t="s">
        <v>126</v>
      </c>
      <c r="C34" s="274">
        <v>99</v>
      </c>
      <c r="D34" s="274">
        <v>786</v>
      </c>
      <c r="E34" s="274">
        <v>374</v>
      </c>
      <c r="F34" s="274">
        <v>404.2</v>
      </c>
      <c r="G34" s="274">
        <v>0</v>
      </c>
      <c r="H34" s="274">
        <v>0</v>
      </c>
      <c r="I34" s="265"/>
      <c r="J34" s="270">
        <f t="shared" si="1"/>
        <v>0.0058797676600900375</v>
      </c>
      <c r="K34" s="270">
        <f t="shared" si="2"/>
        <v>0.14194899949432926</v>
      </c>
      <c r="L34" s="268">
        <f t="shared" si="3"/>
        <v>0.05884481646396147</v>
      </c>
      <c r="M34" s="265"/>
      <c r="N34" s="265"/>
      <c r="O34" s="265"/>
      <c r="P34" s="265"/>
      <c r="Q34" s="267"/>
    </row>
    <row r="35" spans="2:17" ht="12">
      <c r="B35" s="275" t="s">
        <v>220</v>
      </c>
      <c r="C35" s="276">
        <v>13.8</v>
      </c>
      <c r="D35" s="276">
        <v>55.1</v>
      </c>
      <c r="E35" s="276">
        <v>21.8</v>
      </c>
      <c r="F35" s="276">
        <v>13.2</v>
      </c>
      <c r="G35" s="276">
        <v>0</v>
      </c>
      <c r="H35" s="276">
        <v>0</v>
      </c>
      <c r="I35" s="265"/>
      <c r="J35" s="265"/>
      <c r="K35" s="265"/>
      <c r="L35" s="265"/>
      <c r="M35" s="265"/>
      <c r="N35" s="265"/>
      <c r="O35" s="265"/>
      <c r="P35" s="265"/>
      <c r="Q35" s="267"/>
    </row>
    <row r="36" spans="2:16" ht="12">
      <c r="B36" s="157" t="s">
        <v>226</v>
      </c>
      <c r="C36" s="272">
        <v>127.6</v>
      </c>
      <c r="D36" s="272">
        <v>49.9</v>
      </c>
      <c r="E36" s="272">
        <v>42.8</v>
      </c>
      <c r="F36" s="272">
        <v>336.3</v>
      </c>
      <c r="G36" s="272">
        <v>91.4</v>
      </c>
      <c r="H36" s="272">
        <v>0</v>
      </c>
      <c r="I36" s="202"/>
      <c r="J36" s="202"/>
      <c r="K36" s="202"/>
      <c r="L36" s="202"/>
      <c r="M36" s="202"/>
      <c r="N36" s="202"/>
      <c r="O36" s="202"/>
      <c r="P36" s="202"/>
    </row>
    <row r="37" spans="2:16" ht="12">
      <c r="B37" s="157" t="s">
        <v>197</v>
      </c>
      <c r="C37" s="272">
        <v>11850</v>
      </c>
      <c r="D37" s="272">
        <v>558</v>
      </c>
      <c r="E37" s="272">
        <v>1938</v>
      </c>
      <c r="F37" s="272">
        <v>2480</v>
      </c>
      <c r="G37" s="272">
        <v>532</v>
      </c>
      <c r="H37" s="272">
        <v>2454</v>
      </c>
      <c r="I37" s="202"/>
      <c r="J37" s="202"/>
      <c r="K37" s="202"/>
      <c r="L37" s="202"/>
      <c r="M37" s="202"/>
      <c r="N37" s="202"/>
      <c r="O37" s="202"/>
      <c r="P37" s="202"/>
    </row>
    <row r="38" spans="2:16" ht="12">
      <c r="B38" s="159" t="s">
        <v>212</v>
      </c>
      <c r="C38" s="274">
        <v>29.3</v>
      </c>
      <c r="D38" s="274">
        <v>20</v>
      </c>
      <c r="E38" s="274">
        <v>33.3</v>
      </c>
      <c r="F38" s="274">
        <v>44.8</v>
      </c>
      <c r="G38" s="274">
        <v>8.8</v>
      </c>
      <c r="H38" s="274">
        <v>0</v>
      </c>
      <c r="I38" s="202"/>
      <c r="J38" s="202"/>
      <c r="K38" s="202"/>
      <c r="L38" s="202"/>
      <c r="M38" s="202"/>
      <c r="N38" s="202"/>
      <c r="O38" s="202"/>
      <c r="P38" s="202"/>
    </row>
    <row r="40" ht="12.75">
      <c r="B40" s="61" t="s">
        <v>171</v>
      </c>
    </row>
    <row r="50" ht="12.75">
      <c r="A50" s="57" t="s">
        <v>260</v>
      </c>
    </row>
    <row r="51" spans="1:14" ht="12.75">
      <c r="A51" s="57" t="s">
        <v>239</v>
      </c>
      <c r="N51" s="57" t="s">
        <v>257</v>
      </c>
    </row>
    <row r="52" spans="14:24" ht="12.75">
      <c r="N52" s="253" t="s">
        <v>170</v>
      </c>
      <c r="O52" s="254"/>
      <c r="P52" s="254"/>
      <c r="Q52" s="254"/>
      <c r="R52" s="254"/>
      <c r="S52" s="254"/>
      <c r="T52" s="254"/>
      <c r="U52" s="254"/>
      <c r="V52" s="254"/>
      <c r="W52" s="254"/>
      <c r="X52" s="254"/>
    </row>
    <row r="54" spans="2:24" ht="12.75">
      <c r="B54" s="253" t="s">
        <v>170</v>
      </c>
      <c r="C54" s="254"/>
      <c r="D54" s="254"/>
      <c r="E54" s="254"/>
      <c r="N54" s="253" t="s">
        <v>169</v>
      </c>
      <c r="O54" s="260">
        <v>42292.66767361111</v>
      </c>
      <c r="P54" s="254"/>
      <c r="Q54" s="254"/>
      <c r="R54" s="254"/>
      <c r="S54" s="254"/>
      <c r="T54" s="254"/>
      <c r="U54" s="254"/>
      <c r="V54" s="254"/>
      <c r="W54" s="254"/>
      <c r="X54" s="254"/>
    </row>
    <row r="55" spans="14:24" ht="12.75">
      <c r="N55" s="253" t="s">
        <v>168</v>
      </c>
      <c r="O55" s="260">
        <v>42311.40346439814</v>
      </c>
      <c r="P55" s="254"/>
      <c r="Q55" s="254"/>
      <c r="R55" s="254"/>
      <c r="S55" s="254"/>
      <c r="T55" s="254"/>
      <c r="U55" s="254"/>
      <c r="V55" s="254"/>
      <c r="W55" s="254"/>
      <c r="X55" s="254"/>
    </row>
    <row r="56" spans="2:24" ht="12.75">
      <c r="B56" s="253" t="s">
        <v>169</v>
      </c>
      <c r="C56" s="260">
        <v>42272.47371527778</v>
      </c>
      <c r="D56" s="254"/>
      <c r="E56" s="254"/>
      <c r="N56" s="253" t="s">
        <v>167</v>
      </c>
      <c r="O56" s="253" t="s">
        <v>166</v>
      </c>
      <c r="P56" s="254"/>
      <c r="Q56" s="254"/>
      <c r="R56" s="254"/>
      <c r="S56" s="254"/>
      <c r="T56" s="254"/>
      <c r="U56" s="254"/>
      <c r="V56" s="254"/>
      <c r="W56" s="254"/>
      <c r="X56" s="254"/>
    </row>
    <row r="57" spans="2:5" ht="12.75">
      <c r="B57" s="253" t="s">
        <v>168</v>
      </c>
      <c r="C57" s="260">
        <v>42282.448061400464</v>
      </c>
      <c r="D57" s="254"/>
      <c r="E57" s="254"/>
    </row>
    <row r="58" spans="2:24" ht="12.75">
      <c r="B58" s="253" t="s">
        <v>167</v>
      </c>
      <c r="C58" s="253" t="s">
        <v>166</v>
      </c>
      <c r="D58" s="254"/>
      <c r="E58" s="254"/>
      <c r="N58" s="253" t="s">
        <v>163</v>
      </c>
      <c r="O58" s="253" t="s">
        <v>182</v>
      </c>
      <c r="P58" s="254"/>
      <c r="Q58" s="254"/>
      <c r="R58" s="254"/>
      <c r="S58" s="254"/>
      <c r="T58" s="254"/>
      <c r="U58" s="254"/>
      <c r="V58" s="254"/>
      <c r="W58" s="254"/>
      <c r="X58" s="254"/>
    </row>
    <row r="59" spans="2:24" ht="12.75">
      <c r="B59" s="253" t="s">
        <v>172</v>
      </c>
      <c r="C59" s="253" t="s">
        <v>218</v>
      </c>
      <c r="D59" s="254"/>
      <c r="E59" s="254"/>
      <c r="F59" s="254"/>
      <c r="G59" s="254"/>
      <c r="H59" s="254"/>
      <c r="N59" s="253" t="s">
        <v>162</v>
      </c>
      <c r="O59" s="253" t="s">
        <v>161</v>
      </c>
      <c r="P59" s="254"/>
      <c r="Q59" s="254"/>
      <c r="R59" s="254"/>
      <c r="S59" s="254"/>
      <c r="T59" s="254"/>
      <c r="U59" s="254"/>
      <c r="V59" s="254"/>
      <c r="W59" s="254"/>
      <c r="X59" s="254"/>
    </row>
    <row r="60" spans="2:8" ht="12.75">
      <c r="B60" s="253" t="s">
        <v>162</v>
      </c>
      <c r="C60" s="253" t="s">
        <v>161</v>
      </c>
      <c r="D60" s="254"/>
      <c r="E60" s="254"/>
      <c r="F60" s="254"/>
      <c r="G60" s="254"/>
      <c r="H60" s="254"/>
    </row>
    <row r="61" spans="14:24" ht="12.75">
      <c r="N61" s="255" t="s">
        <v>160</v>
      </c>
      <c r="O61" s="255" t="s">
        <v>258</v>
      </c>
      <c r="P61" s="255" t="s">
        <v>259</v>
      </c>
      <c r="Q61" s="255" t="s">
        <v>159</v>
      </c>
      <c r="R61" s="255" t="s">
        <v>100</v>
      </c>
      <c r="S61" s="255" t="s">
        <v>101</v>
      </c>
      <c r="T61" s="255" t="s">
        <v>158</v>
      </c>
      <c r="U61" s="255" t="s">
        <v>157</v>
      </c>
      <c r="V61" s="255" t="s">
        <v>156</v>
      </c>
      <c r="W61" s="255" t="s">
        <v>155</v>
      </c>
      <c r="X61" s="255" t="s">
        <v>218</v>
      </c>
    </row>
    <row r="62" spans="2:24" ht="12.75">
      <c r="B62" s="255" t="s">
        <v>173</v>
      </c>
      <c r="C62" s="255" t="s">
        <v>180</v>
      </c>
      <c r="D62" s="255" t="s">
        <v>181</v>
      </c>
      <c r="E62" s="255" t="s">
        <v>182</v>
      </c>
      <c r="F62" s="255" t="s">
        <v>183</v>
      </c>
      <c r="G62" s="255" t="s">
        <v>184</v>
      </c>
      <c r="H62" s="255" t="s">
        <v>185</v>
      </c>
      <c r="N62" s="255" t="s">
        <v>154</v>
      </c>
      <c r="O62" s="258" t="s">
        <v>124</v>
      </c>
      <c r="P62" s="258" t="s">
        <v>124</v>
      </c>
      <c r="Q62" s="258" t="s">
        <v>124</v>
      </c>
      <c r="R62" s="258" t="s">
        <v>124</v>
      </c>
      <c r="S62" s="258" t="s">
        <v>124</v>
      </c>
      <c r="T62" s="258" t="s">
        <v>124</v>
      </c>
      <c r="U62" s="256">
        <v>6224.3</v>
      </c>
      <c r="V62" s="257">
        <v>5881</v>
      </c>
      <c r="W62" s="257">
        <v>5748</v>
      </c>
      <c r="X62" s="256">
        <v>4936.2</v>
      </c>
    </row>
    <row r="63" spans="2:24" ht="12.75">
      <c r="B63" s="255" t="s">
        <v>154</v>
      </c>
      <c r="C63" s="256">
        <v>16837.4</v>
      </c>
      <c r="D63" s="256">
        <v>5537.2</v>
      </c>
      <c r="E63" s="256">
        <f>SUM(E64:E91)</f>
        <v>6355.700000000002</v>
      </c>
      <c r="F63" s="257">
        <v>14304</v>
      </c>
      <c r="G63" s="256">
        <v>2894.1</v>
      </c>
      <c r="H63" s="258" t="s">
        <v>124</v>
      </c>
      <c r="N63" s="255" t="s">
        <v>153</v>
      </c>
      <c r="O63" s="257">
        <v>53</v>
      </c>
      <c r="P63" s="256">
        <v>55.2</v>
      </c>
      <c r="Q63" s="256">
        <v>66.2</v>
      </c>
      <c r="R63" s="256">
        <v>72.7</v>
      </c>
      <c r="S63" s="256">
        <v>78.3</v>
      </c>
      <c r="T63" s="256">
        <v>80.3</v>
      </c>
      <c r="U63" s="256">
        <v>74.5</v>
      </c>
      <c r="V63" s="256">
        <v>74.5</v>
      </c>
      <c r="W63" s="257">
        <v>79</v>
      </c>
      <c r="X63" s="256">
        <v>102.3</v>
      </c>
    </row>
    <row r="64" spans="2:24" ht="12.75">
      <c r="B64" s="255" t="s">
        <v>153</v>
      </c>
      <c r="C64" s="256">
        <v>249.3</v>
      </c>
      <c r="D64" s="257">
        <v>328</v>
      </c>
      <c r="E64" s="256">
        <v>102.3</v>
      </c>
      <c r="F64" s="256">
        <v>318.4</v>
      </c>
      <c r="G64" s="258" t="s">
        <v>124</v>
      </c>
      <c r="H64" s="258" t="s">
        <v>124</v>
      </c>
      <c r="N64" s="255" t="s">
        <v>152</v>
      </c>
      <c r="O64" s="256">
        <v>14.3</v>
      </c>
      <c r="P64" s="256">
        <v>20.3</v>
      </c>
      <c r="Q64" s="256">
        <v>10.6</v>
      </c>
      <c r="R64" s="257">
        <v>16</v>
      </c>
      <c r="S64" s="256">
        <v>8.2</v>
      </c>
      <c r="T64" s="256">
        <v>19.1</v>
      </c>
      <c r="U64" s="256">
        <v>16.8</v>
      </c>
      <c r="V64" s="256">
        <v>10.3</v>
      </c>
      <c r="W64" s="256">
        <v>12.8</v>
      </c>
      <c r="X64" s="256">
        <v>13.3</v>
      </c>
    </row>
    <row r="65" spans="2:24" ht="12.75">
      <c r="B65" s="255" t="s">
        <v>152</v>
      </c>
      <c r="C65" s="256">
        <v>120.1</v>
      </c>
      <c r="D65" s="256">
        <v>9.6</v>
      </c>
      <c r="E65" s="256">
        <v>13.3</v>
      </c>
      <c r="F65" s="256">
        <v>54.5</v>
      </c>
      <c r="G65" s="257">
        <v>28</v>
      </c>
      <c r="H65" s="258" t="s">
        <v>124</v>
      </c>
      <c r="N65" s="255" t="s">
        <v>151</v>
      </c>
      <c r="O65" s="256">
        <v>47.6</v>
      </c>
      <c r="P65" s="256">
        <v>35.9</v>
      </c>
      <c r="Q65" s="256">
        <v>28.9</v>
      </c>
      <c r="R65" s="256">
        <v>41.5</v>
      </c>
      <c r="S65" s="256">
        <v>46.2</v>
      </c>
      <c r="T65" s="256">
        <v>34.7</v>
      </c>
      <c r="U65" s="256">
        <v>45.6</v>
      </c>
      <c r="V65" s="256">
        <v>32.1</v>
      </c>
      <c r="W65" s="256">
        <v>32.8</v>
      </c>
      <c r="X65" s="256">
        <v>38.2</v>
      </c>
    </row>
    <row r="66" spans="2:24" ht="12.75">
      <c r="B66" s="255" t="s">
        <v>151</v>
      </c>
      <c r="C66" s="256">
        <v>8.5</v>
      </c>
      <c r="D66" s="256">
        <v>26.1</v>
      </c>
      <c r="E66" s="256">
        <v>38.2</v>
      </c>
      <c r="F66" s="256">
        <v>128.3</v>
      </c>
      <c r="G66" s="256">
        <v>1.1</v>
      </c>
      <c r="H66" s="258" t="s">
        <v>124</v>
      </c>
      <c r="N66" s="255" t="s">
        <v>150</v>
      </c>
      <c r="O66" s="257">
        <v>53</v>
      </c>
      <c r="P66" s="256">
        <v>55.7</v>
      </c>
      <c r="Q66" s="258" t="s">
        <v>124</v>
      </c>
      <c r="R66" s="258" t="s">
        <v>124</v>
      </c>
      <c r="S66" s="256">
        <v>54.6</v>
      </c>
      <c r="T66" s="256">
        <v>52.3</v>
      </c>
      <c r="U66" s="256">
        <v>62.9</v>
      </c>
      <c r="V66" s="256">
        <v>47.8</v>
      </c>
      <c r="W66" s="256">
        <v>48.4</v>
      </c>
      <c r="X66" s="256">
        <v>51.9</v>
      </c>
    </row>
    <row r="67" spans="2:24" ht="12.75">
      <c r="B67" s="255" t="s">
        <v>150</v>
      </c>
      <c r="C67" s="256">
        <v>12.8</v>
      </c>
      <c r="D67" s="256">
        <v>107.3</v>
      </c>
      <c r="E67" s="256">
        <v>51.9</v>
      </c>
      <c r="F67" s="256">
        <v>35.4</v>
      </c>
      <c r="G67" s="257">
        <v>0</v>
      </c>
      <c r="H67" s="258" t="s">
        <v>124</v>
      </c>
      <c r="N67" s="255" t="s">
        <v>149</v>
      </c>
      <c r="O67" s="256">
        <v>364.5</v>
      </c>
      <c r="P67" s="256">
        <v>337.3</v>
      </c>
      <c r="Q67" s="256">
        <v>377.6</v>
      </c>
      <c r="R67" s="256">
        <v>407.6</v>
      </c>
      <c r="S67" s="257">
        <v>433</v>
      </c>
      <c r="T67" s="256">
        <v>387.1</v>
      </c>
      <c r="U67" s="256">
        <v>505.6</v>
      </c>
      <c r="V67" s="256">
        <v>588.3</v>
      </c>
      <c r="W67" s="256">
        <v>492.8</v>
      </c>
      <c r="X67" s="256">
        <v>589.7</v>
      </c>
    </row>
    <row r="68" spans="2:24" ht="12.75">
      <c r="B68" s="255" t="s">
        <v>149</v>
      </c>
      <c r="C68" s="256">
        <v>84.5</v>
      </c>
      <c r="D68" s="256">
        <v>609.4</v>
      </c>
      <c r="E68" s="256">
        <v>589.7</v>
      </c>
      <c r="F68" s="256">
        <v>1115.9</v>
      </c>
      <c r="G68" s="257">
        <v>0</v>
      </c>
      <c r="H68" s="258" t="s">
        <v>124</v>
      </c>
      <c r="N68" s="255" t="s">
        <v>148</v>
      </c>
      <c r="O68" s="257">
        <v>0</v>
      </c>
      <c r="P68" s="257">
        <v>0</v>
      </c>
      <c r="Q68" s="257">
        <v>0</v>
      </c>
      <c r="R68" s="257">
        <v>0</v>
      </c>
      <c r="S68" s="257">
        <v>0</v>
      </c>
      <c r="T68" s="257">
        <v>0</v>
      </c>
      <c r="U68" s="257">
        <v>0</v>
      </c>
      <c r="V68" s="257">
        <v>0</v>
      </c>
      <c r="W68" s="257">
        <v>0</v>
      </c>
      <c r="X68" s="257">
        <v>0</v>
      </c>
    </row>
    <row r="69" spans="2:24" ht="12.75">
      <c r="B69" s="255" t="s">
        <v>148</v>
      </c>
      <c r="C69" s="256">
        <v>0.7</v>
      </c>
      <c r="D69" s="256">
        <v>12.8</v>
      </c>
      <c r="E69" s="257">
        <v>0</v>
      </c>
      <c r="F69" s="256">
        <v>1.2</v>
      </c>
      <c r="G69" s="258" t="s">
        <v>124</v>
      </c>
      <c r="H69" s="258" t="s">
        <v>124</v>
      </c>
      <c r="N69" s="255" t="s">
        <v>147</v>
      </c>
      <c r="O69" s="257">
        <v>0</v>
      </c>
      <c r="P69" s="257">
        <v>0</v>
      </c>
      <c r="Q69" s="257">
        <v>0</v>
      </c>
      <c r="R69" s="257">
        <v>0</v>
      </c>
      <c r="S69" s="257">
        <v>0</v>
      </c>
      <c r="T69" s="256">
        <v>3.6</v>
      </c>
      <c r="U69" s="256">
        <v>3.8</v>
      </c>
      <c r="V69" s="256">
        <v>3.6</v>
      </c>
      <c r="W69" s="256">
        <v>3.6</v>
      </c>
      <c r="X69" s="256">
        <v>4.1</v>
      </c>
    </row>
    <row r="70" spans="2:24" ht="12.75">
      <c r="B70" s="255" t="s">
        <v>147</v>
      </c>
      <c r="C70" s="256">
        <v>4.7</v>
      </c>
      <c r="D70" s="256">
        <v>37.1</v>
      </c>
      <c r="E70" s="256">
        <v>4.1</v>
      </c>
      <c r="F70" s="256">
        <v>14.4</v>
      </c>
      <c r="G70" s="257">
        <v>0</v>
      </c>
      <c r="H70" s="258" t="s">
        <v>124</v>
      </c>
      <c r="N70" s="255" t="s">
        <v>146</v>
      </c>
      <c r="O70" s="257">
        <v>202</v>
      </c>
      <c r="P70" s="256">
        <v>199.1</v>
      </c>
      <c r="Q70" s="256">
        <v>181.8</v>
      </c>
      <c r="R70" s="256">
        <v>200.4</v>
      </c>
      <c r="S70" s="256">
        <v>171.2</v>
      </c>
      <c r="T70" s="256">
        <v>188.2</v>
      </c>
      <c r="U70" s="256">
        <v>243.1</v>
      </c>
      <c r="V70" s="256">
        <v>249.6</v>
      </c>
      <c r="W70" s="256">
        <v>250.7</v>
      </c>
      <c r="X70" s="256">
        <v>196.1</v>
      </c>
    </row>
    <row r="71" spans="2:24" ht="12.75">
      <c r="B71" s="255" t="s">
        <v>146</v>
      </c>
      <c r="C71" s="256">
        <v>1054.3</v>
      </c>
      <c r="D71" s="256">
        <v>44.4</v>
      </c>
      <c r="E71" s="256">
        <v>238.2</v>
      </c>
      <c r="F71" s="256">
        <v>1532.8</v>
      </c>
      <c r="G71" s="256">
        <v>828.4</v>
      </c>
      <c r="H71" s="256">
        <v>1059.4</v>
      </c>
      <c r="N71" s="255" t="s">
        <v>145</v>
      </c>
      <c r="O71" s="256">
        <v>1006.1</v>
      </c>
      <c r="P71" s="256">
        <v>1099.6</v>
      </c>
      <c r="Q71" s="256">
        <v>1184.3</v>
      </c>
      <c r="R71" s="256">
        <v>1098.4</v>
      </c>
      <c r="S71" s="256">
        <v>1194.9</v>
      </c>
      <c r="T71" s="256">
        <v>1105.1</v>
      </c>
      <c r="U71" s="256">
        <v>1307.5</v>
      </c>
      <c r="V71" s="256">
        <v>1169.7</v>
      </c>
      <c r="W71" s="256">
        <v>1214.5</v>
      </c>
      <c r="X71" s="256">
        <v>1364.6</v>
      </c>
    </row>
    <row r="72" spans="2:24" ht="12.75">
      <c r="B72" s="255" t="s">
        <v>145</v>
      </c>
      <c r="C72" s="256">
        <v>4888.9</v>
      </c>
      <c r="D72" s="256">
        <v>376.3</v>
      </c>
      <c r="E72" s="256">
        <v>1364.6</v>
      </c>
      <c r="F72" s="256">
        <v>620.8</v>
      </c>
      <c r="G72" s="256">
        <v>931.1</v>
      </c>
      <c r="H72" s="258" t="s">
        <v>124</v>
      </c>
      <c r="N72" s="255" t="s">
        <v>144</v>
      </c>
      <c r="O72" s="256">
        <v>347.7</v>
      </c>
      <c r="P72" s="256">
        <v>321.3</v>
      </c>
      <c r="Q72" s="256">
        <v>304.6</v>
      </c>
      <c r="R72" s="256">
        <v>326.3</v>
      </c>
      <c r="S72" s="258" t="s">
        <v>124</v>
      </c>
      <c r="T72" s="256">
        <v>351.5</v>
      </c>
      <c r="U72" s="256">
        <v>358.4</v>
      </c>
      <c r="V72" s="256">
        <v>411.6</v>
      </c>
      <c r="W72" s="256">
        <v>416.6</v>
      </c>
      <c r="X72" s="257">
        <v>372</v>
      </c>
    </row>
    <row r="73" spans="2:24" ht="12.75">
      <c r="B73" s="255" t="s">
        <v>144</v>
      </c>
      <c r="C73" s="256">
        <v>778.4</v>
      </c>
      <c r="D73" s="256">
        <v>557.9</v>
      </c>
      <c r="E73" s="257">
        <v>372</v>
      </c>
      <c r="F73" s="256">
        <v>1891.5</v>
      </c>
      <c r="G73" s="256">
        <v>124.5</v>
      </c>
      <c r="H73" s="256">
        <v>50.8</v>
      </c>
      <c r="N73" s="255" t="s">
        <v>143</v>
      </c>
      <c r="O73" s="256">
        <v>16.4</v>
      </c>
      <c r="P73" s="256">
        <v>19.2</v>
      </c>
      <c r="Q73" s="256">
        <v>23.5</v>
      </c>
      <c r="R73" s="256">
        <v>26.1</v>
      </c>
      <c r="S73" s="256">
        <v>25.6</v>
      </c>
      <c r="T73" s="256">
        <v>22.8</v>
      </c>
      <c r="U73" s="256">
        <v>22.3</v>
      </c>
      <c r="V73" s="256">
        <v>22.9</v>
      </c>
      <c r="W73" s="256">
        <v>16.8</v>
      </c>
      <c r="X73" s="256">
        <v>27.8</v>
      </c>
    </row>
    <row r="74" spans="2:24" ht="12.75">
      <c r="B74" s="255" t="s">
        <v>143</v>
      </c>
      <c r="C74" s="256">
        <v>19.5</v>
      </c>
      <c r="D74" s="256">
        <v>7.2</v>
      </c>
      <c r="E74" s="256">
        <v>27.8</v>
      </c>
      <c r="F74" s="256">
        <v>96.7</v>
      </c>
      <c r="G74" s="256">
        <v>3.2</v>
      </c>
      <c r="H74" s="256">
        <v>70.4</v>
      </c>
      <c r="N74" s="255" t="s">
        <v>142</v>
      </c>
      <c r="O74" s="256">
        <v>358.9</v>
      </c>
      <c r="P74" s="256">
        <v>377.2</v>
      </c>
      <c r="Q74" s="256">
        <v>371.2</v>
      </c>
      <c r="R74" s="257">
        <v>390</v>
      </c>
      <c r="S74" s="256">
        <v>385.4</v>
      </c>
      <c r="T74" s="256">
        <v>380.9</v>
      </c>
      <c r="U74" s="256">
        <v>413.8</v>
      </c>
      <c r="V74" s="256">
        <v>337.5</v>
      </c>
      <c r="W74" s="257">
        <v>351</v>
      </c>
      <c r="X74" s="256">
        <v>418.6</v>
      </c>
    </row>
    <row r="75" spans="2:24" ht="12.75">
      <c r="B75" s="255" t="s">
        <v>142</v>
      </c>
      <c r="C75" s="257">
        <v>5624</v>
      </c>
      <c r="D75" s="256">
        <v>526.2</v>
      </c>
      <c r="E75" s="256">
        <v>418.6</v>
      </c>
      <c r="F75" s="256">
        <v>2454.1</v>
      </c>
      <c r="G75" s="256">
        <v>859.9</v>
      </c>
      <c r="H75" s="258" t="s">
        <v>124</v>
      </c>
      <c r="N75" s="255" t="s">
        <v>141</v>
      </c>
      <c r="O75" s="257">
        <v>7</v>
      </c>
      <c r="P75" s="256">
        <v>6.6</v>
      </c>
      <c r="Q75" s="256">
        <v>6.9</v>
      </c>
      <c r="R75" s="256">
        <v>6.4</v>
      </c>
      <c r="S75" s="256">
        <v>6.1</v>
      </c>
      <c r="T75" s="256">
        <v>7.2</v>
      </c>
      <c r="U75" s="256">
        <v>7.4</v>
      </c>
      <c r="V75" s="256">
        <v>7.5</v>
      </c>
      <c r="W75" s="256">
        <v>6.6</v>
      </c>
      <c r="X75" s="256">
        <v>7.6</v>
      </c>
    </row>
    <row r="76" spans="2:24" ht="12.75">
      <c r="B76" s="255" t="s">
        <v>141</v>
      </c>
      <c r="C76" s="256">
        <v>17.9</v>
      </c>
      <c r="D76" s="256">
        <v>1.9</v>
      </c>
      <c r="E76" s="256">
        <v>7.6</v>
      </c>
      <c r="F76" s="256">
        <v>7.9</v>
      </c>
      <c r="G76" s="256">
        <v>2.3</v>
      </c>
      <c r="H76" s="256">
        <v>105.4</v>
      </c>
      <c r="N76" s="255" t="s">
        <v>140</v>
      </c>
      <c r="O76" s="256">
        <v>15.9</v>
      </c>
      <c r="P76" s="256">
        <v>13.6</v>
      </c>
      <c r="Q76" s="256">
        <v>16.7</v>
      </c>
      <c r="R76" s="256">
        <v>17.3</v>
      </c>
      <c r="S76" s="256">
        <v>29.8</v>
      </c>
      <c r="T76" s="256">
        <v>8.1</v>
      </c>
      <c r="U76" s="256">
        <v>10.1</v>
      </c>
      <c r="V76" s="256">
        <v>6.6</v>
      </c>
      <c r="W76" s="256">
        <v>4.5</v>
      </c>
      <c r="X76" s="257">
        <v>7</v>
      </c>
    </row>
    <row r="77" spans="2:24" ht="12.75">
      <c r="B77" s="255" t="s">
        <v>140</v>
      </c>
      <c r="C77" s="256">
        <v>4.9</v>
      </c>
      <c r="D77" s="257">
        <v>19</v>
      </c>
      <c r="E77" s="257">
        <v>7</v>
      </c>
      <c r="F77" s="256">
        <v>9.6</v>
      </c>
      <c r="G77" s="258" t="s">
        <v>124</v>
      </c>
      <c r="H77" s="258" t="s">
        <v>124</v>
      </c>
      <c r="N77" s="255" t="s">
        <v>139</v>
      </c>
      <c r="O77" s="256">
        <v>19.9</v>
      </c>
      <c r="P77" s="256">
        <v>10.1</v>
      </c>
      <c r="Q77" s="256">
        <v>15.8</v>
      </c>
      <c r="R77" s="256">
        <v>26.9</v>
      </c>
      <c r="S77" s="256">
        <v>17.9</v>
      </c>
      <c r="T77" s="256">
        <v>16.9</v>
      </c>
      <c r="U77" s="256">
        <v>21.4</v>
      </c>
      <c r="V77" s="256">
        <v>24.5</v>
      </c>
      <c r="W77" s="256">
        <v>22.6</v>
      </c>
      <c r="X77" s="256">
        <v>25.9</v>
      </c>
    </row>
    <row r="78" spans="2:24" ht="12.75">
      <c r="B78" s="255" t="s">
        <v>139</v>
      </c>
      <c r="C78" s="256">
        <v>11.9</v>
      </c>
      <c r="D78" s="256">
        <v>61.2</v>
      </c>
      <c r="E78" s="256">
        <v>25.9</v>
      </c>
      <c r="F78" s="257">
        <v>52</v>
      </c>
      <c r="G78" s="258" t="s">
        <v>124</v>
      </c>
      <c r="H78" s="258" t="s">
        <v>124</v>
      </c>
      <c r="N78" s="255" t="s">
        <v>138</v>
      </c>
      <c r="O78" s="256">
        <v>0.1</v>
      </c>
      <c r="P78" s="257">
        <v>0</v>
      </c>
      <c r="Q78" s="256">
        <v>0.1</v>
      </c>
      <c r="R78" s="256">
        <v>0.1</v>
      </c>
      <c r="S78" s="256">
        <v>0.1</v>
      </c>
      <c r="T78" s="257">
        <v>0</v>
      </c>
      <c r="U78" s="256">
        <v>0.1</v>
      </c>
      <c r="V78" s="256">
        <v>0.1</v>
      </c>
      <c r="W78" s="256">
        <v>0.1</v>
      </c>
      <c r="X78" s="256">
        <v>0.1</v>
      </c>
    </row>
    <row r="79" spans="2:24" ht="12.75">
      <c r="B79" s="255" t="s">
        <v>138</v>
      </c>
      <c r="C79" s="256">
        <v>0.1</v>
      </c>
      <c r="D79" s="257">
        <v>1</v>
      </c>
      <c r="E79" s="256">
        <v>0.1</v>
      </c>
      <c r="F79" s="256">
        <v>2.6</v>
      </c>
      <c r="G79" s="258" t="s">
        <v>124</v>
      </c>
      <c r="H79" s="258" t="s">
        <v>124</v>
      </c>
      <c r="N79" s="255" t="s">
        <v>137</v>
      </c>
      <c r="O79" s="256">
        <v>92.2</v>
      </c>
      <c r="P79" s="256">
        <v>94.7</v>
      </c>
      <c r="Q79" s="256">
        <v>69.3</v>
      </c>
      <c r="R79" s="256">
        <v>67.4</v>
      </c>
      <c r="S79" s="256">
        <v>61.2</v>
      </c>
      <c r="T79" s="256">
        <v>40.9</v>
      </c>
      <c r="U79" s="256">
        <v>57.6</v>
      </c>
      <c r="V79" s="256">
        <v>57.2</v>
      </c>
      <c r="W79" s="256">
        <v>59.9</v>
      </c>
      <c r="X79" s="257">
        <v>58</v>
      </c>
    </row>
    <row r="80" spans="2:24" ht="12.75">
      <c r="B80" s="255" t="s">
        <v>137</v>
      </c>
      <c r="C80" s="256">
        <v>116.1</v>
      </c>
      <c r="D80" s="256">
        <v>99.7</v>
      </c>
      <c r="E80" s="257">
        <v>58</v>
      </c>
      <c r="F80" s="256">
        <v>779.2</v>
      </c>
      <c r="G80" s="256">
        <v>31.8</v>
      </c>
      <c r="H80" s="258" t="s">
        <v>124</v>
      </c>
      <c r="N80" s="255" t="s">
        <v>136</v>
      </c>
      <c r="O80" s="256">
        <v>6.5</v>
      </c>
      <c r="P80" s="256">
        <v>8.9</v>
      </c>
      <c r="Q80" s="256">
        <v>7.3</v>
      </c>
      <c r="R80" s="256">
        <v>7.7</v>
      </c>
      <c r="S80" s="256">
        <v>8.5</v>
      </c>
      <c r="T80" s="256">
        <v>9.3</v>
      </c>
      <c r="U80" s="256">
        <v>8.7</v>
      </c>
      <c r="V80" s="256">
        <v>7.2</v>
      </c>
      <c r="W80" s="256">
        <v>8.3</v>
      </c>
      <c r="X80" s="256">
        <v>8.3</v>
      </c>
    </row>
    <row r="81" spans="2:24" ht="12">
      <c r="B81" s="255" t="s">
        <v>136</v>
      </c>
      <c r="C81" s="256">
        <v>12.9</v>
      </c>
      <c r="D81" s="256">
        <v>1.2</v>
      </c>
      <c r="E81" s="256">
        <v>8.3</v>
      </c>
      <c r="F81" s="257">
        <v>0</v>
      </c>
      <c r="G81" s="256">
        <v>0.6</v>
      </c>
      <c r="H81" s="258" t="s">
        <v>124</v>
      </c>
      <c r="N81" s="261" t="s">
        <v>135</v>
      </c>
      <c r="O81" s="262">
        <v>1082</v>
      </c>
      <c r="P81" s="262">
        <v>942</v>
      </c>
      <c r="Q81" s="262">
        <v>1085</v>
      </c>
      <c r="R81" s="262">
        <v>1236</v>
      </c>
      <c r="S81" s="262">
        <v>1269</v>
      </c>
      <c r="T81" s="262">
        <v>1328</v>
      </c>
      <c r="U81" s="262">
        <v>1541</v>
      </c>
      <c r="V81" s="262">
        <v>1353</v>
      </c>
      <c r="W81" s="262">
        <v>1310</v>
      </c>
      <c r="X81" s="263">
        <v>1.4</v>
      </c>
    </row>
    <row r="82" spans="2:24" ht="12.75">
      <c r="B82" s="255" t="s">
        <v>135</v>
      </c>
      <c r="C82" s="257">
        <v>900</v>
      </c>
      <c r="D82" s="257">
        <v>548</v>
      </c>
      <c r="E82" s="256">
        <v>1379</v>
      </c>
      <c r="F82" s="257">
        <v>353</v>
      </c>
      <c r="G82" s="257">
        <v>0</v>
      </c>
      <c r="H82" s="258" t="s">
        <v>124</v>
      </c>
      <c r="N82" s="255" t="s">
        <v>134</v>
      </c>
      <c r="O82" s="257">
        <v>103</v>
      </c>
      <c r="P82" s="256">
        <v>99.7</v>
      </c>
      <c r="Q82" s="256">
        <v>97.6</v>
      </c>
      <c r="R82" s="256">
        <v>122.6</v>
      </c>
      <c r="S82" s="256">
        <v>139.4</v>
      </c>
      <c r="T82" s="256">
        <v>154.1</v>
      </c>
      <c r="U82" s="256">
        <v>200.5</v>
      </c>
      <c r="V82" s="256">
        <v>135.4</v>
      </c>
      <c r="W82" s="257">
        <v>144</v>
      </c>
      <c r="X82" s="257">
        <v>206</v>
      </c>
    </row>
    <row r="83" spans="2:24" ht="12.75">
      <c r="B83" s="255" t="s">
        <v>134</v>
      </c>
      <c r="C83" s="256">
        <v>57.3</v>
      </c>
      <c r="D83" s="256">
        <v>106.9</v>
      </c>
      <c r="E83" s="257">
        <v>206</v>
      </c>
      <c r="F83" s="256">
        <v>310.3</v>
      </c>
      <c r="G83" s="256">
        <v>2.9</v>
      </c>
      <c r="H83" s="258" t="s">
        <v>124</v>
      </c>
      <c r="N83" s="255" t="s">
        <v>133</v>
      </c>
      <c r="O83" s="256">
        <v>714.1</v>
      </c>
      <c r="P83" s="256">
        <v>590.2</v>
      </c>
      <c r="Q83" s="256">
        <v>752.5</v>
      </c>
      <c r="R83" s="256">
        <v>618.2</v>
      </c>
      <c r="S83" s="256">
        <v>707.8</v>
      </c>
      <c r="T83" s="256">
        <v>582.7</v>
      </c>
      <c r="U83" s="257">
        <v>677</v>
      </c>
      <c r="V83" s="256">
        <v>642.2</v>
      </c>
      <c r="W83" s="256">
        <v>538.6</v>
      </c>
      <c r="X83" s="256">
        <v>651.1</v>
      </c>
    </row>
    <row r="84" spans="2:24" ht="12.75">
      <c r="B84" s="255" t="s">
        <v>133</v>
      </c>
      <c r="C84" s="256">
        <v>810.6</v>
      </c>
      <c r="D84" s="256">
        <v>822.6</v>
      </c>
      <c r="E84" s="256">
        <v>651.1</v>
      </c>
      <c r="F84" s="256">
        <v>3195.3</v>
      </c>
      <c r="G84" s="256">
        <v>9.8</v>
      </c>
      <c r="H84" s="258" t="s">
        <v>124</v>
      </c>
      <c r="N84" s="255" t="s">
        <v>132</v>
      </c>
      <c r="O84" s="258" t="s">
        <v>124</v>
      </c>
      <c r="P84" s="258" t="s">
        <v>124</v>
      </c>
      <c r="Q84" s="258" t="s">
        <v>124</v>
      </c>
      <c r="R84" s="258" t="s">
        <v>124</v>
      </c>
      <c r="S84" s="258" t="s">
        <v>124</v>
      </c>
      <c r="T84" s="258" t="s">
        <v>124</v>
      </c>
      <c r="U84" s="256">
        <v>38.7</v>
      </c>
      <c r="V84" s="256">
        <v>48.3</v>
      </c>
      <c r="W84" s="256">
        <v>41.3</v>
      </c>
      <c r="X84" s="256">
        <v>57.1</v>
      </c>
    </row>
    <row r="85" spans="2:24" ht="12.75">
      <c r="B85" s="255" t="s">
        <v>132</v>
      </c>
      <c r="C85" s="256">
        <v>1399.5</v>
      </c>
      <c r="D85" s="256">
        <v>104.5</v>
      </c>
      <c r="E85" s="256">
        <v>57.1</v>
      </c>
      <c r="F85" s="256">
        <v>273.7</v>
      </c>
      <c r="G85" s="256">
        <v>41.1</v>
      </c>
      <c r="H85" s="257">
        <v>304</v>
      </c>
      <c r="N85" s="255" t="s">
        <v>131</v>
      </c>
      <c r="O85" s="257">
        <v>226</v>
      </c>
      <c r="P85" s="256">
        <v>251.3</v>
      </c>
      <c r="Q85" s="256">
        <v>218.9</v>
      </c>
      <c r="R85" s="256">
        <v>252.9</v>
      </c>
      <c r="S85" s="256">
        <v>235.3</v>
      </c>
      <c r="T85" s="256">
        <v>232.7</v>
      </c>
      <c r="U85" s="256">
        <v>243.9</v>
      </c>
      <c r="V85" s="256">
        <v>222.3</v>
      </c>
      <c r="W85" s="256">
        <v>251.4</v>
      </c>
      <c r="X85" s="256">
        <v>249.5</v>
      </c>
    </row>
    <row r="86" spans="2:24" ht="12.75">
      <c r="B86" s="255" t="s">
        <v>131</v>
      </c>
      <c r="C86" s="256">
        <v>479.1</v>
      </c>
      <c r="D86" s="256">
        <v>139.3</v>
      </c>
      <c r="E86" s="256">
        <v>249.5</v>
      </c>
      <c r="F86" s="256">
        <v>502.6</v>
      </c>
      <c r="G86" s="256">
        <v>23.3</v>
      </c>
      <c r="H86" s="257">
        <v>0</v>
      </c>
      <c r="N86" s="255" t="s">
        <v>130</v>
      </c>
      <c r="O86" s="256">
        <v>7.2</v>
      </c>
      <c r="P86" s="256">
        <v>5.4</v>
      </c>
      <c r="Q86" s="256">
        <v>4.5</v>
      </c>
      <c r="R86" s="256">
        <v>5.3</v>
      </c>
      <c r="S86" s="257">
        <v>6</v>
      </c>
      <c r="T86" s="256">
        <v>4.7</v>
      </c>
      <c r="U86" s="256">
        <v>6.3</v>
      </c>
      <c r="V86" s="256">
        <v>5.9</v>
      </c>
      <c r="W86" s="257">
        <v>0</v>
      </c>
      <c r="X86" s="256">
        <v>7.6</v>
      </c>
    </row>
    <row r="87" spans="2:24" ht="12.75">
      <c r="B87" s="255" t="s">
        <v>130</v>
      </c>
      <c r="C87" s="256">
        <v>6.6</v>
      </c>
      <c r="D87" s="256">
        <v>3.5</v>
      </c>
      <c r="E87" s="256">
        <v>7.6</v>
      </c>
      <c r="F87" s="257">
        <v>71</v>
      </c>
      <c r="G87" s="256">
        <v>4.2</v>
      </c>
      <c r="H87" s="257">
        <v>0</v>
      </c>
      <c r="N87" s="255" t="s">
        <v>129</v>
      </c>
      <c r="O87" s="257">
        <v>0</v>
      </c>
      <c r="P87" s="256">
        <v>13.1</v>
      </c>
      <c r="Q87" s="256">
        <v>8.9</v>
      </c>
      <c r="R87" s="257">
        <v>15</v>
      </c>
      <c r="S87" s="256">
        <v>12.8</v>
      </c>
      <c r="T87" s="257">
        <v>0</v>
      </c>
      <c r="U87" s="257">
        <v>0</v>
      </c>
      <c r="V87" s="257">
        <v>0</v>
      </c>
      <c r="W87" s="256">
        <v>14.9</v>
      </c>
      <c r="X87" s="256">
        <v>24.2</v>
      </c>
    </row>
    <row r="88" spans="2:24" ht="12.75">
      <c r="B88" s="255" t="s">
        <v>129</v>
      </c>
      <c r="C88" s="256">
        <v>21.5</v>
      </c>
      <c r="D88" s="256">
        <v>6.5</v>
      </c>
      <c r="E88" s="256">
        <v>24.2</v>
      </c>
      <c r="F88" s="256">
        <v>48.5</v>
      </c>
      <c r="G88" s="257">
        <v>2</v>
      </c>
      <c r="H88" s="257">
        <v>0</v>
      </c>
      <c r="N88" s="255" t="s">
        <v>128</v>
      </c>
      <c r="O88" s="256">
        <v>21.2</v>
      </c>
      <c r="P88" s="256">
        <v>17.7</v>
      </c>
      <c r="Q88" s="256">
        <v>22.9</v>
      </c>
      <c r="R88" s="256">
        <v>20.4</v>
      </c>
      <c r="S88" s="256">
        <v>21.9</v>
      </c>
      <c r="T88" s="257">
        <v>20</v>
      </c>
      <c r="U88" s="256">
        <v>24.8</v>
      </c>
      <c r="V88" s="256">
        <v>21.5</v>
      </c>
      <c r="W88" s="257">
        <v>23</v>
      </c>
      <c r="X88" s="256">
        <v>26.3</v>
      </c>
    </row>
    <row r="89" spans="2:24" ht="12.75">
      <c r="B89" s="255" t="s">
        <v>128</v>
      </c>
      <c r="C89" s="256">
        <v>39.9</v>
      </c>
      <c r="D89" s="256">
        <v>74.4</v>
      </c>
      <c r="E89" s="256">
        <v>26.3</v>
      </c>
      <c r="F89" s="256">
        <v>5.3</v>
      </c>
      <c r="G89" s="258" t="s">
        <v>124</v>
      </c>
      <c r="H89" s="258" t="s">
        <v>124</v>
      </c>
      <c r="N89" s="255" t="s">
        <v>127</v>
      </c>
      <c r="O89" s="256">
        <v>28.6</v>
      </c>
      <c r="P89" s="258" t="s">
        <v>124</v>
      </c>
      <c r="Q89" s="258" t="s">
        <v>124</v>
      </c>
      <c r="R89" s="258" t="s">
        <v>124</v>
      </c>
      <c r="S89" s="258" t="s">
        <v>124</v>
      </c>
      <c r="T89" s="258" t="s">
        <v>124</v>
      </c>
      <c r="U89" s="256">
        <v>41.6</v>
      </c>
      <c r="V89" s="256">
        <v>50.4</v>
      </c>
      <c r="W89" s="256">
        <v>49.6</v>
      </c>
      <c r="X89" s="256">
        <v>53.3</v>
      </c>
    </row>
    <row r="90" spans="2:24" ht="12.75">
      <c r="B90" s="255" t="s">
        <v>127</v>
      </c>
      <c r="C90" s="256">
        <v>14.6</v>
      </c>
      <c r="D90" s="257">
        <v>119</v>
      </c>
      <c r="E90" s="256">
        <v>53.3</v>
      </c>
      <c r="F90" s="256">
        <v>24.6</v>
      </c>
      <c r="G90" s="258" t="s">
        <v>124</v>
      </c>
      <c r="H90" s="258" t="s">
        <v>124</v>
      </c>
      <c r="N90" s="255" t="s">
        <v>126</v>
      </c>
      <c r="O90" s="256">
        <v>404.5</v>
      </c>
      <c r="P90" s="256">
        <v>442.4</v>
      </c>
      <c r="Q90" s="256">
        <v>375.7</v>
      </c>
      <c r="R90" s="258" t="s">
        <v>124</v>
      </c>
      <c r="S90" s="258" t="s">
        <v>124</v>
      </c>
      <c r="T90" s="257">
        <v>365</v>
      </c>
      <c r="U90" s="257">
        <v>313</v>
      </c>
      <c r="V90" s="257">
        <v>374</v>
      </c>
      <c r="W90" s="257">
        <v>354</v>
      </c>
      <c r="X90" s="257">
        <v>374</v>
      </c>
    </row>
    <row r="91" spans="2:24" ht="12.75">
      <c r="B91" s="255" t="s">
        <v>126</v>
      </c>
      <c r="C91" s="257">
        <v>99</v>
      </c>
      <c r="D91" s="257">
        <v>786</v>
      </c>
      <c r="E91" s="257">
        <v>374</v>
      </c>
      <c r="F91" s="256">
        <v>404.2</v>
      </c>
      <c r="G91" s="258" t="s">
        <v>124</v>
      </c>
      <c r="H91" s="258" t="s">
        <v>124</v>
      </c>
      <c r="N91" s="255" t="s">
        <v>222</v>
      </c>
      <c r="O91" s="258" t="s">
        <v>124</v>
      </c>
      <c r="P91" s="258" t="s">
        <v>124</v>
      </c>
      <c r="Q91" s="258" t="s">
        <v>124</v>
      </c>
      <c r="R91" s="258" t="s">
        <v>124</v>
      </c>
      <c r="S91" s="258" t="s">
        <v>124</v>
      </c>
      <c r="T91" s="258" t="s">
        <v>124</v>
      </c>
      <c r="U91" s="258" t="s">
        <v>124</v>
      </c>
      <c r="V91" s="258" t="s">
        <v>124</v>
      </c>
      <c r="W91" s="258" t="s">
        <v>124</v>
      </c>
      <c r="X91" s="258" t="s">
        <v>124</v>
      </c>
    </row>
    <row r="92" spans="2:24" ht="12.75">
      <c r="B92" s="255" t="s">
        <v>222</v>
      </c>
      <c r="C92" s="256">
        <v>1.5</v>
      </c>
      <c r="D92" s="256">
        <v>0.8</v>
      </c>
      <c r="E92" s="258" t="s">
        <v>124</v>
      </c>
      <c r="F92" s="258" t="s">
        <v>124</v>
      </c>
      <c r="G92" s="258" t="s">
        <v>124</v>
      </c>
      <c r="H92" s="258" t="s">
        <v>124</v>
      </c>
      <c r="N92" s="255" t="s">
        <v>223</v>
      </c>
      <c r="O92" s="258" t="s">
        <v>124</v>
      </c>
      <c r="P92" s="258" t="s">
        <v>124</v>
      </c>
      <c r="Q92" s="258" t="s">
        <v>124</v>
      </c>
      <c r="R92" s="258" t="s">
        <v>124</v>
      </c>
      <c r="S92" s="258" t="s">
        <v>124</v>
      </c>
      <c r="T92" s="258" t="s">
        <v>124</v>
      </c>
      <c r="U92" s="258" t="s">
        <v>124</v>
      </c>
      <c r="V92" s="258" t="s">
        <v>124</v>
      </c>
      <c r="W92" s="258" t="s">
        <v>124</v>
      </c>
      <c r="X92" s="258" t="s">
        <v>124</v>
      </c>
    </row>
    <row r="93" spans="2:24" ht="12.75">
      <c r="B93" s="255" t="s">
        <v>223</v>
      </c>
      <c r="C93" s="258" t="s">
        <v>124</v>
      </c>
      <c r="D93" s="258" t="s">
        <v>124</v>
      </c>
      <c r="E93" s="258" t="s">
        <v>124</v>
      </c>
      <c r="F93" s="258" t="s">
        <v>124</v>
      </c>
      <c r="G93" s="258" t="s">
        <v>124</v>
      </c>
      <c r="H93" s="258" t="s">
        <v>124</v>
      </c>
      <c r="N93" s="255" t="s">
        <v>220</v>
      </c>
      <c r="O93" s="256">
        <v>19.1</v>
      </c>
      <c r="P93" s="256">
        <v>19.1</v>
      </c>
      <c r="Q93" s="256">
        <v>18.8</v>
      </c>
      <c r="R93" s="258" t="s">
        <v>124</v>
      </c>
      <c r="S93" s="258" t="s">
        <v>124</v>
      </c>
      <c r="T93" s="256">
        <v>17.6</v>
      </c>
      <c r="U93" s="256">
        <v>18.5</v>
      </c>
      <c r="V93" s="256">
        <v>16.6</v>
      </c>
      <c r="W93" s="256">
        <v>19.8</v>
      </c>
      <c r="X93" s="256">
        <v>21.8</v>
      </c>
    </row>
    <row r="94" spans="2:24" ht="12.75">
      <c r="B94" s="255" t="s">
        <v>220</v>
      </c>
      <c r="C94" s="256">
        <v>13.8</v>
      </c>
      <c r="D94" s="256">
        <v>55.1</v>
      </c>
      <c r="E94" s="256">
        <v>21.8</v>
      </c>
      <c r="F94" s="256">
        <v>13.2</v>
      </c>
      <c r="G94" s="258" t="s">
        <v>124</v>
      </c>
      <c r="H94" s="258" t="s">
        <v>124</v>
      </c>
      <c r="N94" s="255" t="s">
        <v>195</v>
      </c>
      <c r="O94" s="258" t="s">
        <v>124</v>
      </c>
      <c r="P94" s="258" t="s">
        <v>124</v>
      </c>
      <c r="Q94" s="258" t="s">
        <v>124</v>
      </c>
      <c r="R94" s="258" t="s">
        <v>124</v>
      </c>
      <c r="S94" s="258" t="s">
        <v>124</v>
      </c>
      <c r="T94" s="258" t="s">
        <v>124</v>
      </c>
      <c r="U94" s="258" t="s">
        <v>124</v>
      </c>
      <c r="V94" s="258" t="s">
        <v>124</v>
      </c>
      <c r="W94" s="258" t="s">
        <v>124</v>
      </c>
      <c r="X94" s="258" t="s">
        <v>124</v>
      </c>
    </row>
    <row r="95" spans="2:24" ht="12.75">
      <c r="B95" s="255" t="s">
        <v>195</v>
      </c>
      <c r="C95" s="258" t="s">
        <v>124</v>
      </c>
      <c r="D95" s="258" t="s">
        <v>124</v>
      </c>
      <c r="E95" s="258" t="s">
        <v>124</v>
      </c>
      <c r="F95" s="258" t="s">
        <v>124</v>
      </c>
      <c r="G95" s="258" t="s">
        <v>124</v>
      </c>
      <c r="H95" s="258" t="s">
        <v>124</v>
      </c>
      <c r="N95" s="255" t="s">
        <v>196</v>
      </c>
      <c r="O95" s="258" t="s">
        <v>124</v>
      </c>
      <c r="P95" s="258" t="s">
        <v>124</v>
      </c>
      <c r="Q95" s="258" t="s">
        <v>124</v>
      </c>
      <c r="R95" s="258" t="s">
        <v>124</v>
      </c>
      <c r="S95" s="258" t="s">
        <v>124</v>
      </c>
      <c r="T95" s="258" t="s">
        <v>124</v>
      </c>
      <c r="U95" s="258" t="s">
        <v>124</v>
      </c>
      <c r="V95" s="257">
        <v>0</v>
      </c>
      <c r="W95" s="256">
        <v>0.8</v>
      </c>
      <c r="X95" s="258" t="s">
        <v>124</v>
      </c>
    </row>
    <row r="96" spans="2:24" ht="12.75">
      <c r="B96" s="255" t="s">
        <v>196</v>
      </c>
      <c r="C96" s="258" t="s">
        <v>124</v>
      </c>
      <c r="D96" s="258" t="s">
        <v>124</v>
      </c>
      <c r="E96" s="258" t="s">
        <v>124</v>
      </c>
      <c r="F96" s="258" t="s">
        <v>124</v>
      </c>
      <c r="G96" s="258" t="s">
        <v>124</v>
      </c>
      <c r="H96" s="258" t="s">
        <v>124</v>
      </c>
      <c r="N96" s="255" t="s">
        <v>224</v>
      </c>
      <c r="O96" s="258" t="s">
        <v>124</v>
      </c>
      <c r="P96" s="258" t="s">
        <v>124</v>
      </c>
      <c r="Q96" s="258" t="s">
        <v>124</v>
      </c>
      <c r="R96" s="258" t="s">
        <v>124</v>
      </c>
      <c r="S96" s="258" t="s">
        <v>124</v>
      </c>
      <c r="T96" s="256">
        <v>47.4</v>
      </c>
      <c r="U96" s="258" t="s">
        <v>124</v>
      </c>
      <c r="V96" s="256">
        <v>43.7</v>
      </c>
      <c r="W96" s="256">
        <v>50.8</v>
      </c>
      <c r="X96" s="258" t="s">
        <v>124</v>
      </c>
    </row>
    <row r="97" spans="2:24" ht="12.75">
      <c r="B97" s="255" t="s">
        <v>224</v>
      </c>
      <c r="C97" s="258" t="s">
        <v>124</v>
      </c>
      <c r="D97" s="258" t="s">
        <v>124</v>
      </c>
      <c r="E97" s="258" t="s">
        <v>124</v>
      </c>
      <c r="F97" s="258" t="s">
        <v>124</v>
      </c>
      <c r="G97" s="258" t="s">
        <v>124</v>
      </c>
      <c r="H97" s="258" t="s">
        <v>124</v>
      </c>
      <c r="N97" s="255" t="s">
        <v>225</v>
      </c>
      <c r="O97" s="258" t="s">
        <v>124</v>
      </c>
      <c r="P97" s="258" t="s">
        <v>124</v>
      </c>
      <c r="Q97" s="258" t="s">
        <v>124</v>
      </c>
      <c r="R97" s="256">
        <v>81.5</v>
      </c>
      <c r="S97" s="256">
        <v>86.2</v>
      </c>
      <c r="T97" s="256">
        <v>96.6</v>
      </c>
      <c r="U97" s="257">
        <v>103</v>
      </c>
      <c r="V97" s="256">
        <v>105.6</v>
      </c>
      <c r="W97" s="258" t="s">
        <v>124</v>
      </c>
      <c r="X97" s="258" t="s">
        <v>124</v>
      </c>
    </row>
    <row r="98" spans="2:24" ht="12.75">
      <c r="B98" s="255" t="s">
        <v>225</v>
      </c>
      <c r="C98" s="258" t="s">
        <v>124</v>
      </c>
      <c r="D98" s="258" t="s">
        <v>124</v>
      </c>
      <c r="E98" s="258" t="s">
        <v>124</v>
      </c>
      <c r="F98" s="258" t="s">
        <v>124</v>
      </c>
      <c r="G98" s="258" t="s">
        <v>124</v>
      </c>
      <c r="H98" s="258" t="s">
        <v>124</v>
      </c>
      <c r="N98" s="255" t="s">
        <v>226</v>
      </c>
      <c r="O98" s="258" t="s">
        <v>124</v>
      </c>
      <c r="P98" s="258" t="s">
        <v>124</v>
      </c>
      <c r="Q98" s="256">
        <v>32.3</v>
      </c>
      <c r="R98" s="256">
        <v>39.3</v>
      </c>
      <c r="S98" s="256">
        <v>36.4</v>
      </c>
      <c r="T98" s="256">
        <v>40.1</v>
      </c>
      <c r="U98" s="257">
        <v>39</v>
      </c>
      <c r="V98" s="256">
        <v>29.7</v>
      </c>
      <c r="W98" s="256">
        <v>31.8</v>
      </c>
      <c r="X98" s="256">
        <v>42.8</v>
      </c>
    </row>
    <row r="99" spans="2:24" ht="12.75">
      <c r="B99" s="255" t="s">
        <v>226</v>
      </c>
      <c r="C99" s="256">
        <v>127.6</v>
      </c>
      <c r="D99" s="256">
        <v>49.9</v>
      </c>
      <c r="E99" s="256">
        <v>42.8</v>
      </c>
      <c r="F99" s="256">
        <v>336.3</v>
      </c>
      <c r="G99" s="256">
        <v>91.4</v>
      </c>
      <c r="H99" s="258" t="s">
        <v>124</v>
      </c>
      <c r="N99" s="255" t="s">
        <v>197</v>
      </c>
      <c r="O99" s="257">
        <v>2270</v>
      </c>
      <c r="P99" s="256">
        <v>1966.3</v>
      </c>
      <c r="Q99" s="256">
        <v>2044.6</v>
      </c>
      <c r="R99" s="257">
        <v>2175</v>
      </c>
      <c r="S99" s="257">
        <v>2011</v>
      </c>
      <c r="T99" s="258" t="s">
        <v>124</v>
      </c>
      <c r="U99" s="257">
        <v>2295</v>
      </c>
      <c r="V99" s="257">
        <v>1819</v>
      </c>
      <c r="W99" s="257">
        <v>2058</v>
      </c>
      <c r="X99" s="257">
        <v>1938</v>
      </c>
    </row>
    <row r="100" spans="2:24" ht="12.75">
      <c r="B100" s="255" t="s">
        <v>197</v>
      </c>
      <c r="C100" s="257">
        <v>11850</v>
      </c>
      <c r="D100" s="257">
        <v>558</v>
      </c>
      <c r="E100" s="257">
        <v>1938</v>
      </c>
      <c r="F100" s="257">
        <v>2480</v>
      </c>
      <c r="G100" s="257">
        <v>532</v>
      </c>
      <c r="H100" s="257">
        <v>2454</v>
      </c>
      <c r="N100" s="255" t="s">
        <v>212</v>
      </c>
      <c r="O100" s="256">
        <v>34.3</v>
      </c>
      <c r="P100" s="256">
        <v>41.5</v>
      </c>
      <c r="Q100" s="256">
        <v>34.8</v>
      </c>
      <c r="R100" s="256">
        <v>38.5</v>
      </c>
      <c r="S100" s="256">
        <v>39.4</v>
      </c>
      <c r="T100" s="256">
        <v>37.2</v>
      </c>
      <c r="U100" s="256">
        <v>39.9</v>
      </c>
      <c r="V100" s="256">
        <v>32.9</v>
      </c>
      <c r="W100" s="256">
        <v>39.7</v>
      </c>
      <c r="X100" s="256">
        <v>33.3</v>
      </c>
    </row>
    <row r="101" spans="2:24" ht="12.75">
      <c r="B101" s="255" t="s">
        <v>212</v>
      </c>
      <c r="C101" s="256">
        <v>29.3</v>
      </c>
      <c r="D101" s="257">
        <v>20</v>
      </c>
      <c r="E101" s="256">
        <v>33.3</v>
      </c>
      <c r="F101" s="256">
        <v>44.8</v>
      </c>
      <c r="G101" s="256">
        <v>8.8</v>
      </c>
      <c r="H101" s="257">
        <v>0</v>
      </c>
      <c r="N101" s="255" t="s">
        <v>221</v>
      </c>
      <c r="O101" s="258" t="s">
        <v>124</v>
      </c>
      <c r="P101" s="258" t="s">
        <v>124</v>
      </c>
      <c r="Q101" s="256">
        <v>10.9</v>
      </c>
      <c r="R101" s="257">
        <v>16</v>
      </c>
      <c r="S101" s="256">
        <v>8.7</v>
      </c>
      <c r="T101" s="256">
        <v>13.3</v>
      </c>
      <c r="U101" s="256">
        <v>13.7</v>
      </c>
      <c r="V101" s="256">
        <v>8.6</v>
      </c>
      <c r="W101" s="256">
        <v>15.3</v>
      </c>
      <c r="X101" s="258" t="s">
        <v>124</v>
      </c>
    </row>
    <row r="102" spans="2:8" ht="12.75">
      <c r="B102" s="255" t="s">
        <v>221</v>
      </c>
      <c r="C102" s="258" t="s">
        <v>124</v>
      </c>
      <c r="D102" s="257">
        <v>0</v>
      </c>
      <c r="E102" s="258" t="s">
        <v>124</v>
      </c>
      <c r="F102" s="258" t="s">
        <v>124</v>
      </c>
      <c r="G102" s="257">
        <v>0</v>
      </c>
      <c r="H102" s="258" t="s">
        <v>124</v>
      </c>
    </row>
    <row r="103" spans="14:24" ht="12.75">
      <c r="N103" s="253" t="s">
        <v>125</v>
      </c>
      <c r="O103" s="254"/>
      <c r="P103" s="254"/>
      <c r="Q103" s="254"/>
      <c r="R103" s="254"/>
      <c r="S103" s="254"/>
      <c r="T103" s="254"/>
      <c r="U103" s="254"/>
      <c r="V103" s="254"/>
      <c r="W103" s="254"/>
      <c r="X103" s="254"/>
    </row>
    <row r="104" spans="2:24" ht="12.75">
      <c r="B104" s="253" t="s">
        <v>125</v>
      </c>
      <c r="C104" s="254"/>
      <c r="D104" s="254"/>
      <c r="E104" s="254"/>
      <c r="F104" s="254"/>
      <c r="G104" s="254"/>
      <c r="H104" s="254"/>
      <c r="N104" s="253" t="s">
        <v>124</v>
      </c>
      <c r="O104" s="253" t="s">
        <v>123</v>
      </c>
      <c r="P104" s="254"/>
      <c r="Q104" s="254"/>
      <c r="R104" s="254"/>
      <c r="S104" s="254"/>
      <c r="T104" s="254"/>
      <c r="U104" s="254"/>
      <c r="V104" s="254"/>
      <c r="W104" s="254"/>
      <c r="X104" s="254"/>
    </row>
    <row r="105" spans="2:8" ht="12.75">
      <c r="B105" s="253" t="s">
        <v>124</v>
      </c>
      <c r="C105" s="253" t="s">
        <v>123</v>
      </c>
      <c r="D105" s="254"/>
      <c r="E105" s="254"/>
      <c r="F105" s="254"/>
      <c r="G105" s="254"/>
      <c r="H105" s="254"/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KERSCHENBAUER Werner (ESTAT)</dc:creator>
  <cp:keywords/>
  <dc:description/>
  <cp:lastModifiedBy>MARTINS Carla</cp:lastModifiedBy>
  <cp:lastPrinted>2014-12-18T10:15:21Z</cp:lastPrinted>
  <dcterms:created xsi:type="dcterms:W3CDTF">2014-09-18T09:48:45Z</dcterms:created>
  <dcterms:modified xsi:type="dcterms:W3CDTF">2015-12-01T15:48:49Z</dcterms:modified>
  <cp:category/>
  <cp:version/>
  <cp:contentType/>
  <cp:contentStatus/>
</cp:coreProperties>
</file>