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3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6" yWindow="65426" windowWidth="19420" windowHeight="10420" activeTab="0"/>
  </bookViews>
  <sheets>
    <sheet name="Fig1" sheetId="22" r:id="rId1"/>
    <sheet name="Fig2" sheetId="26" r:id="rId2"/>
    <sheet name="Fig3" sheetId="25" r:id="rId3"/>
    <sheet name="Fig 4 and Fig 5" sheetId="27" r:id="rId4"/>
    <sheet name="Tab1" sheetId="28" r:id="rId5"/>
    <sheet name="Fig6" sheetId="29" r:id="rId6"/>
    <sheet name="Tab2" sheetId="32" r:id="rId7"/>
    <sheet name="Fig7" sheetId="30" r:id="rId8"/>
    <sheet name="Fig8" sheetId="31" r:id="rId9"/>
    <sheet name="Fig9" sheetId="33" r:id="rId10"/>
    <sheet name="Fig10" sheetId="34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<sst xmlns="http://schemas.openxmlformats.org/spreadsheetml/2006/main" count="609" uniqueCount="248">
  <si>
    <t>(million tonnes of oil equivalent)</t>
  </si>
  <si>
    <t>Source: Eurostat (nrg_bal_c)</t>
  </si>
  <si>
    <t>Standard international energy product classification (SIEC)</t>
  </si>
  <si>
    <t>Unit of measure</t>
  </si>
  <si>
    <t>Time frequency</t>
  </si>
  <si>
    <t>Energy balance</t>
  </si>
  <si>
    <t>Crude oil</t>
  </si>
  <si>
    <t>Thousand tonnes of oil equivalent</t>
  </si>
  <si>
    <t>Annual</t>
  </si>
  <si>
    <t xml:space="preserve">Dataset: </t>
  </si>
  <si>
    <t xml:space="preserve">Last updated: 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</si>
  <si>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</si>
  <si>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</si>
  <si>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</si>
  <si>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</si>
  <si>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</si>
  <si>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</si>
  <si>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</si>
  <si>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</si>
  <si>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</si>
  <si>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</si>
  <si>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</si>
  <si>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</si>
  <si>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</si>
  <si>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</si>
  <si>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</si>
  <si>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</si>
  <si>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</si>
  <si>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</si>
  <si>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</si>
  <si>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</si>
  <si>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</si>
  <si>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</si>
  <si>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</si>
  <si>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</si>
  <si>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</si>
  <si>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</si>
  <si>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</si>
  <si>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</si>
  <si>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</si>
  <si>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</si>
  <si>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</si>
  <si>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European Union - 27 countries (from 2020)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</si>
  <si>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</si>
  <si>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</si>
  <si>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</si>
  <si>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</si>
  <si>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</si>
  <si>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</si>
  <si>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</si>
  <si>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</si>
  <si>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</si>
  <si>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</si>
  <si>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</si>
  <si>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</si>
  <si>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</si>
  <si>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</si>
  <si>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</si>
  <si>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</si>
  <si>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</si>
  <si>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</si>
  <si>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</si>
  <si>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</si>
  <si>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</si>
  <si>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</si>
  <si>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</si>
  <si>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</si>
  <si>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</si>
  <si>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</si>
  <si>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</si>
  <si>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United Kingdom</t>
  </si>
  <si>
    <t>Geopolitical entity (reporting)</t>
  </si>
  <si>
    <t>Russia</t>
  </si>
  <si>
    <t>Iraq</t>
  </si>
  <si>
    <t>Nigeria</t>
  </si>
  <si>
    <t>Saudi Arabia</t>
  </si>
  <si>
    <t>Kazakhstan</t>
  </si>
  <si>
    <t>Libya</t>
  </si>
  <si>
    <t>United States</t>
  </si>
  <si>
    <t>Azerbaijan</t>
  </si>
  <si>
    <t>Other countries</t>
  </si>
  <si>
    <t>Oil and petroleum products (excluding biofuel portion)</t>
  </si>
  <si>
    <t>Liquefied petroleum gases</t>
  </si>
  <si>
    <t>Naphtha</t>
  </si>
  <si>
    <t>Kerosene-type jet fuel (excluding biofuel portion)</t>
  </si>
  <si>
    <t>Fuel oil</t>
  </si>
  <si>
    <t>Petroleum coke</t>
  </si>
  <si>
    <t>Final consumption - energy use</t>
  </si>
  <si>
    <t>Final consumption - transport sector - road - energy use</t>
  </si>
  <si>
    <t>All other oil products</t>
  </si>
  <si>
    <t>Energy sector</t>
  </si>
  <si>
    <t>Road transport</t>
  </si>
  <si>
    <t>Other transport</t>
  </si>
  <si>
    <t>Other sectors</t>
  </si>
  <si>
    <t>Services</t>
  </si>
  <si>
    <t>Households</t>
  </si>
  <si>
    <t>Natural gas</t>
  </si>
  <si>
    <t>Renewables and biofuels</t>
  </si>
  <si>
    <t>Electricity</t>
  </si>
  <si>
    <t xml:space="preserve">Other oil products </t>
  </si>
  <si>
    <t>Other EU</t>
  </si>
  <si>
    <t>Motor gasoline</t>
  </si>
  <si>
    <t>Kerosene-type jet fuel</t>
  </si>
  <si>
    <t>Gas oil and diesel oil</t>
  </si>
  <si>
    <t>Germany</t>
  </si>
  <si>
    <t>Water transport*</t>
  </si>
  <si>
    <t>Air transport*</t>
  </si>
  <si>
    <t>Indigenous production</t>
  </si>
  <si>
    <t>Thousand tonnes</t>
  </si>
  <si>
    <t>2020</t>
  </si>
  <si>
    <t>Bitumen</t>
  </si>
  <si>
    <t>Lubricants</t>
  </si>
  <si>
    <t>Other kerosene</t>
  </si>
  <si>
    <t>Refinery gas</t>
  </si>
  <si>
    <t>Time</t>
  </si>
  <si>
    <t>Brazil</t>
  </si>
  <si>
    <t>Algeria</t>
  </si>
  <si>
    <t>Transformation output - refineries and petrochemical industry - refinery output</t>
  </si>
  <si>
    <t>Complete energy balances [NRG_BAL_C__custom_2063970]</t>
  </si>
  <si>
    <t>TOTAL SECONDARY</t>
  </si>
  <si>
    <t>All other finished products</t>
  </si>
  <si>
    <t>CRUDE OIL</t>
  </si>
  <si>
    <t>TOTAL OIL</t>
  </si>
  <si>
    <t>Fuel oil in domestic navigation</t>
  </si>
  <si>
    <t>Kerosene in domestic aviation</t>
  </si>
  <si>
    <t>(Million tonnes of oil equivalent)</t>
  </si>
  <si>
    <t>Source: Eurostat Energy imports dependency [NRG_IND_ID__custom_2070352]</t>
  </si>
  <si>
    <t>Note: Exclude biofuel portions</t>
  </si>
  <si>
    <t>Source: Eurostat (online data code nrg_bal_c)</t>
  </si>
  <si>
    <t>Note: Data excluding the biofuel portions</t>
  </si>
  <si>
    <t>Total oil products (EU)</t>
  </si>
  <si>
    <t>Note: Data on “available for final consumption” which may differ from the sum of final energy and non-energy consumptions due to statistical differences.</t>
  </si>
  <si>
    <t>Fuel oil in international maritime bunkers</t>
  </si>
  <si>
    <t>Kerosene in international aviation</t>
  </si>
  <si>
    <t>Industry - Energy use</t>
  </si>
  <si>
    <t>Industry - Non energy use</t>
  </si>
  <si>
    <t>Consumption - Non energy use</t>
  </si>
  <si>
    <t>2021</t>
  </si>
  <si>
    <t>Data extracted on 21/03/2023 09:24:03 from [ESTAT]</t>
  </si>
  <si>
    <t>Complete energy balances [NRG_BAL_C__custom_5468029]</t>
  </si>
  <si>
    <t>Complete energy balances [NRG_BAL_C__custom_5472898]</t>
  </si>
  <si>
    <t>Complete energy balances [NRG_BAL_C__custom_5474262]</t>
  </si>
  <si>
    <t>Complete energy balances [NRG_BAL_C__custom_5474558]</t>
  </si>
  <si>
    <t>Complete energy balances [NRG_BAL_C__custom_5475824]</t>
  </si>
  <si>
    <t>Complete energy balances [NRG_BAL_C__custom_5476360]</t>
  </si>
  <si>
    <t>Complete energy balances [NRG_BAL_C__custom_5476912]</t>
  </si>
  <si>
    <t>2022</t>
  </si>
  <si>
    <t>https://ec.europa.eu/eurostat/databrowser/view/NRG_CB_OIL__custom_10488403/default/table?lang=en</t>
  </si>
  <si>
    <t>Supply, transformation and consumption of oil and petroleum products [NRG_CB_OIL__custom_10488403]</t>
  </si>
  <si>
    <t>18/03/2024 23:00</t>
  </si>
  <si>
    <t>Imports of oil and petroleum products by partner country [NRG_TI_OIL__custom_10525728]</t>
  </si>
  <si>
    <t>Open product page</t>
  </si>
  <si>
    <t>Open in Data Browser</t>
  </si>
  <si>
    <t xml:space="preserve">Description: </t>
  </si>
  <si>
    <t>-</t>
  </si>
  <si>
    <t xml:space="preserve">Last update of data: </t>
  </si>
  <si>
    <t xml:space="preserve">Last change of data structure: </t>
  </si>
  <si>
    <t>03/01/2024 23:00</t>
  </si>
  <si>
    <t>Angola</t>
  </si>
  <si>
    <t>https://ec.europa.eu/eurostat/databrowser/view/NRG_BAL_C__custom_10555438/default/table?lang=en</t>
  </si>
  <si>
    <t>Data extracted on 25/03/2024 13:33:17 from [ESTAT]</t>
  </si>
  <si>
    <t>Complete energy balances [NRG_BAL_C__custom_10555438]</t>
  </si>
  <si>
    <t>Ethane</t>
  </si>
  <si>
    <t>Aviation gasoline</t>
  </si>
  <si>
    <t>Motor gasoline (excluding biofuel portion)</t>
  </si>
  <si>
    <t>Gasoline-type jet fuel</t>
  </si>
  <si>
    <t>Gas oil and diesel oil (excluding biofuel portion)</t>
  </si>
  <si>
    <t>White spirit and special boiling point industrial spirits</t>
  </si>
  <si>
    <t>Paraffin waxes</t>
  </si>
  <si>
    <t>Other oil products n.e.c.</t>
  </si>
  <si>
    <t>Data extracted on 25/03/2024 13:41:32 from [ESTAT]</t>
  </si>
  <si>
    <t>Complete energy balances [NRG_BAL_C__custom_10555693]</t>
  </si>
  <si>
    <t>Data extracted on 25/03/2024 13:52:31 from [ESTAT]</t>
  </si>
  <si>
    <t>Complete energy balances [NRG_BAL_C__custom_10556077]</t>
  </si>
  <si>
    <t>Imports</t>
  </si>
  <si>
    <t>Data extracted on 25/03/2024 14:11:28 from [ESTAT]</t>
  </si>
  <si>
    <t>Complete energy balances [NRG_BAL_C__custom_10556583]</t>
  </si>
  <si>
    <t>Table 2: Consumption of oil and petroleum products, EU Member States, 2022</t>
  </si>
  <si>
    <t>Data extracted on 25/03/2024 16:21:48 from [ESTAT]</t>
  </si>
  <si>
    <t>Complete energy balances [NRG_BAL_C__custom_10557422]</t>
  </si>
  <si>
    <t>Data extracted on 25/03/2024 16:29:21 from [ESTAT]</t>
  </si>
  <si>
    <t>Complete energy balances [NRG_BAL_C__custom_10560651]</t>
  </si>
  <si>
    <t>International maritime bunkers</t>
  </si>
  <si>
    <t>International aviation</t>
  </si>
  <si>
    <t>Total energy supply</t>
  </si>
  <si>
    <t>Transformation input - energy use</t>
  </si>
  <si>
    <t>Transformation output</t>
  </si>
  <si>
    <t>Energy sector - energy use</t>
  </si>
  <si>
    <t>Distribution losses</t>
  </si>
  <si>
    <t>Available for final consumption</t>
  </si>
  <si>
    <t>Final consumption - non-energy use</t>
  </si>
  <si>
    <t>Transformation input, energy sector and final consumption in industry sector - non-energy use</t>
  </si>
  <si>
    <t>Transformation input - non-energy use</t>
  </si>
  <si>
    <t>Energy sector - non-energy use</t>
  </si>
  <si>
    <t>Final consumption - industry sector - non-energy use</t>
  </si>
  <si>
    <t>Final consumption - transport sector - non-energy use</t>
  </si>
  <si>
    <t>Final consumption - other sectors - non-energy use</t>
  </si>
  <si>
    <t>Final consumption - industry sector - energy use</t>
  </si>
  <si>
    <t>Final consumption - transport sector - energy use</t>
  </si>
  <si>
    <t>Final consumption - transport sector - rail - energy use</t>
  </si>
  <si>
    <t>Final consumption - transport sector - domestic aviation - energy use</t>
  </si>
  <si>
    <t>Final consumption - transport sector - domestic navigation - energy use</t>
  </si>
  <si>
    <t>Final consumption - transport sector - pipeline transport - energy use</t>
  </si>
  <si>
    <t>Final consumption - transport sector - not elsewhere specified - energy use</t>
  </si>
  <si>
    <t>Final consumption - other sectors - energy use</t>
  </si>
  <si>
    <t>Final consumption - other sectors - commercial and public services - energy use</t>
  </si>
  <si>
    <t>Final consumption - other sectors - households - energy use</t>
  </si>
  <si>
    <t>Final consumption - other sectors - agriculture and forestry - energy use</t>
  </si>
  <si>
    <t>Final consumption - other sectors - fishing - energy use</t>
  </si>
  <si>
    <t>Final consumption - other sectors - not elsewhere specified - energy use</t>
  </si>
  <si>
    <t>FC E + NE + INT</t>
  </si>
  <si>
    <t>(FC_E + FC_NE + INTMARB +INTAVI + NRG_E + NRG_NE + IT_NE)</t>
  </si>
  <si>
    <t>Transport sector</t>
  </si>
  <si>
    <t>Consumption - non-energy use</t>
  </si>
  <si>
    <t>Industry - NE</t>
  </si>
  <si>
    <t>Industry</t>
  </si>
  <si>
    <t>Industry - E</t>
  </si>
  <si>
    <t>TOTAL</t>
  </si>
  <si>
    <t>Change 2020</t>
  </si>
  <si>
    <t>Share 2022</t>
  </si>
  <si>
    <t>Change 2022</t>
  </si>
  <si>
    <t>Total</t>
  </si>
  <si>
    <t>Fossil energy</t>
  </si>
  <si>
    <t>Bioenergy</t>
  </si>
  <si>
    <t>Blended biodiesels</t>
  </si>
  <si>
    <t>Blended biogasoline</t>
  </si>
  <si>
    <t>Pure biodiesels</t>
  </si>
  <si>
    <t>Biogases</t>
  </si>
  <si>
    <t>Pure biogasoline</t>
  </si>
  <si>
    <t>Other liquid biofuels</t>
  </si>
  <si>
    <t>Data extracted on 25/03/2024 16:40:23 from [ESTAT]</t>
  </si>
  <si>
    <t>Complete energy balances [NRG_BAL_C__custom_10560913]</t>
  </si>
  <si>
    <t>Data extracted on 25/03/2024 17:18:48 from [ESTAT]</t>
  </si>
  <si>
    <t>Complete energy balances [NRG_BAL_C__custom_10561782]</t>
  </si>
  <si>
    <t>Change from 2021</t>
  </si>
  <si>
    <t>2022 Share</t>
  </si>
  <si>
    <t>share 2020</t>
  </si>
  <si>
    <t>Table 1: Net imports or net exports of selected petroleum products, EU, in selected years, 1990-2022</t>
  </si>
  <si>
    <r>
      <t>Source:</t>
    </r>
    <r>
      <rPr>
        <sz val="10"/>
        <color theme="1"/>
        <rFont val="Arial"/>
        <family val="2"/>
      </rPr>
      <t xml:space="preserve"> Eurostat (online data code nrg_cb_oil)</t>
    </r>
  </si>
  <si>
    <r>
      <t>Source:</t>
    </r>
    <r>
      <rPr>
        <sz val="10"/>
        <color theme="1"/>
        <rFont val="Arial"/>
        <family val="2"/>
      </rPr>
      <t xml:space="preserve"> Eurostat (online data code nrg_bal_c)</t>
    </r>
  </si>
  <si>
    <r>
      <t>Source:</t>
    </r>
    <r>
      <rPr>
        <sz val="10"/>
        <color theme="1"/>
        <rFont val="Arial"/>
        <family val="2"/>
      </rPr>
      <t xml:space="preserve"> Eurostat (online data code nrg_ti_oil)</t>
    </r>
  </si>
  <si>
    <r>
      <t>Source:</t>
    </r>
    <r>
      <rPr>
        <sz val="12"/>
        <color theme="1"/>
        <rFont val="Arial"/>
        <family val="2"/>
      </rPr>
      <t xml:space="preserve"> Eurostat (online data code nrg_ti_oil)</t>
    </r>
  </si>
  <si>
    <r>
      <t>Source:</t>
    </r>
    <r>
      <rPr>
        <sz val="12"/>
        <color theme="1"/>
        <rFont val="Arial"/>
        <family val="2"/>
      </rPr>
      <t xml:space="preserve"> Eurostat (online data code nrg_bal_c)</t>
    </r>
  </si>
  <si>
    <t>NOTE: Estonia, Cyprus, Latvia, Luxembourg, Malta, Slovenia are not producers of petroleum products.</t>
  </si>
  <si>
    <t>Note: ”All other oil products” includes paraffin waxes, aviation gasoline, white spirits, ethane and other oil products.</t>
  </si>
  <si>
    <r>
      <t>Source:</t>
    </r>
    <r>
      <rPr>
        <sz val="12"/>
        <color theme="1"/>
        <rFont val="Arial"/>
        <family val="2"/>
      </rPr>
      <t xml:space="preserve"> Eurostat (online data code nrg_ind_id)</t>
    </r>
  </si>
  <si>
    <t>Note: Consumption for non-energy use includes the non-energy consumption of fuels in the energy, transport, and others sectors</t>
  </si>
  <si>
    <t>(*) includes domestic and international voyages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</si>
</sst>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##########"/>
    <numFmt numFmtId="165" formatCode="#,##0.000"/>
    <numFmt numFmtId="166" formatCode="0.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theme="10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indexed="12"/>
      <name val="Arial"/>
      <family val="2"/>
    </font>
    <font>
      <b/>
      <sz val="10"/>
      <color rgb="FF333333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333333"/>
      <name val="Arial"/>
      <family val="2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/>
      <right style="thin"/>
      <top style="thin"/>
      <bottom style="thin"/>
    </border>
    <border>
      <left style="medium"/>
      <right style="thin">
        <color rgb="FFB0B0B0"/>
      </right>
      <top style="medium"/>
      <bottom style="thin">
        <color rgb="FFB0B0B0"/>
      </bottom>
    </border>
    <border>
      <left style="thin">
        <color rgb="FFB0B0B0"/>
      </left>
      <right style="thin">
        <color rgb="FFB0B0B0"/>
      </right>
      <top style="medium"/>
      <bottom/>
    </border>
    <border>
      <left style="thin">
        <color rgb="FFB0B0B0"/>
      </left>
      <right/>
      <top style="medium"/>
      <bottom/>
    </border>
    <border>
      <left style="medium"/>
      <right style="thin">
        <color rgb="FFB0B0B0"/>
      </right>
      <top style="thin">
        <color rgb="FFB0B0B0"/>
      </top>
      <bottom style="medium"/>
    </border>
    <border>
      <left style="medium"/>
      <right style="thin">
        <color rgb="FFB0B0B0"/>
      </right>
      <top style="medium"/>
      <bottom/>
    </border>
    <border>
      <left style="thin">
        <color rgb="FFB0B0B0"/>
      </left>
      <right style="medium"/>
      <top style="medium"/>
      <bottom/>
    </border>
    <border>
      <left/>
      <right style="medium"/>
      <top/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thin">
        <color rgb="FFB0B0B0"/>
      </left>
      <right style="thin">
        <color rgb="FFB0B0B0"/>
      </right>
      <top/>
      <bottom/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thin">
        <color rgb="FFB0B0B0"/>
      </left>
      <right/>
      <top style="thin">
        <color rgb="FF00000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000000"/>
      </top>
      <bottom style="thin">
        <color rgb="FF000000"/>
      </bottom>
    </border>
    <border>
      <left style="thin">
        <color rgb="FFB0B0B0"/>
      </left>
      <right/>
      <top style="hair">
        <color rgb="FFC0C0C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 style="thin">
        <color rgb="FFB0B0B0"/>
      </bottom>
    </border>
    <border>
      <left style="thin">
        <color rgb="FFB0B0B0"/>
      </left>
      <right style="thin">
        <color rgb="FFB0B0B0"/>
      </right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thin">
        <color rgb="FFB0B0B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0" xfId="21" applyFont="1">
      <alignment/>
      <protection/>
    </xf>
    <xf numFmtId="0" fontId="6" fillId="0" borderId="0" xfId="0" applyFont="1" applyAlignment="1">
      <alignment horizontal="left" vertical="center"/>
    </xf>
    <xf numFmtId="165" fontId="5" fillId="0" borderId="0" xfId="21" applyNumberFormat="1" applyFont="1">
      <alignment/>
      <protection/>
    </xf>
    <xf numFmtId="0" fontId="7" fillId="2" borderId="1" xfId="21" applyFont="1" applyFill="1" applyBorder="1" applyAlignment="1">
      <alignment horizontal="left" vertical="center"/>
      <protection/>
    </xf>
    <xf numFmtId="0" fontId="5" fillId="0" borderId="2" xfId="21" applyFont="1" applyBorder="1">
      <alignment/>
      <protection/>
    </xf>
    <xf numFmtId="2" fontId="1" fillId="3" borderId="0" xfId="0" applyNumberFormat="1" applyFont="1" applyFill="1" applyAlignment="1">
      <alignment horizontal="right" vertical="center" shrinkToFit="1"/>
    </xf>
    <xf numFmtId="2" fontId="5" fillId="0" borderId="0" xfId="21" applyNumberFormat="1" applyFont="1">
      <alignment/>
      <protection/>
    </xf>
    <xf numFmtId="2" fontId="1" fillId="0" borderId="0" xfId="0" applyNumberFormat="1" applyFont="1" applyAlignment="1">
      <alignment horizontal="right" vertical="center" shrinkToFit="1"/>
    </xf>
    <xf numFmtId="2" fontId="5" fillId="0" borderId="2" xfId="21" applyNumberFormat="1" applyFont="1" applyBorder="1">
      <alignment/>
      <protection/>
    </xf>
    <xf numFmtId="0" fontId="8" fillId="0" borderId="0" xfId="20" applyFont="1"/>
    <xf numFmtId="0" fontId="9" fillId="0" borderId="0" xfId="0" applyFont="1" applyAlignment="1">
      <alignment vertical="center"/>
    </xf>
    <xf numFmtId="0" fontId="8" fillId="0" borderId="0" xfId="20" applyFont="1" applyAlignment="1">
      <alignment vertical="center"/>
    </xf>
    <xf numFmtId="0" fontId="10" fillId="0" borderId="0" xfId="0" applyFont="1"/>
    <xf numFmtId="0" fontId="12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7" fillId="2" borderId="3" xfId="21" applyFont="1" applyFill="1" applyBorder="1" applyAlignment="1">
      <alignment horizontal="right" vertical="center"/>
      <protection/>
    </xf>
    <xf numFmtId="0" fontId="7" fillId="2" borderId="4" xfId="21" applyFont="1" applyFill="1" applyBorder="1" applyAlignment="1">
      <alignment horizontal="left" vertical="center"/>
      <protection/>
    </xf>
    <xf numFmtId="0" fontId="7" fillId="2" borderId="5" xfId="21" applyFont="1" applyFill="1" applyBorder="1" applyAlignment="1">
      <alignment horizontal="left" vertical="center"/>
      <protection/>
    </xf>
    <xf numFmtId="0" fontId="6" fillId="4" borderId="1" xfId="0" applyFont="1" applyFill="1" applyBorder="1" applyAlignment="1">
      <alignment horizontal="left" vertical="center"/>
    </xf>
    <xf numFmtId="2" fontId="5" fillId="0" borderId="2" xfId="15" applyNumberFormat="1" applyFont="1" applyBorder="1"/>
    <xf numFmtId="0" fontId="11" fillId="0" borderId="0" xfId="0" applyFont="1" applyAlignment="1">
      <alignment vertical="center"/>
    </xf>
    <xf numFmtId="0" fontId="6" fillId="4" borderId="6" xfId="21" applyFont="1" applyFill="1" applyBorder="1" applyAlignment="1">
      <alignment horizontal="left" vertical="center"/>
      <protection/>
    </xf>
    <xf numFmtId="10" fontId="5" fillId="0" borderId="0" xfId="21" applyNumberFormat="1" applyFont="1">
      <alignment/>
      <protection/>
    </xf>
    <xf numFmtId="0" fontId="11" fillId="0" borderId="0" xfId="0" applyFont="1"/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6" fillId="0" borderId="0" xfId="21" applyFont="1" applyAlignment="1">
      <alignment horizontal="left" vertical="center"/>
      <protection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0" xfId="21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9" fillId="5" borderId="0" xfId="0" applyFont="1" applyFill="1" applyAlignment="1">
      <alignment vertical="center"/>
    </xf>
    <xf numFmtId="0" fontId="7" fillId="2" borderId="7" xfId="21" applyFont="1" applyFill="1" applyBorder="1" applyAlignment="1">
      <alignment horizontal="left" vertical="center"/>
      <protection/>
    </xf>
    <xf numFmtId="0" fontId="7" fillId="2" borderId="8" xfId="21" applyFont="1" applyFill="1" applyBorder="1" applyAlignment="1">
      <alignment horizontal="left" vertical="center"/>
      <protection/>
    </xf>
    <xf numFmtId="2" fontId="5" fillId="0" borderId="9" xfId="21" applyNumberFormat="1" applyFont="1" applyBorder="1">
      <alignment/>
      <protection/>
    </xf>
    <xf numFmtId="0" fontId="14" fillId="0" borderId="0" xfId="21" applyFont="1">
      <alignment/>
      <protection/>
    </xf>
    <xf numFmtId="165" fontId="1" fillId="3" borderId="0" xfId="0" applyNumberFormat="1" applyFont="1" applyFill="1" applyAlignment="1">
      <alignment horizontal="right" vertical="center" shrinkToFit="1"/>
    </xf>
    <xf numFmtId="164" fontId="1" fillId="3" borderId="0" xfId="0" applyNumberFormat="1" applyFont="1" applyFill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/>
    </xf>
    <xf numFmtId="2" fontId="5" fillId="0" borderId="11" xfId="21" applyNumberFormat="1" applyFont="1" applyFill="1" applyBorder="1">
      <alignment/>
      <protection/>
    </xf>
    <xf numFmtId="0" fontId="6" fillId="0" borderId="12" xfId="0" applyFont="1" applyFill="1" applyBorder="1" applyAlignment="1">
      <alignment horizontal="left" vertical="center"/>
    </xf>
    <xf numFmtId="2" fontId="5" fillId="0" borderId="13" xfId="21" applyNumberFormat="1" applyFont="1" applyFill="1" applyBorder="1">
      <alignment/>
      <protection/>
    </xf>
    <xf numFmtId="0" fontId="9" fillId="0" borderId="0" xfId="0" applyFont="1" applyAlignment="1">
      <alignment horizontal="left"/>
    </xf>
    <xf numFmtId="0" fontId="6" fillId="4" borderId="14" xfId="21" applyFont="1" applyFill="1" applyBorder="1" applyAlignment="1">
      <alignment horizontal="right" vertical="center"/>
      <protection/>
    </xf>
    <xf numFmtId="10" fontId="1" fillId="0" borderId="0" xfId="22" applyNumberFormat="1" applyFont="1" applyAlignment="1">
      <alignment horizontal="right" vertical="center" shrinkToFit="1"/>
    </xf>
    <xf numFmtId="10" fontId="5" fillId="0" borderId="0" xfId="15" applyNumberFormat="1" applyFont="1"/>
    <xf numFmtId="9" fontId="5" fillId="0" borderId="0" xfId="15" applyNumberFormat="1" applyFont="1"/>
    <xf numFmtId="0" fontId="8" fillId="5" borderId="0" xfId="20" applyFont="1" applyFill="1" applyAlignment="1">
      <alignment vertical="center"/>
    </xf>
    <xf numFmtId="0" fontId="6" fillId="4" borderId="15" xfId="21" applyFont="1" applyFill="1" applyBorder="1" applyAlignment="1">
      <alignment horizontal="left" vertical="center"/>
      <protection/>
    </xf>
    <xf numFmtId="2" fontId="1" fillId="3" borderId="2" xfId="21" applyNumberFormat="1" applyFont="1" applyFill="1" applyBorder="1" applyAlignment="1">
      <alignment horizontal="right" vertical="center" shrinkToFit="1"/>
      <protection/>
    </xf>
    <xf numFmtId="10" fontId="1" fillId="3" borderId="2" xfId="22" applyNumberFormat="1" applyFont="1" applyFill="1" applyBorder="1" applyAlignment="1">
      <alignment horizontal="right" vertical="center" shrinkToFit="1"/>
    </xf>
    <xf numFmtId="0" fontId="7" fillId="2" borderId="1" xfId="21" applyFont="1" applyFill="1" applyBorder="1" applyAlignment="1">
      <alignment horizontal="right" vertical="center"/>
      <protection/>
    </xf>
    <xf numFmtId="0" fontId="6" fillId="4" borderId="1" xfId="21" applyFont="1" applyFill="1" applyBorder="1" applyAlignment="1">
      <alignment horizontal="left" vertical="center"/>
      <protection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 shrinkToFit="1"/>
    </xf>
    <xf numFmtId="165" fontId="1" fillId="0" borderId="0" xfId="0" applyNumberFormat="1" applyFont="1" applyAlignment="1">
      <alignment horizontal="right" vertical="center" shrinkToFit="1"/>
    </xf>
    <xf numFmtId="165" fontId="5" fillId="0" borderId="2" xfId="21" applyNumberFormat="1" applyFont="1" applyBorder="1">
      <alignment/>
      <protection/>
    </xf>
    <xf numFmtId="0" fontId="13" fillId="0" borderId="0" xfId="0" applyFont="1" applyAlignment="1">
      <alignment vertical="center"/>
    </xf>
    <xf numFmtId="0" fontId="5" fillId="0" borderId="16" xfId="21" applyFont="1" applyBorder="1">
      <alignment/>
      <protection/>
    </xf>
    <xf numFmtId="0" fontId="5" fillId="0" borderId="17" xfId="21" applyFont="1" applyBorder="1">
      <alignment/>
      <protection/>
    </xf>
    <xf numFmtId="0" fontId="5" fillId="0" borderId="18" xfId="21" applyFont="1" applyBorder="1">
      <alignment/>
      <protection/>
    </xf>
    <xf numFmtId="0" fontId="5" fillId="0" borderId="19" xfId="21" applyFont="1" applyBorder="1">
      <alignment/>
      <protection/>
    </xf>
    <xf numFmtId="0" fontId="11" fillId="0" borderId="20" xfId="21" applyFont="1" applyBorder="1">
      <alignment/>
      <protection/>
    </xf>
    <xf numFmtId="0" fontId="5" fillId="6" borderId="0" xfId="21" applyFont="1" applyFill="1">
      <alignment/>
      <protection/>
    </xf>
    <xf numFmtId="0" fontId="11" fillId="0" borderId="21" xfId="21" applyFont="1" applyBorder="1">
      <alignment/>
      <protection/>
    </xf>
    <xf numFmtId="164" fontId="5" fillId="0" borderId="18" xfId="21" applyNumberFormat="1" applyFont="1" applyBorder="1">
      <alignment/>
      <protection/>
    </xf>
    <xf numFmtId="164" fontId="5" fillId="0" borderId="22" xfId="21" applyNumberFormat="1" applyFont="1" applyBorder="1">
      <alignment/>
      <protection/>
    </xf>
    <xf numFmtId="10" fontId="11" fillId="0" borderId="18" xfId="22" applyNumberFormat="1" applyFont="1" applyFill="1" applyBorder="1"/>
    <xf numFmtId="10" fontId="11" fillId="6" borderId="19" xfId="22" applyNumberFormat="1" applyFont="1" applyFill="1" applyBorder="1"/>
    <xf numFmtId="164" fontId="5" fillId="0" borderId="2" xfId="21" applyNumberFormat="1" applyFont="1" applyBorder="1">
      <alignment/>
      <protection/>
    </xf>
    <xf numFmtId="0" fontId="11" fillId="0" borderId="2" xfId="21" applyFont="1" applyBorder="1">
      <alignment/>
      <protection/>
    </xf>
    <xf numFmtId="164" fontId="5" fillId="0" borderId="0" xfId="21" applyNumberFormat="1" applyFont="1">
      <alignment/>
      <protection/>
    </xf>
    <xf numFmtId="164" fontId="5" fillId="6" borderId="0" xfId="21" applyNumberFormat="1" applyFont="1" applyFill="1">
      <alignment/>
      <protection/>
    </xf>
    <xf numFmtId="165" fontId="5" fillId="0" borderId="23" xfId="21" applyNumberFormat="1" applyFont="1" applyBorder="1">
      <alignment/>
      <protection/>
    </xf>
    <xf numFmtId="10" fontId="11" fillId="0" borderId="23" xfId="22" applyNumberFormat="1" applyFont="1" applyFill="1" applyBorder="1"/>
    <xf numFmtId="10" fontId="11" fillId="6" borderId="9" xfId="22" applyNumberFormat="1" applyFont="1" applyFill="1" applyBorder="1"/>
    <xf numFmtId="10" fontId="11" fillId="0" borderId="9" xfId="22" applyNumberFormat="1" applyFont="1" applyFill="1" applyBorder="1"/>
    <xf numFmtId="164" fontId="5" fillId="0" borderId="23" xfId="21" applyNumberFormat="1" applyFont="1" applyBorder="1">
      <alignment/>
      <protection/>
    </xf>
    <xf numFmtId="10" fontId="11" fillId="7" borderId="9" xfId="22" applyNumberFormat="1" applyFont="1" applyFill="1" applyBorder="1"/>
    <xf numFmtId="164" fontId="5" fillId="0" borderId="24" xfId="21" applyNumberFormat="1" applyFont="1" applyBorder="1">
      <alignment/>
      <protection/>
    </xf>
    <xf numFmtId="164" fontId="5" fillId="0" borderId="25" xfId="21" applyNumberFormat="1" applyFont="1" applyBorder="1">
      <alignment/>
      <protection/>
    </xf>
    <xf numFmtId="10" fontId="11" fillId="0" borderId="24" xfId="22" applyNumberFormat="1" applyFont="1" applyFill="1" applyBorder="1"/>
    <xf numFmtId="10" fontId="11" fillId="6" borderId="26" xfId="22" applyNumberFormat="1" applyFont="1" applyFill="1" applyBorder="1"/>
    <xf numFmtId="0" fontId="11" fillId="0" borderId="0" xfId="21" applyFont="1">
      <alignment/>
      <protection/>
    </xf>
    <xf numFmtId="164" fontId="5" fillId="0" borderId="16" xfId="21" applyNumberFormat="1" applyFont="1" applyBorder="1">
      <alignment/>
      <protection/>
    </xf>
    <xf numFmtId="164" fontId="5" fillId="0" borderId="17" xfId="21" applyNumberFormat="1" applyFont="1" applyBorder="1">
      <alignment/>
      <protection/>
    </xf>
    <xf numFmtId="10" fontId="11" fillId="0" borderId="16" xfId="22" applyNumberFormat="1" applyFont="1" applyFill="1" applyBorder="1"/>
    <xf numFmtId="10" fontId="11" fillId="0" borderId="27" xfId="22" applyNumberFormat="1" applyFont="1" applyFill="1" applyBorder="1"/>
    <xf numFmtId="164" fontId="11" fillId="0" borderId="20" xfId="21" applyNumberFormat="1" applyFont="1" applyBorder="1">
      <alignment/>
      <protection/>
    </xf>
    <xf numFmtId="0" fontId="14" fillId="0" borderId="2" xfId="21" applyFont="1" applyBorder="1" applyAlignment="1">
      <alignment horizontal="center"/>
      <protection/>
    </xf>
    <xf numFmtId="0" fontId="14" fillId="6" borderId="2" xfId="21" applyFont="1" applyFill="1" applyBorder="1" applyAlignment="1">
      <alignment horizontal="center"/>
      <protection/>
    </xf>
    <xf numFmtId="10" fontId="11" fillId="0" borderId="2" xfId="22" applyNumberFormat="1" applyFont="1" applyBorder="1"/>
    <xf numFmtId="165" fontId="11" fillId="0" borderId="20" xfId="21" applyNumberFormat="1" applyFont="1" applyBorder="1">
      <alignment/>
      <protection/>
    </xf>
    <xf numFmtId="165" fontId="5" fillId="0" borderId="28" xfId="21" applyNumberFormat="1" applyFont="1" applyBorder="1">
      <alignment/>
      <protection/>
    </xf>
    <xf numFmtId="164" fontId="11" fillId="0" borderId="0" xfId="21" applyNumberFormat="1" applyFont="1">
      <alignment/>
      <protection/>
    </xf>
    <xf numFmtId="10" fontId="5" fillId="0" borderId="2" xfId="21" applyNumberFormat="1" applyFont="1" applyBorder="1">
      <alignment/>
      <protection/>
    </xf>
    <xf numFmtId="0" fontId="11" fillId="0" borderId="21" xfId="21" applyFont="1" applyBorder="1" applyAlignment="1">
      <alignment horizontal="right"/>
      <protection/>
    </xf>
    <xf numFmtId="0" fontId="11" fillId="0" borderId="0" xfId="21" applyFont="1" applyAlignment="1">
      <alignment horizontal="right"/>
      <protection/>
    </xf>
    <xf numFmtId="0" fontId="11" fillId="0" borderId="0" xfId="0" applyFont="1" applyAlignment="1">
      <alignment horizontal="left"/>
    </xf>
    <xf numFmtId="0" fontId="15" fillId="0" borderId="0" xfId="21" applyFont="1">
      <alignment/>
      <protection/>
    </xf>
    <xf numFmtId="0" fontId="7" fillId="2" borderId="29" xfId="0" applyFont="1" applyFill="1" applyBorder="1" applyAlignment="1">
      <alignment horizontal="right" vertical="center"/>
    </xf>
    <xf numFmtId="164" fontId="1" fillId="3" borderId="0" xfId="21" applyNumberFormat="1" applyFont="1" applyFill="1" applyAlignment="1">
      <alignment horizontal="right" vertical="center" shrinkToFit="1"/>
      <protection/>
    </xf>
    <xf numFmtId="164" fontId="1" fillId="0" borderId="0" xfId="21" applyNumberFormat="1" applyFont="1" applyAlignment="1">
      <alignment horizontal="right" vertical="center" shrinkToFit="1"/>
      <protection/>
    </xf>
    <xf numFmtId="10" fontId="11" fillId="0" borderId="0" xfId="22" applyNumberFormat="1" applyFont="1"/>
    <xf numFmtId="166" fontId="5" fillId="0" borderId="0" xfId="21" applyNumberFormat="1" applyFont="1">
      <alignment/>
      <protection/>
    </xf>
    <xf numFmtId="0" fontId="16" fillId="0" borderId="0" xfId="0" applyFont="1"/>
    <xf numFmtId="0" fontId="17" fillId="0" borderId="0" xfId="0" applyFont="1"/>
    <xf numFmtId="2" fontId="1" fillId="0" borderId="30" xfId="21" applyNumberFormat="1" applyFont="1" applyFill="1" applyBorder="1" applyAlignment="1">
      <alignment horizontal="right" vertical="center" shrinkToFit="1"/>
      <protection/>
    </xf>
    <xf numFmtId="10" fontId="1" fillId="0" borderId="31" xfId="22" applyNumberFormat="1" applyFont="1" applyFill="1" applyBorder="1" applyAlignment="1">
      <alignment horizontal="right" vertical="center" shrinkToFit="1"/>
    </xf>
    <xf numFmtId="0" fontId="6" fillId="8" borderId="32" xfId="21" applyFont="1" applyFill="1" applyBorder="1" applyAlignment="1">
      <alignment horizontal="center" vertical="center"/>
      <protection/>
    </xf>
    <xf numFmtId="0" fontId="6" fillId="8" borderId="33" xfId="21" applyFont="1" applyFill="1" applyBorder="1" applyAlignment="1">
      <alignment horizontal="center" vertical="center"/>
      <protection/>
    </xf>
    <xf numFmtId="2" fontId="1" fillId="0" borderId="34" xfId="21" applyNumberFormat="1" applyFont="1" applyFill="1" applyBorder="1" applyAlignment="1">
      <alignment horizontal="right" vertical="center" shrinkToFit="1"/>
      <protection/>
    </xf>
    <xf numFmtId="10" fontId="1" fillId="0" borderId="10" xfId="22" applyNumberFormat="1" applyFont="1" applyFill="1" applyBorder="1" applyAlignment="1">
      <alignment horizontal="right" vertical="center" shrinkToFit="1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2" fontId="5" fillId="0" borderId="10" xfId="21" applyNumberFormat="1" applyFont="1" applyBorder="1">
      <alignment/>
      <protection/>
    </xf>
    <xf numFmtId="2" fontId="5" fillId="0" borderId="38" xfId="21" applyNumberFormat="1" applyFont="1" applyBorder="1">
      <alignment/>
      <protection/>
    </xf>
    <xf numFmtId="0" fontId="6" fillId="0" borderId="31" xfId="0" applyFont="1" applyFill="1" applyBorder="1" applyAlignment="1">
      <alignment horizontal="left" vertical="center"/>
    </xf>
    <xf numFmtId="2" fontId="5" fillId="0" borderId="39" xfId="21" applyNumberFormat="1" applyFont="1" applyFill="1" applyBorder="1">
      <alignment/>
      <protection/>
    </xf>
    <xf numFmtId="2" fontId="5" fillId="0" borderId="31" xfId="21" applyNumberFormat="1" applyFont="1" applyBorder="1">
      <alignment/>
      <protection/>
    </xf>
    <xf numFmtId="0" fontId="6" fillId="8" borderId="32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9" fillId="0" borderId="0" xfId="21" applyFont="1" applyAlignment="1">
      <alignment horizontal="left"/>
      <protection/>
    </xf>
    <xf numFmtId="0" fontId="18" fillId="0" borderId="0" xfId="21" applyFont="1" applyAlignment="1">
      <alignment horizontal="left" vertical="center"/>
      <protection/>
    </xf>
    <xf numFmtId="0" fontId="1" fillId="0" borderId="0" xfId="0" applyFont="1" applyAlignment="1">
      <alignment horizontal="left" vertical="top" wrapText="1"/>
    </xf>
    <xf numFmtId="0" fontId="11" fillId="0" borderId="0" xfId="0" applyFont="1"/>
    <xf numFmtId="0" fontId="11" fillId="0" borderId="0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Indigenous production of crude oil,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92"/>
        </c:manualLayout>
      </c:layout>
      <c:areaChart>
        <c:grouping val="stacked"/>
        <c:varyColors val="0"/>
        <c:ser>
          <c:idx val="0"/>
          <c:order val="0"/>
          <c:tx>
            <c:strRef>
              <c:f>Fig1!$A$12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Fig1!$B$11:$AH$11</c:f>
              <c:strCache/>
            </c:strRef>
          </c:cat>
          <c:val>
            <c:numRef>
              <c:f>Fig1!$B$12:$AH$12</c:f>
              <c:numCache/>
            </c:numRef>
          </c:val>
        </c:ser>
        <c:ser>
          <c:idx val="1"/>
          <c:order val="1"/>
          <c:tx>
            <c:strRef>
              <c:f>Fig1!$A$13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Fig1!$B$11:$AH$11</c:f>
              <c:strCache/>
            </c:strRef>
          </c:cat>
          <c:val>
            <c:numRef>
              <c:f>Fig1!$B$13:$AH$13</c:f>
              <c:numCache/>
            </c:numRef>
          </c:val>
        </c:ser>
        <c:ser>
          <c:idx val="2"/>
          <c:order val="2"/>
          <c:tx>
            <c:strRef>
              <c:f>Fig1!$A$14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Fig1!$B$11:$AH$11</c:f>
              <c:strCache/>
            </c:strRef>
          </c:cat>
          <c:val>
            <c:numRef>
              <c:f>Fig1!$B$14:$AH$14</c:f>
              <c:numCache/>
            </c:numRef>
          </c:val>
        </c:ser>
        <c:ser>
          <c:idx val="3"/>
          <c:order val="3"/>
          <c:tx>
            <c:strRef>
              <c:f>Fig1!$A$15</c:f>
              <c:strCache>
                <c:ptCount val="1"/>
                <c:pt idx="0">
                  <c:v>Other EU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Fig1!$B$11:$AH$11</c:f>
              <c:strCache/>
            </c:strRef>
          </c:cat>
          <c:val>
            <c:numRef>
              <c:f>Fig1!$B$15:$AH$15</c:f>
              <c:numCache/>
            </c:numRef>
          </c:val>
        </c:ser>
        <c:axId val="18266780"/>
        <c:axId val="30183293"/>
      </c:area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183293"/>
        <c:crosses val="autoZero"/>
        <c:auto val="1"/>
        <c:lblOffset val="100"/>
        <c:noMultiLvlLbl val="0"/>
      </c:catAx>
      <c:valAx>
        <c:axId val="301832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182667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"/>
          <c:y val="0.84475"/>
          <c:w val="0.362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fuels in road transport, EU, 2022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11"/>
        </c:manualLayout>
      </c:layout>
      <c:pieChart>
        <c:varyColors val="1"/>
        <c:ser>
          <c:idx val="0"/>
          <c:order val="0"/>
          <c:tx>
            <c:strRef>
              <c:f>Fig10!$F$33</c:f>
              <c:strCache>
                <c:ptCount val="1"/>
                <c:pt idx="0">
                  <c:v>2022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2"/>
              <c:layout>
                <c:manualLayout>
                  <c:x val="-0.1155"/>
                  <c:y val="0.04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55"/>
                  <c:y val="-0.02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675"/>
                  <c:y val="-0.05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1325"/>
                  <c:y val="-0.04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229"/>
                  <c:y val="0.03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Fig10!$E$34:$E$40</c:f>
              <c:strCache/>
            </c:strRef>
          </c:cat>
          <c:val>
            <c:numRef>
              <c:f>Fig10!$F$34:$F$40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oil imports by country of origin, EU, 2000, 2020, 2021 and 2022.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2000</c:v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Fig2!$A$12:$A$25</c:f>
              <c:strCache/>
            </c:strRef>
          </c:cat>
          <c:val>
            <c:numRef>
              <c:f>Fig2!$B$12:$B$25</c:f>
              <c:numCache/>
            </c:numRef>
          </c:val>
        </c:ser>
        <c:ser>
          <c:idx val="1"/>
          <c:order val="1"/>
          <c:tx>
            <c:v>2020</c:v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Fig2!$A$12:$A$25</c:f>
              <c:strCache/>
            </c:strRef>
          </c:cat>
          <c:val>
            <c:numRef>
              <c:f>Fig2!$C$12:$C$25</c:f>
              <c:numCache/>
            </c:numRef>
          </c:val>
        </c:ser>
        <c:ser>
          <c:idx val="2"/>
          <c:order val="2"/>
          <c:tx>
            <c:v>2021</c:v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Fig2!$A$12:$A$25</c:f>
              <c:strCache/>
            </c:strRef>
          </c:cat>
          <c:val>
            <c:numRef>
              <c:f>Fig2!$D$12:$D$25</c:f>
              <c:numCache/>
            </c:numRef>
          </c:val>
        </c:ser>
        <c:ser>
          <c:idx val="3"/>
          <c:order val="3"/>
          <c:tx>
            <c:v>2022</c:v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Fig2!$A$12:$A$25</c:f>
              <c:strCache/>
            </c:strRef>
          </c:cat>
          <c:val>
            <c:numRef>
              <c:f>Fig2!$E$12:$E$25</c:f>
              <c:numCache/>
            </c:numRef>
          </c:val>
        </c:ser>
        <c:overlap val="-27"/>
        <c:gapWidth val="75"/>
        <c:axId val="3214182"/>
        <c:axId val="28927639"/>
      </c:barChart>
      <c:catAx>
        <c:axId val="32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7639"/>
        <c:crosses val="autoZero"/>
        <c:auto val="1"/>
        <c:lblOffset val="100"/>
        <c:noMultiLvlLbl val="0"/>
      </c:catAx>
      <c:valAx>
        <c:axId val="289276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141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4475"/>
          <c:w val="0.248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petroleum products,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 of oil equivalent)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9225"/>
        </c:manualLayout>
      </c:layout>
      <c:lineChart>
        <c:grouping val="standard"/>
        <c:varyColors val="0"/>
        <c:ser>
          <c:idx val="0"/>
          <c:order val="0"/>
          <c:tx>
            <c:strRef>
              <c:f>Fig3!$A$11</c:f>
              <c:strCache>
                <c:ptCount val="1"/>
                <c:pt idx="0">
                  <c:v>Total oil products (EU)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Fig3!$B$10:$AH$10</c:f>
              <c:strCache/>
            </c:strRef>
          </c:cat>
          <c:val>
            <c:numRef>
              <c:f>Fig3!$B$11:$AH$11</c:f>
              <c:numCache/>
            </c:numRef>
          </c:val>
          <c:smooth val="0"/>
        </c:ser>
        <c:marker val="1"/>
        <c:axId val="59022160"/>
        <c:axId val="61437393"/>
      </c:lineChart>
      <c:catAx>
        <c:axId val="5902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7393"/>
        <c:crosses val="autoZero"/>
        <c:auto val="0"/>
        <c:lblOffset val="100"/>
        <c:noMultiLvlLbl val="0"/>
      </c:catAx>
      <c:valAx>
        <c:axId val="61437393"/>
        <c:scaling>
          <c:orientation val="minMax"/>
          <c:min val="4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90221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75"/>
          <c:y val="0.84475"/>
          <c:w val="0.244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petroleum products, EU Member states,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 of oil equivalent)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075"/>
          <c:w val="0.970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 and Fig 5'!$B$11</c:f>
              <c:strCache>
                <c:ptCount val="1"/>
                <c:pt idx="0">
                  <c:v>TOTAL SECONDARY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and Fig 5'!$A$12:$A$32</c:f>
              <c:strCache/>
            </c:strRef>
          </c:cat>
          <c:val>
            <c:numRef>
              <c:f>'Fig 4 and Fig 5'!$B$12:$B$32</c:f>
              <c:numCache/>
            </c:numRef>
          </c:val>
        </c:ser>
        <c:overlap val="-27"/>
        <c:gapWidth val="75"/>
        <c:axId val="16065626"/>
        <c:axId val="10372907"/>
      </c:barChart>
      <c:catAx>
        <c:axId val="16065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2907"/>
        <c:crosses val="autoZero"/>
        <c:auto val="1"/>
        <c:lblOffset val="100"/>
        <c:noMultiLvlLbl val="0"/>
      </c:catAx>
      <c:valAx>
        <c:axId val="103729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60656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petroleum products,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 of oil equivalent)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25"/>
          <c:w val="0.9707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and Fig 5'!$A$53:$A$64</c:f>
              <c:strCache/>
            </c:strRef>
          </c:cat>
          <c:val>
            <c:numRef>
              <c:f>'Fig 4 and Fig 5'!$B$53:$B$64</c:f>
              <c:numCache/>
            </c:numRef>
          </c:val>
        </c:ser>
        <c:overlap val="-27"/>
        <c:gapWidth val="75"/>
        <c:axId val="26247300"/>
        <c:axId val="34899109"/>
      </c:bar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4899109"/>
        <c:crosses val="autoZero"/>
        <c:auto val="1"/>
        <c:lblOffset val="100"/>
        <c:noMultiLvlLbl val="0"/>
      </c:catAx>
      <c:valAx>
        <c:axId val="348991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624730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 dependency, crude oil and total oil,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net imports to gross available energy)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9375"/>
        </c:manualLayout>
      </c:layout>
      <c:lineChart>
        <c:grouping val="standard"/>
        <c:varyColors val="0"/>
        <c:ser>
          <c:idx val="0"/>
          <c:order val="0"/>
          <c:tx>
            <c:strRef>
              <c:f>Fig6!$A$11</c:f>
              <c:strCache>
                <c:ptCount val="1"/>
                <c:pt idx="0">
                  <c:v>TOTAL OIL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Fig6!$B$10:$AH$10</c:f>
              <c:strCache/>
            </c:strRef>
          </c:cat>
          <c:val>
            <c:numRef>
              <c:f>Fig6!$B$11:$AH$11</c:f>
              <c:numCache/>
            </c:numRef>
          </c:val>
          <c:smooth val="0"/>
        </c:ser>
        <c:ser>
          <c:idx val="1"/>
          <c:order val="1"/>
          <c:tx>
            <c:strRef>
              <c:f>Fig6!$A$12</c:f>
              <c:strCache>
                <c:ptCount val="1"/>
                <c:pt idx="0">
                  <c:v>CRUDE OIL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Fig6!$B$10:$AH$10</c:f>
              <c:strCache/>
            </c:strRef>
          </c:cat>
          <c:val>
            <c:numRef>
              <c:f>Fig6!$B$12:$AH$12</c:f>
              <c:numCache/>
            </c:numRef>
          </c:val>
          <c:smooth val="0"/>
        </c:ser>
        <c:marker val="1"/>
        <c:axId val="45656526"/>
        <c:axId val="8255551"/>
      </c:lineChart>
      <c:catAx>
        <c:axId val="4565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5551"/>
        <c:crosses val="autoZero"/>
        <c:auto val="1"/>
        <c:lblOffset val="100"/>
        <c:noMultiLvlLbl val="0"/>
      </c:catAx>
      <c:valAx>
        <c:axId val="8255551"/>
        <c:scaling>
          <c:orientation val="minMax"/>
          <c:min val="0.9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456565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8455"/>
          <c:w val="0.283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of petroleum products,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 of oil equivalent)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59425"/>
        </c:manualLayout>
      </c:layout>
      <c:areaChart>
        <c:grouping val="stacked"/>
        <c:varyColors val="0"/>
        <c:ser>
          <c:idx val="0"/>
          <c:order val="0"/>
          <c:tx>
            <c:strRef>
              <c:f>Fig7!$A$12</c:f>
              <c:strCache>
                <c:ptCount val="1"/>
                <c:pt idx="0">
                  <c:v>Gas oil and diesel oil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Fig7!$B$11:$AH$11</c:f>
              <c:strCache/>
            </c:strRef>
          </c:cat>
          <c:val>
            <c:numRef>
              <c:f>Fig7!$B$12:$AH$12</c:f>
              <c:numCache/>
            </c:numRef>
          </c:val>
        </c:ser>
        <c:ser>
          <c:idx val="1"/>
          <c:order val="1"/>
          <c:tx>
            <c:strRef>
              <c:f>Fig7!$A$13</c:f>
              <c:strCache>
                <c:ptCount val="1"/>
                <c:pt idx="0">
                  <c:v>Motor gasoline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Fig7!$B$11:$AH$11</c:f>
              <c:strCache/>
            </c:strRef>
          </c:cat>
          <c:val>
            <c:numRef>
              <c:f>Fig7!$B$13:$AH$13</c:f>
              <c:numCache/>
            </c:numRef>
          </c:val>
        </c:ser>
        <c:ser>
          <c:idx val="2"/>
          <c:order val="2"/>
          <c:tx>
            <c:strRef>
              <c:f>Fig7!$A$14</c:f>
              <c:strCache>
                <c:ptCount val="1"/>
                <c:pt idx="0">
                  <c:v>Liquefied petroleum gases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Fig7!$B$11:$AH$11</c:f>
              <c:strCache/>
            </c:strRef>
          </c:cat>
          <c:val>
            <c:numRef>
              <c:f>Fig7!$B$14:$AH$14</c:f>
              <c:numCache/>
            </c:numRef>
          </c:val>
        </c:ser>
        <c:ser>
          <c:idx val="3"/>
          <c:order val="3"/>
          <c:tx>
            <c:strRef>
              <c:f>Fig7!$A$15</c:f>
              <c:strCache>
                <c:ptCount val="1"/>
                <c:pt idx="0">
                  <c:v>Petroleum coke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Fig7!$B$11:$AH$11</c:f>
              <c:strCache/>
            </c:strRef>
          </c:cat>
          <c:val>
            <c:numRef>
              <c:f>Fig7!$B$15:$AH$15</c:f>
              <c:numCache/>
            </c:numRef>
          </c:val>
        </c:ser>
        <c:ser>
          <c:idx val="4"/>
          <c:order val="4"/>
          <c:tx>
            <c:strRef>
              <c:f>Fig7!$A$16</c:f>
              <c:strCache>
                <c:ptCount val="1"/>
                <c:pt idx="0">
                  <c:v>Refinery gas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Fig7!$B$11:$AH$11</c:f>
              <c:strCache/>
            </c:strRef>
          </c:cat>
          <c:val>
            <c:numRef>
              <c:f>Fig7!$B$16:$AH$16</c:f>
              <c:numCache/>
            </c:numRef>
          </c:val>
        </c:ser>
        <c:ser>
          <c:idx val="5"/>
          <c:order val="5"/>
          <c:tx>
            <c:strRef>
              <c:f>Fig7!$A$17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Fig7!$B$11:$AH$11</c:f>
              <c:strCache/>
            </c:strRef>
          </c:cat>
          <c:val>
            <c:numRef>
              <c:f>Fig7!$B$17:$AH$17</c:f>
              <c:numCache/>
            </c:numRef>
          </c:val>
        </c:ser>
        <c:ser>
          <c:idx val="6"/>
          <c:order val="6"/>
          <c:tx>
            <c:strRef>
              <c:f>Fig7!$A$18</c:f>
              <c:strCache>
                <c:ptCount val="1"/>
                <c:pt idx="0">
                  <c:v>Kerosene-type jet fuel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Fig7!$B$11:$AH$11</c:f>
              <c:strCache/>
            </c:strRef>
          </c:cat>
          <c:val>
            <c:numRef>
              <c:f>Fig7!$B$18:$AH$18</c:f>
              <c:numCache/>
            </c:numRef>
          </c:val>
        </c:ser>
        <c:ser>
          <c:idx val="7"/>
          <c:order val="7"/>
          <c:tx>
            <c:strRef>
              <c:f>Fig7!$A$19</c:f>
              <c:strCache>
                <c:ptCount val="1"/>
                <c:pt idx="0">
                  <c:v>Other kerosene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Fig7!$B$11:$AH$11</c:f>
              <c:strCache/>
            </c:strRef>
          </c:cat>
          <c:val>
            <c:numRef>
              <c:f>Fig7!$B$19:$AH$19</c:f>
              <c:numCache/>
            </c:numRef>
          </c:val>
        </c:ser>
        <c:ser>
          <c:idx val="8"/>
          <c:order val="8"/>
          <c:tx>
            <c:strRef>
              <c:f>Fig7!$A$20</c:f>
              <c:strCache>
                <c:ptCount val="1"/>
                <c:pt idx="0">
                  <c:v>Naphtha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Fig7!$B$11:$AH$11</c:f>
              <c:strCache/>
            </c:strRef>
          </c:cat>
          <c:val>
            <c:numRef>
              <c:f>Fig7!$B$20:$AH$20</c:f>
              <c:numCache/>
            </c:numRef>
          </c:val>
        </c:ser>
        <c:ser>
          <c:idx val="9"/>
          <c:order val="9"/>
          <c:tx>
            <c:strRef>
              <c:f>Fig7!$A$21</c:f>
              <c:strCache>
                <c:ptCount val="1"/>
                <c:pt idx="0">
                  <c:v>All other oil products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Fig7!$B$11:$AH$11</c:f>
              <c:strCache/>
            </c:strRef>
          </c:cat>
          <c:val>
            <c:numRef>
              <c:f>Fig7!$B$21:$AH$21</c:f>
              <c:numCache/>
            </c:numRef>
          </c:val>
        </c:ser>
        <c:axId val="7191096"/>
        <c:axId val="64719865"/>
      </c:areaChart>
      <c:cat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4719865"/>
        <c:crosses val="autoZero"/>
        <c:auto val="1"/>
        <c:lblOffset val="100"/>
        <c:noMultiLvlLbl val="0"/>
      </c:catAx>
      <c:valAx>
        <c:axId val="647198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719109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25"/>
          <c:y val="0.73825"/>
          <c:w val="0.87525"/>
          <c:h val="0.1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Consumption in international aviation and navigation, EU, 1990-2022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
(million tonnes of oil equivalent) </a:t>
            </a:r>
          </a:p>
        </c:rich>
      </c:tx>
      <c:layout>
        <c:manualLayout>
          <c:xMode val="edge"/>
          <c:yMode val="edge"/>
          <c:x val="0.016"/>
          <c:y val="0.0235"/>
        </c:manualLayout>
      </c:layout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Fig8!$A$11</c:f>
              <c:strCache>
                <c:ptCount val="1"/>
                <c:pt idx="0">
                  <c:v>Fuel oil in international maritime bunkers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Fig8!$B$10:$AH$10</c:f>
              <c:strCache/>
            </c:strRef>
          </c:cat>
          <c:val>
            <c:numRef>
              <c:f>Fig8!$B$11:$AH$11</c:f>
              <c:numCache/>
            </c:numRef>
          </c:val>
        </c:ser>
        <c:ser>
          <c:idx val="1"/>
          <c:order val="1"/>
          <c:tx>
            <c:strRef>
              <c:f>Fig8!$A$12</c:f>
              <c:strCache>
                <c:ptCount val="1"/>
                <c:pt idx="0">
                  <c:v>Fuel oil in domestic navigation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Fig8!$B$10:$AH$10</c:f>
              <c:strCache/>
            </c:strRef>
          </c:cat>
          <c:val>
            <c:numRef>
              <c:f>Fig8!$B$12:$AH$12</c:f>
              <c:numCache/>
            </c:numRef>
          </c:val>
        </c:ser>
        <c:ser>
          <c:idx val="2"/>
          <c:order val="2"/>
          <c:tx>
            <c:strRef>
              <c:f>Fig8!$A$13</c:f>
              <c:strCache>
                <c:ptCount val="1"/>
                <c:pt idx="0">
                  <c:v>Kerosene in international aviation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Fig8!$B$10:$AH$10</c:f>
              <c:strCache/>
            </c:strRef>
          </c:cat>
          <c:val>
            <c:numRef>
              <c:f>Fig8!$B$13:$AH$13</c:f>
              <c:numCache/>
            </c:numRef>
          </c:val>
        </c:ser>
        <c:ser>
          <c:idx val="3"/>
          <c:order val="3"/>
          <c:tx>
            <c:strRef>
              <c:f>Fig8!$A$14</c:f>
              <c:strCache>
                <c:ptCount val="1"/>
                <c:pt idx="0">
                  <c:v>Kerosene in domestic aviation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Fig8!$B$10:$AH$10</c:f>
              <c:strCache/>
            </c:strRef>
          </c:cat>
          <c:val>
            <c:numRef>
              <c:f>Fig8!$B$14:$AH$14</c:f>
              <c:numCache/>
            </c:numRef>
          </c:val>
        </c:ser>
        <c:axId val="45607874"/>
        <c:axId val="7817683"/>
      </c:area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817683"/>
        <c:crosses val="autoZero"/>
        <c:auto val="1"/>
        <c:lblOffset val="100"/>
        <c:noMultiLvlLbl val="0"/>
      </c:catAx>
      <c:valAx>
        <c:axId val="781768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6078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of oil by sector, EU, 2022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7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12"/>
          <c:w val="0.4925"/>
          <c:h val="0.4595"/>
        </c:manualLayout>
      </c:layout>
      <c:pieChart>
        <c:varyColors val="1"/>
        <c:ser>
          <c:idx val="0"/>
          <c:order val="0"/>
          <c:tx>
            <c:strRef>
              <c:f>Fig9!$B$80</c:f>
              <c:strCache>
                <c:ptCount val="1"/>
                <c:pt idx="0">
                  <c:v>Share 2022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8"/>
              <c:layout>
                <c:manualLayout>
                  <c:x val="-0.012"/>
                  <c:y val="-0.03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5425"/>
                  <c:y val="-0.01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21675"/>
                  <c:y val="0.01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Fig9!$A$81:$A$91</c:f>
              <c:strCache/>
            </c:strRef>
          </c:cat>
          <c:val>
            <c:numRef>
              <c:f>Fig9!$B$81:$B$91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(online data code nrg_cb_oil)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(online data code nrg_ind_id)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14</xdr:row>
      <xdr:rowOff>9525</xdr:rowOff>
    </xdr:from>
    <xdr:to>
      <xdr:col>15</xdr:col>
      <xdr:colOff>542925</xdr:colOff>
      <xdr:row>56</xdr:row>
      <xdr:rowOff>9525</xdr:rowOff>
    </xdr:to>
    <xdr:graphicFrame macro="">
      <xdr:nvGraphicFramePr>
        <xdr:cNvPr id="3" name="Chart 2"/>
        <xdr:cNvGraphicFramePr/>
      </xdr:nvGraphicFramePr>
      <xdr:xfrm>
        <a:off x="2752725" y="2200275"/>
        <a:ext cx="91154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(online data code nrg_bal_c)</a:t>
          </a:r>
        </a:p>
        <a:p>
          <a:r>
            <a:rPr lang="en-IE" sz="1200">
              <a:latin typeface="Arial" panose="020B0604020202020204" pitchFamily="34" charset="0"/>
            </a:rPr>
            <a:t>Note: Data excluding the biofuel portions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23</xdr:row>
      <xdr:rowOff>0</xdr:rowOff>
    </xdr:from>
    <xdr:to>
      <xdr:col>20</xdr:col>
      <xdr:colOff>419100</xdr:colOff>
      <xdr:row>66</xdr:row>
      <xdr:rowOff>133350</xdr:rowOff>
    </xdr:to>
    <xdr:graphicFrame macro="">
      <xdr:nvGraphicFramePr>
        <xdr:cNvPr id="3" name="Chart 2"/>
        <xdr:cNvGraphicFramePr/>
      </xdr:nvGraphicFramePr>
      <xdr:xfrm>
        <a:off x="6248400" y="3667125"/>
        <a:ext cx="90868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3543300</xdr:colOff>
      <xdr:row>15</xdr:row>
      <xdr:rowOff>95250</xdr:rowOff>
    </xdr:from>
    <xdr:to>
      <xdr:col>9</xdr:col>
      <xdr:colOff>190500</xdr:colOff>
      <xdr:row>36</xdr:row>
      <xdr:rowOff>104775</xdr:rowOff>
    </xdr:to>
    <xdr:graphicFrame macro="">
      <xdr:nvGraphicFramePr>
        <xdr:cNvPr id="4" name="Chart 3"/>
        <xdr:cNvGraphicFramePr/>
      </xdr:nvGraphicFramePr>
      <xdr:xfrm>
        <a:off x="3543300" y="2447925"/>
        <a:ext cx="55245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448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 (online data code nrg_bal_c)</a:t>
          </a:r>
        </a:p>
        <a:p>
          <a:r>
            <a:rPr lang="en-IE" sz="1000">
              <a:latin typeface="Arial" panose="020B0604020202020204" pitchFamily="34" charset="0"/>
            </a:rPr>
            <a:t>Note: Data excluding the biofuel portions</a:t>
          </a:r>
        </a:p>
        <a:p>
          <a:r>
            <a:rPr lang="en-IE" sz="1000">
              <a:latin typeface="Arial" panose="020B0604020202020204" pitchFamily="34" charset="0"/>
            </a:rPr>
            <a:t>Note: Consumption for non-energy use includes the non-energy consumption of fuels in the energy, transport, and others sectors</a:t>
          </a:r>
        </a:p>
        <a:p>
          <a:r>
            <a:rPr lang="en-IE" sz="1000">
              <a:latin typeface="Arial" panose="020B0604020202020204" pitchFamily="34" charset="0"/>
            </a:rPr>
            <a:t>(*) includes domestic and international voyages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82</xdr:row>
      <xdr:rowOff>28575</xdr:rowOff>
    </xdr:from>
    <xdr:to>
      <xdr:col>7</xdr:col>
      <xdr:colOff>571500</xdr:colOff>
      <xdr:row>119</xdr:row>
      <xdr:rowOff>38100</xdr:rowOff>
    </xdr:to>
    <xdr:graphicFrame macro="">
      <xdr:nvGraphicFramePr>
        <xdr:cNvPr id="2" name="Chart 1"/>
        <xdr:cNvGraphicFramePr/>
      </xdr:nvGraphicFramePr>
      <xdr:xfrm>
        <a:off x="8591550" y="12506325"/>
        <a:ext cx="49434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543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 (online data code nrg_bal_c)</a:t>
          </a:r>
        </a:p>
        <a:p>
          <a:r>
            <a:rPr lang="en-IE" sz="1000">
              <a:latin typeface="Arial" panose="020B0604020202020204" pitchFamily="34" charset="0"/>
            </a:rPr>
            <a:t>Note: Data excluding the biofuel portions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8</xdr:row>
      <xdr:rowOff>38100</xdr:rowOff>
    </xdr:from>
    <xdr:to>
      <xdr:col>17</xdr:col>
      <xdr:colOff>447675</xdr:colOff>
      <xdr:row>39</xdr:row>
      <xdr:rowOff>85725</xdr:rowOff>
    </xdr:to>
    <xdr:graphicFrame macro="">
      <xdr:nvGraphicFramePr>
        <xdr:cNvPr id="2" name="Chart 1"/>
        <xdr:cNvGraphicFramePr/>
      </xdr:nvGraphicFramePr>
      <xdr:xfrm>
        <a:off x="8867775" y="1333500"/>
        <a:ext cx="49530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18</xdr:row>
      <xdr:rowOff>47625</xdr:rowOff>
    </xdr:from>
    <xdr:to>
      <xdr:col>15</xdr:col>
      <xdr:colOff>152400</xdr:colOff>
      <xdr:row>60</xdr:row>
      <xdr:rowOff>9525</xdr:rowOff>
    </xdr:to>
    <xdr:graphicFrame macro="">
      <xdr:nvGraphicFramePr>
        <xdr:cNvPr id="4" name="Chart 3"/>
        <xdr:cNvGraphicFramePr/>
      </xdr:nvGraphicFramePr>
      <xdr:xfrm>
        <a:off x="4086225" y="2752725"/>
        <a:ext cx="9058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(online data code nrg_ti_oil)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6</xdr:row>
      <xdr:rowOff>85725</xdr:rowOff>
    </xdr:from>
    <xdr:to>
      <xdr:col>21</xdr:col>
      <xdr:colOff>666750</xdr:colOff>
      <xdr:row>47</xdr:row>
      <xdr:rowOff>123825</xdr:rowOff>
    </xdr:to>
    <xdr:graphicFrame macro="">
      <xdr:nvGraphicFramePr>
        <xdr:cNvPr id="4" name="Chart 3"/>
        <xdr:cNvGraphicFramePr/>
      </xdr:nvGraphicFramePr>
      <xdr:xfrm>
        <a:off x="6877050" y="1038225"/>
        <a:ext cx="91154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(online data code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14</xdr:row>
      <xdr:rowOff>57150</xdr:rowOff>
    </xdr:from>
    <xdr:to>
      <xdr:col>14</xdr:col>
      <xdr:colOff>600075</xdr:colOff>
      <xdr:row>56</xdr:row>
      <xdr:rowOff>28575</xdr:rowOff>
    </xdr:to>
    <xdr:graphicFrame macro="">
      <xdr:nvGraphicFramePr>
        <xdr:cNvPr id="4" name="Chart 3"/>
        <xdr:cNvGraphicFramePr/>
      </xdr:nvGraphicFramePr>
      <xdr:xfrm>
        <a:off x="2143125" y="2228850"/>
        <a:ext cx="91154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(online data code nrg_bal_c)</a:t>
          </a:r>
        </a:p>
        <a:p>
          <a:r>
            <a:rPr lang="en-IE" sz="1200">
              <a:latin typeface="Arial" panose="020B0604020202020204" pitchFamily="34" charset="0"/>
            </a:rPr>
            <a:t>NOTE: Estonia, Cyprus, Latvia, Luxembourg, Malta, Slovenia are not producers of petroleum products.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7848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”All other oil products” includes paraffin waxes, aviation gasoline, white spirits, ethane and other oil products.</a:t>
          </a:r>
        </a:p>
        <a:p>
          <a:r>
            <a:rPr lang="en-IE" sz="1200">
              <a:latin typeface="Arial" panose="020B0604020202020204" pitchFamily="34" charset="0"/>
            </a:rPr>
            <a:t>Note: Data excluding the biofuel portions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(online data code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8</xdr:row>
      <xdr:rowOff>85725</xdr:rowOff>
    </xdr:from>
    <xdr:to>
      <xdr:col>8</xdr:col>
      <xdr:colOff>1457325</xdr:colOff>
      <xdr:row>43</xdr:row>
      <xdr:rowOff>133350</xdr:rowOff>
    </xdr:to>
    <xdr:graphicFrame macro="">
      <xdr:nvGraphicFramePr>
        <xdr:cNvPr id="4" name="Chart 3"/>
        <xdr:cNvGraphicFramePr/>
      </xdr:nvGraphicFramePr>
      <xdr:xfrm>
        <a:off x="5419725" y="1362075"/>
        <a:ext cx="91059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41</xdr:row>
      <xdr:rowOff>76200</xdr:rowOff>
    </xdr:from>
    <xdr:to>
      <xdr:col>8</xdr:col>
      <xdr:colOff>2095500</xdr:colOff>
      <xdr:row>103</xdr:row>
      <xdr:rowOff>104775</xdr:rowOff>
    </xdr:to>
    <xdr:graphicFrame macro="">
      <xdr:nvGraphicFramePr>
        <xdr:cNvPr id="5" name="Chart 4"/>
        <xdr:cNvGraphicFramePr/>
      </xdr:nvGraphicFramePr>
      <xdr:xfrm>
        <a:off x="2619375" y="6686550"/>
        <a:ext cx="12544425" cy="888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CB_OIL__custom_10488403/default/tabl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bal_c/default/table?lang=en" TargetMode="External" /><Relationship Id="rId2" Type="http://schemas.openxmlformats.org/officeDocument/2006/relationships/hyperlink" Target="https://ec.europa.eu/eurostat/databrowser/view/NRG_BAL_C__custom_10560913/default/table?lang=en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BAL_C__custom_10561782/default/table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TI_OIL__custom_10525728" TargetMode="External" /><Relationship Id="rId2" Type="http://schemas.openxmlformats.org/officeDocument/2006/relationships/hyperlink" Target="https://ec.europa.eu/eurostat/databrowser/view/NRG_TI_OIL__custom_10525728/default/table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BAL_C__custom_10555438/default/table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5136eaa-2469-4b07-b87c-a579145cd3df?lang=en&amp;page=time:2020" TargetMode="External" /><Relationship Id="rId2" Type="http://schemas.openxmlformats.org/officeDocument/2006/relationships/hyperlink" Target="https://ec.europa.eu/eurostat/databrowser/bookmark/95fea6d6-ff3a-4c9f-9236-4e703cfcc5b0?lang=en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BAL_C__custom_10556077/default/tabl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0efc154-dea6-494c-9867-a3f877a4703c?lang=en" TargetMode="External" /><Relationship Id="rId2" Type="http://schemas.openxmlformats.org/officeDocument/2006/relationships/hyperlink" Target="https://ec.europa.eu/eurostat/databrowser/bookmark/58f6b765-8498-4713-9b8b-c0cfdd73afe6?lang=en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BAL_C__custom_10556943/default/table?lang=e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BAL_C__custom_10557422/default/table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BAL_C__custom_10560770/default/table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799847602844"/>
  </sheetPr>
  <dimension ref="A1:AJ58"/>
  <sheetViews>
    <sheetView tabSelected="1" workbookViewId="0" topLeftCell="A1">
      <pane xSplit="1" ySplit="9" topLeftCell="B40" activePane="bottomRight" state="frozen"/>
      <selection pane="topRight" activeCell="A1" sqref="A1"/>
      <selection pane="bottomLeft" activeCell="A1" sqref="A1"/>
      <selection pane="bottomRight" activeCell="Q44" sqref="Q44"/>
    </sheetView>
  </sheetViews>
  <sheetFormatPr defaultColWidth="8.57421875" defaultRowHeight="11.25" customHeight="1"/>
  <cols>
    <col min="1" max="1" width="50.421875" style="2" customWidth="1"/>
    <col min="2" max="2" width="14.421875" style="2" customWidth="1"/>
    <col min="3" max="31" width="10.00390625" style="2" customWidth="1"/>
    <col min="32" max="32" width="12.421875" style="2" customWidth="1"/>
    <col min="33" max="33" width="9.00390625" style="2" bestFit="1" customWidth="1"/>
    <col min="34" max="34" width="10.140625" style="2" bestFit="1" customWidth="1"/>
    <col min="35" max="35" width="8.57421875" style="2" customWidth="1"/>
    <col min="36" max="36" width="10.140625" style="2" bestFit="1" customWidth="1"/>
    <col min="37" max="16384" width="8.57421875" style="2" customWidth="1"/>
  </cols>
  <sheetData>
    <row r="1" spans="1:3" ht="12.75">
      <c r="A1" s="1" t="s">
        <v>138</v>
      </c>
      <c r="B1" s="25"/>
      <c r="C1" s="25"/>
    </row>
    <row r="2" spans="1:3" ht="12.75">
      <c r="A2" s="1" t="s">
        <v>9</v>
      </c>
      <c r="B2" s="3" t="s">
        <v>148</v>
      </c>
      <c r="C2" s="25"/>
    </row>
    <row r="3" spans="1:3" ht="12.75">
      <c r="A3" s="1" t="s">
        <v>10</v>
      </c>
      <c r="B3" s="1" t="s">
        <v>149</v>
      </c>
      <c r="C3" s="25"/>
    </row>
    <row r="4" spans="1:3" ht="11.4" customHeight="1">
      <c r="A4" s="25"/>
      <c r="B4" s="25"/>
      <c r="C4" s="25"/>
    </row>
    <row r="5" spans="1:6" ht="12.75">
      <c r="A5" s="3" t="s">
        <v>4</v>
      </c>
      <c r="B5" s="25"/>
      <c r="C5" s="1" t="s">
        <v>8</v>
      </c>
      <c r="F5" s="11" t="s">
        <v>147</v>
      </c>
    </row>
    <row r="6" spans="1:3" ht="12.75">
      <c r="A6" s="3" t="s">
        <v>5</v>
      </c>
      <c r="B6" s="25"/>
      <c r="C6" s="1" t="s">
        <v>107</v>
      </c>
    </row>
    <row r="7" spans="1:3" ht="12.75">
      <c r="A7" s="3" t="s">
        <v>2</v>
      </c>
      <c r="B7" s="25"/>
      <c r="C7" s="1" t="s">
        <v>6</v>
      </c>
    </row>
    <row r="8" spans="1:3" ht="12.75">
      <c r="A8" s="3" t="s">
        <v>3</v>
      </c>
      <c r="B8" s="25"/>
      <c r="C8" s="1" t="s">
        <v>108</v>
      </c>
    </row>
    <row r="10" ht="11.4" customHeight="1">
      <c r="B10" s="4"/>
    </row>
    <row r="11" spans="2:34" ht="11.4" customHeight="1">
      <c r="B11" s="5" t="s">
        <v>12</v>
      </c>
      <c r="C11" s="5" t="s">
        <v>13</v>
      </c>
      <c r="D11" s="5" t="s">
        <v>14</v>
      </c>
      <c r="E11" s="5" t="s">
        <v>15</v>
      </c>
      <c r="F11" s="5" t="s">
        <v>16</v>
      </c>
      <c r="G11" s="5" t="s">
        <v>17</v>
      </c>
      <c r="H11" s="5" t="s">
        <v>18</v>
      </c>
      <c r="I11" s="5" t="s">
        <v>19</v>
      </c>
      <c r="J11" s="5" t="s">
        <v>20</v>
      </c>
      <c r="K11" s="5" t="s">
        <v>21</v>
      </c>
      <c r="L11" s="5" t="s">
        <v>22</v>
      </c>
      <c r="M11" s="5" t="s">
        <v>23</v>
      </c>
      <c r="N11" s="5" t="s">
        <v>24</v>
      </c>
      <c r="O11" s="5" t="s">
        <v>25</v>
      </c>
      <c r="P11" s="5" t="s">
        <v>26</v>
      </c>
      <c r="Q11" s="5" t="s">
        <v>27</v>
      </c>
      <c r="R11" s="5" t="s">
        <v>28</v>
      </c>
      <c r="S11" s="5" t="s">
        <v>29</v>
      </c>
      <c r="T11" s="5" t="s">
        <v>30</v>
      </c>
      <c r="U11" s="5" t="s">
        <v>31</v>
      </c>
      <c r="V11" s="5" t="s">
        <v>32</v>
      </c>
      <c r="W11" s="5" t="s">
        <v>33</v>
      </c>
      <c r="X11" s="5" t="s">
        <v>34</v>
      </c>
      <c r="Y11" s="5" t="s">
        <v>35</v>
      </c>
      <c r="Z11" s="5" t="s">
        <v>36</v>
      </c>
      <c r="AA11" s="5" t="s">
        <v>37</v>
      </c>
      <c r="AB11" s="5" t="s">
        <v>38</v>
      </c>
      <c r="AC11" s="5" t="s">
        <v>39</v>
      </c>
      <c r="AD11" s="5" t="s">
        <v>40</v>
      </c>
      <c r="AE11" s="5" t="s">
        <v>41</v>
      </c>
      <c r="AF11" s="5" t="s">
        <v>109</v>
      </c>
      <c r="AG11" s="5" t="s">
        <v>137</v>
      </c>
      <c r="AH11" s="5" t="s">
        <v>146</v>
      </c>
    </row>
    <row r="12" spans="1:36" ht="11.4" customHeight="1">
      <c r="A12" s="6" t="s">
        <v>53</v>
      </c>
      <c r="B12" s="7">
        <v>4.641</v>
      </c>
      <c r="C12" s="7">
        <v>4.307</v>
      </c>
      <c r="D12" s="7">
        <v>4.479</v>
      </c>
      <c r="E12" s="7">
        <v>4.62</v>
      </c>
      <c r="F12" s="7">
        <v>4.877</v>
      </c>
      <c r="G12" s="7">
        <v>5.208</v>
      </c>
      <c r="H12" s="7">
        <v>5.43</v>
      </c>
      <c r="I12" s="7">
        <v>5.926</v>
      </c>
      <c r="J12" s="7">
        <v>5.6</v>
      </c>
      <c r="K12" s="7">
        <v>4.998</v>
      </c>
      <c r="L12" s="7">
        <v>4.555</v>
      </c>
      <c r="M12" s="7">
        <v>4.066</v>
      </c>
      <c r="N12" s="7">
        <v>5.535</v>
      </c>
      <c r="O12" s="7">
        <v>5.57</v>
      </c>
      <c r="P12" s="7">
        <v>5.445</v>
      </c>
      <c r="Q12" s="7">
        <v>6.111</v>
      </c>
      <c r="R12" s="7">
        <v>5.769</v>
      </c>
      <c r="S12" s="7">
        <v>5.86</v>
      </c>
      <c r="T12" s="7">
        <v>5.22</v>
      </c>
      <c r="U12" s="7">
        <v>4.551</v>
      </c>
      <c r="V12" s="7">
        <v>5.08</v>
      </c>
      <c r="W12" s="7">
        <v>5.284</v>
      </c>
      <c r="X12" s="7">
        <v>5.397</v>
      </c>
      <c r="Y12" s="7">
        <v>5.502</v>
      </c>
      <c r="Z12" s="7">
        <v>5.765</v>
      </c>
      <c r="AA12" s="7">
        <v>5.47</v>
      </c>
      <c r="AB12" s="7">
        <v>3.746</v>
      </c>
      <c r="AC12" s="7">
        <v>4.138</v>
      </c>
      <c r="AD12" s="7">
        <v>4.684199</v>
      </c>
      <c r="AE12" s="7">
        <v>4.278553</v>
      </c>
      <c r="AF12" s="7">
        <v>5.383941</v>
      </c>
      <c r="AG12" s="7">
        <v>4.830767</v>
      </c>
      <c r="AH12" s="7">
        <v>4.449166</v>
      </c>
      <c r="AI12" s="8">
        <f>MAX(B12:AH12)</f>
        <v>6.111</v>
      </c>
      <c r="AJ12" s="2">
        <f>(AH12-AI12)/AI12%</f>
        <v>-27.194141711667484</v>
      </c>
    </row>
    <row r="13" spans="1:36" ht="11.4" customHeight="1">
      <c r="A13" s="6" t="s">
        <v>46</v>
      </c>
      <c r="B13" s="7">
        <v>5.994</v>
      </c>
      <c r="C13" s="7">
        <v>6.993</v>
      </c>
      <c r="D13" s="7">
        <v>7.756</v>
      </c>
      <c r="E13" s="7">
        <v>8.265</v>
      </c>
      <c r="F13" s="7">
        <v>9.118</v>
      </c>
      <c r="G13" s="7">
        <v>9.17</v>
      </c>
      <c r="H13" s="7">
        <v>10.122</v>
      </c>
      <c r="I13" s="7">
        <v>11.145</v>
      </c>
      <c r="J13" s="7">
        <v>11.432</v>
      </c>
      <c r="K13" s="7">
        <v>14.465</v>
      </c>
      <c r="L13" s="7">
        <v>17.78</v>
      </c>
      <c r="M13" s="7">
        <v>16.887</v>
      </c>
      <c r="N13" s="7">
        <v>18.143</v>
      </c>
      <c r="O13" s="7">
        <v>18.143</v>
      </c>
      <c r="P13" s="7">
        <v>19.262</v>
      </c>
      <c r="Q13" s="7">
        <v>18.517</v>
      </c>
      <c r="R13" s="7">
        <v>16.839</v>
      </c>
      <c r="S13" s="7">
        <v>15.169</v>
      </c>
      <c r="T13" s="7">
        <v>14.035</v>
      </c>
      <c r="U13" s="7">
        <v>12.903</v>
      </c>
      <c r="V13" s="7">
        <v>12.157</v>
      </c>
      <c r="W13" s="7">
        <v>10.941</v>
      </c>
      <c r="X13" s="7">
        <v>9.98</v>
      </c>
      <c r="Y13" s="7">
        <v>8.683</v>
      </c>
      <c r="Z13" s="7">
        <v>8.131</v>
      </c>
      <c r="AA13" s="7">
        <v>7.689812</v>
      </c>
      <c r="AB13" s="7">
        <v>6.924373999999999</v>
      </c>
      <c r="AC13" s="7">
        <v>6.736967</v>
      </c>
      <c r="AD13" s="7">
        <v>5.665787</v>
      </c>
      <c r="AE13" s="7">
        <v>5.017234</v>
      </c>
      <c r="AF13" s="7">
        <v>3.520207</v>
      </c>
      <c r="AG13" s="7">
        <v>3.236752</v>
      </c>
      <c r="AH13" s="7">
        <v>3.18486</v>
      </c>
      <c r="AI13" s="8">
        <f aca="true" t="shared" si="0" ref="AI13:AI15">MAX(B13:AH13)</f>
        <v>19.262</v>
      </c>
      <c r="AJ13" s="2">
        <f aca="true" t="shared" si="1" ref="AJ13:AJ15">(AH13-AI13)/AI13%</f>
        <v>-83.46557989824524</v>
      </c>
    </row>
    <row r="14" spans="1:36" ht="11.4" customHeight="1">
      <c r="A14" s="6" t="s">
        <v>64</v>
      </c>
      <c r="B14" s="9">
        <v>7.929</v>
      </c>
      <c r="C14" s="9">
        <v>6.791</v>
      </c>
      <c r="D14" s="9">
        <v>6.615</v>
      </c>
      <c r="E14" s="9">
        <v>6.713</v>
      </c>
      <c r="F14" s="9">
        <v>6.737</v>
      </c>
      <c r="G14" s="9">
        <v>6.717</v>
      </c>
      <c r="H14" s="9">
        <v>6.626</v>
      </c>
      <c r="I14" s="9">
        <v>6.517</v>
      </c>
      <c r="J14" s="9">
        <v>6.309</v>
      </c>
      <c r="K14" s="9">
        <v>6.14</v>
      </c>
      <c r="L14" s="9">
        <v>6.042</v>
      </c>
      <c r="M14" s="9">
        <v>6.011</v>
      </c>
      <c r="N14" s="9">
        <v>5.81</v>
      </c>
      <c r="O14" s="9">
        <v>5.651</v>
      </c>
      <c r="P14" s="9">
        <v>5.462</v>
      </c>
      <c r="Q14" s="9">
        <v>5.215</v>
      </c>
      <c r="R14" s="9">
        <v>4.777</v>
      </c>
      <c r="S14" s="9">
        <v>4.542</v>
      </c>
      <c r="T14" s="9">
        <v>4.542</v>
      </c>
      <c r="U14" s="9">
        <v>4.386</v>
      </c>
      <c r="V14" s="9">
        <v>4.168</v>
      </c>
      <c r="W14" s="9">
        <v>4.075</v>
      </c>
      <c r="X14" s="9">
        <v>3.86</v>
      </c>
      <c r="Y14" s="9">
        <v>4.043</v>
      </c>
      <c r="Z14" s="9">
        <v>3.963</v>
      </c>
      <c r="AA14" s="9">
        <v>3.902</v>
      </c>
      <c r="AB14" s="9">
        <v>3.686</v>
      </c>
      <c r="AC14" s="9">
        <v>3.5383449999999996</v>
      </c>
      <c r="AD14" s="9">
        <v>3.485778</v>
      </c>
      <c r="AE14" s="9">
        <v>3.439564</v>
      </c>
      <c r="AF14" s="9">
        <v>3.3340189999999996</v>
      </c>
      <c r="AG14" s="9">
        <v>3.1956480000000003</v>
      </c>
      <c r="AH14" s="9">
        <v>3.019473</v>
      </c>
      <c r="AI14" s="8">
        <f t="shared" si="0"/>
        <v>7.929</v>
      </c>
      <c r="AJ14" s="2">
        <f t="shared" si="1"/>
        <v>-61.91861520998866</v>
      </c>
    </row>
    <row r="15" spans="1:36" ht="11.4" customHeight="1">
      <c r="A15" s="6" t="s">
        <v>100</v>
      </c>
      <c r="B15" s="10">
        <v>17.695</v>
      </c>
      <c r="C15" s="10">
        <v>16.888900000000003</v>
      </c>
      <c r="D15" s="10">
        <v>15.854099999999999</v>
      </c>
      <c r="E15" s="10">
        <v>14.904599999999999</v>
      </c>
      <c r="F15" s="10">
        <v>15.224699999999997</v>
      </c>
      <c r="G15" s="10">
        <v>14.028900000000002</v>
      </c>
      <c r="H15" s="10">
        <v>12.7575</v>
      </c>
      <c r="I15" s="10">
        <v>12.045199999999998</v>
      </c>
      <c r="J15" s="10">
        <v>11.5889</v>
      </c>
      <c r="K15" s="10">
        <v>10.570300000000003</v>
      </c>
      <c r="L15" s="10">
        <v>10.975</v>
      </c>
      <c r="M15" s="10">
        <v>11.104</v>
      </c>
      <c r="N15" s="10">
        <v>12.061</v>
      </c>
      <c r="O15" s="10">
        <v>12.203</v>
      </c>
      <c r="P15" s="10">
        <v>11.58</v>
      </c>
      <c r="Q15" s="10">
        <v>10.367775000000002</v>
      </c>
      <c r="R15" s="10">
        <v>9.862319000000003</v>
      </c>
      <c r="S15" s="10">
        <v>10.195341</v>
      </c>
      <c r="T15" s="10">
        <v>9.517137000000002</v>
      </c>
      <c r="U15" s="10">
        <v>8.629888999999999</v>
      </c>
      <c r="V15" s="10">
        <v>7.906630000000001</v>
      </c>
      <c r="W15" s="10">
        <v>7.714593000000001</v>
      </c>
      <c r="X15" s="10">
        <v>7.768065999999999</v>
      </c>
      <c r="Y15" s="10">
        <v>8.206785</v>
      </c>
      <c r="Z15" s="10">
        <v>8.390569</v>
      </c>
      <c r="AA15" s="10">
        <v>8.201256</v>
      </c>
      <c r="AB15" s="10">
        <v>7.8412109999999995</v>
      </c>
      <c r="AC15" s="10">
        <v>7.479751999999999</v>
      </c>
      <c r="AD15" s="10">
        <v>7.39867</v>
      </c>
      <c r="AE15" s="10">
        <v>6.9332009999999995</v>
      </c>
      <c r="AF15" s="10">
        <v>6.459120999999999</v>
      </c>
      <c r="AG15" s="10">
        <v>6.279454999999999</v>
      </c>
      <c r="AH15" s="8">
        <v>5.592795</v>
      </c>
      <c r="AI15" s="8">
        <f t="shared" si="0"/>
        <v>17.695</v>
      </c>
      <c r="AJ15" s="2">
        <f t="shared" si="1"/>
        <v>-68.39335970613169</v>
      </c>
    </row>
    <row r="16" spans="2:34" ht="11.4" customHeight="1">
      <c r="B16" s="8">
        <f aca="true" t="shared" si="2" ref="B16">SUM(B12:B15)</f>
        <v>36.259</v>
      </c>
      <c r="C16" s="8">
        <f aca="true" t="shared" si="3" ref="C16">SUM(C12:C15)</f>
        <v>34.9799</v>
      </c>
      <c r="D16" s="8">
        <f aca="true" t="shared" si="4" ref="D16">SUM(D12:D15)</f>
        <v>34.7041</v>
      </c>
      <c r="E16" s="8">
        <f aca="true" t="shared" si="5" ref="E16">SUM(E12:E15)</f>
        <v>34.5026</v>
      </c>
      <c r="F16" s="8">
        <f aca="true" t="shared" si="6" ref="F16">SUM(F12:F15)</f>
        <v>35.9567</v>
      </c>
      <c r="G16" s="8">
        <f aca="true" t="shared" si="7" ref="G16">SUM(G12:G15)</f>
        <v>35.1239</v>
      </c>
      <c r="H16" s="8">
        <f aca="true" t="shared" si="8" ref="H16">SUM(H12:H15)</f>
        <v>34.935500000000005</v>
      </c>
      <c r="I16" s="8">
        <f aca="true" t="shared" si="9" ref="I16">SUM(I12:I15)</f>
        <v>35.633199999999995</v>
      </c>
      <c r="J16" s="8">
        <f aca="true" t="shared" si="10" ref="J16">SUM(J12:J15)</f>
        <v>34.9299</v>
      </c>
      <c r="K16" s="8">
        <f aca="true" t="shared" si="11" ref="K16">SUM(K12:K15)</f>
        <v>36.173300000000005</v>
      </c>
      <c r="L16" s="8">
        <f aca="true" t="shared" si="12" ref="L16">SUM(L12:L15)</f>
        <v>39.352000000000004</v>
      </c>
      <c r="M16" s="8">
        <f aca="true" t="shared" si="13" ref="M16">SUM(M12:M15)</f>
        <v>38.068</v>
      </c>
      <c r="N16" s="8">
        <f aca="true" t="shared" si="14" ref="N16">SUM(N12:N15)</f>
        <v>41.549</v>
      </c>
      <c r="O16" s="8">
        <f aca="true" t="shared" si="15" ref="O16">SUM(O12:O15)</f>
        <v>41.567</v>
      </c>
      <c r="P16" s="8">
        <f aca="true" t="shared" si="16" ref="P16">SUM(P12:P15)</f>
        <v>41.749</v>
      </c>
      <c r="Q16" s="8">
        <f aca="true" t="shared" si="17" ref="Q16">SUM(Q12:Q15)</f>
        <v>40.210775</v>
      </c>
      <c r="R16" s="8">
        <f aca="true" t="shared" si="18" ref="R16">SUM(R12:R15)</f>
        <v>37.247319000000005</v>
      </c>
      <c r="S16" s="8">
        <f aca="true" t="shared" si="19" ref="S16">SUM(S12:S15)</f>
        <v>35.766341</v>
      </c>
      <c r="T16" s="8">
        <f aca="true" t="shared" si="20" ref="T16">SUM(T12:T15)</f>
        <v>33.314137</v>
      </c>
      <c r="U16" s="8">
        <f aca="true" t="shared" si="21" ref="U16">SUM(U12:U15)</f>
        <v>30.469889</v>
      </c>
      <c r="V16" s="8">
        <f aca="true" t="shared" si="22" ref="V16">SUM(V12:V15)</f>
        <v>29.31163</v>
      </c>
      <c r="W16" s="8">
        <f aca="true" t="shared" si="23" ref="W16">SUM(W12:W15)</f>
        <v>28.014593</v>
      </c>
      <c r="X16" s="8">
        <f aca="true" t="shared" si="24" ref="X16">SUM(X12:X15)</f>
        <v>27.005066</v>
      </c>
      <c r="Y16" s="8">
        <f aca="true" t="shared" si="25" ref="Y16">SUM(Y12:Y15)</f>
        <v>26.434784999999998</v>
      </c>
      <c r="Z16" s="8">
        <f aca="true" t="shared" si="26" ref="Z16">SUM(Z12:Z15)</f>
        <v>26.249569</v>
      </c>
      <c r="AA16" s="8">
        <f aca="true" t="shared" si="27" ref="AA16">SUM(AA12:AA15)</f>
        <v>25.263068</v>
      </c>
      <c r="AB16" s="8">
        <f aca="true" t="shared" si="28" ref="AB16">SUM(AB12:AB15)</f>
        <v>22.197584999999997</v>
      </c>
      <c r="AC16" s="8">
        <f aca="true" t="shared" si="29" ref="AC16">SUM(AC12:AC15)</f>
        <v>21.893064</v>
      </c>
      <c r="AD16" s="8">
        <f aca="true" t="shared" si="30" ref="AD16">SUM(AD12:AD15)</f>
        <v>21.234434</v>
      </c>
      <c r="AE16" s="8">
        <f aca="true" t="shared" si="31" ref="AE16">SUM(AE12:AE15)</f>
        <v>19.668552000000002</v>
      </c>
      <c r="AF16" s="8">
        <f aca="true" t="shared" si="32" ref="AF16:AG16">SUM(AF12:AF15)</f>
        <v>18.697287999999997</v>
      </c>
      <c r="AG16" s="8">
        <f t="shared" si="32"/>
        <v>17.542622</v>
      </c>
      <c r="AH16" s="8">
        <f>SUM(AH12:AH15)</f>
        <v>16.246294</v>
      </c>
    </row>
    <row r="17" spans="33:34" ht="11.4" customHeight="1">
      <c r="AG17" s="2">
        <f>(AG16-AF16)/AF16%</f>
        <v>-6.175580116217899</v>
      </c>
      <c r="AH17" s="2">
        <f>(AH16-AG16)/AG16%</f>
        <v>-7.389590906080074</v>
      </c>
    </row>
    <row r="23" ht="11.4" customHeight="1">
      <c r="M23" s="11"/>
    </row>
    <row r="27" ht="11.4" customHeight="1">
      <c r="L27" s="11"/>
    </row>
    <row r="35" ht="11.4" customHeight="1">
      <c r="E35" s="12"/>
    </row>
    <row r="48" ht="11.4" customHeight="1">
      <c r="M48" s="13"/>
    </row>
    <row r="58" ht="11.4" customHeight="1">
      <c r="B58" s="14" t="s">
        <v>238</v>
      </c>
    </row>
  </sheetData>
  <hyperlinks>
    <hyperlink ref="F5" r:id="rId1" display="https://ec.europa.eu/eurostat/databrowser/view/NRG_CB_OIL__custom_10488403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799847602844"/>
  </sheetPr>
  <dimension ref="A1:L145"/>
  <sheetViews>
    <sheetView workbookViewId="0" topLeftCell="A1">
      <pane xSplit="1" ySplit="9" topLeftCell="C101" activePane="bottomRight" state="frozen"/>
      <selection pane="topRight" activeCell="A1" sqref="A1"/>
      <selection pane="bottomLeft" activeCell="A1" sqref="A1"/>
      <selection pane="bottomRight" activeCell="D126" sqref="D126:D129"/>
    </sheetView>
  </sheetViews>
  <sheetFormatPr defaultColWidth="8.8515625" defaultRowHeight="11.25" customHeight="1"/>
  <cols>
    <col min="1" max="1" width="78.57421875" style="2" customWidth="1"/>
    <col min="2" max="2" width="21.140625" style="2" customWidth="1"/>
    <col min="3" max="3" width="14.8515625" style="2" customWidth="1"/>
    <col min="4" max="4" width="12.57421875" style="2" customWidth="1"/>
    <col min="5" max="5" width="23.8515625" style="2" customWidth="1"/>
    <col min="6" max="6" width="16.57421875" style="2" bestFit="1" customWidth="1"/>
    <col min="7" max="7" width="26.8515625" style="2" customWidth="1"/>
    <col min="8" max="8" width="9.8515625" style="2" bestFit="1" customWidth="1"/>
    <col min="9" max="9" width="10.8515625" style="2" bestFit="1" customWidth="1"/>
    <col min="10" max="10" width="13.57421875" style="2" customWidth="1"/>
    <col min="11" max="11" width="9.8515625" style="2" bestFit="1" customWidth="1"/>
    <col min="12" max="12" width="8.8515625" style="2" bestFit="1" customWidth="1"/>
    <col min="13" max="16384" width="8.8515625" style="2" customWidth="1"/>
  </cols>
  <sheetData>
    <row r="1" spans="1:9" ht="12.75">
      <c r="A1" s="1" t="s">
        <v>230</v>
      </c>
      <c r="B1" s="25"/>
      <c r="C1" s="25"/>
      <c r="E1" s="1"/>
      <c r="F1" s="25"/>
      <c r="G1" s="25"/>
      <c r="H1" s="25"/>
      <c r="I1" s="25"/>
    </row>
    <row r="2" spans="1:9" ht="12.75">
      <c r="A2" s="1" t="s">
        <v>9</v>
      </c>
      <c r="B2" s="3" t="s">
        <v>231</v>
      </c>
      <c r="C2" s="25"/>
      <c r="E2" s="1"/>
      <c r="F2" s="3"/>
      <c r="G2" s="25"/>
      <c r="H2" s="25"/>
      <c r="I2" s="25"/>
    </row>
    <row r="3" spans="1:9" ht="12.75">
      <c r="A3" s="1" t="s">
        <v>10</v>
      </c>
      <c r="B3" s="1" t="s">
        <v>149</v>
      </c>
      <c r="C3" s="25"/>
      <c r="E3" s="1"/>
      <c r="F3" s="1"/>
      <c r="G3" s="25"/>
      <c r="H3" s="25"/>
      <c r="I3" s="25"/>
    </row>
    <row r="4" spans="1:9" ht="12.75">
      <c r="A4" s="25"/>
      <c r="B4" s="25"/>
      <c r="C4" s="25"/>
      <c r="E4" s="25"/>
      <c r="F4" s="11" t="s">
        <v>145</v>
      </c>
      <c r="G4" s="25"/>
      <c r="H4" s="25"/>
      <c r="I4" s="25"/>
    </row>
    <row r="5" spans="1:9" ht="12.75">
      <c r="A5" s="3" t="s">
        <v>4</v>
      </c>
      <c r="B5" s="25"/>
      <c r="C5" s="1" t="s">
        <v>8</v>
      </c>
      <c r="E5" s="3"/>
      <c r="F5" s="25"/>
      <c r="G5" s="1"/>
      <c r="H5" s="25"/>
      <c r="I5" s="25"/>
    </row>
    <row r="6" spans="1:9" ht="12.75">
      <c r="A6" s="3" t="s">
        <v>2</v>
      </c>
      <c r="B6" s="25"/>
      <c r="C6" s="1" t="s">
        <v>81</v>
      </c>
      <c r="E6" s="3"/>
      <c r="F6" s="25"/>
      <c r="G6" s="1"/>
      <c r="H6" s="25"/>
      <c r="I6" s="25"/>
    </row>
    <row r="7" spans="1:9" ht="12.75">
      <c r="A7" s="3" t="s">
        <v>3</v>
      </c>
      <c r="B7" s="25"/>
      <c r="C7" s="1" t="s">
        <v>7</v>
      </c>
      <c r="E7" s="3"/>
      <c r="F7" s="25"/>
      <c r="G7" s="1"/>
      <c r="H7" s="25"/>
      <c r="I7" s="25"/>
    </row>
    <row r="8" spans="1:9" ht="12.75">
      <c r="A8" s="3" t="s">
        <v>71</v>
      </c>
      <c r="B8" s="25"/>
      <c r="C8" s="1" t="s">
        <v>42</v>
      </c>
      <c r="E8" s="3"/>
      <c r="F8" s="25"/>
      <c r="G8" s="1"/>
      <c r="H8" s="25"/>
      <c r="I8" s="25"/>
    </row>
    <row r="9" spans="1:9" ht="12.75">
      <c r="A9" s="25"/>
      <c r="B9" s="25"/>
      <c r="C9" s="25"/>
      <c r="E9" s="25"/>
      <c r="F9" s="25"/>
      <c r="G9" s="25"/>
      <c r="H9" s="25"/>
      <c r="I9" s="25"/>
    </row>
    <row r="10" spans="1:9" ht="12.75">
      <c r="A10" s="26" t="s">
        <v>11</v>
      </c>
      <c r="B10" s="27" t="s">
        <v>137</v>
      </c>
      <c r="C10" s="27" t="s">
        <v>146</v>
      </c>
      <c r="E10" s="55"/>
      <c r="F10" s="56"/>
      <c r="G10" s="56"/>
      <c r="H10" s="25"/>
      <c r="I10" s="25"/>
    </row>
    <row r="11" spans="1:9" ht="12.75">
      <c r="A11" s="20" t="s">
        <v>182</v>
      </c>
      <c r="B11" s="39">
        <v>40344.462</v>
      </c>
      <c r="C11" s="39">
        <v>41526.016</v>
      </c>
      <c r="D11" s="20"/>
      <c r="E11" s="57"/>
      <c r="F11" s="58"/>
      <c r="G11" s="58"/>
      <c r="H11" s="25"/>
      <c r="I11" s="25"/>
    </row>
    <row r="12" spans="1:9" ht="12.75">
      <c r="A12" s="20" t="s">
        <v>183</v>
      </c>
      <c r="B12" s="58">
        <v>21528.601</v>
      </c>
      <c r="C12" s="58">
        <v>34749.793</v>
      </c>
      <c r="D12" s="20"/>
      <c r="E12" s="57"/>
      <c r="F12" s="58"/>
      <c r="G12" s="58"/>
      <c r="H12" s="25"/>
      <c r="I12" s="25"/>
    </row>
    <row r="13" spans="1:9" ht="12.75">
      <c r="A13" s="20" t="s">
        <v>184</v>
      </c>
      <c r="B13" s="39">
        <v>438581.485</v>
      </c>
      <c r="C13" s="39">
        <v>437992.215</v>
      </c>
      <c r="D13" s="20"/>
      <c r="E13" s="57"/>
      <c r="F13" s="58"/>
      <c r="G13" s="58"/>
      <c r="H13" s="25"/>
      <c r="I13" s="25"/>
    </row>
    <row r="14" spans="1:9" ht="12.75">
      <c r="A14" s="20" t="s">
        <v>185</v>
      </c>
      <c r="B14" s="58">
        <v>651839.853</v>
      </c>
      <c r="C14" s="58">
        <v>674970.958</v>
      </c>
      <c r="D14" s="20"/>
      <c r="E14" s="57"/>
      <c r="F14" s="58"/>
      <c r="G14" s="58"/>
      <c r="H14" s="25"/>
      <c r="I14" s="25"/>
    </row>
    <row r="15" spans="1:9" ht="12.75">
      <c r="A15" s="20" t="s">
        <v>186</v>
      </c>
      <c r="B15" s="39">
        <v>637029.267</v>
      </c>
      <c r="C15" s="38">
        <v>661361.52</v>
      </c>
      <c r="D15" s="20"/>
      <c r="E15" s="57"/>
      <c r="F15" s="58"/>
      <c r="G15" s="58"/>
      <c r="H15" s="25"/>
      <c r="I15" s="25"/>
    </row>
    <row r="16" spans="1:9" ht="12.75">
      <c r="A16" s="20" t="s">
        <v>187</v>
      </c>
      <c r="B16" s="58">
        <v>23975.317</v>
      </c>
      <c r="C16" s="58">
        <v>27064.698</v>
      </c>
      <c r="D16" s="20"/>
      <c r="E16" s="57"/>
      <c r="F16" s="58"/>
      <c r="G16" s="58"/>
      <c r="H16" s="25"/>
      <c r="I16" s="25"/>
    </row>
    <row r="17" spans="1:9" ht="12.75">
      <c r="A17" s="20" t="s">
        <v>188</v>
      </c>
      <c r="B17" s="39">
        <v>11.922</v>
      </c>
      <c r="C17" s="39">
        <v>9.113</v>
      </c>
      <c r="D17" s="20"/>
      <c r="E17" s="57"/>
      <c r="F17" s="59"/>
      <c r="G17" s="58"/>
      <c r="H17" s="25"/>
      <c r="I17" s="25"/>
    </row>
    <row r="18" spans="1:9" ht="12.75">
      <c r="A18" s="20" t="s">
        <v>189</v>
      </c>
      <c r="B18" s="58">
        <v>399783.655</v>
      </c>
      <c r="C18" s="58">
        <v>397308.966</v>
      </c>
      <c r="D18" s="20"/>
      <c r="E18" s="57"/>
      <c r="F18" s="58"/>
      <c r="G18" s="58"/>
      <c r="H18" s="25"/>
      <c r="I18" s="25"/>
    </row>
    <row r="19" spans="1:9" ht="12.75">
      <c r="A19" s="20" t="s">
        <v>190</v>
      </c>
      <c r="B19" s="39">
        <v>76040.834</v>
      </c>
      <c r="C19" s="39">
        <v>66138.662</v>
      </c>
      <c r="D19" s="20"/>
      <c r="E19" s="57"/>
      <c r="F19" s="58"/>
      <c r="G19" s="58"/>
      <c r="H19" s="25"/>
      <c r="I19" s="25"/>
    </row>
    <row r="20" spans="1:9" ht="12.75">
      <c r="A20" s="20" t="s">
        <v>191</v>
      </c>
      <c r="B20" s="58">
        <v>73887.837</v>
      </c>
      <c r="C20" s="58">
        <v>64086.354</v>
      </c>
      <c r="D20" s="20"/>
      <c r="E20" s="57"/>
      <c r="F20" s="59"/>
      <c r="G20" s="58"/>
      <c r="H20" s="25"/>
      <c r="I20" s="25"/>
    </row>
    <row r="21" spans="1:9" ht="12.75">
      <c r="A21" s="20" t="s">
        <v>192</v>
      </c>
      <c r="B21" s="39">
        <v>130.671</v>
      </c>
      <c r="C21" s="38">
        <v>139.75</v>
      </c>
      <c r="D21" s="20"/>
      <c r="E21" s="57"/>
      <c r="F21" s="58"/>
      <c r="G21" s="59"/>
      <c r="H21" s="25"/>
      <c r="I21" s="25"/>
    </row>
    <row r="22" spans="1:9" ht="12.75">
      <c r="A22" s="20" t="s">
        <v>193</v>
      </c>
      <c r="B22" s="59">
        <v>50.99</v>
      </c>
      <c r="C22" s="58">
        <v>67.421</v>
      </c>
      <c r="D22" s="20"/>
      <c r="E22" s="57"/>
      <c r="F22" s="58"/>
      <c r="G22" s="58"/>
      <c r="H22" s="25"/>
      <c r="I22" s="25"/>
    </row>
    <row r="23" spans="1:9" ht="12.75">
      <c r="A23" s="20" t="s">
        <v>194</v>
      </c>
      <c r="B23" s="39">
        <v>73706.176</v>
      </c>
      <c r="C23" s="39">
        <v>63879.184</v>
      </c>
      <c r="D23" s="20"/>
      <c r="E23" s="57"/>
      <c r="F23" s="58"/>
      <c r="G23" s="58"/>
      <c r="H23" s="25"/>
      <c r="I23" s="25"/>
    </row>
    <row r="24" spans="1:9" ht="12.75">
      <c r="A24" s="20" t="s">
        <v>195</v>
      </c>
      <c r="B24" s="58">
        <v>1618.954</v>
      </c>
      <c r="C24" s="58">
        <v>1536.462</v>
      </c>
      <c r="D24" s="20"/>
      <c r="E24" s="57"/>
      <c r="F24" s="58"/>
      <c r="G24" s="58"/>
      <c r="H24" s="25"/>
      <c r="I24" s="25"/>
    </row>
    <row r="25" spans="1:9" ht="12.75">
      <c r="A25" s="20" t="s">
        <v>196</v>
      </c>
      <c r="B25" s="38">
        <v>534.04</v>
      </c>
      <c r="C25" s="39">
        <v>515.847</v>
      </c>
      <c r="D25" s="20"/>
      <c r="E25" s="57"/>
      <c r="F25" s="58"/>
      <c r="G25" s="58"/>
      <c r="H25" s="25"/>
      <c r="I25" s="25"/>
    </row>
    <row r="26" spans="1:9" ht="12.75">
      <c r="A26" s="20" t="s">
        <v>87</v>
      </c>
      <c r="B26" s="58">
        <v>324761.876</v>
      </c>
      <c r="C26" s="58">
        <v>331653.114</v>
      </c>
      <c r="D26" s="20"/>
      <c r="E26" s="57"/>
      <c r="F26" s="58"/>
      <c r="G26" s="58"/>
      <c r="H26" s="25"/>
      <c r="I26" s="25"/>
    </row>
    <row r="27" spans="1:9" ht="12.75">
      <c r="A27" s="20" t="s">
        <v>197</v>
      </c>
      <c r="B27" s="39">
        <v>23482.603</v>
      </c>
      <c r="C27" s="39">
        <v>24499.778</v>
      </c>
      <c r="D27" s="20"/>
      <c r="E27" s="57"/>
      <c r="F27" s="58"/>
      <c r="G27" s="58"/>
      <c r="H27" s="25"/>
      <c r="I27" s="25"/>
    </row>
    <row r="28" spans="1:9" ht="12.75">
      <c r="A28" s="20" t="s">
        <v>198</v>
      </c>
      <c r="B28" s="58">
        <v>246752.942</v>
      </c>
      <c r="C28" s="58">
        <v>254233.391</v>
      </c>
      <c r="D28" s="20"/>
      <c r="E28" s="57"/>
      <c r="F28" s="58"/>
      <c r="G28" s="58"/>
      <c r="H28" s="25"/>
      <c r="I28" s="25"/>
    </row>
    <row r="29" spans="1:9" ht="12.75">
      <c r="A29" s="20" t="s">
        <v>199</v>
      </c>
      <c r="B29" s="39">
        <v>1250.529</v>
      </c>
      <c r="C29" s="39">
        <v>1043.808</v>
      </c>
      <c r="D29" s="20"/>
      <c r="E29" s="57"/>
      <c r="F29" s="58"/>
      <c r="G29" s="58"/>
      <c r="H29" s="25"/>
      <c r="I29" s="25"/>
    </row>
    <row r="30" spans="1:9" ht="12.75">
      <c r="A30" s="20" t="s">
        <v>88</v>
      </c>
      <c r="B30" s="58">
        <v>237065.597</v>
      </c>
      <c r="C30" s="58">
        <v>243144.527</v>
      </c>
      <c r="D30" s="20"/>
      <c r="E30" s="57"/>
      <c r="F30" s="58"/>
      <c r="G30" s="58"/>
      <c r="H30" s="25"/>
      <c r="I30" s="25"/>
    </row>
    <row r="31" spans="1:9" ht="12.75">
      <c r="A31" s="20" t="s">
        <v>200</v>
      </c>
      <c r="B31" s="38">
        <v>4276.02</v>
      </c>
      <c r="C31" s="39">
        <v>5791.456</v>
      </c>
      <c r="D31" s="20"/>
      <c r="E31" s="57"/>
      <c r="F31" s="58"/>
      <c r="G31" s="58"/>
      <c r="H31" s="25"/>
      <c r="I31" s="25"/>
    </row>
    <row r="32" spans="1:9" ht="12.75">
      <c r="A32" s="20" t="s">
        <v>201</v>
      </c>
      <c r="B32" s="58">
        <v>3919.357</v>
      </c>
      <c r="C32" s="58">
        <v>4082.743</v>
      </c>
      <c r="D32" s="20"/>
      <c r="E32" s="57"/>
      <c r="F32" s="58"/>
      <c r="G32" s="58"/>
      <c r="H32" s="25"/>
      <c r="I32" s="25"/>
    </row>
    <row r="33" spans="1:9" ht="12.75">
      <c r="A33" s="20" t="s">
        <v>202</v>
      </c>
      <c r="B33" s="39">
        <v>0.015</v>
      </c>
      <c r="C33" s="39">
        <v>0.011</v>
      </c>
      <c r="D33" s="20"/>
      <c r="E33" s="57"/>
      <c r="F33" s="58"/>
      <c r="G33" s="58"/>
      <c r="H33" s="25"/>
      <c r="I33" s="25"/>
    </row>
    <row r="34" spans="1:9" ht="12.75">
      <c r="A34" s="20" t="s">
        <v>203</v>
      </c>
      <c r="B34" s="58">
        <v>241.424</v>
      </c>
      <c r="C34" s="58">
        <v>170.847</v>
      </c>
      <c r="D34" s="20"/>
      <c r="E34" s="57"/>
      <c r="F34" s="59"/>
      <c r="G34" s="58"/>
      <c r="H34" s="25"/>
      <c r="I34" s="25"/>
    </row>
    <row r="35" spans="1:9" ht="12.75">
      <c r="A35" s="20" t="s">
        <v>204</v>
      </c>
      <c r="B35" s="39">
        <v>54526.332</v>
      </c>
      <c r="C35" s="39">
        <v>52919.943</v>
      </c>
      <c r="D35" s="20"/>
      <c r="E35" s="57"/>
      <c r="F35" s="59"/>
      <c r="G35" s="58"/>
      <c r="H35" s="25"/>
      <c r="I35" s="25"/>
    </row>
    <row r="36" spans="1:9" ht="12.75">
      <c r="A36" s="20" t="s">
        <v>205</v>
      </c>
      <c r="B36" s="59">
        <v>10737.55</v>
      </c>
      <c r="C36" s="58">
        <v>7653.708</v>
      </c>
      <c r="D36" s="20"/>
      <c r="E36" s="57"/>
      <c r="F36" s="59"/>
      <c r="G36" s="58"/>
      <c r="H36" s="25"/>
      <c r="I36" s="25"/>
    </row>
    <row r="37" spans="1:9" ht="12.75">
      <c r="A37" s="20" t="s">
        <v>206</v>
      </c>
      <c r="B37" s="39">
        <v>24905.032</v>
      </c>
      <c r="C37" s="39">
        <v>26390.259</v>
      </c>
      <c r="D37" s="20"/>
      <c r="E37" s="57"/>
      <c r="F37" s="58"/>
      <c r="G37" s="58"/>
      <c r="H37" s="25"/>
      <c r="I37" s="25"/>
    </row>
    <row r="38" spans="1:9" ht="12.75">
      <c r="A38" s="20" t="s">
        <v>207</v>
      </c>
      <c r="B38" s="58">
        <v>15844.257</v>
      </c>
      <c r="C38" s="58">
        <v>15667.338</v>
      </c>
      <c r="D38" s="20"/>
      <c r="E38" s="57"/>
      <c r="F38" s="58"/>
      <c r="G38" s="58"/>
      <c r="H38" s="25"/>
      <c r="I38" s="25"/>
    </row>
    <row r="39" spans="1:9" ht="12.75">
      <c r="A39" s="20" t="s">
        <v>208</v>
      </c>
      <c r="B39" s="39">
        <v>1300.193</v>
      </c>
      <c r="C39" s="39">
        <v>1223.029</v>
      </c>
      <c r="D39" s="20"/>
      <c r="E39" s="57"/>
      <c r="F39" s="58"/>
      <c r="G39" s="58"/>
      <c r="H39" s="25"/>
      <c r="I39" s="25"/>
    </row>
    <row r="40" spans="1:5" ht="12.75">
      <c r="A40" s="20" t="s">
        <v>209</v>
      </c>
      <c r="B40" s="58">
        <v>1739.302</v>
      </c>
      <c r="C40" s="58">
        <v>1985.604</v>
      </c>
      <c r="D40" s="20"/>
      <c r="E40" s="57"/>
    </row>
    <row r="43" spans="1:3" ht="11.5" customHeight="1">
      <c r="A43" s="28" t="s">
        <v>210</v>
      </c>
      <c r="B43" s="60">
        <f>B11+B12+B19+B26</f>
        <v>462675.773</v>
      </c>
      <c r="C43" s="60">
        <f>C11+C12+C19+C26</f>
        <v>474067.585</v>
      </c>
    </row>
    <row r="46" ht="11.5" customHeight="1">
      <c r="A46" s="61" t="s">
        <v>211</v>
      </c>
    </row>
    <row r="47" ht="11.5" customHeight="1" thickBot="1"/>
    <row r="48" spans="2:10" ht="11.5" customHeight="1" thickBot="1">
      <c r="B48" s="62">
        <v>2021</v>
      </c>
      <c r="C48" s="63">
        <v>2022</v>
      </c>
      <c r="D48" s="64" t="s">
        <v>219</v>
      </c>
      <c r="E48" s="65" t="s">
        <v>220</v>
      </c>
      <c r="F48" s="66">
        <v>2020</v>
      </c>
      <c r="I48" s="67" t="s">
        <v>212</v>
      </c>
      <c r="J48" s="67"/>
    </row>
    <row r="49" spans="1:11" ht="11.5" customHeight="1">
      <c r="A49" s="68" t="s">
        <v>91</v>
      </c>
      <c r="B49" s="69">
        <f>B30</f>
        <v>237065.597</v>
      </c>
      <c r="C49" s="70">
        <f>C30</f>
        <v>243144.527</v>
      </c>
      <c r="D49" s="71">
        <f aca="true" t="shared" si="0" ref="D49:D59">C49/$C$61</f>
        <v>0.48532565442707426</v>
      </c>
      <c r="E49" s="72">
        <f aca="true" t="shared" si="1" ref="E49:E59">(C49-B49)/B49</f>
        <v>0.02564239635327598</v>
      </c>
      <c r="F49" s="73">
        <v>220211.695</v>
      </c>
      <c r="G49" s="74" t="s">
        <v>91</v>
      </c>
      <c r="H49" s="75">
        <f>SUM(F49:F52)</f>
        <v>364353.09</v>
      </c>
      <c r="I49" s="76">
        <f>SUM(B49:B52)</f>
        <v>308626.005</v>
      </c>
      <c r="J49" s="76">
        <f>SUM(C49:C52)</f>
        <v>330509.20100000006</v>
      </c>
      <c r="K49" s="47">
        <f>(J49-I49)/I49</f>
        <v>0.07090522394572697</v>
      </c>
    </row>
    <row r="50" spans="1:7" ht="11.5" customHeight="1">
      <c r="A50" s="68" t="s">
        <v>106</v>
      </c>
      <c r="B50" s="77">
        <f>B31+B12</f>
        <v>25804.621</v>
      </c>
      <c r="C50" s="4">
        <f>C31+C12</f>
        <v>40541.248999999996</v>
      </c>
      <c r="D50" s="78">
        <f t="shared" si="0"/>
        <v>0.08092186340766769</v>
      </c>
      <c r="E50" s="79">
        <f t="shared" si="1"/>
        <v>0.5710848456173798</v>
      </c>
      <c r="F50" s="73">
        <v>71353.772</v>
      </c>
      <c r="G50" s="74" t="s">
        <v>106</v>
      </c>
    </row>
    <row r="51" spans="1:7" ht="11.5" customHeight="1">
      <c r="A51" s="68" t="s">
        <v>105</v>
      </c>
      <c r="B51" s="77">
        <f>B32+B11</f>
        <v>44263.819</v>
      </c>
      <c r="C51" s="4">
        <f>C32+C11</f>
        <v>45608.759000000005</v>
      </c>
      <c r="D51" s="78">
        <f t="shared" si="0"/>
        <v>0.09103680466261005</v>
      </c>
      <c r="E51" s="79">
        <f t="shared" si="1"/>
        <v>0.03038463536099319</v>
      </c>
      <c r="F51" s="60">
        <v>42211.511</v>
      </c>
      <c r="G51" s="74" t="s">
        <v>105</v>
      </c>
    </row>
    <row r="52" spans="1:7" ht="11.5" customHeight="1">
      <c r="A52" s="68" t="s">
        <v>92</v>
      </c>
      <c r="B52" s="77">
        <f>B33+B34+B29</f>
        <v>1491.968</v>
      </c>
      <c r="C52" s="4">
        <f>C33+C34+C29</f>
        <v>1214.666</v>
      </c>
      <c r="D52" s="78">
        <f t="shared" si="0"/>
        <v>0.0024245191887881422</v>
      </c>
      <c r="E52" s="79">
        <f t="shared" si="1"/>
        <v>-0.18586323567261503</v>
      </c>
      <c r="F52" s="73">
        <v>30576.112</v>
      </c>
      <c r="G52" s="74" t="s">
        <v>92</v>
      </c>
    </row>
    <row r="53" spans="1:7" ht="11.5" customHeight="1">
      <c r="A53" s="68" t="s">
        <v>213</v>
      </c>
      <c r="B53" s="77">
        <f>B22+B24+B25+B21</f>
        <v>2334.6549999999997</v>
      </c>
      <c r="C53" s="4">
        <f>C22+C24+C25</f>
        <v>2119.73</v>
      </c>
      <c r="D53" s="78">
        <f t="shared" si="0"/>
        <v>0.004231061098318294</v>
      </c>
      <c r="E53" s="80">
        <f t="shared" si="1"/>
        <v>-0.09205856968160167</v>
      </c>
      <c r="F53" s="60">
        <v>23360.126</v>
      </c>
      <c r="G53" s="74" t="s">
        <v>213</v>
      </c>
    </row>
    <row r="54" spans="1:7" ht="11.5" customHeight="1">
      <c r="A54" s="68" t="s">
        <v>95</v>
      </c>
      <c r="B54" s="81">
        <f>B37</f>
        <v>24905.032</v>
      </c>
      <c r="C54" s="75">
        <f>C37</f>
        <v>26390.259</v>
      </c>
      <c r="D54" s="78">
        <f t="shared" si="0"/>
        <v>0.0526759531777369</v>
      </c>
      <c r="E54" s="82">
        <f t="shared" si="1"/>
        <v>0.059635619018678594</v>
      </c>
      <c r="F54" s="73">
        <v>22619.922</v>
      </c>
      <c r="G54" s="74" t="s">
        <v>95</v>
      </c>
    </row>
    <row r="55" spans="1:7" ht="11.5" customHeight="1">
      <c r="A55" s="68" t="s">
        <v>90</v>
      </c>
      <c r="B55" s="81">
        <f>B16</f>
        <v>23975.317</v>
      </c>
      <c r="C55" s="75">
        <f>C16</f>
        <v>27064.698</v>
      </c>
      <c r="D55" s="78">
        <f t="shared" si="0"/>
        <v>0.05402215888133533</v>
      </c>
      <c r="E55" s="80">
        <f t="shared" si="1"/>
        <v>0.12885673211328139</v>
      </c>
      <c r="F55" s="60">
        <v>21072.384</v>
      </c>
      <c r="G55" s="74" t="s">
        <v>90</v>
      </c>
    </row>
    <row r="56" spans="1:7" ht="11.5" customHeight="1">
      <c r="A56" s="68" t="s">
        <v>214</v>
      </c>
      <c r="B56" s="81">
        <f>B23</f>
        <v>73706.176</v>
      </c>
      <c r="C56" s="75">
        <f>C23</f>
        <v>63879.184</v>
      </c>
      <c r="D56" s="78">
        <f t="shared" si="0"/>
        <v>0.127505262658318</v>
      </c>
      <c r="E56" s="80">
        <f t="shared" si="1"/>
        <v>-0.13332657496706932</v>
      </c>
      <c r="F56" s="60">
        <v>18426.615</v>
      </c>
      <c r="G56" s="74" t="s">
        <v>215</v>
      </c>
    </row>
    <row r="57" spans="1:7" ht="11.5" customHeight="1">
      <c r="A57" s="68" t="s">
        <v>216</v>
      </c>
      <c r="B57" s="77">
        <f>B27</f>
        <v>23482.603</v>
      </c>
      <c r="C57" s="4">
        <f>C27</f>
        <v>24499.778</v>
      </c>
      <c r="D57" s="78">
        <f t="shared" si="0"/>
        <v>0.0489024817374073</v>
      </c>
      <c r="E57" s="80">
        <f t="shared" si="1"/>
        <v>0.04331610937680117</v>
      </c>
      <c r="F57" s="73">
        <v>9745.427</v>
      </c>
      <c r="G57" s="74"/>
    </row>
    <row r="58" spans="1:7" ht="11.5" customHeight="1">
      <c r="A58" s="68" t="s">
        <v>93</v>
      </c>
      <c r="B58" s="77">
        <f>B38+B39+B40</f>
        <v>18883.752</v>
      </c>
      <c r="C58" s="4">
        <f>C38+C39+C40</f>
        <v>18875.970999999998</v>
      </c>
      <c r="D58" s="78">
        <f t="shared" si="0"/>
        <v>0.037677150670644026</v>
      </c>
      <c r="E58" s="80">
        <f t="shared" si="1"/>
        <v>-0.0004120473516069623</v>
      </c>
      <c r="F58" s="60">
        <v>2131.976</v>
      </c>
      <c r="G58" s="74" t="s">
        <v>93</v>
      </c>
    </row>
    <row r="59" spans="1:7" ht="11.5" customHeight="1" thickBot="1">
      <c r="A59" s="68" t="s">
        <v>94</v>
      </c>
      <c r="B59" s="83">
        <f>B36</f>
        <v>10737.55</v>
      </c>
      <c r="C59" s="84">
        <f>C36</f>
        <v>7653.708</v>
      </c>
      <c r="D59" s="85">
        <f t="shared" si="0"/>
        <v>0.015277090090099924</v>
      </c>
      <c r="E59" s="86">
        <f t="shared" si="1"/>
        <v>-0.28720164283286226</v>
      </c>
      <c r="F59" s="60">
        <v>1286.172</v>
      </c>
      <c r="G59" s="74" t="s">
        <v>94</v>
      </c>
    </row>
    <row r="60" spans="1:7" ht="11.5" customHeight="1" thickBot="1">
      <c r="A60" s="87"/>
      <c r="D60" s="78"/>
      <c r="E60" s="80"/>
      <c r="F60" s="87"/>
      <c r="G60" s="87"/>
    </row>
    <row r="61" spans="1:7" ht="11.5" customHeight="1" thickBot="1">
      <c r="A61" s="68" t="s">
        <v>217</v>
      </c>
      <c r="B61" s="88">
        <f>SUM(B49:B59)</f>
        <v>486651.09</v>
      </c>
      <c r="C61" s="89">
        <f>SUM(C49:C59)</f>
        <v>500992.52900000004</v>
      </c>
      <c r="D61" s="90">
        <f>C61/$C$61</f>
        <v>1</v>
      </c>
      <c r="E61" s="91">
        <f>(C61-B61)/B61</f>
        <v>0.02946965350473172</v>
      </c>
      <c r="F61" s="92">
        <v>529149.919</v>
      </c>
      <c r="G61" s="74" t="s">
        <v>217</v>
      </c>
    </row>
    <row r="63" spans="2:6" ht="11.5" customHeight="1">
      <c r="B63" s="93">
        <v>2019</v>
      </c>
      <c r="C63" s="93">
        <v>2020</v>
      </c>
      <c r="D63" s="2" t="s">
        <v>236</v>
      </c>
      <c r="E63" s="94" t="s">
        <v>218</v>
      </c>
      <c r="F63" s="66">
        <v>2019</v>
      </c>
    </row>
    <row r="64" spans="1:11" ht="11.5" customHeight="1">
      <c r="A64" s="68" t="s">
        <v>91</v>
      </c>
      <c r="B64" s="73">
        <v>252219.771</v>
      </c>
      <c r="C64" s="73">
        <v>220211.695</v>
      </c>
      <c r="D64" s="24">
        <f>C64/$C$75</f>
        <v>0.4756236165746605</v>
      </c>
      <c r="E64" s="95">
        <v>-0.1269054994106707</v>
      </c>
      <c r="F64" s="92">
        <v>252483.331</v>
      </c>
      <c r="G64" s="74" t="s">
        <v>91</v>
      </c>
      <c r="J64" s="73"/>
      <c r="K64" s="73"/>
    </row>
    <row r="65" spans="1:11" ht="11.5" customHeight="1">
      <c r="A65" s="68" t="s">
        <v>135</v>
      </c>
      <c r="B65" s="73">
        <v>71415.384</v>
      </c>
      <c r="C65" s="73">
        <v>71353.772</v>
      </c>
      <c r="D65" s="24">
        <f aca="true" t="shared" si="2" ref="D65:D74">C65/$C$75</f>
        <v>0.1541132458695427</v>
      </c>
      <c r="E65" s="95">
        <v>-0.0008627272801614882</v>
      </c>
      <c r="F65" s="92">
        <v>23715.845</v>
      </c>
      <c r="G65" s="74" t="s">
        <v>215</v>
      </c>
      <c r="J65" s="60"/>
      <c r="K65" s="60"/>
    </row>
    <row r="66" spans="1:11" ht="11.5" customHeight="1">
      <c r="A66" s="68" t="s">
        <v>105</v>
      </c>
      <c r="B66" s="60">
        <v>47135.527</v>
      </c>
      <c r="C66" s="60">
        <v>42211.511</v>
      </c>
      <c r="D66" s="24">
        <f t="shared" si="2"/>
        <v>0.09117041455450885</v>
      </c>
      <c r="E66" s="95">
        <v>-0.10446506729414531</v>
      </c>
      <c r="F66" s="96">
        <v>47564.072</v>
      </c>
      <c r="G66" s="74" t="s">
        <v>105</v>
      </c>
      <c r="J66" s="60"/>
      <c r="K66" s="60"/>
    </row>
    <row r="67" spans="1:11" ht="11.5" customHeight="1">
      <c r="A67" s="68" t="s">
        <v>95</v>
      </c>
      <c r="B67" s="73">
        <v>28963.771</v>
      </c>
      <c r="C67" s="73">
        <v>30576.112</v>
      </c>
      <c r="D67" s="24">
        <f t="shared" si="2"/>
        <v>0.06603973040683364</v>
      </c>
      <c r="E67" s="95">
        <v>0.055667509593277764</v>
      </c>
      <c r="F67" s="92">
        <v>28985.855</v>
      </c>
      <c r="G67" s="74" t="s">
        <v>95</v>
      </c>
      <c r="J67" s="97"/>
      <c r="K67" s="97"/>
    </row>
    <row r="68" spans="1:12" ht="11.5" customHeight="1">
      <c r="A68" s="68" t="s">
        <v>134</v>
      </c>
      <c r="B68" s="60">
        <v>23865.37</v>
      </c>
      <c r="C68" s="60">
        <v>23360.126</v>
      </c>
      <c r="D68" s="24">
        <f t="shared" si="2"/>
        <v>0.0504543031275417</v>
      </c>
      <c r="E68" s="95">
        <v>-0.021170591530740936</v>
      </c>
      <c r="F68" s="92"/>
      <c r="G68" s="74"/>
      <c r="J68" s="6"/>
      <c r="K68" s="6"/>
      <c r="L68" s="95"/>
    </row>
    <row r="69" spans="1:12" ht="11.5" customHeight="1">
      <c r="A69" s="68" t="s">
        <v>90</v>
      </c>
      <c r="B69" s="73">
        <v>24793.143</v>
      </c>
      <c r="C69" s="73">
        <v>22619.922</v>
      </c>
      <c r="D69" s="24">
        <f t="shared" si="2"/>
        <v>0.04885557557820318</v>
      </c>
      <c r="E69" s="95">
        <v>-0.08765411468808135</v>
      </c>
      <c r="F69" s="92">
        <v>24817.228</v>
      </c>
      <c r="G69" s="74" t="s">
        <v>90</v>
      </c>
      <c r="J69" s="60"/>
      <c r="K69" s="60"/>
      <c r="L69" s="95"/>
    </row>
    <row r="70" spans="1:7" ht="11.5" customHeight="1">
      <c r="A70" s="68" t="s">
        <v>106</v>
      </c>
      <c r="B70" s="60">
        <v>48302.21799999999</v>
      </c>
      <c r="C70" s="60">
        <v>21072.384</v>
      </c>
      <c r="D70" s="24">
        <f t="shared" si="2"/>
        <v>0.045513129935855635</v>
      </c>
      <c r="E70" s="95">
        <v>-0.5637387914567401</v>
      </c>
      <c r="F70" s="96">
        <v>48296.458</v>
      </c>
      <c r="G70" s="74" t="s">
        <v>106</v>
      </c>
    </row>
    <row r="71" spans="1:7" ht="11.5" customHeight="1">
      <c r="A71" s="68" t="s">
        <v>93</v>
      </c>
      <c r="B71" s="60">
        <v>18085.334</v>
      </c>
      <c r="C71" s="60">
        <v>18426.615</v>
      </c>
      <c r="D71" s="24">
        <f t="shared" si="2"/>
        <v>0.0397986731246444</v>
      </c>
      <c r="E71" s="95">
        <v>0.018870594261626725</v>
      </c>
      <c r="F71" s="92">
        <v>18082.624000000003</v>
      </c>
      <c r="G71" s="74" t="s">
        <v>93</v>
      </c>
    </row>
    <row r="72" spans="1:7" ht="11.5" customHeight="1">
      <c r="A72" s="68" t="s">
        <v>94</v>
      </c>
      <c r="B72" s="73">
        <v>10658.438</v>
      </c>
      <c r="C72" s="73">
        <v>9745.427</v>
      </c>
      <c r="D72" s="24">
        <f t="shared" si="2"/>
        <v>0.021048633383455605</v>
      </c>
      <c r="E72" s="95">
        <v>-0.08566086325219516</v>
      </c>
      <c r="F72" s="92">
        <v>10101.146</v>
      </c>
      <c r="G72" s="74" t="s">
        <v>94</v>
      </c>
    </row>
    <row r="73" spans="1:7" ht="11.5" customHeight="1">
      <c r="A73" s="68" t="s">
        <v>136</v>
      </c>
      <c r="B73" s="60">
        <v>2271.215</v>
      </c>
      <c r="C73" s="60">
        <v>2131.976</v>
      </c>
      <c r="D73" s="24">
        <f t="shared" si="2"/>
        <v>0.004604742430098358</v>
      </c>
      <c r="E73" s="95">
        <v>-0.061305952981113646</v>
      </c>
      <c r="F73" s="92">
        <v>73597.232</v>
      </c>
      <c r="G73" s="74" t="s">
        <v>213</v>
      </c>
    </row>
    <row r="74" spans="1:7" ht="11.5" customHeight="1">
      <c r="A74" s="87" t="s">
        <v>92</v>
      </c>
      <c r="B74" s="60">
        <v>1481.7</v>
      </c>
      <c r="C74" s="60">
        <v>1286.172</v>
      </c>
      <c r="D74" s="24">
        <f t="shared" si="2"/>
        <v>0.0027779350146551673</v>
      </c>
      <c r="E74" s="95">
        <v>-0.13196193561449687</v>
      </c>
      <c r="F74" s="98">
        <v>1506.128</v>
      </c>
      <c r="G74" s="87" t="s">
        <v>92</v>
      </c>
    </row>
    <row r="75" spans="1:7" ht="11.5" customHeight="1">
      <c r="A75" s="68"/>
      <c r="B75" s="6"/>
      <c r="C75" s="73">
        <f>SUM(C64:C74)</f>
        <v>462995.7120000001</v>
      </c>
      <c r="D75" s="95"/>
      <c r="E75" s="95"/>
      <c r="F75" s="66"/>
      <c r="G75" s="74"/>
    </row>
    <row r="80" spans="2:3" ht="11.5" customHeight="1">
      <c r="B80" s="93" t="s">
        <v>219</v>
      </c>
      <c r="C80" s="99">
        <f>B81+B82+B83+B84</f>
        <v>0.6597088416861402</v>
      </c>
    </row>
    <row r="81" spans="1:2" ht="11.5" customHeight="1">
      <c r="A81" s="100" t="s">
        <v>91</v>
      </c>
      <c r="B81" s="95">
        <f>D49</f>
        <v>0.48532565442707426</v>
      </c>
    </row>
    <row r="82" spans="1:2" ht="11.5" customHeight="1">
      <c r="A82" s="100" t="s">
        <v>105</v>
      </c>
      <c r="B82" s="95">
        <f>D51</f>
        <v>0.09103680466261005</v>
      </c>
    </row>
    <row r="83" spans="1:2" ht="11.5" customHeight="1">
      <c r="A83" s="100" t="s">
        <v>106</v>
      </c>
      <c r="B83" s="95">
        <f>D50</f>
        <v>0.08092186340766769</v>
      </c>
    </row>
    <row r="84" spans="1:2" ht="11.5" customHeight="1">
      <c r="A84" s="101" t="s">
        <v>92</v>
      </c>
      <c r="B84" s="95">
        <f>D52</f>
        <v>0.0024245191887881422</v>
      </c>
    </row>
    <row r="85" spans="1:3" ht="11.5" customHeight="1">
      <c r="A85" s="100" t="s">
        <v>135</v>
      </c>
      <c r="B85" s="95">
        <f>D56</f>
        <v>0.127505262658318</v>
      </c>
      <c r="C85" s="99">
        <f>B85+B86</f>
        <v>0.1764077443957253</v>
      </c>
    </row>
    <row r="86" spans="1:2" ht="11.5" customHeight="1">
      <c r="A86" s="100" t="s">
        <v>134</v>
      </c>
      <c r="B86" s="95">
        <f>D57</f>
        <v>0.0489024817374073</v>
      </c>
    </row>
    <row r="87" spans="1:2" ht="11.5" customHeight="1">
      <c r="A87" s="100" t="s">
        <v>95</v>
      </c>
      <c r="B87" s="95">
        <f>D54</f>
        <v>0.0526759531777369</v>
      </c>
    </row>
    <row r="88" spans="1:2" ht="11.5" customHeight="1">
      <c r="A88" s="100" t="s">
        <v>90</v>
      </c>
      <c r="B88" s="95">
        <f>D55</f>
        <v>0.05402215888133533</v>
      </c>
    </row>
    <row r="89" spans="1:2" ht="11.5" customHeight="1">
      <c r="A89" s="100" t="s">
        <v>93</v>
      </c>
      <c r="B89" s="95">
        <f>D58</f>
        <v>0.037677150670644026</v>
      </c>
    </row>
    <row r="90" spans="1:2" ht="11.5" customHeight="1">
      <c r="A90" s="100" t="s">
        <v>94</v>
      </c>
      <c r="B90" s="95">
        <f>D59</f>
        <v>0.015277090090099924</v>
      </c>
    </row>
    <row r="91" spans="1:2" ht="11.5" customHeight="1">
      <c r="A91" s="100" t="s">
        <v>136</v>
      </c>
      <c r="B91" s="95">
        <f>D53</f>
        <v>0.004231061098318294</v>
      </c>
    </row>
    <row r="92" ht="11.5" customHeight="1">
      <c r="B92" s="24">
        <f>SUM(B81:B91)</f>
        <v>0.9999999999999999</v>
      </c>
    </row>
    <row r="96" ht="17.15" customHeight="1">
      <c r="D96" s="31"/>
    </row>
    <row r="97" ht="11.5" customHeight="1">
      <c r="D97" s="31"/>
    </row>
    <row r="98" ht="12" customHeight="1">
      <c r="D98" s="33"/>
    </row>
    <row r="99" ht="14.5" customHeight="1">
      <c r="D99" s="44"/>
    </row>
    <row r="100" ht="11.5" customHeight="1">
      <c r="D100" s="102"/>
    </row>
    <row r="101" ht="11.5" customHeight="1">
      <c r="D101" s="102"/>
    </row>
    <row r="102" ht="11.5" customHeight="1">
      <c r="D102" s="103"/>
    </row>
    <row r="126" ht="11.5" customHeight="1">
      <c r="D126" s="14" t="s">
        <v>239</v>
      </c>
    </row>
    <row r="127" ht="11.5" customHeight="1">
      <c r="D127" s="25" t="s">
        <v>129</v>
      </c>
    </row>
    <row r="128" ht="11.5" customHeight="1">
      <c r="D128" s="25" t="s">
        <v>246</v>
      </c>
    </row>
    <row r="129" ht="11.5" customHeight="1">
      <c r="D129" s="25" t="s">
        <v>247</v>
      </c>
    </row>
    <row r="145" ht="11.5" customHeight="1">
      <c r="D145" s="49" t="s">
        <v>1</v>
      </c>
    </row>
  </sheetData>
  <hyperlinks>
    <hyperlink ref="D145" r:id="rId1" display="https://ec.europa.eu/eurostat/databrowser/view/nrg_bal_c/default/table?lang=en"/>
    <hyperlink ref="F4" r:id="rId2" display="https://ec.europa.eu/eurostat/databrowser/view/NRG_BAL_C__custom_10560913/default/table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799847602844"/>
  </sheetPr>
  <dimension ref="A1:S46"/>
  <sheetViews>
    <sheetView workbookViewId="0" topLeftCell="A1">
      <pane xSplit="1" ySplit="11" topLeftCell="E19" activePane="bottomRight" state="frozen"/>
      <selection pane="topRight" activeCell="A1" sqref="A1"/>
      <selection pane="bottomLeft" activeCell="A1" sqref="A1"/>
      <selection pane="bottomRight" activeCell="J44" sqref="J44:J45"/>
    </sheetView>
  </sheetViews>
  <sheetFormatPr defaultColWidth="8.8515625" defaultRowHeight="11.25" customHeight="1"/>
  <cols>
    <col min="1" max="1" width="29.8515625" style="2" customWidth="1"/>
    <col min="2" max="2" width="25.57421875" style="2" customWidth="1"/>
    <col min="3" max="4" width="8.8515625" style="2" customWidth="1"/>
    <col min="5" max="5" width="21.140625" style="2" customWidth="1"/>
    <col min="6" max="16384" width="8.8515625" style="2" customWidth="1"/>
  </cols>
  <sheetData>
    <row r="1" spans="1:3" ht="12.75">
      <c r="A1" s="1" t="s">
        <v>232</v>
      </c>
      <c r="B1" s="25"/>
      <c r="C1" s="25"/>
    </row>
    <row r="2" spans="1:3" ht="12.75">
      <c r="A2" s="1" t="s">
        <v>9</v>
      </c>
      <c r="B2" s="3" t="s">
        <v>233</v>
      </c>
      <c r="C2" s="25"/>
    </row>
    <row r="3" spans="1:6" ht="12.75">
      <c r="A3" s="1" t="s">
        <v>10</v>
      </c>
      <c r="B3" s="1" t="s">
        <v>149</v>
      </c>
      <c r="C3" s="25"/>
      <c r="F3" s="15" t="s">
        <v>152</v>
      </c>
    </row>
    <row r="4" spans="1:3" ht="12.75">
      <c r="A4" s="25"/>
      <c r="B4" s="25"/>
      <c r="C4" s="25"/>
    </row>
    <row r="5" spans="1:3" ht="12.75">
      <c r="A5" s="3" t="s">
        <v>4</v>
      </c>
      <c r="B5" s="25"/>
      <c r="C5" s="1" t="s">
        <v>8</v>
      </c>
    </row>
    <row r="6" spans="1:3" ht="12.75">
      <c r="A6" s="3" t="s">
        <v>5</v>
      </c>
      <c r="B6" s="25"/>
      <c r="C6" s="1" t="s">
        <v>88</v>
      </c>
    </row>
    <row r="7" spans="1:3" ht="12.75">
      <c r="A7" s="3" t="s">
        <v>3</v>
      </c>
      <c r="B7" s="25"/>
      <c r="C7" s="1" t="s">
        <v>7</v>
      </c>
    </row>
    <row r="8" spans="1:3" ht="12.75">
      <c r="A8" s="3" t="s">
        <v>71</v>
      </c>
      <c r="B8" s="25"/>
      <c r="C8" s="1" t="s">
        <v>42</v>
      </c>
    </row>
    <row r="9" spans="1:2" ht="12.75">
      <c r="A9" s="25"/>
      <c r="B9" s="25"/>
    </row>
    <row r="10" spans="1:3" ht="12.75">
      <c r="A10" s="104" t="s">
        <v>11</v>
      </c>
      <c r="B10" s="27" t="s">
        <v>137</v>
      </c>
      <c r="C10" s="2">
        <v>2022</v>
      </c>
    </row>
    <row r="11" spans="1:3" ht="12.75">
      <c r="A11" s="20" t="s">
        <v>221</v>
      </c>
      <c r="B11" s="39">
        <v>256238.968</v>
      </c>
      <c r="C11" s="38">
        <v>262495.91</v>
      </c>
    </row>
    <row r="12" spans="1:3" ht="12.75">
      <c r="A12" s="20" t="s">
        <v>222</v>
      </c>
      <c r="B12" s="58">
        <v>239268.174</v>
      </c>
      <c r="C12" s="58">
        <v>245176.996</v>
      </c>
    </row>
    <row r="13" spans="1:3" ht="12.75">
      <c r="A13" s="20" t="s">
        <v>81</v>
      </c>
      <c r="B13" s="39">
        <v>237065.597</v>
      </c>
      <c r="C13" s="39">
        <v>243144.527</v>
      </c>
    </row>
    <row r="14" spans="1:3" ht="12.75">
      <c r="A14" s="20" t="s">
        <v>166</v>
      </c>
      <c r="B14" s="58">
        <v>169889.625</v>
      </c>
      <c r="C14" s="58">
        <v>171709.037</v>
      </c>
    </row>
    <row r="15" spans="1:3" ht="12.75">
      <c r="A15" s="20" t="s">
        <v>164</v>
      </c>
      <c r="B15" s="58">
        <v>62047.946</v>
      </c>
      <c r="C15" s="58">
        <v>66067.078</v>
      </c>
    </row>
    <row r="16" spans="1:3" ht="12.75">
      <c r="A16" s="20" t="s">
        <v>223</v>
      </c>
      <c r="B16" s="39">
        <v>16657.552</v>
      </c>
      <c r="C16" s="39">
        <v>16810.889</v>
      </c>
    </row>
    <row r="17" spans="1:10" ht="12.75">
      <c r="A17" s="20" t="s">
        <v>97</v>
      </c>
      <c r="B17" s="58">
        <v>16605.286</v>
      </c>
      <c r="C17" s="58">
        <v>16731.469</v>
      </c>
      <c r="J17" s="31"/>
    </row>
    <row r="18" spans="1:10" ht="12.75">
      <c r="A18" s="20" t="s">
        <v>224</v>
      </c>
      <c r="B18" s="39">
        <v>13014.679</v>
      </c>
      <c r="C18" s="39">
        <v>12884.055</v>
      </c>
      <c r="J18" s="31"/>
    </row>
    <row r="19" spans="1:10" ht="12.75">
      <c r="A19" s="20" t="s">
        <v>82</v>
      </c>
      <c r="B19" s="39">
        <v>5114.986</v>
      </c>
      <c r="C19" s="39">
        <v>5356.895</v>
      </c>
      <c r="J19" s="33"/>
    </row>
    <row r="20" spans="1:10" ht="14.4" customHeight="1">
      <c r="A20" s="20" t="s">
        <v>225</v>
      </c>
      <c r="B20" s="39">
        <v>3024.728</v>
      </c>
      <c r="C20" s="39">
        <v>3233.348</v>
      </c>
      <c r="J20" s="44"/>
    </row>
    <row r="21" spans="1:3" ht="12.75">
      <c r="A21" s="20" t="s">
        <v>96</v>
      </c>
      <c r="B21" s="58">
        <v>2012.312</v>
      </c>
      <c r="C21" s="58">
        <v>1728.205</v>
      </c>
    </row>
    <row r="22" spans="1:3" ht="12.75">
      <c r="A22" s="20" t="s">
        <v>98</v>
      </c>
      <c r="B22" s="39">
        <v>555.781</v>
      </c>
      <c r="C22" s="39">
        <v>891.709</v>
      </c>
    </row>
    <row r="23" spans="1:19" ht="12.75">
      <c r="A23" s="20" t="s">
        <v>226</v>
      </c>
      <c r="B23" s="58">
        <v>453.424</v>
      </c>
      <c r="C23" s="58">
        <v>469.779</v>
      </c>
      <c r="S23" s="37"/>
    </row>
    <row r="24" spans="1:3" ht="12.75">
      <c r="A24" s="20" t="s">
        <v>227</v>
      </c>
      <c r="B24" s="38">
        <v>108.51</v>
      </c>
      <c r="C24" s="39">
        <v>141.077</v>
      </c>
    </row>
    <row r="25" spans="1:3" ht="12.75">
      <c r="A25" s="20" t="s">
        <v>167</v>
      </c>
      <c r="B25" s="58">
        <v>12.867</v>
      </c>
      <c r="C25" s="58">
        <v>11.303</v>
      </c>
    </row>
    <row r="26" spans="1:3" ht="12.75">
      <c r="A26" s="20" t="s">
        <v>228</v>
      </c>
      <c r="B26" s="58">
        <v>2.548</v>
      </c>
      <c r="C26" s="58">
        <v>1.909</v>
      </c>
    </row>
    <row r="27" spans="1:3" ht="12.75">
      <c r="A27" s="20" t="s">
        <v>229</v>
      </c>
      <c r="B27" s="58">
        <v>1.395</v>
      </c>
      <c r="C27" s="58">
        <v>1.298</v>
      </c>
    </row>
    <row r="28" spans="1:3" ht="12.75">
      <c r="A28" s="20" t="s">
        <v>169</v>
      </c>
      <c r="B28" s="39">
        <v>0.097</v>
      </c>
      <c r="C28" s="38">
        <v>0</v>
      </c>
    </row>
    <row r="29" spans="1:3" ht="12.75">
      <c r="A29" s="20" t="s">
        <v>112</v>
      </c>
      <c r="B29" s="39">
        <v>0.073</v>
      </c>
      <c r="C29" s="39">
        <v>0.053</v>
      </c>
    </row>
    <row r="30" spans="1:2" ht="12.75">
      <c r="A30" s="54"/>
      <c r="B30" s="105"/>
    </row>
    <row r="31" spans="1:2" ht="12.75">
      <c r="A31" s="54"/>
      <c r="B31" s="106"/>
    </row>
    <row r="32" ht="11.4" customHeight="1"/>
    <row r="33" spans="2:6" ht="11.4" customHeight="1">
      <c r="B33" s="2">
        <v>2022</v>
      </c>
      <c r="F33" s="2">
        <v>2022</v>
      </c>
    </row>
    <row r="34" spans="1:6" ht="11.4" customHeight="1">
      <c r="A34" s="54" t="s">
        <v>166</v>
      </c>
      <c r="B34" s="75">
        <f>C14</f>
        <v>171709.037</v>
      </c>
      <c r="C34" s="107">
        <f>B34/$B$41</f>
        <v>0.6541398568838654</v>
      </c>
      <c r="E34" s="54" t="s">
        <v>103</v>
      </c>
      <c r="F34" s="107">
        <v>0.6541398568838654</v>
      </c>
    </row>
    <row r="35" spans="1:6" ht="11.4" customHeight="1">
      <c r="A35" s="54" t="s">
        <v>164</v>
      </c>
      <c r="B35" s="75">
        <f>C15</f>
        <v>66067.078</v>
      </c>
      <c r="C35" s="107">
        <f aca="true" t="shared" si="0" ref="C35:C41">B35/$B$41</f>
        <v>0.251688028205849</v>
      </c>
      <c r="E35" s="54" t="s">
        <v>101</v>
      </c>
      <c r="F35" s="107">
        <v>0.251688028205849</v>
      </c>
    </row>
    <row r="36" spans="1:6" ht="11.4" customHeight="1">
      <c r="A36" s="54" t="s">
        <v>97</v>
      </c>
      <c r="B36" s="75">
        <f>C17</f>
        <v>16731.469</v>
      </c>
      <c r="C36" s="107">
        <f t="shared" si="0"/>
        <v>0.06373992265250915</v>
      </c>
      <c r="E36" s="54" t="s">
        <v>97</v>
      </c>
      <c r="F36" s="107">
        <v>0.06373992265250915</v>
      </c>
    </row>
    <row r="37" spans="1:6" ht="11.4" customHeight="1">
      <c r="A37" s="54" t="s">
        <v>82</v>
      </c>
      <c r="B37" s="4">
        <f>C19</f>
        <v>5356.895</v>
      </c>
      <c r="C37" s="107">
        <f t="shared" si="0"/>
        <v>0.020407537016481517</v>
      </c>
      <c r="E37" s="54" t="s">
        <v>82</v>
      </c>
      <c r="F37" s="107">
        <v>0.020407537016481517</v>
      </c>
    </row>
    <row r="38" spans="1:6" ht="11.4" customHeight="1">
      <c r="A38" s="54" t="s">
        <v>96</v>
      </c>
      <c r="B38" s="75">
        <f>C21</f>
        <v>1728.205</v>
      </c>
      <c r="C38" s="107">
        <f t="shared" si="0"/>
        <v>0.00658374067618806</v>
      </c>
      <c r="E38" s="54" t="s">
        <v>96</v>
      </c>
      <c r="F38" s="107">
        <v>0.00658374067618806</v>
      </c>
    </row>
    <row r="39" spans="1:6" ht="11.4" customHeight="1">
      <c r="A39" s="54" t="s">
        <v>98</v>
      </c>
      <c r="B39" s="75">
        <f>C22</f>
        <v>891.709</v>
      </c>
      <c r="C39" s="107">
        <f t="shared" si="0"/>
        <v>0.003397039595778845</v>
      </c>
      <c r="E39" s="54" t="s">
        <v>98</v>
      </c>
      <c r="F39" s="107">
        <v>0.003397039595778845</v>
      </c>
    </row>
    <row r="40" spans="1:6" ht="11.4" customHeight="1">
      <c r="A40" s="54" t="s">
        <v>99</v>
      </c>
      <c r="B40" s="4">
        <f>C11-SUM(B34:B39)</f>
        <v>11.51699999999255</v>
      </c>
      <c r="C40" s="107">
        <f t="shared" si="0"/>
        <v>4.387496932806515E-05</v>
      </c>
      <c r="E40" s="54" t="s">
        <v>99</v>
      </c>
      <c r="F40" s="107">
        <v>4.387496932806515E-05</v>
      </c>
    </row>
    <row r="41" spans="1:3" ht="11.4" customHeight="1">
      <c r="A41" s="2" t="s">
        <v>221</v>
      </c>
      <c r="B41" s="108">
        <f>SUM(B34:B40)</f>
        <v>262495.91</v>
      </c>
      <c r="C41" s="107">
        <f t="shared" si="0"/>
        <v>1</v>
      </c>
    </row>
    <row r="42" ht="11.4" customHeight="1"/>
    <row r="43" ht="11.4" customHeight="1"/>
    <row r="44" ht="11.4" customHeight="1">
      <c r="J44" s="14" t="s">
        <v>239</v>
      </c>
    </row>
    <row r="45" ht="11.5" customHeight="1">
      <c r="J45" s="25" t="s">
        <v>129</v>
      </c>
    </row>
    <row r="46" ht="11.4" customHeight="1">
      <c r="J46" s="49"/>
    </row>
  </sheetData>
  <hyperlinks>
    <hyperlink ref="F3" r:id="rId1" display="https://ec.europa.eu/eurostat/databrowser/view/NRG_BAL_C__custom_10561782/default/tabl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799847602844"/>
  </sheetPr>
  <dimension ref="A1:W53"/>
  <sheetViews>
    <sheetView workbookViewId="0" topLeftCell="A1">
      <pane xSplit="1" ySplit="9" topLeftCell="F28" activePane="bottomRight" state="frozen"/>
      <selection pane="topRight" activeCell="A1" sqref="A1"/>
      <selection pane="bottomLeft" activeCell="A1" sqref="A1"/>
      <selection pane="bottomRight" activeCell="I53" sqref="I53:M53"/>
    </sheetView>
  </sheetViews>
  <sheetFormatPr defaultColWidth="8.57421875" defaultRowHeight="11.25" customHeight="1"/>
  <cols>
    <col min="1" max="1" width="29.8515625" style="2" customWidth="1"/>
    <col min="2" max="22" width="10.00390625" style="2" customWidth="1"/>
    <col min="23" max="23" width="10.421875" style="2" bestFit="1" customWidth="1"/>
    <col min="24" max="24" width="20.8515625" style="2" customWidth="1"/>
    <col min="25" max="25" width="9.8515625" style="2" bestFit="1" customWidth="1"/>
    <col min="26" max="16384" width="8.57421875" style="2" customWidth="1"/>
  </cols>
  <sheetData>
    <row r="1" spans="1:23" ht="12.75">
      <c r="A1" s="3" t="s">
        <v>150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2.75">
      <c r="A2" s="15" t="s">
        <v>151</v>
      </c>
      <c r="B2" s="15" t="s">
        <v>152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2.75">
      <c r="A3" s="16" t="s">
        <v>153</v>
      </c>
      <c r="B3" s="132" t="s">
        <v>154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25"/>
      <c r="Q3" s="25"/>
      <c r="R3" s="25"/>
      <c r="S3" s="25"/>
      <c r="T3" s="25"/>
      <c r="U3" s="25"/>
      <c r="V3" s="25"/>
      <c r="W3" s="25"/>
    </row>
    <row r="4" spans="1:23" ht="11.4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2.75">
      <c r="A5" s="1" t="s">
        <v>155</v>
      </c>
      <c r="B5" s="25"/>
      <c r="C5" s="25"/>
      <c r="D5" s="1" t="s">
        <v>149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2.75">
      <c r="A6" s="1" t="s">
        <v>156</v>
      </c>
      <c r="B6" s="25"/>
      <c r="C6" s="25"/>
      <c r="D6" s="1" t="s">
        <v>157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2.75">
      <c r="A7" s="3" t="s">
        <v>3</v>
      </c>
      <c r="B7" s="25"/>
      <c r="C7" s="1" t="s">
        <v>108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12.75">
      <c r="A8" s="3" t="s">
        <v>71</v>
      </c>
      <c r="B8" s="25"/>
      <c r="C8" s="1" t="s">
        <v>42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ht="11.4" customHeight="1" thickBot="1">
      <c r="H10" s="12"/>
    </row>
    <row r="11" spans="1:5" ht="11.4" customHeight="1">
      <c r="A11" s="17" t="s">
        <v>11</v>
      </c>
      <c r="B11" s="18">
        <v>2000</v>
      </c>
      <c r="C11" s="18">
        <v>2020</v>
      </c>
      <c r="D11" s="19">
        <v>2022</v>
      </c>
      <c r="E11" s="19">
        <v>2022</v>
      </c>
    </row>
    <row r="12" spans="1:8" ht="11.4" customHeight="1">
      <c r="A12" s="20" t="s">
        <v>72</v>
      </c>
      <c r="B12" s="10">
        <v>117.67</v>
      </c>
      <c r="C12" s="10">
        <v>112.82820600000001</v>
      </c>
      <c r="D12" s="10">
        <v>113.000274</v>
      </c>
      <c r="E12" s="21">
        <v>88.42767500000001</v>
      </c>
      <c r="F12" s="8"/>
      <c r="G12" s="8"/>
      <c r="H12" s="22"/>
    </row>
    <row r="13" spans="1:7" ht="11.4" customHeight="1">
      <c r="A13" s="20" t="s">
        <v>69</v>
      </c>
      <c r="B13" s="10">
        <v>82.68</v>
      </c>
      <c r="C13" s="10">
        <v>38.201974</v>
      </c>
      <c r="D13" s="10">
        <v>43.860208</v>
      </c>
      <c r="E13" s="21">
        <v>54.081132</v>
      </c>
      <c r="F13" s="8"/>
      <c r="G13" s="8"/>
    </row>
    <row r="14" spans="1:8" ht="11.4" customHeight="1">
      <c r="A14" s="20" t="s">
        <v>78</v>
      </c>
      <c r="B14" s="10">
        <v>0</v>
      </c>
      <c r="C14" s="10">
        <v>34.991714</v>
      </c>
      <c r="D14" s="10">
        <v>37.570668</v>
      </c>
      <c r="E14" s="21">
        <v>48.291849</v>
      </c>
      <c r="F14" s="8"/>
      <c r="G14" s="8"/>
      <c r="H14" s="8"/>
    </row>
    <row r="15" spans="1:8" ht="11.4" customHeight="1">
      <c r="A15" s="20" t="s">
        <v>73</v>
      </c>
      <c r="B15" s="10">
        <v>31.317</v>
      </c>
      <c r="C15" s="10">
        <v>29.092931</v>
      </c>
      <c r="D15" s="10">
        <v>32.508775</v>
      </c>
      <c r="E15" s="21">
        <v>37.147844</v>
      </c>
      <c r="F15" s="8"/>
      <c r="G15" s="8"/>
      <c r="H15" s="8"/>
    </row>
    <row r="16" spans="1:8" ht="11.4" customHeight="1">
      <c r="A16" s="20" t="s">
        <v>76</v>
      </c>
      <c r="B16" s="10">
        <v>9.72</v>
      </c>
      <c r="C16" s="10">
        <v>37.361734</v>
      </c>
      <c r="D16" s="10">
        <v>35.751039</v>
      </c>
      <c r="E16" s="21">
        <v>36.573671000000004</v>
      </c>
      <c r="F16" s="8"/>
      <c r="G16" s="8"/>
      <c r="H16" s="8"/>
    </row>
    <row r="17" spans="1:8" ht="11.4" customHeight="1">
      <c r="A17" s="20" t="s">
        <v>75</v>
      </c>
      <c r="B17" s="10">
        <v>63.036</v>
      </c>
      <c r="C17" s="10">
        <v>34.524508999999995</v>
      </c>
      <c r="D17" s="10">
        <v>23.961988</v>
      </c>
      <c r="E17" s="21">
        <v>35.495932</v>
      </c>
      <c r="F17" s="8"/>
      <c r="G17" s="8"/>
      <c r="H17" s="8"/>
    </row>
    <row r="18" spans="1:8" ht="11.4" customHeight="1">
      <c r="A18" s="20" t="s">
        <v>77</v>
      </c>
      <c r="B18" s="10">
        <v>45.517</v>
      </c>
      <c r="C18" s="10">
        <v>9.191944</v>
      </c>
      <c r="D18" s="10">
        <v>35.476604</v>
      </c>
      <c r="E18" s="21">
        <v>28.78401</v>
      </c>
      <c r="F18" s="8"/>
      <c r="G18" s="8"/>
      <c r="H18" s="8"/>
    </row>
    <row r="19" spans="1:8" ht="11.4" customHeight="1">
      <c r="A19" s="20" t="s">
        <v>74</v>
      </c>
      <c r="B19" s="10">
        <v>22.53</v>
      </c>
      <c r="C19" s="10">
        <v>33.868485</v>
      </c>
      <c r="D19" s="10">
        <v>29.172089</v>
      </c>
      <c r="E19" s="21">
        <v>25.573482</v>
      </c>
      <c r="F19" s="8"/>
      <c r="G19" s="8"/>
      <c r="H19" s="11"/>
    </row>
    <row r="20" spans="1:8" ht="11.4" customHeight="1">
      <c r="A20" s="20" t="s">
        <v>70</v>
      </c>
      <c r="B20" s="10">
        <v>45.765</v>
      </c>
      <c r="C20" s="10">
        <v>24.255788</v>
      </c>
      <c r="D20" s="10">
        <v>20.057862</v>
      </c>
      <c r="E20" s="21">
        <v>24.430193</v>
      </c>
      <c r="F20" s="8"/>
      <c r="G20" s="8"/>
      <c r="H20" s="8"/>
    </row>
    <row r="21" spans="1:8" ht="11.4" customHeight="1">
      <c r="A21" s="20" t="s">
        <v>79</v>
      </c>
      <c r="B21" s="10">
        <v>3.712</v>
      </c>
      <c r="C21" s="10">
        <v>20.284278999999998</v>
      </c>
      <c r="D21" s="10">
        <v>20.424615000000003</v>
      </c>
      <c r="E21" s="21">
        <v>19.879742999999998</v>
      </c>
      <c r="F21" s="8"/>
      <c r="G21" s="8"/>
      <c r="H21" s="8"/>
    </row>
    <row r="22" spans="1:8" ht="11.4" customHeight="1">
      <c r="A22" s="20" t="s">
        <v>115</v>
      </c>
      <c r="B22" s="10">
        <v>0.133</v>
      </c>
      <c r="C22" s="10">
        <v>7.791389000000001</v>
      </c>
      <c r="D22" s="10">
        <v>7.9307430000000005</v>
      </c>
      <c r="E22" s="21">
        <v>12.684136</v>
      </c>
      <c r="F22" s="8"/>
      <c r="G22" s="8"/>
      <c r="H22" s="8"/>
    </row>
    <row r="23" spans="1:8" ht="11.4" customHeight="1">
      <c r="A23" s="20" t="s">
        <v>116</v>
      </c>
      <c r="B23" s="10">
        <v>16.153</v>
      </c>
      <c r="C23" s="10">
        <v>9.759322000000001</v>
      </c>
      <c r="D23" s="10">
        <v>10.447718</v>
      </c>
      <c r="E23" s="21">
        <v>12.559274</v>
      </c>
      <c r="F23" s="8"/>
      <c r="G23" s="8"/>
      <c r="H23" s="8"/>
    </row>
    <row r="24" spans="1:8" ht="11.4" customHeight="1">
      <c r="A24" s="20" t="s">
        <v>158</v>
      </c>
      <c r="B24" s="10">
        <v>3.861</v>
      </c>
      <c r="C24" s="10">
        <v>5.7478940000000005</v>
      </c>
      <c r="D24" s="10">
        <v>1.735371</v>
      </c>
      <c r="E24" s="21">
        <v>11.250594</v>
      </c>
      <c r="F24" s="8"/>
      <c r="G24" s="8"/>
      <c r="H24" s="8"/>
    </row>
    <row r="25" spans="1:8" ht="11.4" customHeight="1" thickBot="1">
      <c r="A25" s="23" t="s">
        <v>80</v>
      </c>
      <c r="B25" s="10">
        <v>107.45</v>
      </c>
      <c r="C25" s="10">
        <v>41.54284699999999</v>
      </c>
      <c r="D25" s="10">
        <v>34.556593000000014</v>
      </c>
      <c r="E25" s="21">
        <v>44.36664200000002</v>
      </c>
      <c r="F25" s="8"/>
      <c r="G25" s="8"/>
      <c r="H25" s="8"/>
    </row>
    <row r="27" ht="11.4" customHeight="1">
      <c r="D27" s="8"/>
    </row>
    <row r="31" ht="11.4" customHeight="1">
      <c r="F31" s="24"/>
    </row>
    <row r="32" ht="11.4" customHeight="1">
      <c r="F32" s="24"/>
    </row>
    <row r="33" ht="11.4" customHeight="1">
      <c r="F33" s="24"/>
    </row>
    <row r="34" spans="6:8" ht="11.4" customHeight="1">
      <c r="F34" s="24"/>
      <c r="H34" s="13"/>
    </row>
    <row r="35" ht="11.4" customHeight="1">
      <c r="F35" s="24"/>
    </row>
    <row r="36" ht="11.4" customHeight="1">
      <c r="F36" s="24"/>
    </row>
    <row r="37" ht="11.4" customHeight="1">
      <c r="F37" s="24"/>
    </row>
    <row r="38" ht="11.4" customHeight="1">
      <c r="F38" s="24"/>
    </row>
    <row r="39" ht="11.4" customHeight="1">
      <c r="F39" s="24"/>
    </row>
    <row r="40" ht="11.4" customHeight="1">
      <c r="F40" s="24"/>
    </row>
    <row r="41" ht="11.4" customHeight="1">
      <c r="F41" s="24"/>
    </row>
    <row r="42" ht="11.4" customHeight="1">
      <c r="F42" s="24"/>
    </row>
    <row r="43" spans="6:8" ht="11.4" customHeight="1">
      <c r="F43" s="24"/>
      <c r="H43" s="14" t="s">
        <v>240</v>
      </c>
    </row>
    <row r="44" spans="1:6" ht="11.4" customHeight="1" thickBot="1">
      <c r="A44" s="23"/>
      <c r="F44" s="24"/>
    </row>
    <row r="53" ht="11.4" customHeight="1">
      <c r="I53" s="109" t="s">
        <v>241</v>
      </c>
    </row>
  </sheetData>
  <mergeCells count="1">
    <mergeCell ref="B3:O3"/>
  </mergeCells>
  <hyperlinks>
    <hyperlink ref="A2" r:id="rId1" display="https://ec.europa.eu/eurostat/databrowser/product/page/NRG_TI_OIL__custom_10525728"/>
    <hyperlink ref="B2" r:id="rId2" display="https://ec.europa.eu/eurostat/databrowser/view/NRG_TI_OIL__custom_10525728/default/table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799847602844"/>
  </sheetPr>
  <dimension ref="A1:AH62"/>
  <sheetViews>
    <sheetView workbookViewId="0" topLeftCell="A1">
      <pane xSplit="1" ySplit="9" topLeftCell="B36" activePane="bottomRight" state="frozen"/>
      <selection pane="topRight" activeCell="A1" sqref="A1"/>
      <selection pane="bottomLeft" activeCell="A1" sqref="A1"/>
      <selection pane="bottomRight" activeCell="B62" sqref="B62"/>
    </sheetView>
  </sheetViews>
  <sheetFormatPr defaultColWidth="8.57421875" defaultRowHeight="11.25" customHeight="1"/>
  <cols>
    <col min="1" max="1" width="29.8515625" style="2" customWidth="1"/>
    <col min="2" max="32" width="10.00390625" style="2" customWidth="1"/>
    <col min="33" max="16384" width="8.57421875" style="2" customWidth="1"/>
  </cols>
  <sheetData>
    <row r="1" spans="1:33" ht="12.75">
      <c r="A1" s="1" t="s">
        <v>160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2.75">
      <c r="A2" s="1" t="s">
        <v>9</v>
      </c>
      <c r="B2" s="3" t="s">
        <v>161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2.75">
      <c r="A3" s="1" t="s">
        <v>10</v>
      </c>
      <c r="B3" s="1" t="s">
        <v>149</v>
      </c>
      <c r="C3" s="25"/>
      <c r="D3" s="25"/>
      <c r="E3" s="25"/>
      <c r="F3" s="25"/>
      <c r="G3" s="25"/>
      <c r="H3" s="25"/>
      <c r="I3" s="11" t="s">
        <v>159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1.4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2.75">
      <c r="A5" s="3" t="s">
        <v>4</v>
      </c>
      <c r="B5" s="25"/>
      <c r="C5" s="1" t="s">
        <v>8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2.75">
      <c r="A6" s="3" t="s">
        <v>5</v>
      </c>
      <c r="B6" s="25"/>
      <c r="C6" s="1" t="s">
        <v>117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2.75">
      <c r="A7" s="3" t="s">
        <v>3</v>
      </c>
      <c r="B7" s="25"/>
      <c r="C7" s="1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2.75">
      <c r="A8" s="3" t="s">
        <v>71</v>
      </c>
      <c r="B8" s="25"/>
      <c r="C8" s="1" t="s">
        <v>42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11.4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4" ht="12.75">
      <c r="A10" s="26" t="s">
        <v>11</v>
      </c>
      <c r="B10" s="27" t="s">
        <v>12</v>
      </c>
      <c r="C10" s="27" t="s">
        <v>13</v>
      </c>
      <c r="D10" s="27" t="s">
        <v>14</v>
      </c>
      <c r="E10" s="27" t="s">
        <v>15</v>
      </c>
      <c r="F10" s="27" t="s">
        <v>16</v>
      </c>
      <c r="G10" s="27" t="s">
        <v>17</v>
      </c>
      <c r="H10" s="27" t="s">
        <v>18</v>
      </c>
      <c r="I10" s="27" t="s">
        <v>19</v>
      </c>
      <c r="J10" s="27" t="s">
        <v>20</v>
      </c>
      <c r="K10" s="27" t="s">
        <v>21</v>
      </c>
      <c r="L10" s="27" t="s">
        <v>22</v>
      </c>
      <c r="M10" s="27" t="s">
        <v>23</v>
      </c>
      <c r="N10" s="27" t="s">
        <v>24</v>
      </c>
      <c r="O10" s="27" t="s">
        <v>25</v>
      </c>
      <c r="P10" s="27" t="s">
        <v>26</v>
      </c>
      <c r="Q10" s="27" t="s">
        <v>27</v>
      </c>
      <c r="R10" s="27" t="s">
        <v>28</v>
      </c>
      <c r="S10" s="27" t="s">
        <v>29</v>
      </c>
      <c r="T10" s="27" t="s">
        <v>30</v>
      </c>
      <c r="U10" s="27" t="s">
        <v>31</v>
      </c>
      <c r="V10" s="27" t="s">
        <v>32</v>
      </c>
      <c r="W10" s="27" t="s">
        <v>33</v>
      </c>
      <c r="X10" s="27" t="s">
        <v>34</v>
      </c>
      <c r="Y10" s="27" t="s">
        <v>35</v>
      </c>
      <c r="Z10" s="27" t="s">
        <v>36</v>
      </c>
      <c r="AA10" s="27" t="s">
        <v>37</v>
      </c>
      <c r="AB10" s="27" t="s">
        <v>38</v>
      </c>
      <c r="AC10" s="27" t="s">
        <v>39</v>
      </c>
      <c r="AD10" s="27" t="s">
        <v>40</v>
      </c>
      <c r="AE10" s="27" t="s">
        <v>41</v>
      </c>
      <c r="AF10" s="27" t="s">
        <v>109</v>
      </c>
      <c r="AG10" s="27" t="s">
        <v>137</v>
      </c>
      <c r="AH10" s="27" t="s">
        <v>146</v>
      </c>
    </row>
    <row r="11" spans="1:34" ht="12.75">
      <c r="A11" s="28" t="s">
        <v>130</v>
      </c>
      <c r="B11" s="29">
        <v>575.3060009999998</v>
      </c>
      <c r="C11" s="29">
        <v>568.41622</v>
      </c>
      <c r="D11" s="29">
        <v>573.81124</v>
      </c>
      <c r="E11" s="29">
        <v>583.1723390000001</v>
      </c>
      <c r="F11" s="29">
        <v>594.986799</v>
      </c>
      <c r="G11" s="29">
        <v>593.558641</v>
      </c>
      <c r="H11" s="29">
        <v>608.6503829999999</v>
      </c>
      <c r="I11" s="29">
        <v>620.667071</v>
      </c>
      <c r="J11" s="29">
        <v>645.38956</v>
      </c>
      <c r="K11" s="29">
        <v>614.8109440000002</v>
      </c>
      <c r="L11" s="29">
        <v>624.4493450000001</v>
      </c>
      <c r="M11" s="29">
        <v>626.9374379999999</v>
      </c>
      <c r="N11" s="29">
        <v>619.6972360000001</v>
      </c>
      <c r="O11" s="29">
        <v>628.6422639999998</v>
      </c>
      <c r="P11" s="29">
        <v>638.2862439999998</v>
      </c>
      <c r="Q11" s="29">
        <v>640.258598</v>
      </c>
      <c r="R11" s="29">
        <v>642.2107120000001</v>
      </c>
      <c r="S11" s="29">
        <v>634.9878190000001</v>
      </c>
      <c r="T11" s="29">
        <v>634.786865</v>
      </c>
      <c r="U11" s="29">
        <v>591.494823</v>
      </c>
      <c r="V11" s="29">
        <v>586.6321110000001</v>
      </c>
      <c r="W11" s="29">
        <v>572.8681250000001</v>
      </c>
      <c r="X11" s="29">
        <v>572.377669</v>
      </c>
      <c r="Y11" s="29">
        <v>548.777056</v>
      </c>
      <c r="Z11" s="29">
        <v>552.691532</v>
      </c>
      <c r="AA11" s="29">
        <v>579.1520849999999</v>
      </c>
      <c r="AB11" s="29">
        <v>579.162649</v>
      </c>
      <c r="AC11" s="29">
        <v>590.0647560000002</v>
      </c>
      <c r="AD11" s="29">
        <v>583.4916529999999</v>
      </c>
      <c r="AE11" s="29">
        <v>572.586296</v>
      </c>
      <c r="AF11" s="29">
        <v>504.522101</v>
      </c>
      <c r="AG11" s="29">
        <v>520.936458</v>
      </c>
      <c r="AH11" s="2">
        <v>544.257642</v>
      </c>
    </row>
    <row r="12" ht="11.4" customHeight="1">
      <c r="B12" s="30"/>
    </row>
    <row r="14" ht="11.4" customHeight="1">
      <c r="N14" s="31"/>
    </row>
    <row r="15" ht="11.4" customHeight="1">
      <c r="N15" s="32"/>
    </row>
    <row r="16" ht="11.4" customHeight="1">
      <c r="N16" s="33"/>
    </row>
    <row r="17" ht="11.4" customHeight="1">
      <c r="N17" s="13"/>
    </row>
    <row r="25" ht="11.4" customHeight="1">
      <c r="K25" s="11"/>
    </row>
    <row r="43" ht="11.4" customHeight="1">
      <c r="N43" s="13"/>
    </row>
    <row r="62" ht="11.4" customHeight="1">
      <c r="B62" s="14" t="s">
        <v>239</v>
      </c>
    </row>
  </sheetData>
  <hyperlinks>
    <hyperlink ref="I3" r:id="rId1" display="https://ec.europa.eu/eurostat/databrowser/view/NRG_BAL_C__custom_10555438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799847602844"/>
  </sheetPr>
  <dimension ref="A1:Y91"/>
  <sheetViews>
    <sheetView workbookViewId="0" topLeftCell="A1">
      <pane xSplit="1" ySplit="10" topLeftCell="B103" activePane="bottomRight" state="frozen"/>
      <selection pane="topRight" activeCell="A1" sqref="A1"/>
      <selection pane="bottomLeft" activeCell="A1" sqref="A1"/>
      <selection pane="bottomRight" activeCell="A5" sqref="A5"/>
    </sheetView>
  </sheetViews>
  <sheetFormatPr defaultColWidth="8.57421875" defaultRowHeight="11.25" customHeight="1"/>
  <cols>
    <col min="1" max="1" width="29.8515625" style="2" customWidth="1"/>
    <col min="2" max="2" width="36.140625" style="2" customWidth="1"/>
    <col min="3" max="3" width="19.8515625" style="2" customWidth="1"/>
    <col min="4" max="4" width="27.8515625" style="2" customWidth="1"/>
    <col min="5" max="5" width="10.00390625" style="2" customWidth="1"/>
    <col min="6" max="6" width="16.57421875" style="2" customWidth="1"/>
    <col min="7" max="7" width="35.8515625" style="2" customWidth="1"/>
    <col min="8" max="8" width="19.8515625" style="2" customWidth="1"/>
    <col min="9" max="9" width="41.8515625" style="2" customWidth="1"/>
    <col min="10" max="10" width="15.140625" style="2" customWidth="1"/>
    <col min="11" max="11" width="40.57421875" style="2" customWidth="1"/>
    <col min="12" max="12" width="10.00390625" style="2" customWidth="1"/>
    <col min="13" max="13" width="44.57421875" style="2" customWidth="1"/>
    <col min="14" max="14" width="16.8515625" style="2" customWidth="1"/>
    <col min="15" max="16" width="19.8515625" style="2" customWidth="1"/>
    <col min="17" max="17" width="13.8515625" style="2" customWidth="1"/>
    <col min="18" max="18" width="21.8515625" style="2" customWidth="1"/>
    <col min="19" max="19" width="18.8515625" style="2" customWidth="1"/>
    <col min="20" max="23" width="8.57421875" style="2" customWidth="1"/>
    <col min="24" max="24" width="16.421875" style="2" customWidth="1"/>
    <col min="25" max="25" width="22.421875" style="2" customWidth="1"/>
    <col min="26" max="16384" width="8.57421875" style="2" customWidth="1"/>
  </cols>
  <sheetData>
    <row r="1" spans="1:18" ht="12.75">
      <c r="A1" s="1" t="s">
        <v>170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2.75">
      <c r="A2" s="1" t="s">
        <v>9</v>
      </c>
      <c r="B2" s="3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2.75">
      <c r="A3" s="1" t="s">
        <v>10</v>
      </c>
      <c r="B3" s="1" t="s">
        <v>149</v>
      </c>
      <c r="C3" s="25"/>
      <c r="D3" s="25"/>
      <c r="E3" s="25"/>
      <c r="F3" s="25"/>
      <c r="G3" s="11" t="s">
        <v>139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1.4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2.75">
      <c r="A5" s="3" t="s">
        <v>4</v>
      </c>
      <c r="B5" s="25"/>
      <c r="C5" s="1" t="s">
        <v>8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25" ht="12.75">
      <c r="A6" s="3" t="s">
        <v>5</v>
      </c>
      <c r="B6" s="25"/>
      <c r="C6" s="1" t="s">
        <v>117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Y6" s="4"/>
    </row>
    <row r="7" spans="1:18" ht="12.75">
      <c r="A7" s="3" t="s">
        <v>3</v>
      </c>
      <c r="B7" s="25"/>
      <c r="C7" s="1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.75">
      <c r="A8" s="3" t="s">
        <v>114</v>
      </c>
      <c r="B8" s="25"/>
      <c r="C8" s="1" t="s">
        <v>146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13.5" thickBot="1"/>
    <row r="11" spans="1:4" ht="15.65" customHeight="1">
      <c r="A11" s="34"/>
      <c r="B11" s="35" t="s">
        <v>119</v>
      </c>
      <c r="D11" s="31"/>
    </row>
    <row r="12" spans="1:4" ht="12.75">
      <c r="A12" s="20" t="s">
        <v>104</v>
      </c>
      <c r="B12" s="36">
        <v>99.91758100000003</v>
      </c>
      <c r="C12" s="8"/>
      <c r="D12" s="32"/>
    </row>
    <row r="13" spans="1:4" ht="12.75">
      <c r="A13" s="20" t="s">
        <v>53</v>
      </c>
      <c r="B13" s="36">
        <v>74.600788</v>
      </c>
      <c r="C13" s="8"/>
      <c r="D13" s="13"/>
    </row>
    <row r="14" spans="1:4" ht="12.75">
      <c r="A14" s="20" t="s">
        <v>50</v>
      </c>
      <c r="B14" s="36">
        <v>63.412827</v>
      </c>
      <c r="C14" s="8"/>
      <c r="D14" s="33"/>
    </row>
    <row r="15" spans="1:4" ht="12.75">
      <c r="A15" s="20" t="s">
        <v>60</v>
      </c>
      <c r="B15" s="36">
        <v>59.63405100000001</v>
      </c>
      <c r="C15" s="8"/>
      <c r="D15" s="12"/>
    </row>
    <row r="16" spans="1:4" ht="12.75">
      <c r="A16" s="20" t="s">
        <v>51</v>
      </c>
      <c r="B16" s="36">
        <v>43.01543100000001</v>
      </c>
      <c r="C16" s="8"/>
      <c r="D16" s="8"/>
    </row>
    <row r="17" spans="1:4" ht="12.75">
      <c r="A17" s="20" t="s">
        <v>49</v>
      </c>
      <c r="B17" s="36">
        <v>30.769261999999998</v>
      </c>
      <c r="C17" s="8"/>
      <c r="D17" s="8"/>
    </row>
    <row r="18" spans="1:13" ht="12.75">
      <c r="A18" s="20" t="s">
        <v>43</v>
      </c>
      <c r="B18" s="36">
        <v>29.171243999999998</v>
      </c>
      <c r="C18" s="8"/>
      <c r="D18" s="8"/>
      <c r="M18" s="37"/>
    </row>
    <row r="19" spans="1:4" ht="12.75">
      <c r="A19" s="20" t="s">
        <v>62</v>
      </c>
      <c r="B19" s="36">
        <v>28.89127</v>
      </c>
      <c r="C19" s="8"/>
      <c r="D19" s="8"/>
    </row>
    <row r="20" spans="1:4" ht="12.75">
      <c r="A20" s="20" t="s">
        <v>68</v>
      </c>
      <c r="B20" s="36">
        <v>21.464074999999998</v>
      </c>
      <c r="C20" s="8"/>
      <c r="D20" s="8"/>
    </row>
    <row r="21" spans="1:4" ht="12.75">
      <c r="A21" s="20" t="s">
        <v>64</v>
      </c>
      <c r="B21" s="36">
        <v>12.736823999999999</v>
      </c>
      <c r="C21" s="8"/>
      <c r="D21" s="8"/>
    </row>
    <row r="22" spans="1:4" ht="12.75">
      <c r="A22" s="20" t="s">
        <v>67</v>
      </c>
      <c r="B22" s="36">
        <v>12.194153</v>
      </c>
      <c r="C22" s="8"/>
      <c r="D22" s="8"/>
    </row>
    <row r="23" spans="1:4" ht="12.75">
      <c r="A23" s="20" t="s">
        <v>63</v>
      </c>
      <c r="B23" s="36">
        <v>12.076572999999998</v>
      </c>
      <c r="C23" s="8"/>
      <c r="D23" s="8"/>
    </row>
    <row r="24" spans="1:4" ht="12.75">
      <c r="A24" s="20" t="s">
        <v>56</v>
      </c>
      <c r="B24" s="36">
        <v>8.531045</v>
      </c>
      <c r="C24" s="8"/>
      <c r="D24" s="8"/>
    </row>
    <row r="25" spans="1:4" ht="12.75">
      <c r="A25" s="20" t="s">
        <v>46</v>
      </c>
      <c r="B25" s="36">
        <v>8.293874</v>
      </c>
      <c r="C25" s="8"/>
      <c r="D25" s="8"/>
    </row>
    <row r="26" spans="1:4" ht="12.75">
      <c r="A26" s="20" t="s">
        <v>45</v>
      </c>
      <c r="B26" s="36">
        <v>7.8890150000000006</v>
      </c>
      <c r="C26" s="8"/>
      <c r="D26" s="8"/>
    </row>
    <row r="27" spans="1:4" ht="12.75">
      <c r="A27" s="20" t="s">
        <v>44</v>
      </c>
      <c r="B27" s="36">
        <v>7.456416</v>
      </c>
      <c r="C27" s="8"/>
      <c r="D27" s="8"/>
    </row>
    <row r="28" spans="1:4" ht="12.75">
      <c r="A28" s="20" t="s">
        <v>58</v>
      </c>
      <c r="B28" s="36">
        <v>6.835526000000001</v>
      </c>
      <c r="C28" s="8"/>
      <c r="D28" s="8"/>
    </row>
    <row r="29" spans="1:4" ht="12.75">
      <c r="A29" s="20" t="s">
        <v>61</v>
      </c>
      <c r="B29" s="36">
        <v>6.166142999999999</v>
      </c>
      <c r="C29" s="8"/>
      <c r="D29" s="8"/>
    </row>
    <row r="30" spans="1:4" ht="12.75">
      <c r="A30" s="20" t="s">
        <v>66</v>
      </c>
      <c r="B30" s="36">
        <v>5.76515</v>
      </c>
      <c r="C30" s="8"/>
      <c r="D30" s="8"/>
    </row>
    <row r="31" spans="1:4" ht="12.75">
      <c r="A31" s="20" t="s">
        <v>48</v>
      </c>
      <c r="B31" s="36">
        <v>3.1359730000000003</v>
      </c>
      <c r="C31" s="8"/>
      <c r="D31" s="8"/>
    </row>
    <row r="32" spans="1:4" ht="12" customHeight="1">
      <c r="A32" s="20" t="s">
        <v>52</v>
      </c>
      <c r="B32" s="36">
        <v>2.3004210000000005</v>
      </c>
      <c r="C32" s="8"/>
      <c r="D32" s="8"/>
    </row>
    <row r="33" spans="1:2" ht="11.4" customHeight="1">
      <c r="A33" s="20" t="s">
        <v>54</v>
      </c>
      <c r="B33" s="36">
        <v>0</v>
      </c>
    </row>
    <row r="34" spans="1:2" ht="12.75">
      <c r="A34" s="20" t="s">
        <v>47</v>
      </c>
      <c r="B34" s="36">
        <v>0</v>
      </c>
    </row>
    <row r="35" spans="1:2" ht="12.75">
      <c r="A35" s="20" t="s">
        <v>55</v>
      </c>
      <c r="B35" s="36">
        <v>0</v>
      </c>
    </row>
    <row r="36" spans="1:2" ht="12.75">
      <c r="A36" s="20" t="s">
        <v>57</v>
      </c>
      <c r="B36" s="36">
        <v>0</v>
      </c>
    </row>
    <row r="37" spans="1:2" ht="12.75">
      <c r="A37" s="20" t="s">
        <v>59</v>
      </c>
      <c r="B37" s="36">
        <v>0</v>
      </c>
    </row>
    <row r="38" spans="1:2" ht="12.75">
      <c r="A38" s="20" t="s">
        <v>65</v>
      </c>
      <c r="B38" s="36">
        <v>0</v>
      </c>
    </row>
    <row r="39" ht="11.4" customHeight="1">
      <c r="A39" s="28"/>
    </row>
    <row r="40" spans="1:4" ht="12.75">
      <c r="A40" s="28"/>
      <c r="D40" s="30"/>
    </row>
    <row r="41" ht="12.75">
      <c r="U41" s="12"/>
    </row>
    <row r="42" ht="11.4" customHeight="1">
      <c r="C42" s="109" t="s">
        <v>242</v>
      </c>
    </row>
    <row r="43" ht="11.4" customHeight="1">
      <c r="C43" s="110" t="s">
        <v>243</v>
      </c>
    </row>
    <row r="47" ht="11.4" customHeight="1">
      <c r="E47" s="31"/>
    </row>
    <row r="48" ht="11.4" customHeight="1">
      <c r="E48" s="32"/>
    </row>
    <row r="49" ht="11.4" customHeight="1">
      <c r="E49" s="13"/>
    </row>
    <row r="50" ht="11.4" customHeight="1">
      <c r="E50" s="12"/>
    </row>
    <row r="51" ht="11.4" customHeight="1">
      <c r="E51" s="12"/>
    </row>
    <row r="52" spans="1:5" ht="11.4" customHeight="1">
      <c r="A52" s="26"/>
      <c r="B52" s="27">
        <v>2022</v>
      </c>
      <c r="E52" s="33"/>
    </row>
    <row r="53" spans="1:2" ht="11.4" customHeight="1">
      <c r="A53" s="20" t="s">
        <v>103</v>
      </c>
      <c r="B53" s="8">
        <v>222.55501</v>
      </c>
    </row>
    <row r="54" spans="1:4" ht="11.4" customHeight="1">
      <c r="A54" s="20" t="s">
        <v>101</v>
      </c>
      <c r="B54" s="8">
        <v>100.269073</v>
      </c>
      <c r="C54" s="8"/>
      <c r="D54" s="8"/>
    </row>
    <row r="55" spans="1:4" ht="11.4" customHeight="1">
      <c r="A55" s="20" t="s">
        <v>85</v>
      </c>
      <c r="B55" s="8">
        <v>55.420436</v>
      </c>
      <c r="C55" s="8"/>
      <c r="D55" s="8"/>
    </row>
    <row r="56" spans="1:4" ht="11.4" customHeight="1">
      <c r="A56" s="20" t="s">
        <v>83</v>
      </c>
      <c r="B56" s="8">
        <v>40.470508</v>
      </c>
      <c r="C56" s="8"/>
      <c r="D56" s="8"/>
    </row>
    <row r="57" spans="1:4" ht="11.4" customHeight="1">
      <c r="A57" s="20" t="s">
        <v>113</v>
      </c>
      <c r="B57" s="8">
        <v>21.356319</v>
      </c>
      <c r="C57" s="8"/>
      <c r="D57" s="8"/>
    </row>
    <row r="58" spans="1:4" ht="11.4" customHeight="1">
      <c r="A58" s="20" t="s">
        <v>102</v>
      </c>
      <c r="B58" s="8">
        <v>27.799515</v>
      </c>
      <c r="C58" s="8"/>
      <c r="D58" s="8"/>
    </row>
    <row r="59" spans="1:4" ht="11.4" customHeight="1">
      <c r="A59" s="20" t="s">
        <v>110</v>
      </c>
      <c r="B59" s="8">
        <v>14.424334</v>
      </c>
      <c r="C59" s="8"/>
      <c r="D59" s="8"/>
    </row>
    <row r="60" spans="1:4" ht="11.4" customHeight="1">
      <c r="A60" s="20" t="s">
        <v>82</v>
      </c>
      <c r="B60" s="8">
        <v>13.414075</v>
      </c>
      <c r="C60" s="8"/>
      <c r="D60" s="8"/>
    </row>
    <row r="61" spans="1:4" ht="11.4" customHeight="1">
      <c r="A61" s="20" t="s">
        <v>112</v>
      </c>
      <c r="B61" s="8">
        <v>10.724587999999999</v>
      </c>
      <c r="C61" s="8"/>
      <c r="D61" s="8"/>
    </row>
    <row r="62" spans="1:4" ht="11.4" customHeight="1">
      <c r="A62" s="20" t="s">
        <v>86</v>
      </c>
      <c r="B62" s="8">
        <v>8.253147</v>
      </c>
      <c r="C62" s="8"/>
      <c r="D62" s="8"/>
    </row>
    <row r="63" spans="1:4" ht="11.4" customHeight="1">
      <c r="A63" s="20" t="s">
        <v>111</v>
      </c>
      <c r="B63" s="8">
        <v>5.793091</v>
      </c>
      <c r="C63" s="8"/>
      <c r="D63" s="8"/>
    </row>
    <row r="64" spans="1:4" ht="11.4" customHeight="1">
      <c r="A64" s="20" t="s">
        <v>89</v>
      </c>
      <c r="B64" s="8">
        <v>23.777545999999997</v>
      </c>
      <c r="C64" s="8"/>
      <c r="D64" s="8"/>
    </row>
    <row r="65" spans="1:4" ht="11.4" customHeight="1">
      <c r="A65" s="20"/>
      <c r="B65" s="8"/>
      <c r="C65" s="8"/>
      <c r="D65" s="8"/>
    </row>
    <row r="70" ht="11.4" customHeight="1">
      <c r="C70" s="25"/>
    </row>
    <row r="74" ht="11.4" customHeight="1">
      <c r="H74" s="12"/>
    </row>
    <row r="75" spans="1:8" ht="11.4" customHeight="1">
      <c r="A75" s="27" t="s">
        <v>166</v>
      </c>
      <c r="B75" s="38">
        <v>222555.01</v>
      </c>
      <c r="C75" s="2">
        <f>B75/1000</f>
        <v>222.55501</v>
      </c>
      <c r="H75" s="2" t="s">
        <v>127</v>
      </c>
    </row>
    <row r="76" spans="1:8" ht="11.4" customHeight="1">
      <c r="A76" s="27" t="s">
        <v>164</v>
      </c>
      <c r="B76" s="39">
        <v>100269.073</v>
      </c>
      <c r="C76" s="2">
        <f aca="true" t="shared" si="0" ref="C76:C91">B76/1000</f>
        <v>100.269073</v>
      </c>
      <c r="H76" s="13" t="s">
        <v>118</v>
      </c>
    </row>
    <row r="77" spans="1:3" ht="11.4" customHeight="1">
      <c r="A77" s="27" t="s">
        <v>85</v>
      </c>
      <c r="B77" s="39">
        <v>55420.436</v>
      </c>
      <c r="C77" s="2">
        <f t="shared" si="0"/>
        <v>55.420436</v>
      </c>
    </row>
    <row r="78" spans="1:6" ht="11.4" customHeight="1">
      <c r="A78" s="27" t="s">
        <v>83</v>
      </c>
      <c r="B78" s="39">
        <v>40470.508</v>
      </c>
      <c r="C78" s="2">
        <f t="shared" si="0"/>
        <v>40.470508</v>
      </c>
      <c r="F78" s="110" t="s">
        <v>244</v>
      </c>
    </row>
    <row r="79" spans="1:6" ht="11.4" customHeight="1">
      <c r="A79" s="27" t="s">
        <v>84</v>
      </c>
      <c r="B79" s="39">
        <v>27799.515</v>
      </c>
      <c r="C79" s="2">
        <f t="shared" si="0"/>
        <v>27.799515</v>
      </c>
      <c r="F79" s="110" t="s">
        <v>129</v>
      </c>
    </row>
    <row r="80" spans="1:6" ht="11.4" customHeight="1">
      <c r="A80" s="27" t="s">
        <v>113</v>
      </c>
      <c r="B80" s="39">
        <v>21356.319</v>
      </c>
      <c r="C80" s="2">
        <f t="shared" si="0"/>
        <v>21.356319</v>
      </c>
      <c r="F80" s="109" t="s">
        <v>242</v>
      </c>
    </row>
    <row r="81" spans="1:3" ht="11.4" customHeight="1">
      <c r="A81" s="27" t="s">
        <v>169</v>
      </c>
      <c r="B81" s="39">
        <v>21190.743</v>
      </c>
      <c r="C81" s="2">
        <f t="shared" si="0"/>
        <v>21.190742999999998</v>
      </c>
    </row>
    <row r="82" spans="1:3" ht="11.4" customHeight="1">
      <c r="A82" s="27" t="s">
        <v>110</v>
      </c>
      <c r="B82" s="39">
        <v>14424.334</v>
      </c>
      <c r="C82" s="2">
        <f t="shared" si="0"/>
        <v>14.424334</v>
      </c>
    </row>
    <row r="83" spans="1:3" ht="11.4" customHeight="1">
      <c r="A83" s="27" t="s">
        <v>82</v>
      </c>
      <c r="B83" s="39">
        <v>13414.075</v>
      </c>
      <c r="C83" s="2">
        <f t="shared" si="0"/>
        <v>13.414075</v>
      </c>
    </row>
    <row r="84" spans="1:3" ht="11.4" customHeight="1">
      <c r="A84" s="27" t="s">
        <v>112</v>
      </c>
      <c r="B84" s="39">
        <v>10724.588</v>
      </c>
      <c r="C84" s="2">
        <f t="shared" si="0"/>
        <v>10.724587999999999</v>
      </c>
    </row>
    <row r="85" spans="1:3" ht="11.4" customHeight="1">
      <c r="A85" s="27" t="s">
        <v>86</v>
      </c>
      <c r="B85" s="39">
        <v>8253.147</v>
      </c>
      <c r="C85" s="2">
        <f t="shared" si="0"/>
        <v>8.253147</v>
      </c>
    </row>
    <row r="86" spans="1:3" ht="11.4" customHeight="1">
      <c r="A86" s="27" t="s">
        <v>111</v>
      </c>
      <c r="B86" s="39">
        <v>5793.091</v>
      </c>
      <c r="C86" s="2">
        <f t="shared" si="0"/>
        <v>5.793091</v>
      </c>
    </row>
    <row r="87" spans="1:4" ht="11.4" customHeight="1">
      <c r="A87" s="27" t="s">
        <v>167</v>
      </c>
      <c r="B87" s="39">
        <v>1937.239</v>
      </c>
      <c r="C87" s="2">
        <f t="shared" si="0"/>
        <v>1.937239</v>
      </c>
      <c r="D87" s="2">
        <f>C87+C88+C89+C90+C81</f>
        <v>23.777545999999997</v>
      </c>
    </row>
    <row r="88" spans="1:3" ht="11.4" customHeight="1">
      <c r="A88" s="27" t="s">
        <v>168</v>
      </c>
      <c r="B88" s="38">
        <v>540.93</v>
      </c>
      <c r="C88" s="2">
        <f t="shared" si="0"/>
        <v>0.5409299999999999</v>
      </c>
    </row>
    <row r="89" spans="1:3" ht="11.4" customHeight="1">
      <c r="A89" s="27" t="s">
        <v>163</v>
      </c>
      <c r="B89" s="39">
        <v>108.481</v>
      </c>
      <c r="C89" s="2">
        <f t="shared" si="0"/>
        <v>0.108481</v>
      </c>
    </row>
    <row r="90" spans="1:3" ht="11.4" customHeight="1">
      <c r="A90" s="27" t="s">
        <v>162</v>
      </c>
      <c r="B90" s="39">
        <v>0.153</v>
      </c>
      <c r="C90" s="2">
        <f t="shared" si="0"/>
        <v>0.000153</v>
      </c>
    </row>
    <row r="91" spans="1:3" ht="11.4" customHeight="1">
      <c r="A91" s="27" t="s">
        <v>165</v>
      </c>
      <c r="B91" s="38">
        <v>0</v>
      </c>
      <c r="C91" s="2">
        <f t="shared" si="0"/>
        <v>0</v>
      </c>
    </row>
  </sheetData>
  <hyperlinks>
    <hyperlink ref="H76" r:id="rId1" display="https://ec.europa.eu/eurostat/databrowser/bookmark/f5136eaa-2469-4b07-b87c-a579145cd3df?lang=en&amp;page=time:2020"/>
    <hyperlink ref="G3" r:id="rId2" display="https://ec.europa.eu/eurostat/databrowser/bookmark/95fea6d6-ff3a-4c9f-9236-4e703cfcc5b0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799847602844"/>
  </sheetPr>
  <dimension ref="A1:J50"/>
  <sheetViews>
    <sheetView workbookViewId="0" topLeftCell="A1">
      <pane xSplit="1" ySplit="8" topLeftCell="B17" activePane="bottomRight" state="frozen"/>
      <selection pane="topRight" activeCell="A1" sqref="A1"/>
      <selection pane="bottomLeft" activeCell="A1" sqref="A1"/>
      <selection pane="bottomRight" activeCell="A13" sqref="A13:G14"/>
    </sheetView>
  </sheetViews>
  <sheetFormatPr defaultColWidth="8.57421875" defaultRowHeight="11.25" customHeight="1"/>
  <cols>
    <col min="1" max="1" width="28.421875" style="2" customWidth="1"/>
    <col min="2" max="2" width="9.8515625" style="2" customWidth="1"/>
    <col min="3" max="4" width="10.421875" style="2" customWidth="1"/>
    <col min="5" max="5" width="9.8515625" style="2" customWidth="1"/>
    <col min="6" max="6" width="9.57421875" style="2" customWidth="1"/>
    <col min="7" max="7" width="9.421875" style="2" customWidth="1"/>
    <col min="8" max="8" width="10.00390625" style="2" customWidth="1"/>
    <col min="9" max="16384" width="8.57421875" style="2" customWidth="1"/>
  </cols>
  <sheetData>
    <row r="1" spans="1:9" ht="12.5">
      <c r="A1" s="1" t="s">
        <v>172</v>
      </c>
      <c r="B1" s="25"/>
      <c r="C1" s="25"/>
      <c r="D1" s="25"/>
      <c r="E1" s="25"/>
      <c r="F1" s="25"/>
      <c r="G1" s="25"/>
      <c r="H1" s="25"/>
      <c r="I1" s="25"/>
    </row>
    <row r="2" spans="1:9" ht="13">
      <c r="A2" s="1" t="s">
        <v>9</v>
      </c>
      <c r="B2" s="3" t="s">
        <v>173</v>
      </c>
      <c r="C2" s="25"/>
      <c r="D2" s="25"/>
      <c r="E2" s="25"/>
      <c r="F2" s="25"/>
      <c r="G2" s="25"/>
      <c r="H2" s="25"/>
      <c r="I2" s="25"/>
    </row>
    <row r="3" spans="1:9" ht="12.5">
      <c r="A3" s="1" t="s">
        <v>10</v>
      </c>
      <c r="B3" s="1" t="s">
        <v>149</v>
      </c>
      <c r="C3" s="25"/>
      <c r="D3" s="25"/>
      <c r="E3" s="25"/>
      <c r="F3" s="25"/>
      <c r="G3" s="25"/>
      <c r="H3" s="25"/>
      <c r="I3" s="25"/>
    </row>
    <row r="4" spans="1:9" ht="12.5">
      <c r="A4" s="25"/>
      <c r="B4" s="25"/>
      <c r="C4" s="25"/>
      <c r="D4" s="25"/>
      <c r="E4" s="25"/>
      <c r="F4" s="25"/>
      <c r="G4" s="25"/>
      <c r="H4" s="25"/>
      <c r="I4" s="25"/>
    </row>
    <row r="5" spans="1:9" ht="13">
      <c r="A5" s="3" t="s">
        <v>4</v>
      </c>
      <c r="B5" s="25"/>
      <c r="C5" s="1" t="s">
        <v>8</v>
      </c>
      <c r="D5" s="25"/>
      <c r="E5" s="25"/>
      <c r="F5" s="25"/>
      <c r="G5" s="25"/>
      <c r="H5" s="25"/>
      <c r="I5" s="25"/>
    </row>
    <row r="6" spans="1:9" ht="13">
      <c r="A6" s="3" t="s">
        <v>5</v>
      </c>
      <c r="B6" s="25"/>
      <c r="C6" s="1" t="s">
        <v>174</v>
      </c>
      <c r="D6" s="25"/>
      <c r="E6" s="25"/>
      <c r="F6" s="25"/>
      <c r="G6" s="25"/>
      <c r="H6" s="25"/>
      <c r="I6" s="25"/>
    </row>
    <row r="7" spans="1:9" ht="13">
      <c r="A7" s="3" t="s">
        <v>3</v>
      </c>
      <c r="B7" s="25"/>
      <c r="C7" s="1" t="s">
        <v>7</v>
      </c>
      <c r="D7" s="25"/>
      <c r="E7" s="25"/>
      <c r="F7" s="25"/>
      <c r="G7" s="25"/>
      <c r="H7" s="25"/>
      <c r="I7" s="25"/>
    </row>
    <row r="8" spans="1:9" ht="13">
      <c r="A8" s="3" t="s">
        <v>71</v>
      </c>
      <c r="B8" s="25"/>
      <c r="C8" s="1" t="s">
        <v>42</v>
      </c>
      <c r="D8" s="25"/>
      <c r="E8" s="25"/>
      <c r="F8" s="25"/>
      <c r="G8" s="25"/>
      <c r="H8" s="25"/>
      <c r="I8" s="25"/>
    </row>
    <row r="11" ht="11.4" customHeight="1">
      <c r="A11" s="11" t="s">
        <v>140</v>
      </c>
    </row>
    <row r="13" spans="1:7" ht="14.4" customHeight="1">
      <c r="A13" s="128" t="s">
        <v>237</v>
      </c>
      <c r="B13" s="130"/>
      <c r="C13" s="130"/>
      <c r="D13" s="130"/>
      <c r="E13" s="130"/>
      <c r="F13" s="130"/>
      <c r="G13" s="130"/>
    </row>
    <row r="14" spans="1:7" ht="14.15" customHeight="1">
      <c r="A14" s="129" t="s">
        <v>125</v>
      </c>
      <c r="B14" s="130"/>
      <c r="C14" s="130"/>
      <c r="D14" s="130"/>
      <c r="E14" s="130"/>
      <c r="F14" s="130"/>
      <c r="G14" s="130"/>
    </row>
    <row r="16" spans="1:10" ht="11.4" customHeight="1">
      <c r="A16" s="125"/>
      <c r="B16" s="126" t="s">
        <v>12</v>
      </c>
      <c r="C16" s="127" t="s">
        <v>17</v>
      </c>
      <c r="D16" s="127" t="s">
        <v>22</v>
      </c>
      <c r="E16" s="127" t="s">
        <v>27</v>
      </c>
      <c r="F16" s="127" t="s">
        <v>32</v>
      </c>
      <c r="G16" s="127" t="s">
        <v>37</v>
      </c>
      <c r="H16" s="127" t="s">
        <v>109</v>
      </c>
      <c r="I16" s="127">
        <v>2021</v>
      </c>
      <c r="J16" s="127">
        <v>2022</v>
      </c>
    </row>
    <row r="17" spans="1:10" ht="11.4" customHeight="1">
      <c r="A17" s="122" t="s">
        <v>103</v>
      </c>
      <c r="B17" s="123">
        <v>16.577061999999998</v>
      </c>
      <c r="C17" s="123">
        <v>4.608743999999999</v>
      </c>
      <c r="D17" s="123">
        <v>10.620170000000005</v>
      </c>
      <c r="E17" s="123">
        <v>26.427149999999994</v>
      </c>
      <c r="F17" s="123">
        <v>25.720565</v>
      </c>
      <c r="G17" s="123">
        <v>14.925024000000004</v>
      </c>
      <c r="H17" s="123">
        <v>22.819513999999995</v>
      </c>
      <c r="I17" s="123">
        <v>13.299629000000001</v>
      </c>
      <c r="J17" s="124">
        <v>19.928161000000006</v>
      </c>
    </row>
    <row r="18" spans="1:10" ht="11.4" customHeight="1">
      <c r="A18" s="40" t="s">
        <v>83</v>
      </c>
      <c r="B18" s="41">
        <v>12.965030000000002</v>
      </c>
      <c r="C18" s="41">
        <v>12.744147000000002</v>
      </c>
      <c r="D18" s="41">
        <v>11.090848000000001</v>
      </c>
      <c r="E18" s="41">
        <v>14.197141</v>
      </c>
      <c r="F18" s="41">
        <v>14.422935999999998</v>
      </c>
      <c r="G18" s="41">
        <v>12.147936000000001</v>
      </c>
      <c r="H18" s="41">
        <v>19.116328</v>
      </c>
      <c r="I18" s="41">
        <v>23.765882</v>
      </c>
      <c r="J18" s="120">
        <v>18.801935999999998</v>
      </c>
    </row>
    <row r="19" spans="1:10" ht="11.4" customHeight="1">
      <c r="A19" s="40" t="s">
        <v>82</v>
      </c>
      <c r="B19" s="41">
        <v>5.419866000000001</v>
      </c>
      <c r="C19" s="41">
        <v>6.332625999999999</v>
      </c>
      <c r="D19" s="41">
        <v>5.993118000000001</v>
      </c>
      <c r="E19" s="41">
        <v>7.142783</v>
      </c>
      <c r="F19" s="41">
        <v>9.411333</v>
      </c>
      <c r="G19" s="41">
        <v>13.720372000000001</v>
      </c>
      <c r="H19" s="41">
        <v>13.799410000000002</v>
      </c>
      <c r="I19" s="41">
        <v>13.269214999999999</v>
      </c>
      <c r="J19" s="120">
        <v>14.971212000000001</v>
      </c>
    </row>
    <row r="20" spans="1:10" ht="11.4" customHeight="1">
      <c r="A20" s="40" t="s">
        <v>102</v>
      </c>
      <c r="B20" s="41">
        <v>-1.9732660000000006</v>
      </c>
      <c r="C20" s="41">
        <v>-2.1719610000000014</v>
      </c>
      <c r="D20" s="41">
        <v>0.393487000000001</v>
      </c>
      <c r="E20" s="41">
        <v>5.769625</v>
      </c>
      <c r="F20" s="41">
        <v>9.812173000000001</v>
      </c>
      <c r="G20" s="41">
        <v>10.029798000000001</v>
      </c>
      <c r="H20" s="41">
        <v>6.333550999999999</v>
      </c>
      <c r="I20" s="41">
        <v>7.095390999999999</v>
      </c>
      <c r="J20" s="120">
        <v>10.842742</v>
      </c>
    </row>
    <row r="21" spans="1:10" ht="11.4" customHeight="1">
      <c r="A21" s="40" t="s">
        <v>86</v>
      </c>
      <c r="B21" s="41">
        <v>5.558538</v>
      </c>
      <c r="C21" s="41">
        <v>5.149938</v>
      </c>
      <c r="D21" s="41">
        <v>7.560196000000001</v>
      </c>
      <c r="E21" s="41">
        <v>9.886649</v>
      </c>
      <c r="F21" s="41">
        <v>7.375309</v>
      </c>
      <c r="G21" s="41">
        <v>2.933567</v>
      </c>
      <c r="H21" s="41">
        <v>0.6939879999999994</v>
      </c>
      <c r="I21" s="41">
        <v>1.6355029999999997</v>
      </c>
      <c r="J21" s="120">
        <v>0.5954980000000005</v>
      </c>
    </row>
    <row r="22" spans="1:10" ht="11.4" customHeight="1">
      <c r="A22" s="40" t="s">
        <v>111</v>
      </c>
      <c r="B22" s="41">
        <v>-1.0137999999999998</v>
      </c>
      <c r="C22" s="41">
        <v>-2.407320000000001</v>
      </c>
      <c r="D22" s="41">
        <v>-0.816679</v>
      </c>
      <c r="E22" s="41">
        <v>-1.7431819999999998</v>
      </c>
      <c r="F22" s="41">
        <v>-2.6455680000000004</v>
      </c>
      <c r="G22" s="41">
        <v>-2.297229</v>
      </c>
      <c r="H22" s="41">
        <v>-2.108482</v>
      </c>
      <c r="I22" s="41">
        <v>-2.137858000000001</v>
      </c>
      <c r="J22" s="120">
        <v>-0.7141980000000003</v>
      </c>
    </row>
    <row r="23" spans="1:10" ht="11.4" customHeight="1">
      <c r="A23" s="40" t="s">
        <v>120</v>
      </c>
      <c r="B23" s="41">
        <v>-2.5109920000000003</v>
      </c>
      <c r="C23" s="41">
        <v>0.11538200000000007</v>
      </c>
      <c r="D23" s="41">
        <v>0.5877939999999998</v>
      </c>
      <c r="E23" s="41">
        <v>2.4978789999999997</v>
      </c>
      <c r="F23" s="41">
        <v>-1.43044</v>
      </c>
      <c r="G23" s="41">
        <v>-3.1886089999999996</v>
      </c>
      <c r="H23" s="41">
        <v>-3.3424929999999993</v>
      </c>
      <c r="I23" s="41">
        <v>-3.4165380000000005</v>
      </c>
      <c r="J23" s="120">
        <v>-4.896298</v>
      </c>
    </row>
    <row r="24" spans="1:10" ht="11.4" customHeight="1">
      <c r="A24" s="40" t="s">
        <v>110</v>
      </c>
      <c r="B24" s="41">
        <v>-1.165775</v>
      </c>
      <c r="C24" s="41">
        <v>-0.691478</v>
      </c>
      <c r="D24" s="41">
        <v>-0.5479989999999998</v>
      </c>
      <c r="E24" s="41">
        <v>-0.996924</v>
      </c>
      <c r="F24" s="41">
        <v>-1.6210259999999999</v>
      </c>
      <c r="G24" s="41">
        <v>-4.0422530000000005</v>
      </c>
      <c r="H24" s="41">
        <v>-3.6162559999999995</v>
      </c>
      <c r="I24" s="41">
        <v>-2.8675150000000005</v>
      </c>
      <c r="J24" s="120">
        <v>-2.6678040000000003</v>
      </c>
    </row>
    <row r="25" spans="1:10" ht="11.4" customHeight="1">
      <c r="A25" s="40" t="s">
        <v>85</v>
      </c>
      <c r="B25" s="41">
        <v>6.076267</v>
      </c>
      <c r="C25" s="41">
        <v>15.077244999999996</v>
      </c>
      <c r="D25" s="41">
        <v>5.937171000000002</v>
      </c>
      <c r="E25" s="41">
        <v>-2.1323640000000013</v>
      </c>
      <c r="F25" s="41">
        <v>0.8026059999999998</v>
      </c>
      <c r="G25" s="41">
        <v>-13.470453000000001</v>
      </c>
      <c r="H25" s="41">
        <v>-6.027595999999997</v>
      </c>
      <c r="I25" s="41">
        <v>-7.417707999999998</v>
      </c>
      <c r="J25" s="120">
        <v>-6.157665999999997</v>
      </c>
    </row>
    <row r="26" spans="1:10" ht="11.4" customHeight="1">
      <c r="A26" s="42" t="s">
        <v>101</v>
      </c>
      <c r="B26" s="43">
        <v>-6.31911</v>
      </c>
      <c r="C26" s="43">
        <v>-8.883424999999999</v>
      </c>
      <c r="D26" s="43">
        <v>-14.413973999999998</v>
      </c>
      <c r="E26" s="43">
        <v>-34.53863</v>
      </c>
      <c r="F26" s="43">
        <v>-39.124474</v>
      </c>
      <c r="G26" s="43">
        <v>-48.88367099999999</v>
      </c>
      <c r="H26" s="43">
        <v>-44.141808000000005</v>
      </c>
      <c r="I26" s="43">
        <v>-49.75570499999999</v>
      </c>
      <c r="J26" s="121">
        <v>-49.39660800000001</v>
      </c>
    </row>
    <row r="28" spans="1:8" ht="11.4" customHeight="1">
      <c r="A28" s="44" t="s">
        <v>129</v>
      </c>
      <c r="B28" s="8"/>
      <c r="C28" s="8"/>
      <c r="D28" s="8"/>
      <c r="E28" s="8"/>
      <c r="F28" s="8"/>
      <c r="G28" s="8"/>
      <c r="H28" s="8"/>
    </row>
    <row r="29" spans="1:8" ht="11.4" customHeight="1">
      <c r="A29" s="33" t="s">
        <v>128</v>
      </c>
      <c r="B29" s="8"/>
      <c r="C29" s="8"/>
      <c r="D29" s="8"/>
      <c r="E29" s="8"/>
      <c r="F29" s="8"/>
      <c r="G29" s="8"/>
      <c r="H29" s="8"/>
    </row>
    <row r="30" spans="2:8" ht="11.4" customHeight="1">
      <c r="B30" s="8"/>
      <c r="C30" s="8"/>
      <c r="D30" s="8"/>
      <c r="E30" s="8"/>
      <c r="F30" s="8"/>
      <c r="G30" s="8"/>
      <c r="H30" s="8"/>
    </row>
    <row r="31" spans="1:7" ht="11.4" customHeight="1">
      <c r="A31" s="8"/>
      <c r="B31" s="8"/>
      <c r="C31" s="8"/>
      <c r="D31" s="8"/>
      <c r="E31" s="8"/>
      <c r="F31" s="8"/>
      <c r="G31" s="8"/>
    </row>
    <row r="32" spans="2:8" ht="11.4" customHeight="1">
      <c r="B32" s="8"/>
      <c r="C32" s="8"/>
      <c r="D32" s="8"/>
      <c r="E32" s="8"/>
      <c r="F32" s="8"/>
      <c r="G32" s="8"/>
      <c r="H32" s="8"/>
    </row>
    <row r="33" spans="2:8" ht="11.4" customHeight="1">
      <c r="B33" s="8"/>
      <c r="C33" s="8"/>
      <c r="D33" s="8"/>
      <c r="E33" s="8"/>
      <c r="F33" s="8"/>
      <c r="G33" s="8"/>
      <c r="H33" s="8"/>
    </row>
    <row r="34" spans="2:8" ht="11.4" customHeight="1">
      <c r="B34" s="8"/>
      <c r="C34" s="8"/>
      <c r="D34" s="8"/>
      <c r="E34" s="8"/>
      <c r="F34" s="8"/>
      <c r="G34" s="8"/>
      <c r="H34" s="8"/>
    </row>
    <row r="35" spans="2:8" ht="11.4" customHeight="1">
      <c r="B35" s="8"/>
      <c r="C35" s="8"/>
      <c r="D35" s="8"/>
      <c r="E35" s="8"/>
      <c r="F35" s="8"/>
      <c r="G35" s="8"/>
      <c r="H35" s="8"/>
    </row>
    <row r="36" spans="2:8" ht="11.4" customHeight="1">
      <c r="B36" s="8"/>
      <c r="C36" s="8"/>
      <c r="D36" s="8"/>
      <c r="E36" s="8"/>
      <c r="F36" s="8"/>
      <c r="G36" s="8"/>
      <c r="H36" s="8"/>
    </row>
    <row r="37" spans="2:8" ht="11.4" customHeight="1">
      <c r="B37" s="8"/>
      <c r="C37" s="8"/>
      <c r="D37" s="8"/>
      <c r="E37" s="8"/>
      <c r="F37" s="8"/>
      <c r="G37" s="8"/>
      <c r="H37" s="8"/>
    </row>
    <row r="38" spans="2:8" ht="11.4" customHeight="1">
      <c r="B38" s="8"/>
      <c r="C38" s="8"/>
      <c r="D38" s="8"/>
      <c r="E38" s="8"/>
      <c r="F38" s="8"/>
      <c r="G38" s="8"/>
      <c r="H38" s="8"/>
    </row>
    <row r="40" spans="2:8" ht="11.4" customHeight="1">
      <c r="B40" s="8"/>
      <c r="C40" s="8"/>
      <c r="D40" s="8"/>
      <c r="E40" s="8"/>
      <c r="F40" s="8"/>
      <c r="G40" s="8"/>
      <c r="H40" s="8"/>
    </row>
    <row r="41" spans="2:8" ht="11.4" customHeight="1">
      <c r="B41" s="8"/>
      <c r="C41" s="8"/>
      <c r="D41" s="8"/>
      <c r="E41" s="8"/>
      <c r="F41" s="8"/>
      <c r="G41" s="8"/>
      <c r="H41" s="8"/>
    </row>
    <row r="42" spans="2:8" ht="11.4" customHeight="1">
      <c r="B42" s="8"/>
      <c r="C42" s="8"/>
      <c r="D42" s="8"/>
      <c r="E42" s="8"/>
      <c r="F42" s="8"/>
      <c r="G42" s="8"/>
      <c r="H42" s="8"/>
    </row>
    <row r="43" spans="2:8" ht="11.4" customHeight="1">
      <c r="B43" s="8"/>
      <c r="C43" s="8"/>
      <c r="D43" s="8"/>
      <c r="E43" s="8"/>
      <c r="F43" s="8"/>
      <c r="G43" s="8"/>
      <c r="H43" s="8"/>
    </row>
    <row r="44" spans="2:8" ht="11.4" customHeight="1">
      <c r="B44" s="8"/>
      <c r="C44" s="8"/>
      <c r="D44" s="8"/>
      <c r="E44" s="8"/>
      <c r="F44" s="8"/>
      <c r="G44" s="8"/>
      <c r="H44" s="8"/>
    </row>
    <row r="45" spans="2:8" ht="11.4" customHeight="1">
      <c r="B45" s="8"/>
      <c r="C45" s="8"/>
      <c r="D45" s="8"/>
      <c r="E45" s="8"/>
      <c r="F45" s="8"/>
      <c r="G45" s="8"/>
      <c r="H45" s="8"/>
    </row>
    <row r="46" spans="2:8" ht="11.4" customHeight="1">
      <c r="B46" s="8"/>
      <c r="C46" s="8"/>
      <c r="D46" s="8"/>
      <c r="E46" s="8"/>
      <c r="F46" s="8"/>
      <c r="G46" s="8"/>
      <c r="H46" s="8"/>
    </row>
    <row r="47" spans="2:8" ht="11.4" customHeight="1">
      <c r="B47" s="8"/>
      <c r="C47" s="8"/>
      <c r="D47" s="8"/>
      <c r="E47" s="8"/>
      <c r="F47" s="8"/>
      <c r="G47" s="8"/>
      <c r="H47" s="8"/>
    </row>
    <row r="48" spans="2:8" ht="11.4" customHeight="1">
      <c r="B48" s="8"/>
      <c r="C48" s="8"/>
      <c r="D48" s="8"/>
      <c r="E48" s="8"/>
      <c r="F48" s="8"/>
      <c r="G48" s="8"/>
      <c r="H48" s="8"/>
    </row>
    <row r="49" spans="2:8" ht="11.4" customHeight="1">
      <c r="B49" s="8"/>
      <c r="C49" s="8"/>
      <c r="D49" s="8"/>
      <c r="E49" s="8"/>
      <c r="F49" s="8"/>
      <c r="G49" s="8"/>
      <c r="H49" s="8"/>
    </row>
    <row r="50" spans="2:8" ht="11.4" customHeight="1">
      <c r="B50" s="8"/>
      <c r="C50" s="8"/>
      <c r="D50" s="8"/>
      <c r="E50" s="8"/>
      <c r="F50" s="8"/>
      <c r="G50" s="8"/>
      <c r="H50" s="8"/>
    </row>
  </sheetData>
  <hyperlinks>
    <hyperlink ref="A11" r:id="rId1" display="https://ec.europa.eu/eurostat/databrowser/view/NRG_BAL_C__custom_10556077/default/table"/>
  </hyperlinks>
  <printOptions/>
  <pageMargins left="0.7" right="0.7" top="0.75" bottom="0.75" header="0.3" footer="0.3"/>
  <pageSetup horizontalDpi="600" verticalDpi="600" orientation="portrait" paperSize="9" r:id="rId2"/>
  <ignoredErrors>
    <ignoredError sqref="B16:H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799847602844"/>
  </sheetPr>
  <dimension ref="A1:AK62"/>
  <sheetViews>
    <sheetView workbookViewId="0" topLeftCell="B34">
      <selection activeCell="C62" sqref="C62"/>
    </sheetView>
  </sheetViews>
  <sheetFormatPr defaultColWidth="8.57421875" defaultRowHeight="11.25" customHeight="1"/>
  <cols>
    <col min="1" max="1" width="29.8515625" style="2" customWidth="1"/>
    <col min="2" max="32" width="10.00390625" style="2" customWidth="1"/>
    <col min="33" max="33" width="17.00390625" style="2" bestFit="1" customWidth="1"/>
    <col min="34" max="35" width="10.8515625" style="2" bestFit="1" customWidth="1"/>
    <col min="36" max="16384" width="8.57421875" style="2" customWidth="1"/>
  </cols>
  <sheetData>
    <row r="1" spans="1:33" ht="12.75">
      <c r="A1" s="1" t="s">
        <v>175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2.75">
      <c r="A2" s="1" t="s">
        <v>9</v>
      </c>
      <c r="B2" s="3" t="s">
        <v>176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2.75">
      <c r="A3" s="1" t="s">
        <v>10</v>
      </c>
      <c r="B3" s="1" t="s">
        <v>149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2.75">
      <c r="A4" s="25"/>
      <c r="B4" s="25"/>
      <c r="C4" s="25"/>
      <c r="D4" s="25"/>
      <c r="E4" s="25"/>
      <c r="F4" s="25"/>
      <c r="G4" s="25"/>
      <c r="H4" s="11" t="s">
        <v>141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2.75">
      <c r="A5" s="3" t="s">
        <v>4</v>
      </c>
      <c r="B5" s="25"/>
      <c r="C5" s="1" t="s">
        <v>8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2.75">
      <c r="A6" s="3" t="s">
        <v>2</v>
      </c>
      <c r="B6" s="25"/>
      <c r="C6" s="1" t="s">
        <v>81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2.75">
      <c r="A7" s="3" t="s">
        <v>3</v>
      </c>
      <c r="B7" s="25"/>
      <c r="C7" s="1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2.75">
      <c r="A8" s="3" t="s">
        <v>71</v>
      </c>
      <c r="B8" s="25"/>
      <c r="C8" s="1" t="s">
        <v>42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2:34" ht="11.4" customHeight="1"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5" t="s">
        <v>19</v>
      </c>
      <c r="J10" s="5" t="s">
        <v>20</v>
      </c>
      <c r="K10" s="5" t="s">
        <v>21</v>
      </c>
      <c r="L10" s="5" t="s">
        <v>22</v>
      </c>
      <c r="M10" s="5" t="s">
        <v>23</v>
      </c>
      <c r="N10" s="5" t="s">
        <v>24</v>
      </c>
      <c r="O10" s="5" t="s">
        <v>25</v>
      </c>
      <c r="P10" s="5" t="s">
        <v>26</v>
      </c>
      <c r="Q10" s="5" t="s">
        <v>27</v>
      </c>
      <c r="R10" s="5" t="s">
        <v>28</v>
      </c>
      <c r="S10" s="5" t="s">
        <v>29</v>
      </c>
      <c r="T10" s="5" t="s">
        <v>30</v>
      </c>
      <c r="U10" s="5" t="s">
        <v>31</v>
      </c>
      <c r="V10" s="5" t="s">
        <v>32</v>
      </c>
      <c r="W10" s="5" t="s">
        <v>33</v>
      </c>
      <c r="X10" s="5" t="s">
        <v>34</v>
      </c>
      <c r="Y10" s="5" t="s">
        <v>35</v>
      </c>
      <c r="Z10" s="5" t="s">
        <v>36</v>
      </c>
      <c r="AA10" s="5" t="s">
        <v>37</v>
      </c>
      <c r="AB10" s="5" t="s">
        <v>38</v>
      </c>
      <c r="AC10" s="5" t="s">
        <v>39</v>
      </c>
      <c r="AD10" s="5" t="s">
        <v>40</v>
      </c>
      <c r="AE10" s="5" t="s">
        <v>41</v>
      </c>
      <c r="AF10" s="5" t="s">
        <v>109</v>
      </c>
      <c r="AG10" s="5" t="s">
        <v>137</v>
      </c>
      <c r="AH10" s="5" t="s">
        <v>146</v>
      </c>
    </row>
    <row r="11" spans="1:34" ht="11.4" customHeight="1">
      <c r="A11" s="45" t="s">
        <v>122</v>
      </c>
      <c r="B11" s="46">
        <v>0.9305597851523497</v>
      </c>
      <c r="C11" s="46">
        <v>0.9272576647291288</v>
      </c>
      <c r="D11" s="46">
        <v>0.9422603417576498</v>
      </c>
      <c r="E11" s="46">
        <v>0.9302315620969128</v>
      </c>
      <c r="F11" s="46">
        <v>0.9356196563634861</v>
      </c>
      <c r="G11" s="46">
        <v>0.929628389945878</v>
      </c>
      <c r="H11" s="46">
        <v>0.9353379415970121</v>
      </c>
      <c r="I11" s="46">
        <v>0.9367342243791088</v>
      </c>
      <c r="J11" s="46">
        <v>0.9499877002477057</v>
      </c>
      <c r="K11" s="46">
        <v>0.9165863308451931</v>
      </c>
      <c r="L11" s="46">
        <v>0.9327561469054397</v>
      </c>
      <c r="M11" s="46">
        <v>0.9291678813922345</v>
      </c>
      <c r="N11" s="46">
        <v>0.9187299956737257</v>
      </c>
      <c r="O11" s="46">
        <v>0.9308846970381468</v>
      </c>
      <c r="P11" s="46">
        <v>0.9272720153483475</v>
      </c>
      <c r="Q11" s="46">
        <v>0.9384717934648663</v>
      </c>
      <c r="R11" s="46">
        <v>0.9377553375053242</v>
      </c>
      <c r="S11" s="46">
        <v>0.9311027371157035</v>
      </c>
      <c r="T11" s="46">
        <v>0.9453718714564935</v>
      </c>
      <c r="U11" s="46">
        <v>0.9397692152677991</v>
      </c>
      <c r="V11" s="46">
        <v>0.9396550831975333</v>
      </c>
      <c r="W11" s="46">
        <v>0.9333074788706253</v>
      </c>
      <c r="X11" s="46">
        <v>0.9385234622499893</v>
      </c>
      <c r="Y11" s="46">
        <v>0.9431945140041836</v>
      </c>
      <c r="Z11" s="46">
        <v>0.9408337498200615</v>
      </c>
      <c r="AA11" s="46">
        <v>0.966752566947021</v>
      </c>
      <c r="AB11" s="46">
        <v>0.9468694424871574</v>
      </c>
      <c r="AC11" s="46">
        <v>0.9368528088342926</v>
      </c>
      <c r="AD11" s="46">
        <v>0.9446391942060729</v>
      </c>
      <c r="AE11" s="46">
        <v>0.9672458567556871</v>
      </c>
      <c r="AF11" s="46">
        <v>0.9679750180996226</v>
      </c>
      <c r="AG11" s="46">
        <v>0.916990668621026</v>
      </c>
      <c r="AH11" s="24">
        <v>0.9772416843424855</v>
      </c>
    </row>
    <row r="12" spans="1:34" ht="12.75">
      <c r="A12" s="45" t="s">
        <v>121</v>
      </c>
      <c r="B12" s="46">
        <v>0.9318154017656529</v>
      </c>
      <c r="C12" s="46">
        <v>0.9266960073521054</v>
      </c>
      <c r="D12" s="46">
        <v>0.9445084892906755</v>
      </c>
      <c r="E12" s="46">
        <v>0.9338460209275371</v>
      </c>
      <c r="F12" s="46">
        <v>0.9351956225759877</v>
      </c>
      <c r="G12" s="46">
        <v>0.9339894031096946</v>
      </c>
      <c r="H12" s="46">
        <v>0.9345039707547959</v>
      </c>
      <c r="I12" s="46">
        <v>0.9366986103660081</v>
      </c>
      <c r="J12" s="46">
        <v>0.9477333864877855</v>
      </c>
      <c r="K12" s="46">
        <v>0.9326862090943963</v>
      </c>
      <c r="L12" s="46">
        <v>0.9281773187655513</v>
      </c>
      <c r="M12" s="46">
        <v>0.9368370929221647</v>
      </c>
      <c r="N12" s="46">
        <v>0.9240933266137616</v>
      </c>
      <c r="O12" s="46">
        <v>0.931252499466035</v>
      </c>
      <c r="P12" s="46">
        <v>0.9332479306066119</v>
      </c>
      <c r="Q12" s="46">
        <v>0.9317713369270659</v>
      </c>
      <c r="R12" s="46">
        <v>0.9398553339718958</v>
      </c>
      <c r="S12" s="46">
        <v>0.9379161012104875</v>
      </c>
      <c r="T12" s="46">
        <v>0.9467110221986429</v>
      </c>
      <c r="U12" s="46">
        <v>0.9424057918190051</v>
      </c>
      <c r="V12" s="46">
        <v>0.9443205284864047</v>
      </c>
      <c r="W12" s="46">
        <v>0.9405403550934689</v>
      </c>
      <c r="X12" s="46">
        <v>0.9508631056172306</v>
      </c>
      <c r="Y12" s="46">
        <v>0.9499630332138941</v>
      </c>
      <c r="Z12" s="46">
        <v>0.9456681072235751</v>
      </c>
      <c r="AA12" s="46">
        <v>0.959871528665247</v>
      </c>
      <c r="AB12" s="46">
        <v>0.9523257666191756</v>
      </c>
      <c r="AC12" s="46">
        <v>0.9569791021118369</v>
      </c>
      <c r="AD12" s="46">
        <v>0.9572604280191417</v>
      </c>
      <c r="AE12" s="46">
        <v>0.9675963633468582</v>
      </c>
      <c r="AF12" s="46">
        <v>0.9600971300643428</v>
      </c>
      <c r="AG12" s="46">
        <v>0.9520801554529299</v>
      </c>
      <c r="AH12" s="24">
        <v>0.9758513438030396</v>
      </c>
    </row>
    <row r="14" ht="11.4" customHeight="1">
      <c r="AG14" s="4" t="e">
        <f>#REF!-#REF!</f>
        <v>#REF!</v>
      </c>
    </row>
    <row r="15" spans="31:33" ht="11.4" customHeight="1">
      <c r="AE15" s="47"/>
      <c r="AF15" s="47"/>
      <c r="AG15" s="48"/>
    </row>
    <row r="16" ht="11.4" customHeight="1">
      <c r="AK16" s="49" t="s">
        <v>126</v>
      </c>
    </row>
    <row r="62" ht="11.4" customHeight="1">
      <c r="C62" s="109" t="s">
        <v>245</v>
      </c>
    </row>
  </sheetData>
  <hyperlinks>
    <hyperlink ref="AK16" r:id="rId1" display="https://ec.europa.eu/eurostat/databrowser/bookmark/10efc154-dea6-494c-9867-a3f877a4703c?lang=en"/>
    <hyperlink ref="H4" r:id="rId2" display="https://ec.europa.eu/eurostat/databrowser/bookmark/58f6b765-8498-4713-9b8b-c0cfdd73afe6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799847602844"/>
  </sheetPr>
  <dimension ref="A3:F41"/>
  <sheetViews>
    <sheetView workbookViewId="0" topLeftCell="A1">
      <pane xSplit="1" ySplit="10" topLeftCell="B11" activePane="bottomRight" state="frozen"/>
      <selection pane="topRight" activeCell="A1" sqref="A1"/>
      <selection pane="bottomLeft" activeCell="A1" sqref="A1"/>
      <selection pane="bottomRight" activeCell="A9" sqref="A9:E44"/>
    </sheetView>
  </sheetViews>
  <sheetFormatPr defaultColWidth="8.57421875" defaultRowHeight="11.25" customHeight="1"/>
  <cols>
    <col min="1" max="1" width="27.00390625" style="2" customWidth="1"/>
    <col min="2" max="2" width="15.8515625" style="2" customWidth="1"/>
    <col min="3" max="3" width="16.421875" style="2" customWidth="1"/>
    <col min="4" max="4" width="14.421875" style="2" customWidth="1"/>
    <col min="5" max="5" width="10.140625" style="2" customWidth="1"/>
    <col min="6" max="6" width="6.00390625" style="2" customWidth="1"/>
    <col min="7" max="16384" width="8.57421875" style="2" customWidth="1"/>
  </cols>
  <sheetData>
    <row r="3" ht="12.5">
      <c r="A3" s="11" t="s">
        <v>142</v>
      </c>
    </row>
    <row r="5" spans="1:6" ht="13">
      <c r="A5" s="50"/>
      <c r="B5" s="51"/>
      <c r="C5" s="52"/>
      <c r="F5" s="52"/>
    </row>
    <row r="9" spans="1:5" ht="14.4" customHeight="1">
      <c r="A9" s="131" t="s">
        <v>177</v>
      </c>
      <c r="B9" s="130"/>
      <c r="C9" s="130"/>
      <c r="D9" s="130"/>
      <c r="E9" s="130"/>
    </row>
    <row r="10" spans="1:5" ht="15.5">
      <c r="A10" s="128" t="s">
        <v>0</v>
      </c>
      <c r="B10" s="130"/>
      <c r="C10" s="130"/>
      <c r="D10" s="130"/>
      <c r="E10" s="130"/>
    </row>
    <row r="11" spans="1:4" ht="13">
      <c r="A11" s="113"/>
      <c r="B11" s="114">
        <v>2022</v>
      </c>
      <c r="C11" s="114" t="s">
        <v>234</v>
      </c>
      <c r="D11" s="114" t="s">
        <v>235</v>
      </c>
    </row>
    <row r="12" spans="1:4" ht="13">
      <c r="A12" s="119" t="s">
        <v>104</v>
      </c>
      <c r="B12" s="111">
        <v>84.51607399999999</v>
      </c>
      <c r="C12" s="112">
        <v>0.01667840235737915</v>
      </c>
      <c r="D12" s="112">
        <v>0.21272128552971037</v>
      </c>
    </row>
    <row r="13" spans="1:4" ht="13">
      <c r="A13" s="117" t="s">
        <v>51</v>
      </c>
      <c r="B13" s="115">
        <v>60.936598</v>
      </c>
      <c r="C13" s="116">
        <v>-0.037046269238816376</v>
      </c>
      <c r="D13" s="116">
        <v>0.1533733270947628</v>
      </c>
    </row>
    <row r="14" spans="1:4" ht="13">
      <c r="A14" s="117" t="s">
        <v>50</v>
      </c>
      <c r="B14" s="115">
        <v>42.511637</v>
      </c>
      <c r="C14" s="116">
        <v>0.024814131524561484</v>
      </c>
      <c r="D14" s="116">
        <v>0.10699893694319498</v>
      </c>
    </row>
    <row r="15" spans="1:4" ht="13">
      <c r="A15" s="117" t="s">
        <v>53</v>
      </c>
      <c r="B15" s="115">
        <v>42.079943</v>
      </c>
      <c r="C15" s="116">
        <v>-0.02795726212426872</v>
      </c>
      <c r="D15" s="116">
        <v>0.10591239212054429</v>
      </c>
    </row>
    <row r="16" spans="1:4" ht="13">
      <c r="A16" s="117" t="s">
        <v>62</v>
      </c>
      <c r="B16" s="115">
        <v>30.401455000000002</v>
      </c>
      <c r="C16" s="116">
        <v>0.027720104630421485</v>
      </c>
      <c r="D16" s="116">
        <v>0.07651842168595813</v>
      </c>
    </row>
    <row r="17" spans="1:4" ht="13">
      <c r="A17" s="117" t="s">
        <v>60</v>
      </c>
      <c r="B17" s="115">
        <v>20.990204000000002</v>
      </c>
      <c r="C17" s="116">
        <v>-0.07141829854429965</v>
      </c>
      <c r="D17" s="116">
        <v>0.052830934603172286</v>
      </c>
    </row>
    <row r="18" spans="1:4" ht="13">
      <c r="A18" s="117" t="s">
        <v>43</v>
      </c>
      <c r="B18" s="115">
        <v>17.502264</v>
      </c>
      <c r="C18" s="116">
        <v>-0.07250164662654997</v>
      </c>
      <c r="D18" s="116">
        <v>0.04405202373409312</v>
      </c>
    </row>
    <row r="19" spans="1:4" ht="13">
      <c r="A19" s="117" t="s">
        <v>64</v>
      </c>
      <c r="B19" s="115">
        <v>9.948621</v>
      </c>
      <c r="C19" s="116">
        <v>0.03514960505389495</v>
      </c>
      <c r="D19" s="116">
        <v>0.025040011304451656</v>
      </c>
    </row>
    <row r="20" spans="1:4" ht="13">
      <c r="A20" s="117" t="s">
        <v>61</v>
      </c>
      <c r="B20" s="115">
        <v>9.856969999999999</v>
      </c>
      <c r="C20" s="116">
        <v>-0.07219505932246796</v>
      </c>
      <c r="D20" s="116">
        <v>0.024809331889076972</v>
      </c>
    </row>
    <row r="21" spans="1:4" ht="13">
      <c r="A21" s="117" t="s">
        <v>45</v>
      </c>
      <c r="B21" s="115">
        <v>9.373338</v>
      </c>
      <c r="C21" s="116">
        <v>0.012396632177153154</v>
      </c>
      <c r="D21" s="116">
        <v>0.02359206260651062</v>
      </c>
    </row>
    <row r="22" spans="1:4" ht="13">
      <c r="A22" s="117" t="s">
        <v>49</v>
      </c>
      <c r="B22" s="115">
        <v>8.57862</v>
      </c>
      <c r="C22" s="116">
        <v>0.19613060612584332</v>
      </c>
      <c r="D22" s="116">
        <v>0.0215918107420712</v>
      </c>
    </row>
    <row r="23" spans="1:4" ht="13">
      <c r="A23" s="117" t="s">
        <v>63</v>
      </c>
      <c r="B23" s="115">
        <v>7.786359999999999</v>
      </c>
      <c r="C23" s="116">
        <v>0.017803815293749397</v>
      </c>
      <c r="D23" s="116">
        <v>0.019597745498650537</v>
      </c>
    </row>
    <row r="24" spans="1:4" ht="13">
      <c r="A24" s="117" t="s">
        <v>68</v>
      </c>
      <c r="B24" s="115">
        <v>7.515834</v>
      </c>
      <c r="C24" s="116">
        <v>-0.06675065599589945</v>
      </c>
      <c r="D24" s="116">
        <v>0.018916849714385755</v>
      </c>
    </row>
    <row r="25" spans="1:4" ht="13">
      <c r="A25" s="117" t="s">
        <v>58</v>
      </c>
      <c r="B25" s="115">
        <v>7.428693</v>
      </c>
      <c r="C25" s="116">
        <v>-0.020153436938352146</v>
      </c>
      <c r="D25" s="116">
        <v>0.01869752166629937</v>
      </c>
    </row>
    <row r="26" spans="1:4" ht="13">
      <c r="A26" s="117" t="s">
        <v>67</v>
      </c>
      <c r="B26" s="115">
        <v>6.345788</v>
      </c>
      <c r="C26" s="116">
        <v>0.021590308316145137</v>
      </c>
      <c r="D26" s="116">
        <v>0.015971922466003447</v>
      </c>
    </row>
    <row r="27" spans="1:4" ht="13">
      <c r="A27" s="117" t="s">
        <v>48</v>
      </c>
      <c r="B27" s="115">
        <v>5.8099300000000005</v>
      </c>
      <c r="C27" s="116">
        <v>-0.007466979087709343</v>
      </c>
      <c r="D27" s="116">
        <v>0.014623203846852024</v>
      </c>
    </row>
    <row r="28" spans="1:4" ht="13">
      <c r="A28" s="117" t="s">
        <v>46</v>
      </c>
      <c r="B28" s="115">
        <v>5.293892</v>
      </c>
      <c r="C28" s="116">
        <v>0.03418041874026278</v>
      </c>
      <c r="D28" s="116">
        <v>0.013324370837379994</v>
      </c>
    </row>
    <row r="29" spans="1:4" ht="13">
      <c r="A29" s="117" t="s">
        <v>44</v>
      </c>
      <c r="B29" s="115">
        <v>3.9485569999999997</v>
      </c>
      <c r="C29" s="116">
        <v>-0.020008805770708488</v>
      </c>
      <c r="D29" s="116">
        <v>0.009938252941414868</v>
      </c>
    </row>
    <row r="30" spans="1:4" ht="13">
      <c r="A30" s="117" t="s">
        <v>66</v>
      </c>
      <c r="B30" s="115">
        <v>3.5585790000000004</v>
      </c>
      <c r="C30" s="116">
        <v>-0.00043060443042238606</v>
      </c>
      <c r="D30" s="116">
        <v>0.008956704490781614</v>
      </c>
    </row>
    <row r="31" spans="1:4" ht="13">
      <c r="A31" s="117" t="s">
        <v>52</v>
      </c>
      <c r="B31" s="115">
        <v>2.93683</v>
      </c>
      <c r="C31" s="116">
        <v>0.07010836157545691</v>
      </c>
      <c r="D31" s="116">
        <v>0.007391803989643666</v>
      </c>
    </row>
    <row r="32" spans="1:4" ht="13">
      <c r="A32" s="117" t="s">
        <v>65</v>
      </c>
      <c r="B32" s="115">
        <v>2.329413</v>
      </c>
      <c r="C32" s="116">
        <v>0.07740043328886963</v>
      </c>
      <c r="D32" s="116">
        <v>0.005862976170540284</v>
      </c>
    </row>
    <row r="33" spans="1:4" ht="13">
      <c r="A33" s="117" t="s">
        <v>56</v>
      </c>
      <c r="B33" s="115">
        <v>2.292384</v>
      </c>
      <c r="C33" s="116">
        <v>-0.032824455822839146</v>
      </c>
      <c r="D33" s="116">
        <v>0.005769776662930884</v>
      </c>
    </row>
    <row r="34" spans="1:4" ht="13">
      <c r="A34" s="117" t="s">
        <v>57</v>
      </c>
      <c r="B34" s="115">
        <v>1.693276</v>
      </c>
      <c r="C34" s="116">
        <v>-0.1304319246367076</v>
      </c>
      <c r="D34" s="116">
        <v>0.004261862039126497</v>
      </c>
    </row>
    <row r="35" spans="1:4" ht="13">
      <c r="A35" s="117" t="s">
        <v>55</v>
      </c>
      <c r="B35" s="115">
        <v>1.371454</v>
      </c>
      <c r="C35" s="116">
        <v>-0.025679862404189936</v>
      </c>
      <c r="D35" s="116">
        <v>0.0034518576658549406</v>
      </c>
    </row>
    <row r="36" spans="1:4" ht="13">
      <c r="A36" s="117" t="s">
        <v>47</v>
      </c>
      <c r="B36" s="115">
        <v>1.022098</v>
      </c>
      <c r="C36" s="116">
        <v>0.03951507508301588</v>
      </c>
      <c r="D36" s="116">
        <v>0.0025725520626685276</v>
      </c>
    </row>
    <row r="37" spans="1:4" ht="13">
      <c r="A37" s="117" t="s">
        <v>54</v>
      </c>
      <c r="B37" s="115">
        <v>0.946547</v>
      </c>
      <c r="C37" s="116">
        <v>0.03478181017151494</v>
      </c>
      <c r="D37" s="116">
        <v>0.0023823952666600532</v>
      </c>
    </row>
    <row r="38" spans="1:4" ht="13">
      <c r="A38" s="118" t="s">
        <v>59</v>
      </c>
      <c r="B38" s="115">
        <v>0.33360700000000004</v>
      </c>
      <c r="C38" s="116">
        <v>0.1472752783872456</v>
      </c>
      <c r="D38" s="116">
        <v>0.000839666427261045</v>
      </c>
    </row>
    <row r="39" ht="23.15" customHeight="1"/>
    <row r="40" spans="1:4" ht="12.5">
      <c r="A40" s="134" t="s">
        <v>131</v>
      </c>
      <c r="B40" s="134"/>
      <c r="C40" s="134"/>
      <c r="D40" s="134"/>
    </row>
    <row r="41" ht="12.5">
      <c r="A41" s="33" t="s">
        <v>128</v>
      </c>
    </row>
  </sheetData>
  <mergeCells count="1">
    <mergeCell ref="A40:D40"/>
  </mergeCells>
  <hyperlinks>
    <hyperlink ref="A3" r:id="rId1" display="https://ec.europa.eu/eurostat/databrowser/view/NRG_BAL_C__custom_10556943/default/table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799847602844"/>
  </sheetPr>
  <dimension ref="A1:AI66"/>
  <sheetViews>
    <sheetView workbookViewId="0" topLeftCell="A1">
      <pane xSplit="1" ySplit="9" topLeftCell="G49" activePane="bottomRight" state="frozen"/>
      <selection pane="topRight" activeCell="A1" sqref="A1"/>
      <selection pane="bottomLeft" activeCell="A1" sqref="A1"/>
      <selection pane="bottomRight" activeCell="H65" sqref="H65:H66"/>
    </sheetView>
  </sheetViews>
  <sheetFormatPr defaultColWidth="8.57421875" defaultRowHeight="11.25" customHeight="1"/>
  <cols>
    <col min="1" max="1" width="29.8515625" style="2" customWidth="1"/>
    <col min="2" max="2" width="13.8515625" style="2" customWidth="1"/>
    <col min="3" max="32" width="10.00390625" style="2" customWidth="1"/>
    <col min="33" max="34" width="8.57421875" style="2" customWidth="1"/>
    <col min="35" max="35" width="17.00390625" style="2" bestFit="1" customWidth="1"/>
    <col min="36" max="16384" width="8.57421875" style="2" customWidth="1"/>
  </cols>
  <sheetData>
    <row r="1" spans="1:33" ht="12.75">
      <c r="A1" s="1" t="s">
        <v>178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2.75">
      <c r="A2" s="1" t="s">
        <v>9</v>
      </c>
      <c r="B2" s="3" t="s">
        <v>179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2.75">
      <c r="A3" s="1" t="s">
        <v>10</v>
      </c>
      <c r="B3" s="1" t="s">
        <v>149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2.75">
      <c r="A5" s="3" t="s">
        <v>4</v>
      </c>
      <c r="B5" s="25"/>
      <c r="C5" s="1" t="s">
        <v>8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2.75">
      <c r="A6" s="3" t="s">
        <v>5</v>
      </c>
      <c r="B6" s="25"/>
      <c r="C6" s="1" t="s">
        <v>87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2.75">
      <c r="A7" s="3" t="s">
        <v>3</v>
      </c>
      <c r="B7" s="25"/>
      <c r="C7" s="1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2.75">
      <c r="A8" s="3" t="s">
        <v>71</v>
      </c>
      <c r="B8" s="25"/>
      <c r="C8" s="1" t="s">
        <v>42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1" spans="1:34" ht="12.75">
      <c r="A11" s="53" t="s">
        <v>11</v>
      </c>
      <c r="B11" s="5" t="s">
        <v>12</v>
      </c>
      <c r="C11" s="5" t="s">
        <v>13</v>
      </c>
      <c r="D11" s="5" t="s">
        <v>14</v>
      </c>
      <c r="E11" s="5" t="s">
        <v>15</v>
      </c>
      <c r="F11" s="5" t="s">
        <v>16</v>
      </c>
      <c r="G11" s="5" t="s">
        <v>17</v>
      </c>
      <c r="H11" s="5" t="s">
        <v>18</v>
      </c>
      <c r="I11" s="5" t="s">
        <v>19</v>
      </c>
      <c r="J11" s="5" t="s">
        <v>20</v>
      </c>
      <c r="K11" s="5" t="s">
        <v>21</v>
      </c>
      <c r="L11" s="5" t="s">
        <v>22</v>
      </c>
      <c r="M11" s="5" t="s">
        <v>23</v>
      </c>
      <c r="N11" s="5" t="s">
        <v>24</v>
      </c>
      <c r="O11" s="5" t="s">
        <v>25</v>
      </c>
      <c r="P11" s="5" t="s">
        <v>26</v>
      </c>
      <c r="Q11" s="5" t="s">
        <v>27</v>
      </c>
      <c r="R11" s="5" t="s">
        <v>28</v>
      </c>
      <c r="S11" s="5" t="s">
        <v>29</v>
      </c>
      <c r="T11" s="5" t="s">
        <v>30</v>
      </c>
      <c r="U11" s="5" t="s">
        <v>31</v>
      </c>
      <c r="V11" s="5" t="s">
        <v>32</v>
      </c>
      <c r="W11" s="5" t="s">
        <v>33</v>
      </c>
      <c r="X11" s="5" t="s">
        <v>34</v>
      </c>
      <c r="Y11" s="5" t="s">
        <v>35</v>
      </c>
      <c r="Z11" s="5" t="s">
        <v>36</v>
      </c>
      <c r="AA11" s="5" t="s">
        <v>37</v>
      </c>
      <c r="AB11" s="5" t="s">
        <v>38</v>
      </c>
      <c r="AC11" s="5" t="s">
        <v>39</v>
      </c>
      <c r="AD11" s="5" t="s">
        <v>40</v>
      </c>
      <c r="AE11" s="5" t="s">
        <v>41</v>
      </c>
      <c r="AF11" s="5" t="s">
        <v>109</v>
      </c>
      <c r="AG11" s="5" t="s">
        <v>137</v>
      </c>
      <c r="AH11" s="5" t="s">
        <v>146</v>
      </c>
    </row>
    <row r="12" spans="1:35" ht="12.75">
      <c r="A12" s="54" t="s">
        <v>103</v>
      </c>
      <c r="B12" s="8">
        <v>193.320237</v>
      </c>
      <c r="C12" s="8">
        <v>201.804234</v>
      </c>
      <c r="D12" s="8">
        <v>202.68134899999998</v>
      </c>
      <c r="E12" s="8">
        <v>205.03495900000001</v>
      </c>
      <c r="F12" s="8">
        <v>201.433083</v>
      </c>
      <c r="G12" s="8">
        <v>205.52336</v>
      </c>
      <c r="H12" s="8">
        <v>217.95881599999998</v>
      </c>
      <c r="I12" s="8">
        <v>217.295968</v>
      </c>
      <c r="J12" s="8">
        <v>224.89298000000002</v>
      </c>
      <c r="K12" s="8">
        <v>223.983327</v>
      </c>
      <c r="L12" s="8">
        <v>225.39733600000002</v>
      </c>
      <c r="M12" s="8">
        <v>238.502496</v>
      </c>
      <c r="N12" s="8">
        <v>236.987824</v>
      </c>
      <c r="O12" s="8">
        <v>244.073809</v>
      </c>
      <c r="P12" s="8">
        <v>249.86716099999998</v>
      </c>
      <c r="Q12" s="8">
        <v>252.750758</v>
      </c>
      <c r="R12" s="8">
        <v>254.710399</v>
      </c>
      <c r="S12" s="8">
        <v>246.170705</v>
      </c>
      <c r="T12" s="8">
        <v>252.526089</v>
      </c>
      <c r="U12" s="8">
        <v>240.63138899999998</v>
      </c>
      <c r="V12" s="8">
        <v>242.18435200000002</v>
      </c>
      <c r="W12" s="8">
        <v>236.603168</v>
      </c>
      <c r="X12" s="8">
        <v>230.670202</v>
      </c>
      <c r="Y12" s="8">
        <v>230.89382199999997</v>
      </c>
      <c r="Z12" s="8">
        <v>227.789519</v>
      </c>
      <c r="AA12" s="8">
        <v>233.30474299999997</v>
      </c>
      <c r="AB12" s="8">
        <v>236.93774299999998</v>
      </c>
      <c r="AC12" s="8">
        <v>240.72232300000002</v>
      </c>
      <c r="AD12" s="8">
        <v>238.13564000000002</v>
      </c>
      <c r="AE12" s="8">
        <v>238.888532</v>
      </c>
      <c r="AF12" s="8">
        <v>217.475405</v>
      </c>
      <c r="AG12" s="8">
        <v>225.49149799999998</v>
      </c>
      <c r="AH12" s="8">
        <v>226.092332</v>
      </c>
      <c r="AI12" s="24">
        <f>(AH12-AG12)/AG12</f>
        <v>0.002664552789480428</v>
      </c>
    </row>
    <row r="13" spans="1:35" ht="12.75">
      <c r="A13" s="54" t="s">
        <v>101</v>
      </c>
      <c r="B13" s="8">
        <v>111.717939</v>
      </c>
      <c r="C13" s="8">
        <v>112.459775</v>
      </c>
      <c r="D13" s="8">
        <v>114.687151</v>
      </c>
      <c r="E13" s="8">
        <v>114.36353100000001</v>
      </c>
      <c r="F13" s="8">
        <v>113.879666</v>
      </c>
      <c r="G13" s="8">
        <v>113.998483</v>
      </c>
      <c r="H13" s="8">
        <v>115.13491499999999</v>
      </c>
      <c r="I13" s="8">
        <v>114.835454</v>
      </c>
      <c r="J13" s="8">
        <v>115.50089100000001</v>
      </c>
      <c r="K13" s="8">
        <v>115.19916400000001</v>
      </c>
      <c r="L13" s="8">
        <v>110.381287</v>
      </c>
      <c r="M13" s="8">
        <v>108.744471</v>
      </c>
      <c r="N13" s="8">
        <v>107.01919899999999</v>
      </c>
      <c r="O13" s="8">
        <v>103.481554</v>
      </c>
      <c r="P13" s="8">
        <v>100.22979799999999</v>
      </c>
      <c r="Q13" s="8">
        <v>95.74551600000001</v>
      </c>
      <c r="R13" s="8">
        <v>92.40425</v>
      </c>
      <c r="S13" s="8">
        <v>89.352137</v>
      </c>
      <c r="T13" s="8">
        <v>84.682905</v>
      </c>
      <c r="U13" s="8">
        <v>81.47395900000001</v>
      </c>
      <c r="V13" s="8">
        <v>76.821459</v>
      </c>
      <c r="W13" s="8">
        <v>73.876555</v>
      </c>
      <c r="X13" s="8">
        <v>69.29178</v>
      </c>
      <c r="Y13" s="8">
        <v>66.879822</v>
      </c>
      <c r="Z13" s="8">
        <v>66.590557</v>
      </c>
      <c r="AA13" s="8">
        <v>65.320883</v>
      </c>
      <c r="AB13" s="8">
        <v>65.665107</v>
      </c>
      <c r="AC13" s="8">
        <v>66.092371</v>
      </c>
      <c r="AD13" s="8">
        <v>66.230785</v>
      </c>
      <c r="AE13" s="8">
        <v>67.665163</v>
      </c>
      <c r="AF13" s="8">
        <v>58.20821</v>
      </c>
      <c r="AG13" s="8">
        <v>63.541915</v>
      </c>
      <c r="AH13" s="8">
        <v>67.554752</v>
      </c>
      <c r="AI13" s="24">
        <f aca="true" t="shared" si="0" ref="AI13:AI21">(AH13-AG13)/AG13</f>
        <v>0.0631525977773882</v>
      </c>
    </row>
    <row r="14" spans="1:35" ht="12.75">
      <c r="A14" s="54" t="s">
        <v>82</v>
      </c>
      <c r="B14" s="8">
        <v>16.1917</v>
      </c>
      <c r="C14" s="8">
        <v>17.400073</v>
      </c>
      <c r="D14" s="8">
        <v>16.91244</v>
      </c>
      <c r="E14" s="8">
        <v>17.166280999999998</v>
      </c>
      <c r="F14" s="8">
        <v>17.62739</v>
      </c>
      <c r="G14" s="8">
        <v>17.422636999999998</v>
      </c>
      <c r="H14" s="8">
        <v>18.598871</v>
      </c>
      <c r="I14" s="8">
        <v>18.538902999999998</v>
      </c>
      <c r="J14" s="8">
        <v>18.888989000000002</v>
      </c>
      <c r="K14" s="8">
        <v>19.646771</v>
      </c>
      <c r="L14" s="8">
        <v>19.465248</v>
      </c>
      <c r="M14" s="8">
        <v>19.34426</v>
      </c>
      <c r="N14" s="8">
        <v>19.100441</v>
      </c>
      <c r="O14" s="8">
        <v>19.092001</v>
      </c>
      <c r="P14" s="8">
        <v>19.156633000000003</v>
      </c>
      <c r="Q14" s="8">
        <v>19.408654</v>
      </c>
      <c r="R14" s="8">
        <v>18.771571</v>
      </c>
      <c r="S14" s="8">
        <v>18.18129</v>
      </c>
      <c r="T14" s="8">
        <v>18.06992</v>
      </c>
      <c r="U14" s="8">
        <v>17.680298</v>
      </c>
      <c r="V14" s="8">
        <v>18.039436000000002</v>
      </c>
      <c r="W14" s="8">
        <v>17.159308</v>
      </c>
      <c r="X14" s="8">
        <v>16.750776000000002</v>
      </c>
      <c r="Y14" s="8">
        <v>16.862033</v>
      </c>
      <c r="Z14" s="8">
        <v>16.178871</v>
      </c>
      <c r="AA14" s="8">
        <v>16.218668</v>
      </c>
      <c r="AB14" s="8">
        <v>16.605867999999997</v>
      </c>
      <c r="AC14" s="8">
        <v>16.339773</v>
      </c>
      <c r="AD14" s="8">
        <v>16.864565</v>
      </c>
      <c r="AE14" s="8">
        <v>16.607365</v>
      </c>
      <c r="AF14" s="8">
        <v>15.189039000000001</v>
      </c>
      <c r="AG14" s="8">
        <v>15.646707000000001</v>
      </c>
      <c r="AH14" s="8">
        <v>15.979187</v>
      </c>
      <c r="AI14" s="24">
        <f t="shared" si="0"/>
        <v>0.021249199591965168</v>
      </c>
    </row>
    <row r="15" spans="1:35" ht="12.75">
      <c r="A15" s="54" t="s">
        <v>86</v>
      </c>
      <c r="B15" s="8">
        <v>5.0912489999999995</v>
      </c>
      <c r="C15" s="8">
        <v>4.837393</v>
      </c>
      <c r="D15" s="8">
        <v>4.691903</v>
      </c>
      <c r="E15" s="8">
        <v>4.400594</v>
      </c>
      <c r="F15" s="8">
        <v>4.92459</v>
      </c>
      <c r="G15" s="8">
        <v>5.3370299999999995</v>
      </c>
      <c r="H15" s="8">
        <v>5.709139</v>
      </c>
      <c r="I15" s="8">
        <v>6.803751</v>
      </c>
      <c r="J15" s="8">
        <v>6.588843</v>
      </c>
      <c r="K15" s="8">
        <v>6.866351</v>
      </c>
      <c r="L15" s="8">
        <v>7.576576</v>
      </c>
      <c r="M15" s="8">
        <v>7.679309</v>
      </c>
      <c r="N15" s="8">
        <v>7.80717</v>
      </c>
      <c r="O15" s="8">
        <v>8.551958</v>
      </c>
      <c r="P15" s="8">
        <v>9.064523</v>
      </c>
      <c r="Q15" s="8">
        <v>9.542819</v>
      </c>
      <c r="R15" s="8">
        <v>9.199425</v>
      </c>
      <c r="S15" s="8">
        <v>8.8128</v>
      </c>
      <c r="T15" s="8">
        <v>8.598783</v>
      </c>
      <c r="U15" s="8">
        <v>7.49518</v>
      </c>
      <c r="V15" s="8">
        <v>7.347968</v>
      </c>
      <c r="W15" s="8">
        <v>6.725369</v>
      </c>
      <c r="X15" s="8">
        <v>6.011584</v>
      </c>
      <c r="Y15" s="8">
        <v>5.206097</v>
      </c>
      <c r="Z15" s="8">
        <v>4.856282</v>
      </c>
      <c r="AA15" s="8">
        <v>5.36644</v>
      </c>
      <c r="AB15" s="8">
        <v>5.06245</v>
      </c>
      <c r="AC15" s="8">
        <v>4.667341</v>
      </c>
      <c r="AD15" s="8">
        <v>4.682206</v>
      </c>
      <c r="AE15" s="8">
        <v>4.614235</v>
      </c>
      <c r="AF15" s="8">
        <v>4.318577</v>
      </c>
      <c r="AG15" s="8">
        <v>4.158498</v>
      </c>
      <c r="AH15" s="8">
        <v>4.375922999999999</v>
      </c>
      <c r="AI15" s="24">
        <f t="shared" si="0"/>
        <v>0.052284502721896116</v>
      </c>
    </row>
    <row r="16" spans="1:35" ht="12.75">
      <c r="A16" s="54" t="s">
        <v>113</v>
      </c>
      <c r="B16" s="8">
        <v>2.548698</v>
      </c>
      <c r="C16" s="8">
        <v>2.2591729999999997</v>
      </c>
      <c r="D16" s="8">
        <v>2.317825</v>
      </c>
      <c r="E16" s="8">
        <v>2.283233</v>
      </c>
      <c r="F16" s="8">
        <v>2.651189</v>
      </c>
      <c r="G16" s="8">
        <v>2.484768</v>
      </c>
      <c r="H16" s="8">
        <v>2.371938</v>
      </c>
      <c r="I16" s="8">
        <v>2.569226</v>
      </c>
      <c r="J16" s="8">
        <v>2.675733</v>
      </c>
      <c r="K16" s="8">
        <v>2.691163</v>
      </c>
      <c r="L16" s="8">
        <v>2.9106889999999996</v>
      </c>
      <c r="M16" s="8">
        <v>3.195059</v>
      </c>
      <c r="N16" s="8">
        <v>3.476746</v>
      </c>
      <c r="O16" s="8">
        <v>4.164415</v>
      </c>
      <c r="P16" s="8">
        <v>3.791503</v>
      </c>
      <c r="Q16" s="8">
        <v>3.439479</v>
      </c>
      <c r="R16" s="8">
        <v>3.950395</v>
      </c>
      <c r="S16" s="8">
        <v>4.674245</v>
      </c>
      <c r="T16" s="8">
        <v>4.111088</v>
      </c>
      <c r="U16" s="8">
        <v>3.698203</v>
      </c>
      <c r="V16" s="8">
        <v>3.857791</v>
      </c>
      <c r="W16" s="8">
        <v>3.397974</v>
      </c>
      <c r="X16" s="8">
        <v>3.579863</v>
      </c>
      <c r="Y16" s="8">
        <v>3.271802</v>
      </c>
      <c r="Z16" s="8">
        <v>3.3691489999999997</v>
      </c>
      <c r="AA16" s="8">
        <v>3.454941</v>
      </c>
      <c r="AB16" s="8">
        <v>3.7053580000000004</v>
      </c>
      <c r="AC16" s="8">
        <v>3.6877310000000003</v>
      </c>
      <c r="AD16" s="8">
        <v>3.7791289999999997</v>
      </c>
      <c r="AE16" s="8">
        <v>3.880376</v>
      </c>
      <c r="AF16" s="8">
        <v>4.123505</v>
      </c>
      <c r="AG16" s="8">
        <v>3.958422</v>
      </c>
      <c r="AH16" s="8">
        <v>3.567252</v>
      </c>
      <c r="AI16" s="24">
        <f t="shared" si="0"/>
        <v>-0.09881968117598382</v>
      </c>
    </row>
    <row r="17" spans="1:35" ht="12.75">
      <c r="A17" s="54" t="s">
        <v>85</v>
      </c>
      <c r="B17" s="8">
        <v>36.493565000000004</v>
      </c>
      <c r="C17" s="8">
        <v>35.340796000000005</v>
      </c>
      <c r="D17" s="8">
        <v>30.659168</v>
      </c>
      <c r="E17" s="8">
        <v>28.705058</v>
      </c>
      <c r="F17" s="8">
        <v>29.567095000000002</v>
      </c>
      <c r="G17" s="8">
        <v>27.436298999999998</v>
      </c>
      <c r="H17" s="8">
        <v>25.205213</v>
      </c>
      <c r="I17" s="8">
        <v>25.601521</v>
      </c>
      <c r="J17" s="8">
        <v>25.206001</v>
      </c>
      <c r="K17" s="8">
        <v>23.847092</v>
      </c>
      <c r="L17" s="8">
        <v>21.054602</v>
      </c>
      <c r="M17" s="8">
        <v>20.4707</v>
      </c>
      <c r="N17" s="8">
        <v>19.351714</v>
      </c>
      <c r="O17" s="8">
        <v>19.668834999999998</v>
      </c>
      <c r="P17" s="8">
        <v>17.134905999999997</v>
      </c>
      <c r="Q17" s="8">
        <v>15.322044</v>
      </c>
      <c r="R17" s="8">
        <v>15.855194</v>
      </c>
      <c r="S17" s="8">
        <v>14.20435</v>
      </c>
      <c r="T17" s="8">
        <v>13.169733</v>
      </c>
      <c r="U17" s="8">
        <v>11.010429</v>
      </c>
      <c r="V17" s="8">
        <v>8.849438</v>
      </c>
      <c r="W17" s="8">
        <v>7.781321</v>
      </c>
      <c r="X17" s="8">
        <v>6.584863</v>
      </c>
      <c r="Y17" s="8">
        <v>5.904921</v>
      </c>
      <c r="Z17" s="8">
        <v>5.23699</v>
      </c>
      <c r="AA17" s="8">
        <v>5.431185</v>
      </c>
      <c r="AB17" s="8">
        <v>5.1411109999999995</v>
      </c>
      <c r="AC17" s="8">
        <v>4.749308</v>
      </c>
      <c r="AD17" s="8">
        <v>4.567143</v>
      </c>
      <c r="AE17" s="8">
        <v>4.180205</v>
      </c>
      <c r="AF17" s="8">
        <v>3.760726</v>
      </c>
      <c r="AG17" s="8">
        <v>3.6684140000000003</v>
      </c>
      <c r="AH17" s="8">
        <v>3.687283</v>
      </c>
      <c r="AI17" s="24">
        <f t="shared" si="0"/>
        <v>0.005143639730957187</v>
      </c>
    </row>
    <row r="18" spans="1:35" ht="12.75">
      <c r="A18" s="54" t="s">
        <v>102</v>
      </c>
      <c r="B18" s="8">
        <v>4.480729999999999</v>
      </c>
      <c r="C18" s="8">
        <v>4.61241</v>
      </c>
      <c r="D18" s="8">
        <v>4.639674</v>
      </c>
      <c r="E18" s="8">
        <v>4.637564</v>
      </c>
      <c r="F18" s="8">
        <v>4.566969</v>
      </c>
      <c r="G18" s="8">
        <v>4.631183</v>
      </c>
      <c r="H18" s="8">
        <v>4.849838</v>
      </c>
      <c r="I18" s="8">
        <v>5.07079</v>
      </c>
      <c r="J18" s="8">
        <v>5.966586</v>
      </c>
      <c r="K18" s="8">
        <v>6.309453</v>
      </c>
      <c r="L18" s="8">
        <v>6.522520999999999</v>
      </c>
      <c r="M18" s="8">
        <v>6.243959</v>
      </c>
      <c r="N18" s="8">
        <v>5.9180280000000005</v>
      </c>
      <c r="O18" s="8">
        <v>6.047741</v>
      </c>
      <c r="P18" s="8">
        <v>6.238368</v>
      </c>
      <c r="Q18" s="8">
        <v>6.650121</v>
      </c>
      <c r="R18" s="8">
        <v>6.728448</v>
      </c>
      <c r="S18" s="8">
        <v>6.992841</v>
      </c>
      <c r="T18" s="8">
        <v>6.781189</v>
      </c>
      <c r="U18" s="8">
        <v>6.178893</v>
      </c>
      <c r="V18" s="8">
        <v>6.364948</v>
      </c>
      <c r="W18" s="8">
        <v>6.78187</v>
      </c>
      <c r="X18" s="8">
        <v>6.380074</v>
      </c>
      <c r="Y18" s="8">
        <v>6.152766</v>
      </c>
      <c r="Z18" s="8">
        <v>6.141016</v>
      </c>
      <c r="AA18" s="8">
        <v>6.249149999999999</v>
      </c>
      <c r="AB18" s="8">
        <v>6.444051</v>
      </c>
      <c r="AC18" s="8">
        <v>6.64919</v>
      </c>
      <c r="AD18" s="8">
        <v>6.925493</v>
      </c>
      <c r="AE18" s="8">
        <v>7.151591000000001</v>
      </c>
      <c r="AF18" s="8">
        <v>3.667056</v>
      </c>
      <c r="AG18" s="8">
        <v>5.049681</v>
      </c>
      <c r="AH18" s="8">
        <v>6.692708</v>
      </c>
      <c r="AI18" s="24">
        <f t="shared" si="0"/>
        <v>0.3253724344171444</v>
      </c>
    </row>
    <row r="19" spans="1:35" ht="12.75">
      <c r="A19" s="54" t="s">
        <v>112</v>
      </c>
      <c r="B19" s="8">
        <v>1.135422</v>
      </c>
      <c r="C19" s="8">
        <v>1.130441</v>
      </c>
      <c r="D19" s="8">
        <v>1.305236</v>
      </c>
      <c r="E19" s="8">
        <v>0.914131</v>
      </c>
      <c r="F19" s="8">
        <v>0.938838</v>
      </c>
      <c r="G19" s="8">
        <v>0.984315</v>
      </c>
      <c r="H19" s="8">
        <v>1.12256</v>
      </c>
      <c r="I19" s="8">
        <v>1.1256279999999999</v>
      </c>
      <c r="J19" s="8">
        <v>1.197552</v>
      </c>
      <c r="K19" s="8">
        <v>1.2239749999999998</v>
      </c>
      <c r="L19" s="8">
        <v>1.145699</v>
      </c>
      <c r="M19" s="8">
        <v>1.198579</v>
      </c>
      <c r="N19" s="8">
        <v>1.227805</v>
      </c>
      <c r="O19" s="8">
        <v>1.271415</v>
      </c>
      <c r="P19" s="8">
        <v>1.29549</v>
      </c>
      <c r="Q19" s="8">
        <v>1.311527</v>
      </c>
      <c r="R19" s="8">
        <v>1.282731</v>
      </c>
      <c r="S19" s="8">
        <v>1.214498</v>
      </c>
      <c r="T19" s="8">
        <v>1.352084</v>
      </c>
      <c r="U19" s="8">
        <v>1.4869100000000002</v>
      </c>
      <c r="V19" s="8">
        <v>1.49563</v>
      </c>
      <c r="W19" s="8">
        <v>1.2112429999999998</v>
      </c>
      <c r="X19" s="8">
        <v>1.066762</v>
      </c>
      <c r="Y19" s="8">
        <v>1.0815029999999999</v>
      </c>
      <c r="Z19" s="8">
        <v>0.973287</v>
      </c>
      <c r="AA19" s="8">
        <v>1.125607</v>
      </c>
      <c r="AB19" s="8">
        <v>1.1808910000000001</v>
      </c>
      <c r="AC19" s="8">
        <v>1.130855</v>
      </c>
      <c r="AD19" s="8">
        <v>1.1998019999999998</v>
      </c>
      <c r="AE19" s="8">
        <v>1.182188</v>
      </c>
      <c r="AF19" s="8">
        <v>1.3197860000000001</v>
      </c>
      <c r="AG19" s="8">
        <v>1.2186810000000001</v>
      </c>
      <c r="AH19" s="8">
        <v>1.05152</v>
      </c>
      <c r="AI19" s="24">
        <f t="shared" si="0"/>
        <v>-0.13716550926780682</v>
      </c>
    </row>
    <row r="20" spans="1:35" ht="12.75">
      <c r="A20" s="54" t="s">
        <v>83</v>
      </c>
      <c r="B20" s="8">
        <v>1.782029</v>
      </c>
      <c r="C20" s="8">
        <v>1.853815</v>
      </c>
      <c r="D20" s="8">
        <v>2.416487</v>
      </c>
      <c r="E20" s="8">
        <v>2.784907</v>
      </c>
      <c r="F20" s="8">
        <v>2.60194</v>
      </c>
      <c r="G20" s="8">
        <v>2.540794</v>
      </c>
      <c r="H20" s="8">
        <v>2.5406269999999997</v>
      </c>
      <c r="I20" s="8">
        <v>2.585639</v>
      </c>
      <c r="J20" s="8">
        <v>2.702828</v>
      </c>
      <c r="K20" s="8">
        <v>2.4051660000000004</v>
      </c>
      <c r="L20" s="8">
        <v>2.023371</v>
      </c>
      <c r="M20" s="8">
        <v>1.150019</v>
      </c>
      <c r="N20" s="8">
        <v>0.9565779999999999</v>
      </c>
      <c r="O20" s="8">
        <v>0.425145</v>
      </c>
      <c r="P20" s="8">
        <v>0.41132799999999997</v>
      </c>
      <c r="Q20" s="8">
        <v>0.212034</v>
      </c>
      <c r="R20" s="8">
        <v>0.032922</v>
      </c>
      <c r="S20" s="8">
        <v>0.040271</v>
      </c>
      <c r="T20" s="8">
        <v>0.038223999999999994</v>
      </c>
      <c r="U20" s="8">
        <v>0.938472</v>
      </c>
      <c r="V20" s="8">
        <v>1.0582770000000001</v>
      </c>
      <c r="W20" s="8">
        <v>1.166858</v>
      </c>
      <c r="X20" s="8">
        <v>1.20192</v>
      </c>
      <c r="Y20" s="8">
        <v>1.453684</v>
      </c>
      <c r="Z20" s="8">
        <v>1.483374</v>
      </c>
      <c r="AA20" s="8">
        <v>1.507456</v>
      </c>
      <c r="AB20" s="8">
        <v>1.560688</v>
      </c>
      <c r="AC20" s="8">
        <v>1.279519</v>
      </c>
      <c r="AD20" s="8">
        <v>1.2853869999999998</v>
      </c>
      <c r="AE20" s="8">
        <v>1.033269</v>
      </c>
      <c r="AF20" s="8">
        <v>1.152345</v>
      </c>
      <c r="AG20" s="8">
        <v>1.245762</v>
      </c>
      <c r="AH20" s="8">
        <v>1.045272</v>
      </c>
      <c r="AI20" s="24">
        <f t="shared" si="0"/>
        <v>-0.16093764298477561</v>
      </c>
    </row>
    <row r="21" spans="1:35" ht="12.75">
      <c r="A21" s="54" t="s">
        <v>89</v>
      </c>
      <c r="B21" s="8">
        <v>1.799698</v>
      </c>
      <c r="C21" s="8">
        <v>1.1030719999999998</v>
      </c>
      <c r="D21" s="8">
        <v>1.0438209999999999</v>
      </c>
      <c r="E21" s="8">
        <v>0.8274259999999999</v>
      </c>
      <c r="F21" s="8">
        <v>0.905458</v>
      </c>
      <c r="G21" s="8">
        <v>1.097293</v>
      </c>
      <c r="H21" s="8">
        <v>1.4465780000000001</v>
      </c>
      <c r="I21" s="8">
        <v>1.588556</v>
      </c>
      <c r="J21" s="8">
        <v>0.771569</v>
      </c>
      <c r="K21" s="8">
        <v>0.6351359999999999</v>
      </c>
      <c r="L21" s="8">
        <v>0.5753410000000001</v>
      </c>
      <c r="M21" s="8">
        <v>0.9364600000000001</v>
      </c>
      <c r="N21" s="8">
        <v>0.9892420000000002</v>
      </c>
      <c r="O21" s="8">
        <v>1.0974000000000002</v>
      </c>
      <c r="P21" s="8">
        <v>1.558234</v>
      </c>
      <c r="Q21" s="8">
        <v>1.128544</v>
      </c>
      <c r="R21" s="8">
        <v>1.1178440000000003</v>
      </c>
      <c r="S21" s="8">
        <v>1.0888280000000001</v>
      </c>
      <c r="T21" s="8">
        <v>1.043936</v>
      </c>
      <c r="U21" s="8">
        <v>0.454899</v>
      </c>
      <c r="V21" s="8">
        <v>0.517995</v>
      </c>
      <c r="W21" s="8">
        <v>0.513169</v>
      </c>
      <c r="X21" s="8">
        <v>0.5266</v>
      </c>
      <c r="Y21" s="8">
        <v>0.421994</v>
      </c>
      <c r="Z21" s="8">
        <v>0.575003</v>
      </c>
      <c r="AA21" s="8">
        <v>0.558429</v>
      </c>
      <c r="AB21" s="8">
        <v>0.41099199999999997</v>
      </c>
      <c r="AC21" s="8">
        <v>0.27369299999999996</v>
      </c>
      <c r="AD21" s="8">
        <v>0.40622900000000006</v>
      </c>
      <c r="AE21" s="8">
        <v>0.48305800000000004</v>
      </c>
      <c r="AF21" s="8">
        <v>0.43976100000000007</v>
      </c>
      <c r="AG21" s="8">
        <v>0.7823080000000001</v>
      </c>
      <c r="AH21" s="8">
        <v>1.6068790000000004</v>
      </c>
      <c r="AI21" s="24">
        <f t="shared" si="0"/>
        <v>1.0540234792434695</v>
      </c>
    </row>
    <row r="24" ht="11.4" customHeight="1">
      <c r="M24" s="31"/>
    </row>
    <row r="25" ht="11.4" customHeight="1">
      <c r="M25" s="31"/>
    </row>
    <row r="26" ht="11.4" customHeight="1">
      <c r="M26" s="33"/>
    </row>
    <row r="27" spans="2:13" ht="14.4" customHeight="1">
      <c r="B27" s="11" t="s">
        <v>143</v>
      </c>
      <c r="M27" s="44"/>
    </row>
    <row r="29" ht="11.4" customHeight="1">
      <c r="M29" s="49"/>
    </row>
    <row r="65" ht="11.4" customHeight="1">
      <c r="H65" s="109" t="s">
        <v>242</v>
      </c>
    </row>
    <row r="66" ht="11.4" customHeight="1">
      <c r="H66" s="110" t="s">
        <v>129</v>
      </c>
    </row>
  </sheetData>
  <hyperlinks>
    <hyperlink ref="B27" r:id="rId1" display="https://ec.europa.eu/eurostat/databrowser/view/NRG_BAL_C__custom_10557422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799847602844"/>
  </sheetPr>
  <dimension ref="A1:AH45"/>
  <sheetViews>
    <sheetView workbookViewId="0" topLeftCell="A1">
      <pane xSplit="1" ySplit="9" topLeftCell="B10" activePane="bottomRight" state="frozen"/>
      <selection pane="topRight" activeCell="A1" sqref="A1"/>
      <selection pane="bottomLeft" activeCell="A1" sqref="A1"/>
      <selection pane="bottomRight" activeCell="I4" sqref="I4"/>
    </sheetView>
  </sheetViews>
  <sheetFormatPr defaultColWidth="8.57421875" defaultRowHeight="11.25" customHeight="1"/>
  <cols>
    <col min="1" max="1" width="53.140625" style="2" customWidth="1"/>
    <col min="2" max="32" width="10.00390625" style="2" customWidth="1"/>
    <col min="33" max="33" width="9.421875" style="2" customWidth="1"/>
    <col min="34" max="16384" width="8.57421875" style="2" customWidth="1"/>
  </cols>
  <sheetData>
    <row r="1" spans="1:33" ht="12.5">
      <c r="A1" s="1" t="s">
        <v>180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3">
      <c r="A2" s="1" t="s">
        <v>9</v>
      </c>
      <c r="B2" s="3" t="s">
        <v>181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2.5">
      <c r="A3" s="1" t="s">
        <v>10</v>
      </c>
      <c r="B3" s="1" t="s">
        <v>149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1.4" customHeight="1">
      <c r="A4" s="25"/>
      <c r="B4" s="25"/>
      <c r="C4" s="25"/>
      <c r="D4" s="25"/>
      <c r="E4" s="25"/>
      <c r="F4" s="25"/>
      <c r="G4" s="25"/>
      <c r="H4" s="25"/>
      <c r="I4" s="11" t="s">
        <v>144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3">
      <c r="A5" s="3" t="s">
        <v>4</v>
      </c>
      <c r="B5" s="25"/>
      <c r="C5" s="1" t="s">
        <v>8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3">
      <c r="A6" s="3" t="s">
        <v>2</v>
      </c>
      <c r="B6" s="25"/>
      <c r="C6" s="1" t="s">
        <v>85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3">
      <c r="A7" s="3" t="s">
        <v>3</v>
      </c>
      <c r="B7" s="25"/>
      <c r="C7" s="1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3">
      <c r="A8" s="3" t="s">
        <v>71</v>
      </c>
      <c r="B8" s="25"/>
      <c r="C8" s="1" t="s">
        <v>42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11.4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4" ht="13">
      <c r="A10" s="53" t="s">
        <v>11</v>
      </c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5" t="s">
        <v>19</v>
      </c>
      <c r="J10" s="5" t="s">
        <v>20</v>
      </c>
      <c r="K10" s="5" t="s">
        <v>21</v>
      </c>
      <c r="L10" s="5" t="s">
        <v>22</v>
      </c>
      <c r="M10" s="5" t="s">
        <v>23</v>
      </c>
      <c r="N10" s="5" t="s">
        <v>24</v>
      </c>
      <c r="O10" s="5" t="s">
        <v>25</v>
      </c>
      <c r="P10" s="5" t="s">
        <v>26</v>
      </c>
      <c r="Q10" s="5" t="s">
        <v>27</v>
      </c>
      <c r="R10" s="5" t="s">
        <v>28</v>
      </c>
      <c r="S10" s="5" t="s">
        <v>29</v>
      </c>
      <c r="T10" s="5" t="s">
        <v>30</v>
      </c>
      <c r="U10" s="5" t="s">
        <v>31</v>
      </c>
      <c r="V10" s="5" t="s">
        <v>32</v>
      </c>
      <c r="W10" s="5" t="s">
        <v>33</v>
      </c>
      <c r="X10" s="5" t="s">
        <v>34</v>
      </c>
      <c r="Y10" s="5" t="s">
        <v>35</v>
      </c>
      <c r="Z10" s="5" t="s">
        <v>36</v>
      </c>
      <c r="AA10" s="5" t="s">
        <v>37</v>
      </c>
      <c r="AB10" s="5" t="s">
        <v>38</v>
      </c>
      <c r="AC10" s="5" t="s">
        <v>39</v>
      </c>
      <c r="AD10" s="5" t="s">
        <v>40</v>
      </c>
      <c r="AE10" s="5" t="s">
        <v>41</v>
      </c>
      <c r="AF10" s="5" t="s">
        <v>109</v>
      </c>
      <c r="AG10" s="5" t="s">
        <v>137</v>
      </c>
      <c r="AH10" s="5" t="s">
        <v>146</v>
      </c>
    </row>
    <row r="11" spans="1:34" ht="13">
      <c r="A11" s="54" t="s">
        <v>132</v>
      </c>
      <c r="B11" s="8">
        <v>25.70194</v>
      </c>
      <c r="C11" s="8">
        <v>25.410707</v>
      </c>
      <c r="D11" s="8">
        <v>25.311051</v>
      </c>
      <c r="E11" s="8">
        <v>25.921474999999997</v>
      </c>
      <c r="F11" s="8">
        <v>25.785434000000002</v>
      </c>
      <c r="G11" s="8">
        <v>25.351971000000002</v>
      </c>
      <c r="H11" s="8">
        <v>26.602477</v>
      </c>
      <c r="I11" s="8">
        <v>28.694470000000003</v>
      </c>
      <c r="J11" s="8">
        <v>30.510529</v>
      </c>
      <c r="K11" s="8">
        <v>30.155329000000002</v>
      </c>
      <c r="L11" s="8">
        <v>33.064254</v>
      </c>
      <c r="M11" s="8">
        <v>34.55989</v>
      </c>
      <c r="N11" s="8">
        <v>36.082859</v>
      </c>
      <c r="O11" s="8">
        <v>37.631439</v>
      </c>
      <c r="P11" s="8">
        <v>40.377659</v>
      </c>
      <c r="Q11" s="8">
        <v>41.30943</v>
      </c>
      <c r="R11" s="8">
        <v>44.233722</v>
      </c>
      <c r="S11" s="8">
        <v>46.604334</v>
      </c>
      <c r="T11" s="8">
        <v>46.086555</v>
      </c>
      <c r="U11" s="8">
        <v>40.443987</v>
      </c>
      <c r="V11" s="8">
        <v>40.420260999999996</v>
      </c>
      <c r="W11" s="8">
        <v>40.650971</v>
      </c>
      <c r="X11" s="8">
        <v>37.759181</v>
      </c>
      <c r="Y11" s="8">
        <v>35.421228</v>
      </c>
      <c r="Z11" s="8">
        <v>33.92245</v>
      </c>
      <c r="AA11" s="8">
        <v>29.937026999999997</v>
      </c>
      <c r="AB11" s="8">
        <v>31.983937</v>
      </c>
      <c r="AC11" s="8">
        <v>33.173108</v>
      </c>
      <c r="AD11" s="8">
        <v>34.417646</v>
      </c>
      <c r="AE11" s="8">
        <v>33.673617</v>
      </c>
      <c r="AF11" s="8">
        <v>28.320071</v>
      </c>
      <c r="AG11" s="8">
        <v>28.874648</v>
      </c>
      <c r="AH11" s="8">
        <v>30.102157</v>
      </c>
    </row>
    <row r="12" spans="1:34" ht="13">
      <c r="A12" s="54" t="s">
        <v>123</v>
      </c>
      <c r="B12" s="8">
        <v>1.31209</v>
      </c>
      <c r="C12" s="8">
        <v>1.418077</v>
      </c>
      <c r="D12" s="8">
        <v>1.261438</v>
      </c>
      <c r="E12" s="8">
        <v>1.0564390000000001</v>
      </c>
      <c r="F12" s="8">
        <v>1.177168</v>
      </c>
      <c r="G12" s="8">
        <v>1.088147</v>
      </c>
      <c r="H12" s="8">
        <v>1.458472</v>
      </c>
      <c r="I12" s="8">
        <v>1.534992</v>
      </c>
      <c r="J12" s="8">
        <v>1.7274960000000001</v>
      </c>
      <c r="K12" s="8">
        <v>1.718871</v>
      </c>
      <c r="L12" s="8">
        <v>1.304866</v>
      </c>
      <c r="M12" s="8">
        <v>1.4197339999999998</v>
      </c>
      <c r="N12" s="8">
        <v>1.429289</v>
      </c>
      <c r="O12" s="8">
        <v>1.574423</v>
      </c>
      <c r="P12" s="8">
        <v>1.4671210000000001</v>
      </c>
      <c r="Q12" s="8">
        <v>1.3634439999999999</v>
      </c>
      <c r="R12" s="8">
        <v>1.54383</v>
      </c>
      <c r="S12" s="8">
        <v>1.632139</v>
      </c>
      <c r="T12" s="8">
        <v>1.545899</v>
      </c>
      <c r="U12" s="8">
        <v>1.781303</v>
      </c>
      <c r="V12" s="8">
        <v>1.414464</v>
      </c>
      <c r="W12" s="8">
        <v>1.143106</v>
      </c>
      <c r="X12" s="8">
        <v>1.027153</v>
      </c>
      <c r="Y12" s="8">
        <v>0.935982</v>
      </c>
      <c r="Z12" s="8">
        <v>0.893969</v>
      </c>
      <c r="AA12" s="8">
        <v>0.94401</v>
      </c>
      <c r="AB12" s="8">
        <v>1.139157</v>
      </c>
      <c r="AC12" s="8">
        <v>1.336048</v>
      </c>
      <c r="AD12" s="8">
        <v>1.3610470000000001</v>
      </c>
      <c r="AE12" s="8">
        <v>1.4366649999999999</v>
      </c>
      <c r="AF12" s="8">
        <v>1.134828</v>
      </c>
      <c r="AG12" s="8">
        <v>1.1298130000000002</v>
      </c>
      <c r="AH12" s="8">
        <v>1.227154</v>
      </c>
    </row>
    <row r="13" spans="1:34" ht="13">
      <c r="A13" s="54" t="s">
        <v>133</v>
      </c>
      <c r="B13" s="8">
        <v>18.173068999999998</v>
      </c>
      <c r="C13" s="8">
        <v>17.949384</v>
      </c>
      <c r="D13" s="8">
        <v>19.254692</v>
      </c>
      <c r="E13" s="8">
        <v>20.213499</v>
      </c>
      <c r="F13" s="8">
        <v>21.491835</v>
      </c>
      <c r="G13" s="8">
        <v>22.541235</v>
      </c>
      <c r="H13" s="8">
        <v>23.337291</v>
      </c>
      <c r="I13" s="8">
        <v>24.415950000000002</v>
      </c>
      <c r="J13" s="8">
        <v>25.62062</v>
      </c>
      <c r="K13" s="8">
        <v>27.49569</v>
      </c>
      <c r="L13" s="8">
        <v>28.565361</v>
      </c>
      <c r="M13" s="8">
        <v>27.889222</v>
      </c>
      <c r="N13" s="8">
        <v>27.409221000000002</v>
      </c>
      <c r="O13" s="8">
        <v>27.943627</v>
      </c>
      <c r="P13" s="8">
        <v>29.910708</v>
      </c>
      <c r="Q13" s="8">
        <v>31.141866999999998</v>
      </c>
      <c r="R13" s="8">
        <v>32.733972</v>
      </c>
      <c r="S13" s="8">
        <v>34.155088000000006</v>
      </c>
      <c r="T13" s="8">
        <v>34.788778</v>
      </c>
      <c r="U13" s="8">
        <v>31.853638</v>
      </c>
      <c r="V13" s="8">
        <v>32.120035</v>
      </c>
      <c r="W13" s="8">
        <v>33.068276</v>
      </c>
      <c r="X13" s="8">
        <v>32.613426</v>
      </c>
      <c r="Y13" s="8">
        <v>32.756397</v>
      </c>
      <c r="Z13" s="8">
        <v>33.171779</v>
      </c>
      <c r="AA13" s="8">
        <v>34.567807</v>
      </c>
      <c r="AB13" s="8">
        <v>36.227771999999995</v>
      </c>
      <c r="AC13" s="8">
        <v>38.957059</v>
      </c>
      <c r="AD13" s="8">
        <v>41.014634</v>
      </c>
      <c r="AE13" s="8">
        <v>41.791650000000004</v>
      </c>
      <c r="AF13" s="8">
        <v>18.039296999999998</v>
      </c>
      <c r="AG13" s="8">
        <v>21.528119</v>
      </c>
      <c r="AH13" s="8">
        <v>34.749111</v>
      </c>
    </row>
    <row r="14" spans="1:34" ht="13">
      <c r="A14" s="54" t="s">
        <v>124</v>
      </c>
      <c r="B14" s="8">
        <v>4.067985</v>
      </c>
      <c r="C14" s="8">
        <v>4.118139</v>
      </c>
      <c r="D14" s="8">
        <v>4.180298</v>
      </c>
      <c r="E14" s="8">
        <v>4.114663999999999</v>
      </c>
      <c r="F14" s="8">
        <v>4.007941</v>
      </c>
      <c r="G14" s="8">
        <v>4.079995</v>
      </c>
      <c r="H14" s="8">
        <v>4.367777</v>
      </c>
      <c r="I14" s="8">
        <v>4.596506000000001</v>
      </c>
      <c r="J14" s="8">
        <v>4.815786</v>
      </c>
      <c r="K14" s="8">
        <v>5.162219</v>
      </c>
      <c r="L14" s="8">
        <v>5.484261</v>
      </c>
      <c r="M14" s="8">
        <v>5.38314</v>
      </c>
      <c r="N14" s="8">
        <v>5.101356</v>
      </c>
      <c r="O14" s="8">
        <v>5.145509</v>
      </c>
      <c r="P14" s="8">
        <v>5.326017</v>
      </c>
      <c r="Q14" s="8">
        <v>5.7073469999999995</v>
      </c>
      <c r="R14" s="8">
        <v>5.847772</v>
      </c>
      <c r="S14" s="8">
        <v>6.148224</v>
      </c>
      <c r="T14" s="8">
        <v>5.962785</v>
      </c>
      <c r="U14" s="8">
        <v>5.379375</v>
      </c>
      <c r="V14" s="8">
        <v>5.546412</v>
      </c>
      <c r="W14" s="8">
        <v>5.908451</v>
      </c>
      <c r="X14" s="8">
        <v>5.481735</v>
      </c>
      <c r="Y14" s="8">
        <v>5.124218</v>
      </c>
      <c r="Z14" s="8">
        <v>5.1523270000000005</v>
      </c>
      <c r="AA14" s="8">
        <v>5.3519179999999995</v>
      </c>
      <c r="AB14" s="8">
        <v>5.679097</v>
      </c>
      <c r="AC14" s="8">
        <v>5.943156</v>
      </c>
      <c r="AD14" s="8">
        <v>6.204487</v>
      </c>
      <c r="AE14" s="8">
        <v>6.445282</v>
      </c>
      <c r="AF14" s="8">
        <v>2.980804</v>
      </c>
      <c r="AG14" s="8">
        <v>4.218395999999999</v>
      </c>
      <c r="AH14" s="8">
        <v>5.743333</v>
      </c>
    </row>
    <row r="17" ht="11.4" customHeight="1">
      <c r="K17" s="31"/>
    </row>
    <row r="18" ht="11.4" customHeight="1">
      <c r="K18" s="32"/>
    </row>
    <row r="19" ht="11.4" customHeight="1">
      <c r="K19" s="33"/>
    </row>
    <row r="23" ht="11.4" customHeight="1">
      <c r="W23" s="37"/>
    </row>
    <row r="45" ht="11.4" customHeight="1">
      <c r="K45" s="11"/>
    </row>
  </sheetData>
  <hyperlinks>
    <hyperlink ref="I4" r:id="rId1" display="https://ec.europa.eu/eurostat/databrowser/view/NRG_BAL_C__custom_10560770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MARTELLO Cristina (ESTAT)</dc:creator>
  <cp:keywords/>
  <dc:description/>
  <cp:lastModifiedBy>CHALLINOR Vanessa (ESTAT-EXT)</cp:lastModifiedBy>
  <dcterms:created xsi:type="dcterms:W3CDTF">2021-08-09T07:12:28Z</dcterms:created>
  <dcterms:modified xsi:type="dcterms:W3CDTF">2024-04-12T15:26:19Z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2024-03-20T13:02:09Z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c2639578-41b1-4907-bccd-124d6c8c5272</vt:lpwstr>
  </property>
  <property fmtid="{D5CDD505-2E9C-101B-9397-08002B2CF9AE}" pid="8" name="MSIP_Label_6bd9ddd1-4d20-43f6-abfa-fc3c07406f94_ContentBits">
    <vt:lpwstr>0</vt:lpwstr>
  </property>
</Properties>
</file>