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380" yWindow="0" windowWidth="14925" windowHeight="12345" tabRatio="812" firstSheet="1" activeTab="1"/>
  </bookViews>
  <sheets>
    <sheet name="Fisheries tables &amp; charts" sheetId="8" state="hidden" r:id="rId1"/>
    <sheet name="Table 1" sheetId="11" r:id="rId2"/>
    <sheet name="Table 2" sheetId="12" r:id="rId3"/>
    <sheet name="Table 3" sheetId="13" r:id="rId4"/>
    <sheet name="Table 4" sheetId="17" r:id="rId5"/>
    <sheet name="Table 5" sheetId="16" r:id="rId6"/>
    <sheet name="Figure 1" sheetId="9" r:id="rId7"/>
    <sheet name="Table 6" sheetId="1" r:id="rId8"/>
    <sheet name="Table 7" sheetId="3" r:id="rId9"/>
    <sheet name="Figure 2" sheetId="14" r:id="rId10"/>
    <sheet name="Figure 3" sheetId="15" r:id="rId11"/>
    <sheet name="Figure 4" sheetId="10" r:id="rId12"/>
    <sheet name="Table 8" sheetId="4" r:id="rId13"/>
    <sheet name="Table 9" sheetId="5" r:id="rId14"/>
    <sheet name="OLD" sheetId="18" state="hidden" r:id="rId15"/>
    <sheet name="Table 4 old" sheetId="7" state="hidden" r:id="rId16"/>
    <sheet name="Table 5 old" sheetId="6" state="hidden" r:id="rId17"/>
  </sheets>
  <externalReferences>
    <externalReference r:id="rId20"/>
    <externalReference r:id="rId21"/>
  </externalReferences>
  <definedNames>
    <definedName name="Fleet2009" localSheetId="6">#REF!</definedName>
    <definedName name="Fleet2009" localSheetId="9">#REF!</definedName>
    <definedName name="Fleet2009" localSheetId="10">#REF!</definedName>
    <definedName name="Fleet2009" localSheetId="0">#REF!</definedName>
    <definedName name="Fleet2009" localSheetId="1">#REF!</definedName>
    <definedName name="Fleet2009" localSheetId="2">#REF!</definedName>
    <definedName name="Fleet2009" localSheetId="3">#REF!</definedName>
    <definedName name="Fleet2009" localSheetId="4">#REF!</definedName>
    <definedName name="Fleet2009" localSheetId="15">#REF!</definedName>
    <definedName name="Fleet2009" localSheetId="5">#REF!</definedName>
    <definedName name="Fleet2009" localSheetId="16">#REF!</definedName>
    <definedName name="Fleet2009" localSheetId="8">#REF!</definedName>
    <definedName name="Fleet2009">#REF!</definedName>
    <definedName name="Fleet2010" localSheetId="6">#REF!</definedName>
    <definedName name="Fleet2010" localSheetId="9">#REF!</definedName>
    <definedName name="Fleet2010" localSheetId="10">#REF!</definedName>
    <definedName name="Fleet2010" localSheetId="0">#REF!</definedName>
    <definedName name="Fleet2010" localSheetId="4">#REF!</definedName>
    <definedName name="Fleet2010" localSheetId="15">#REF!</definedName>
    <definedName name="Fleet2010" localSheetId="5">#REF!</definedName>
    <definedName name="Fleet2010" localSheetId="8">#REF!</definedName>
    <definedName name="Fleet2010">#REF!</definedName>
    <definedName name="FleetN" localSheetId="6">#REF!</definedName>
    <definedName name="FleetN" localSheetId="9">'[1]Table 1'!$C$11:$F$41</definedName>
    <definedName name="FleetN" localSheetId="10">'[1]Table 1'!$C$11:$F$41</definedName>
    <definedName name="FleetN" localSheetId="0">#REF!</definedName>
    <definedName name="FleetN" localSheetId="1">#REF!</definedName>
    <definedName name="FleetN" localSheetId="2">#REF!</definedName>
    <definedName name="FleetN" localSheetId="3">#REF!</definedName>
    <definedName name="FleetN" localSheetId="4">'[1]Table 1'!$C$11:$F$41</definedName>
    <definedName name="FleetN" localSheetId="15">'[1]Table 1'!$C$11:$F$41</definedName>
    <definedName name="FleetN" localSheetId="5">'[1]Table 1'!$C$11:$F$41</definedName>
    <definedName name="FleetN" localSheetId="16">'[1]Table 1'!$C$11:$F$41</definedName>
    <definedName name="FleetN" localSheetId="8">'[1]Table 1'!$C$11:$F$41</definedName>
    <definedName name="FleetN">#REF!</definedName>
    <definedName name="FleetP" localSheetId="6">#REF!</definedName>
    <definedName name="FleetP" localSheetId="9">'[1]Table 3'!$C$11:$F$41</definedName>
    <definedName name="FleetP" localSheetId="10">'[1]Table 3'!$C$11:$F$41</definedName>
    <definedName name="FleetP" localSheetId="0">#REF!</definedName>
    <definedName name="FleetP" localSheetId="1">#REF!</definedName>
    <definedName name="FleetP" localSheetId="2">#REF!</definedName>
    <definedName name="FleetP" localSheetId="3">#REF!</definedName>
    <definedName name="FleetP" localSheetId="4">'[1]Table 3'!$C$11:$F$41</definedName>
    <definedName name="FleetP" localSheetId="15">'[1]Table 3'!$C$11:$F$41</definedName>
    <definedName name="FleetP" localSheetId="5">'[1]Table 3'!$C$11:$F$41</definedName>
    <definedName name="FleetP" localSheetId="16">'[1]Table 3'!$C$11:$F$41</definedName>
    <definedName name="FleetP" localSheetId="8">'[1]Table 3'!$C$11:$F$41</definedName>
    <definedName name="FleetP">#REF!</definedName>
    <definedName name="FleetT" localSheetId="6">#REF!</definedName>
    <definedName name="FleetT" localSheetId="9">'[1]Table 2'!$C$11:$F$41</definedName>
    <definedName name="FleetT" localSheetId="10">'[1]Table 2'!$C$11:$F$41</definedName>
    <definedName name="FleetT" localSheetId="0">#REF!</definedName>
    <definedName name="FleetT" localSheetId="1">#REF!</definedName>
    <definedName name="FleetT" localSheetId="2">#REF!</definedName>
    <definedName name="FleetT" localSheetId="3">#REF!</definedName>
    <definedName name="FleetT" localSheetId="4">'[1]Table 2'!$C$11:$F$41</definedName>
    <definedName name="FleetT" localSheetId="15">'[1]Table 2'!$C$11:$F$41</definedName>
    <definedName name="FleetT" localSheetId="5">'[1]Table 2'!$C$11:$F$41</definedName>
    <definedName name="FleetT" localSheetId="16">'[1]Table 2'!$C$11:$F$41</definedName>
    <definedName name="FleetT" localSheetId="8">'[1]Table 2'!$C$11:$F$41</definedName>
    <definedName name="FleetT">#REF!</definedName>
    <definedName name="_xlnm.Print_Area" localSheetId="6">'Figure 1'!$B$96:$I$109</definedName>
    <definedName name="_xlnm.Print_Area" localSheetId="5">'Table 5'!$B$2:$H$42</definedName>
  </definedNames>
  <calcPr calcId="145621"/>
</workbook>
</file>

<file path=xl/sharedStrings.xml><?xml version="1.0" encoding="utf-8"?>
<sst xmlns="http://schemas.openxmlformats.org/spreadsheetml/2006/main" count="1562" uniqueCount="313">
  <si>
    <t>(1 000 tonnes live weight)</t>
  </si>
  <si>
    <t>:</t>
  </si>
  <si>
    <t>(1 000 tonnes live weight, rounded)</t>
  </si>
  <si>
    <t xml:space="preserve"> North West 
 Atlantic</t>
  </si>
  <si>
    <t xml:space="preserve"> North East 
 Atlantic</t>
  </si>
  <si>
    <t xml:space="preserve"> Eastern Central 
 Atlantic</t>
  </si>
  <si>
    <t xml:space="preserve"> Mediterranean
 and Black Sea</t>
  </si>
  <si>
    <t xml:space="preserve"> South West 
 Atlantic</t>
  </si>
  <si>
    <t xml:space="preserve"> South East 
 Atlantic</t>
  </si>
  <si>
    <t xml:space="preserve"> Western 
 Indian Ocean</t>
  </si>
  <si>
    <t>Total</t>
  </si>
  <si>
    <t>(EUR million)</t>
  </si>
  <si>
    <t>(1 000 tonnes product weight)</t>
  </si>
  <si>
    <t xml:space="preserve">Fisheries products </t>
  </si>
  <si>
    <t xml:space="preserve">Fisheries </t>
  </si>
  <si>
    <t>Réf</t>
  </si>
  <si>
    <t>Table / Figure</t>
  </si>
  <si>
    <t>Dimensions</t>
  </si>
  <si>
    <t>Total production of all fisheries products (Catch + Aquaculture)</t>
  </si>
  <si>
    <t>Table</t>
  </si>
  <si>
    <t>(1000 tonnes live weight)</t>
  </si>
  <si>
    <t>Pie chart</t>
  </si>
  <si>
    <t>(1000 tonnes product weight)</t>
  </si>
  <si>
    <t>Fleet, number of vessels</t>
  </si>
  <si>
    <t>Fleet, total gross tonnage</t>
  </si>
  <si>
    <t>Fleet, total engine power</t>
  </si>
  <si>
    <t>Main species caught by EU Member States in the North-East Atlantic (FAO Major Area 27) in 2013</t>
  </si>
  <si>
    <t>5 top species caught in the North-East Atlantic with size of total pie proportional to total EU28 catches in area 27</t>
  </si>
  <si>
    <t>Worksheet name</t>
  </si>
  <si>
    <t>Aquaculture production</t>
  </si>
  <si>
    <t>Total Aqua</t>
  </si>
  <si>
    <t>Landings total quantity</t>
  </si>
  <si>
    <t>Landings total value</t>
  </si>
  <si>
    <t>Other EU-28</t>
  </si>
  <si>
    <t>Atlantic herring</t>
  </si>
  <si>
    <t>Atlantic mackerel</t>
  </si>
  <si>
    <t>European sprat</t>
  </si>
  <si>
    <t>Atlantic cod</t>
  </si>
  <si>
    <t>COD</t>
  </si>
  <si>
    <t>Blue whiting</t>
  </si>
  <si>
    <t>Atlantic horse mackerel</t>
  </si>
  <si>
    <t>European plaice</t>
  </si>
  <si>
    <t>European pilchard(=Sardine)</t>
  </si>
  <si>
    <t>Jack and horse mackerels nei</t>
  </si>
  <si>
    <t>European hake</t>
  </si>
  <si>
    <t>Chub mackerel</t>
  </si>
  <si>
    <t>Boarfishes nei</t>
  </si>
  <si>
    <t>Great Atlantic scallop</t>
  </si>
  <si>
    <t>SCE</t>
  </si>
  <si>
    <t>Haddock</t>
  </si>
  <si>
    <t>Saithe(=Pollock)</t>
  </si>
  <si>
    <t>Norway lobster</t>
  </si>
  <si>
    <t>Blue mussel</t>
  </si>
  <si>
    <t>MUS</t>
  </si>
  <si>
    <t>Common shrimp</t>
  </si>
  <si>
    <t>Edible crab</t>
  </si>
  <si>
    <t>Norway pout</t>
  </si>
  <si>
    <t>Whiting</t>
  </si>
  <si>
    <t>TOTAL</t>
  </si>
  <si>
    <t>Top species area 27</t>
  </si>
  <si>
    <t>Catches, by fishing area, 2014</t>
  </si>
  <si>
    <t>EU-28</t>
  </si>
  <si>
    <t>European flounder</t>
  </si>
  <si>
    <t>European anchovy</t>
  </si>
  <si>
    <t>Anglerfishes nei</t>
  </si>
  <si>
    <t>Sandeels</t>
  </si>
  <si>
    <t>137</t>
  </si>
  <si>
    <t>0</t>
  </si>
  <si>
    <t>Fleet number of vessels</t>
  </si>
  <si>
    <t>Fleet gross tonnage</t>
  </si>
  <si>
    <t>Fleet power</t>
  </si>
  <si>
    <t>Total production 2000-2013</t>
  </si>
  <si>
    <t>Total catches in all fishing regions, 2000-2014</t>
  </si>
  <si>
    <t>Total aquaculture production, 2000-2013</t>
  </si>
  <si>
    <t>Main EU-28 aquaculture producers</t>
  </si>
  <si>
    <t>Total catches 2000-2014</t>
  </si>
  <si>
    <t>Catches by area 2014</t>
  </si>
  <si>
    <t>(number of vessels)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</si>
  <si>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</si>
  <si>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</si>
  <si>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</si>
  <si>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</si>
  <si>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</si>
  <si>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</si>
  <si>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</si>
  <si>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</si>
  <si>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 (³)</t>
  </si>
  <si>
    <t>Croatia</t>
  </si>
  <si>
    <t>Italy</t>
  </si>
  <si>
    <t>Cyprus</t>
  </si>
  <si>
    <t>Latvia</t>
  </si>
  <si>
    <t>Lithuania</t>
  </si>
  <si>
    <t>Malta</t>
  </si>
  <si>
    <t>Netherlands</t>
  </si>
  <si>
    <t>Austria (²)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</si>
  <si>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</si>
  <si>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</si>
  <si>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</si>
  <si>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</si>
  <si>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</si>
  <si>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</si>
  <si>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</si>
  <si>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</si>
  <si>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Norway</t>
  </si>
  <si>
    <t>(³) French data include vessels registered in the French Overseas Departments.</t>
  </si>
  <si>
    <t>(total gross tonnage, 1 000 tons)</t>
  </si>
  <si>
    <t>(1 000 kW)</t>
  </si>
  <si>
    <t xml:space="preserve">     Total catches in all fishing regions are calculated as the sum of the seven regions covered by legal acts, namely: </t>
  </si>
  <si>
    <t xml:space="preserve">     21 - Atlantic, Northwest, 27 - Atlantic, Northeast, 34 - Atlantic, Eastern Central, 37 - Mediterranean and Black Sea, 41 - Atlantic, Southwest, 47 - Atlantic, Southeast and 51 - Indian Ocean, Western.</t>
  </si>
  <si>
    <t xml:space="preserve">     Aquaculture excludes production from hatcheries and nurseries, fish eggs for human consumption, ornamental and aquarium species.</t>
  </si>
  <si>
    <t xml:space="preserve">: </t>
  </si>
  <si>
    <t xml:space="preserve">0 </t>
  </si>
  <si>
    <t>Landings, by weight, 2000-2013</t>
  </si>
  <si>
    <t>Landings, by value, 2000-2013</t>
  </si>
  <si>
    <t xml:space="preserve">333 </t>
  </si>
  <si>
    <t xml:space="preserve">314 </t>
  </si>
  <si>
    <t>-</t>
  </si>
  <si>
    <t>number</t>
  </si>
  <si>
    <t>1000 tonnes</t>
  </si>
  <si>
    <t>1000 kW</t>
  </si>
  <si>
    <r>
      <t>Source:</t>
    </r>
    <r>
      <rPr>
        <sz val="9"/>
        <rFont val="Arial"/>
        <family val="2"/>
      </rPr>
      <t xml:space="preserve"> Eurostat (online data code: fish_fleet)</t>
    </r>
  </si>
  <si>
    <r>
      <t>Source:</t>
    </r>
    <r>
      <rPr>
        <sz val="9"/>
        <rFont val="Arial"/>
        <family val="2"/>
      </rPr>
      <t xml:space="preserve"> Eurostat (online data code: fish_fleet) </t>
    </r>
  </si>
  <si>
    <t>France</t>
  </si>
  <si>
    <t xml:space="preserve">For reference year 1995, Aquaculture production by Member States (5 largest + others) (%), with total size of pie proportional to total EU28 production. </t>
  </si>
  <si>
    <t>Catches, by fishing area, EU-28, 2014</t>
  </si>
  <si>
    <t>(1 000 tonnes live weight, %)</t>
  </si>
  <si>
    <t>Bar chart</t>
  </si>
  <si>
    <t>Eurostat Statistical book - Agriculture, forestry and fishery statistics - edition 2015</t>
  </si>
  <si>
    <t>waiting for PL data</t>
  </si>
  <si>
    <t>tonnage</t>
  </si>
  <si>
    <t>fleet</t>
  </si>
  <si>
    <t>6008</t>
  </si>
  <si>
    <t>2012-13</t>
  </si>
  <si>
    <t>2005-13</t>
  </si>
  <si>
    <t>source</t>
  </si>
  <si>
    <t>remove fotenote for flags</t>
  </si>
  <si>
    <t>vv</t>
  </si>
  <si>
    <t>21/10/2015- Carla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</si>
  <si>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codes: fish_aq_q and fish_aq_2a)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</si>
  <si>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fish_ca_main, fish_aq_q and fish_aq_2a)</t>
    </r>
  </si>
  <si>
    <t>Table 4: Total production of all fishery products, by country, 2000–13 (¹)</t>
  </si>
  <si>
    <t>Luxembourg</t>
  </si>
  <si>
    <t>Hungary</t>
  </si>
  <si>
    <t>Slovakia</t>
  </si>
  <si>
    <t>(¹) Total production includes catches and aquaculture.</t>
  </si>
  <si>
    <t>(²) Differences in the sum of all EU countries and the EU-28 totals are owed to rounding.</t>
  </si>
  <si>
    <t>EU-28 (²)(³)</t>
  </si>
  <si>
    <t>Czech Republic (³)</t>
  </si>
  <si>
    <t>Ireland (³)</t>
  </si>
  <si>
    <t>(³) (e) stands for estimated data.</t>
  </si>
  <si>
    <t>Malta (⁴)</t>
  </si>
  <si>
    <t>Portugal (⁴)</t>
  </si>
  <si>
    <t>Iceland (⁴)</t>
  </si>
  <si>
    <t>(⁴) (p) stands for provisional data.</t>
  </si>
  <si>
    <t>Netherlands (³)(⁴)(⁵)</t>
  </si>
  <si>
    <t>(⁵) (f) stands for forecast.</t>
  </si>
  <si>
    <t>(¹) Excluding production from hatcheries and nurseries, fish eggs for human consumption, ornamental and aquarium species.</t>
  </si>
  <si>
    <t>(⁶) 2012 data.</t>
  </si>
  <si>
    <t>(e)</t>
  </si>
  <si>
    <t>(e)(p)</t>
  </si>
  <si>
    <t>(p)</t>
  </si>
  <si>
    <t>(f)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</si>
  <si>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fish_aq_q and fish_aq_2a)</t>
    </r>
  </si>
  <si>
    <r>
      <t>Source:</t>
    </r>
    <r>
      <rPr>
        <sz val="9"/>
        <rFont val="Arial"/>
        <family val="2"/>
      </rPr>
      <t xml:space="preserve"> Eurostat (online data code: fish_ca_main)</t>
    </r>
  </si>
  <si>
    <t>Turkey</t>
  </si>
  <si>
    <t xml:space="preserve"> Mediter-ranean
 and Black Sea</t>
  </si>
  <si>
    <t>Table 7: Catches by fishing area, by country, 2014 (¹)</t>
  </si>
  <si>
    <t>Figure 2: Catches by fishing area, EU-28, 2014</t>
  </si>
  <si>
    <r>
      <t>Source:</t>
    </r>
    <r>
      <rPr>
        <sz val="9"/>
        <rFont val="Arial"/>
        <family val="2"/>
      </rPr>
      <t xml:space="preserve"> Eurostat (online data code:fish_ca_main)</t>
    </r>
  </si>
  <si>
    <t>Figure 3: Catches by fishing area, by country, 2014</t>
  </si>
  <si>
    <t>Other</t>
  </si>
  <si>
    <t>Figure 4: Top 5 species caught by EU Member States in the North East Atlantic, 2014</t>
  </si>
  <si>
    <t>(%)</t>
  </si>
  <si>
    <t>Table 5: Aquaculture production, by country, 2000–13 (¹)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</si>
  <si>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fish_ld)</t>
    </r>
  </si>
  <si>
    <t>Romania (³)</t>
  </si>
  <si>
    <t>Poland (⁶)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</si>
  <si>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</si>
  <si>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</si>
  <si>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</si>
  <si>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</si>
  <si>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</si>
  <si>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</si>
  <si>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</si>
  <si>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</si>
  <si>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</si>
  <si>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F1</t>
  </si>
  <si>
    <t>F2</t>
  </si>
  <si>
    <t>F3</t>
  </si>
  <si>
    <t>F4</t>
  </si>
  <si>
    <t>Austria</t>
  </si>
  <si>
    <t>Species</t>
  </si>
  <si>
    <t>Sum(obs Value)</t>
  </si>
  <si>
    <t>SAL</t>
  </si>
  <si>
    <t>TRR</t>
  </si>
  <si>
    <t>MSM</t>
  </si>
  <si>
    <t>BSS</t>
  </si>
  <si>
    <t>SBG</t>
  </si>
  <si>
    <t>OYG</t>
  </si>
  <si>
    <t>FCP</t>
  </si>
  <si>
    <t>CLJ</t>
  </si>
  <si>
    <t>MSX</t>
  </si>
  <si>
    <t>BFT</t>
  </si>
  <si>
    <t>TUR</t>
  </si>
  <si>
    <t>ELE</t>
  </si>
  <si>
    <t>ACH</t>
  </si>
  <si>
    <t>CTG</t>
  </si>
  <si>
    <t>COC</t>
  </si>
  <si>
    <t>TRS</t>
  </si>
  <si>
    <t>OYF</t>
  </si>
  <si>
    <t>FRX</t>
  </si>
  <si>
    <t>MZZ</t>
  </si>
  <si>
    <t>FRF</t>
  </si>
  <si>
    <t>HAL</t>
  </si>
  <si>
    <t>MGR</t>
  </si>
  <si>
    <t>STU</t>
  </si>
  <si>
    <t>FTE</t>
  </si>
  <si>
    <t>SOM</t>
  </si>
  <si>
    <t>OAL</t>
  </si>
  <si>
    <t>SLX</t>
  </si>
  <si>
    <t>APB</t>
  </si>
  <si>
    <t>CTS</t>
  </si>
  <si>
    <t>FCY</t>
  </si>
  <si>
    <t>SWX</t>
  </si>
  <si>
    <t>CLX</t>
  </si>
  <si>
    <t>SBR</t>
  </si>
  <si>
    <t>MGS</t>
  </si>
  <si>
    <t>TLN</t>
  </si>
  <si>
    <t>FBM</t>
  </si>
  <si>
    <t>FRO</t>
  </si>
  <si>
    <t>PAL</t>
  </si>
  <si>
    <t>KUP</t>
  </si>
  <si>
    <t>AAA</t>
  </si>
  <si>
    <t>SWA</t>
  </si>
  <si>
    <t>QSC</t>
  </si>
  <si>
    <t>MOL</t>
  </si>
  <si>
    <t>VEV</t>
  </si>
  <si>
    <t>PVR</t>
  </si>
  <si>
    <t>PNV</t>
  </si>
  <si>
    <t>EQE</t>
  </si>
  <si>
    <t>PEE</t>
  </si>
  <si>
    <t>OCC</t>
  </si>
  <si>
    <t>SPU</t>
  </si>
  <si>
    <t>CLH</t>
  </si>
  <si>
    <t>VSC</t>
  </si>
  <si>
    <t>MSM+MUS+MSX</t>
  </si>
  <si>
    <t>F54 Mussels</t>
  </si>
  <si>
    <t>EEA-29 (without Poland), 2013</t>
  </si>
  <si>
    <t>EU-27 (without Poland), 2013</t>
  </si>
  <si>
    <t>Spain, 2013</t>
  </si>
  <si>
    <t>UK, 2013</t>
  </si>
  <si>
    <t>France, 2013</t>
  </si>
  <si>
    <t>2 (:c)</t>
  </si>
  <si>
    <t>Norway, 2013</t>
  </si>
  <si>
    <t>EU-28 (³)</t>
  </si>
  <si>
    <t xml:space="preserve">Iceland </t>
  </si>
  <si>
    <t xml:space="preserve">Portugal </t>
  </si>
  <si>
    <t xml:space="preserve">Netherlands </t>
  </si>
  <si>
    <t xml:space="preserve">Malta </t>
  </si>
  <si>
    <t xml:space="preserve">France </t>
  </si>
  <si>
    <t xml:space="preserve">Ireland </t>
  </si>
  <si>
    <t xml:space="preserve">Czech Republic </t>
  </si>
  <si>
    <r>
      <t xml:space="preserve">Czech Republic </t>
    </r>
    <r>
      <rPr>
        <b/>
        <sz val="9"/>
        <color theme="0"/>
        <rFont val="Arial"/>
        <family val="2"/>
      </rPr>
      <t>(³)</t>
    </r>
  </si>
  <si>
    <r>
      <t xml:space="preserve">Ireland </t>
    </r>
    <r>
      <rPr>
        <b/>
        <sz val="9"/>
        <color theme="0"/>
        <rFont val="Arial"/>
        <family val="2"/>
      </rPr>
      <t>(³)</t>
    </r>
  </si>
  <si>
    <r>
      <t>France</t>
    </r>
    <r>
      <rPr>
        <b/>
        <sz val="9"/>
        <color theme="0"/>
        <rFont val="Arial"/>
        <family val="2"/>
      </rPr>
      <t xml:space="preserve"> (³)</t>
    </r>
  </si>
  <si>
    <r>
      <t>Netherlands</t>
    </r>
    <r>
      <rPr>
        <b/>
        <sz val="9"/>
        <color theme="0"/>
        <rFont val="Arial"/>
        <family val="2"/>
      </rPr>
      <t xml:space="preserve"> (³)</t>
    </r>
  </si>
  <si>
    <r>
      <t>Austria</t>
    </r>
    <r>
      <rPr>
        <b/>
        <sz val="9"/>
        <color theme="0"/>
        <rFont val="Arial"/>
        <family val="2"/>
      </rPr>
      <t xml:space="preserve"> (²)</t>
    </r>
  </si>
  <si>
    <r>
      <t>Romania</t>
    </r>
    <r>
      <rPr>
        <b/>
        <sz val="9"/>
        <color theme="0"/>
        <rFont val="Arial"/>
        <family val="2"/>
      </rPr>
      <t xml:space="preserve"> (³)</t>
    </r>
  </si>
  <si>
    <t>6012</t>
  </si>
  <si>
    <t xml:space="preserve">Luxembourg </t>
  </si>
  <si>
    <t xml:space="preserve">Hungary </t>
  </si>
  <si>
    <t xml:space="preserve">Austria </t>
  </si>
  <si>
    <t xml:space="preserve">Slovakia </t>
  </si>
  <si>
    <t xml:space="preserve">EU-28 </t>
  </si>
  <si>
    <t>Table 6: Total catches in all fishing regions, by country, 2000–14 (¹)(²)</t>
  </si>
  <si>
    <t>(²) EU-15: 2000; EU-25: 2005; EU-27: 2010–12; EU-28: from 2013.</t>
  </si>
  <si>
    <t>EU (²)</t>
  </si>
  <si>
    <t>Table 1: Fishing fleet, by country, 2000–14 (¹)</t>
  </si>
  <si>
    <t>Czech Republic</t>
  </si>
  <si>
    <t xml:space="preserve">EU (²) </t>
  </si>
  <si>
    <t xml:space="preserve"> </t>
  </si>
  <si>
    <t>Table 2: Tonnage of the fishing fleet, by country, 2000–14 (¹)</t>
  </si>
  <si>
    <t>Netherlands (³)</t>
  </si>
  <si>
    <t>Table 4: Total production of all fishery products, by country, 2000–13 (¹)(²)</t>
  </si>
  <si>
    <t>Table 5: Aquaculture production, by country, 2000–13 (¹)(²)</t>
  </si>
  <si>
    <t>Table 3: Total engine power of the fishing fleet, by country, 2000–14 (¹)</t>
  </si>
  <si>
    <t>–</t>
  </si>
  <si>
    <t>Table 8: Landings by weight, by country, 2000–13 (¹)</t>
  </si>
  <si>
    <t>Table 9: Landings by value, by country, 2000–13 (¹)</t>
  </si>
  <si>
    <t xml:space="preserve">     Total catches in all fishing regions are calculated as the sum of the seven regions
     covered by legal acts, namely: </t>
  </si>
  <si>
    <t xml:space="preserve">     21 - Atlantic, Northwest, 27 - Atlantic, Northeast, 34 - Atlantic, Eastern Central, 37 -
     Mediterranean and Black Sea, 41 - Atlantic, Southwest, 47 - Atlantic, Southeast and
     51 - Indian Ocean, Western.</t>
  </si>
  <si>
    <t xml:space="preserve">     Aquaculture excludes production from hatcheries and nurseries, fish eggs for
     human consumption, ornamental and aquarium species.</t>
  </si>
  <si>
    <t xml:space="preserve">(²) 2012 data: Czech Republic, France are estimated, the Netherlands are estimated
     and provisional. </t>
  </si>
  <si>
    <t xml:space="preserve">     2013 data: EU-28, Ireland, France, Romania and Iceland are estimated; Malta and
     Portugal are provisional; the Netherlands are forecasted.</t>
  </si>
  <si>
    <t>(³) 2012 data for Poland was used to estimate the EU-28 2013 total. Differences in the
     sum of all EU countries and the EU-28 totals are owed to rounding.</t>
  </si>
  <si>
    <t>(¹) Excluding production from hatcheries and nurseries, fish eggs for
     human consumption, ornamental and aquarium species.</t>
  </si>
  <si>
    <t xml:space="preserve">(²) 2012 data: Czech Republic, France are estimated, the Netherlands are estimated
     and provisional.
</t>
  </si>
  <si>
    <t xml:space="preserve">(¹) Total catches in all fishing regions are calculated as the sum of the seven regions covered by
     legal acts, namely: </t>
  </si>
  <si>
    <t xml:space="preserve">     21 - Atlantic, Northwest, 27 - Atlantic, Northeast, 34 - Atlantic, Eastern Central, 37 -
     Mediterranean and Black Sea, 41 - Atlantic, Southwest, 47 - Atlantic, Southeast and 51 - Indian
     Ocean, Western.</t>
  </si>
  <si>
    <t xml:space="preserve">     Consequently, Total catches in all fishing areas now exclude catches in Inland waters.</t>
  </si>
  <si>
    <t>(²) The Czech Republic, Luxembourg, Hungary, Austria and Slovakia are landlocked countries
     without a marine fishing fleet.</t>
  </si>
  <si>
    <t>(¹) Landlocked countries without a marine fishing fleet are not showed in this table (Czech Republic, Luxembourg,
     Hungary, Austria and Slovakia).</t>
  </si>
  <si>
    <t>Malta (³)</t>
  </si>
  <si>
    <t>Portugal (³)</t>
  </si>
  <si>
    <t>Iceland (³)</t>
  </si>
  <si>
    <t>(¹) The Czech Republic, Luxembourg, Hungary, Austria and Slovakia are
     landlocked countries without a marine fishing fleet.</t>
  </si>
  <si>
    <t>(¹) The Czech Republic, Luxembourg, Hungary, Austria and Slovakia are landlocked
     countries without a marine fishing fleet.</t>
  </si>
  <si>
    <t>(¹) The Czech Republic, Luxembourg, Hungary, Austria and Slovakia are landlocked countries
     without a marine fishing fleet.</t>
  </si>
  <si>
    <t>(¹) The Czech Republic, Luxembourg, Hungary, Austria and Slovakia are landlocked countries
      without a marine fishing fleet.</t>
  </si>
  <si>
    <r>
      <t>Source:</t>
    </r>
    <r>
      <rPr>
        <sz val="9"/>
        <rFont val="Arial"/>
        <family val="2"/>
      </rPr>
      <t xml:space="preserve"> Eurostat (online data code: fish_ca_atl27)</t>
    </r>
  </si>
  <si>
    <t>Figure 1: Main aquaculture producers, EU-28 and Norway, 2000 and 2013 (¹)</t>
  </si>
  <si>
    <t>EU-27</t>
  </si>
  <si>
    <t>Top species of the EU-28 in area 27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</si>
</sst>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#,##0.0"/>
    <numFmt numFmtId="165" formatCode="#,##0.00000"/>
    <numFmt numFmtId="166" formatCode="#,##0.000000"/>
    <numFmt numFmtId="167" formatCode="#,##0.0_i"/>
    <numFmt numFmtId="168" formatCode="#,##0_i"/>
    <numFmt numFmtId="169" formatCode="@_i"/>
    <numFmt numFmtId="170" formatCode="###0_i"/>
    <numFmt numFmtId="171" formatCode="#,##0;\-#,##0;&quot;-&quot;"/>
    <numFmt numFmtId="172" formatCode="###\ ###\ ###"/>
    <numFmt numFmtId="173" formatCode="###.#"/>
    <numFmt numFmtId="174" formatCode="###.##"/>
    <numFmt numFmtId="175" formatCode="#"/>
    <numFmt numFmtId="176" formatCode="0.0"/>
    <numFmt numFmtId="177" formatCode="0.0%"/>
    <numFmt numFmtId="178" formatCode="_-* #,##0_-;\-* #,##0_-;_-* &quot;-&quot;??_-;_-@_-"/>
    <numFmt numFmtId="179" formatCode="0.000"/>
    <numFmt numFmtId="180" formatCode="###.###\ ###"/>
  </numFmts>
  <fonts count="23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6" tint="-0.4999699890613556"/>
      <name val="Arial"/>
      <family val="2"/>
    </font>
    <font>
      <b/>
      <i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9"/>
      <color indexed="20"/>
      <name val="Arial"/>
      <family val="2"/>
    </font>
    <font>
      <sz val="9"/>
      <color rgb="FFFF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b/>
      <sz val="10.8"/>
      <name val="Arial"/>
      <family val="2"/>
    </font>
    <font>
      <b/>
      <sz val="10.8"/>
      <color theme="1"/>
      <name val="Arial"/>
      <family val="2"/>
    </font>
    <font>
      <sz val="11"/>
      <color theme="1"/>
      <name val="Arial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F0D9"/>
        <bgColor indexed="64"/>
      </patternFill>
    </fill>
    <fill>
      <patternFill patternType="solid">
        <fgColor rgb="FFC1E1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/>
      <right/>
      <top style="thin"/>
      <bottom style="hair">
        <color rgb="FFC0C0C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hair"/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thin"/>
      <right/>
      <top style="thin"/>
      <bottom style="thin"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Protection="0">
      <alignment vertical="center"/>
    </xf>
    <xf numFmtId="167" fontId="3" fillId="0" borderId="0" applyFill="0" applyBorder="0" applyProtection="0">
      <alignment horizontal="right"/>
    </xf>
    <xf numFmtId="0" fontId="4" fillId="0" borderId="0">
      <alignment/>
      <protection/>
    </xf>
    <xf numFmtId="0" fontId="2" fillId="0" borderId="0">
      <alignment/>
      <protection/>
    </xf>
    <xf numFmtId="167" fontId="6" fillId="0" borderId="0" applyFill="0" applyBorder="0" applyProtection="0">
      <alignment horizontal="right"/>
    </xf>
    <xf numFmtId="0" fontId="3" fillId="0" borderId="0" applyNumberFormat="0" applyFill="0" applyBorder="0" applyProtection="0">
      <alignment vertical="center"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516">
    <xf numFmtId="0" fontId="0" fillId="0" borderId="0" xfId="0"/>
    <xf numFmtId="0" fontId="3" fillId="0" borderId="0" xfId="21" applyFont="1" applyAlignment="1">
      <alignment vertical="center"/>
      <protection/>
    </xf>
    <xf numFmtId="0" fontId="3" fillId="2" borderId="0" xfId="21" applyFont="1" applyFill="1" applyAlignment="1">
      <alignment horizontal="right" vertical="center"/>
      <protection/>
    </xf>
    <xf numFmtId="0" fontId="3" fillId="2" borderId="0" xfId="21" applyFont="1" applyFill="1" applyAlignment="1">
      <alignment horizontal="center" vertical="center"/>
      <protection/>
    </xf>
    <xf numFmtId="0" fontId="3" fillId="2" borderId="0" xfId="21" applyFont="1" applyFill="1" applyAlignment="1">
      <alignment vertical="center"/>
      <protection/>
    </xf>
    <xf numFmtId="168" fontId="3" fillId="0" borderId="1" xfId="24" applyNumberFormat="1" applyFont="1" applyFill="1" applyBorder="1" applyAlignment="1">
      <alignment horizontal="right"/>
    </xf>
    <xf numFmtId="169" fontId="3" fillId="0" borderId="2" xfId="24" applyNumberFormat="1" applyFont="1" applyFill="1" applyBorder="1" applyAlignment="1">
      <alignment horizontal="right"/>
    </xf>
    <xf numFmtId="168" fontId="3" fillId="0" borderId="2" xfId="24" applyNumberFormat="1" applyFont="1" applyFill="1" applyBorder="1" applyAlignment="1">
      <alignment horizontal="right"/>
    </xf>
    <xf numFmtId="168" fontId="3" fillId="0" borderId="3" xfId="24" applyNumberFormat="1" applyFont="1" applyFill="1" applyBorder="1" applyAlignment="1">
      <alignment horizontal="right"/>
    </xf>
    <xf numFmtId="168" fontId="3" fillId="0" borderId="4" xfId="24" applyNumberFormat="1" applyFont="1" applyFill="1" applyBorder="1" applyAlignment="1">
      <alignment horizontal="right"/>
    </xf>
    <xf numFmtId="0" fontId="5" fillId="0" borderId="0" xfId="21" applyFont="1" applyBorder="1" applyAlignment="1">
      <alignment horizontal="left" vertical="center"/>
      <protection/>
    </xf>
    <xf numFmtId="0" fontId="5" fillId="0" borderId="0" xfId="23" applyFont="1" applyBorder="1" applyAlignment="1">
      <alignment horizontal="left" vertical="center"/>
    </xf>
    <xf numFmtId="0" fontId="3" fillId="0" borderId="0" xfId="23" applyFont="1" applyBorder="1" applyAlignment="1">
      <alignment vertical="center"/>
    </xf>
    <xf numFmtId="0" fontId="5" fillId="0" borderId="0" xfId="23" applyFont="1" applyAlignment="1">
      <alignment vertical="center"/>
    </xf>
    <xf numFmtId="0" fontId="5" fillId="0" borderId="0" xfId="23" applyFont="1" applyBorder="1" applyAlignment="1">
      <alignment vertical="center"/>
    </xf>
    <xf numFmtId="171" fontId="5" fillId="0" borderId="0" xfId="23" applyNumberFormat="1" applyFont="1" applyBorder="1" applyAlignment="1">
      <alignment horizontal="right" vertical="center"/>
    </xf>
    <xf numFmtId="0" fontId="3" fillId="0" borderId="0" xfId="23" applyFont="1" applyAlignment="1">
      <alignment/>
    </xf>
    <xf numFmtId="0" fontId="3" fillId="0" borderId="0" xfId="23" applyFont="1" applyBorder="1" applyAlignment="1">
      <alignment/>
    </xf>
    <xf numFmtId="0" fontId="3" fillId="0" borderId="0" xfId="23" applyFont="1" applyAlignment="1">
      <alignment vertical="center"/>
    </xf>
    <xf numFmtId="0" fontId="3" fillId="0" borderId="0" xfId="23" applyFont="1" applyAlignment="1">
      <alignment horizontal="right" vertical="center"/>
    </xf>
    <xf numFmtId="0" fontId="3" fillId="0" borderId="0" xfId="23" applyFont="1" applyAlignment="1">
      <alignment horizontal="center" vertical="center"/>
    </xf>
    <xf numFmtId="0" fontId="5" fillId="0" borderId="0" xfId="23" applyFont="1" applyBorder="1" applyAlignment="1">
      <alignment horizontal="right" vertical="center"/>
    </xf>
    <xf numFmtId="0" fontId="3" fillId="0" borderId="0" xfId="23" applyFont="1" applyBorder="1" applyAlignment="1">
      <alignment horizontal="left"/>
    </xf>
    <xf numFmtId="0" fontId="3" fillId="0" borderId="0" xfId="23" applyFont="1" applyBorder="1" applyAlignment="1">
      <alignment horizontal="center"/>
    </xf>
    <xf numFmtId="0" fontId="3" fillId="0" borderId="0" xfId="23" applyFont="1" applyBorder="1" applyAlignment="1">
      <alignment horizontal="right" vertical="center"/>
    </xf>
    <xf numFmtId="0" fontId="3" fillId="0" borderId="0" xfId="23" applyFont="1" applyBorder="1" applyAlignment="1">
      <alignment horizontal="center" vertical="center"/>
    </xf>
    <xf numFmtId="171" fontId="3" fillId="0" borderId="0" xfId="23" applyNumberFormat="1" applyFont="1" applyBorder="1" applyAlignment="1">
      <alignment horizontal="right" vertical="center"/>
    </xf>
    <xf numFmtId="0" fontId="7" fillId="0" borderId="0" xfId="21" applyFont="1" applyBorder="1" applyAlignment="1">
      <alignment horizontal="center" vertical="center"/>
      <protection/>
    </xf>
    <xf numFmtId="0" fontId="3" fillId="0" borderId="0" xfId="23" applyFont="1" applyFill="1" applyAlignment="1">
      <alignment horizontal="left" vertical="center"/>
    </xf>
    <xf numFmtId="0" fontId="7" fillId="2" borderId="0" xfId="21" applyFont="1" applyFill="1" applyBorder="1" applyAlignment="1">
      <alignment horizontal="right" vertical="center"/>
      <protection/>
    </xf>
    <xf numFmtId="0" fontId="5" fillId="2" borderId="0" xfId="21" applyFont="1" applyFill="1" applyBorder="1" applyAlignment="1">
      <alignment horizontal="center" vertical="top"/>
      <protection/>
    </xf>
    <xf numFmtId="0" fontId="7" fillId="2" borderId="0" xfId="21" applyFont="1" applyFill="1" applyBorder="1" applyAlignment="1">
      <alignment vertical="center"/>
      <protection/>
    </xf>
    <xf numFmtId="1" fontId="7" fillId="2" borderId="0" xfId="21" applyNumberFormat="1" applyFont="1" applyFill="1" applyBorder="1" applyAlignment="1">
      <alignment horizontal="right" vertical="center"/>
      <protection/>
    </xf>
    <xf numFmtId="0" fontId="5" fillId="0" borderId="0" xfId="21" applyFont="1" applyBorder="1" applyAlignment="1">
      <alignment horizontal="left" vertical="center" wrapText="1"/>
      <protection/>
    </xf>
    <xf numFmtId="0" fontId="5" fillId="2" borderId="0" xfId="21" applyFont="1" applyFill="1" applyBorder="1" applyAlignment="1">
      <alignment horizontal="left" vertical="center" wrapText="1"/>
      <protection/>
    </xf>
    <xf numFmtId="0" fontId="3" fillId="2" borderId="0" xfId="21" applyFont="1" applyFill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top"/>
    </xf>
    <xf numFmtId="0" fontId="7" fillId="0" borderId="0" xfId="23" applyFont="1" applyAlignment="1">
      <alignment vertical="center"/>
    </xf>
    <xf numFmtId="0" fontId="3" fillId="0" borderId="0" xfId="23" applyFont="1" applyBorder="1" applyAlignment="1">
      <alignment horizontal="left" vertical="center"/>
    </xf>
    <xf numFmtId="0" fontId="7" fillId="0" borderId="0" xfId="23" applyFont="1" applyBorder="1" applyAlignment="1">
      <alignment horizontal="right" vertical="center"/>
    </xf>
    <xf numFmtId="168" fontId="7" fillId="0" borderId="0" xfId="23" applyNumberFormat="1" applyFont="1" applyBorder="1" applyAlignment="1">
      <alignment horizontal="right" vertical="center"/>
    </xf>
    <xf numFmtId="0" fontId="7" fillId="0" borderId="0" xfId="23" applyFont="1" applyBorder="1" applyAlignment="1">
      <alignment vertical="center"/>
    </xf>
    <xf numFmtId="2" fontId="5" fillId="3" borderId="5" xfId="21" applyNumberFormat="1" applyFont="1" applyFill="1" applyBorder="1" applyAlignment="1">
      <alignment horizontal="left" vertical="center"/>
      <protection/>
    </xf>
    <xf numFmtId="172" fontId="5" fillId="0" borderId="0" xfId="23" applyNumberFormat="1" applyFont="1" applyBorder="1" applyAlignment="1">
      <alignment horizontal="left" vertical="center"/>
    </xf>
    <xf numFmtId="173" fontId="3" fillId="0" borderId="0" xfId="23" applyNumberFormat="1" applyFont="1" applyBorder="1" applyAlignment="1">
      <alignment horizontal="right" vertical="center"/>
    </xf>
    <xf numFmtId="172" fontId="3" fillId="0" borderId="0" xfId="23" applyNumberFormat="1" applyFont="1" applyBorder="1" applyAlignment="1">
      <alignment horizontal="right" vertical="center"/>
    </xf>
    <xf numFmtId="172" fontId="5" fillId="0" borderId="0" xfId="23" applyNumberFormat="1" applyFont="1" applyBorder="1" applyAlignment="1">
      <alignment vertical="center"/>
    </xf>
    <xf numFmtId="0" fontId="3" fillId="0" borderId="0" xfId="23" applyFont="1" applyFill="1" applyBorder="1" applyAlignment="1">
      <alignment vertical="center"/>
    </xf>
    <xf numFmtId="0" fontId="5" fillId="0" borderId="0" xfId="21" applyFont="1" applyFill="1" applyBorder="1" applyAlignment="1">
      <alignment horizontal="left" vertical="center"/>
      <protection/>
    </xf>
    <xf numFmtId="175" fontId="3" fillId="0" borderId="0" xfId="23" applyNumberFormat="1" applyFont="1" applyBorder="1" applyAlignment="1">
      <alignment vertical="center"/>
    </xf>
    <xf numFmtId="0" fontId="5" fillId="0" borderId="0" xfId="23" applyNumberFormat="1" applyFont="1" applyBorder="1" applyAlignment="1">
      <alignment vertical="center"/>
    </xf>
    <xf numFmtId="168" fontId="3" fillId="0" borderId="0" xfId="24" applyNumberFormat="1" applyFont="1" applyFill="1" applyBorder="1" applyAlignment="1">
      <alignment horizontal="right"/>
    </xf>
    <xf numFmtId="168" fontId="3" fillId="0" borderId="6" xfId="24" applyNumberFormat="1" applyFont="1" applyFill="1" applyBorder="1" applyAlignment="1">
      <alignment horizontal="right"/>
    </xf>
    <xf numFmtId="0" fontId="8" fillId="0" borderId="0" xfId="23" applyFont="1" applyAlignment="1">
      <alignment vertical="center"/>
    </xf>
    <xf numFmtId="0" fontId="3" fillId="0" borderId="0" xfId="23" applyFont="1" applyAlignment="1">
      <alignment wrapText="1"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168" fontId="3" fillId="0" borderId="7" xfId="24" applyNumberFormat="1" applyFont="1" applyFill="1" applyBorder="1" applyAlignment="1">
      <alignment horizontal="right"/>
    </xf>
    <xf numFmtId="0" fontId="6" fillId="0" borderId="0" xfId="26" applyFont="1" applyAlignment="1">
      <alignment horizontal="center"/>
      <protection/>
    </xf>
    <xf numFmtId="0" fontId="6" fillId="0" borderId="0" xfId="26" applyFont="1">
      <alignment/>
      <protection/>
    </xf>
    <xf numFmtId="0" fontId="6" fillId="0" borderId="0" xfId="26" applyFont="1" applyAlignment="1">
      <alignment horizontal="left"/>
      <protection/>
    </xf>
    <xf numFmtId="0" fontId="9" fillId="0" borderId="0" xfId="26" applyFont="1" applyAlignment="1">
      <alignment vertical="center"/>
      <protection/>
    </xf>
    <xf numFmtId="0" fontId="6" fillId="0" borderId="0" xfId="26" applyFont="1" applyAlignment="1">
      <alignment vertical="center"/>
      <protection/>
    </xf>
    <xf numFmtId="0" fontId="10" fillId="4" borderId="8" xfId="26" applyFont="1" applyFill="1" applyBorder="1">
      <alignment/>
      <protection/>
    </xf>
    <xf numFmtId="0" fontId="9" fillId="3" borderId="9" xfId="26" applyFont="1" applyFill="1" applyBorder="1" applyAlignment="1">
      <alignment horizontal="center" vertical="center"/>
      <protection/>
    </xf>
    <xf numFmtId="0" fontId="9" fillId="3" borderId="9" xfId="26" applyFont="1" applyFill="1" applyBorder="1" applyAlignment="1">
      <alignment horizontal="center" vertical="center" wrapText="1"/>
      <protection/>
    </xf>
    <xf numFmtId="0" fontId="9" fillId="3" borderId="10" xfId="26" applyFont="1" applyFill="1" applyBorder="1" applyAlignment="1">
      <alignment horizontal="center" vertical="center"/>
      <protection/>
    </xf>
    <xf numFmtId="0" fontId="9" fillId="0" borderId="0" xfId="26" applyFont="1" applyAlignment="1">
      <alignment horizontal="center" vertical="center"/>
      <protection/>
    </xf>
    <xf numFmtId="0" fontId="9" fillId="0" borderId="0" xfId="26" applyFont="1">
      <alignment/>
      <protection/>
    </xf>
    <xf numFmtId="0" fontId="9" fillId="3" borderId="10" xfId="26" applyFont="1" applyFill="1" applyBorder="1" applyAlignment="1">
      <alignment horizontal="left" vertical="center"/>
      <protection/>
    </xf>
    <xf numFmtId="0" fontId="5" fillId="2" borderId="0" xfId="28" applyFont="1" applyFill="1" applyBorder="1" applyAlignment="1">
      <alignment vertical="center"/>
    </xf>
    <xf numFmtId="0" fontId="5" fillId="0" borderId="0" xfId="28" applyFont="1" applyAlignment="1">
      <alignment vertical="center"/>
    </xf>
    <xf numFmtId="0" fontId="6" fillId="0" borderId="8" xfId="26" applyFont="1" applyBorder="1" applyAlignment="1">
      <alignment/>
      <protection/>
    </xf>
    <xf numFmtId="0" fontId="5" fillId="5" borderId="5" xfId="0" applyFont="1" applyFill="1" applyBorder="1" applyAlignment="1">
      <alignment horizontal="left" vertical="center"/>
    </xf>
    <xf numFmtId="0" fontId="5" fillId="6" borderId="5" xfId="21" applyFont="1" applyFill="1" applyBorder="1" applyAlignment="1">
      <alignment horizontal="left" vertical="center"/>
      <protection/>
    </xf>
    <xf numFmtId="0" fontId="6" fillId="0" borderId="8" xfId="26" applyFont="1" applyFill="1" applyBorder="1" applyAlignment="1">
      <alignment/>
      <protection/>
    </xf>
    <xf numFmtId="0" fontId="5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171" fontId="5" fillId="0" borderId="0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5" fillId="0" borderId="0" xfId="28" applyFont="1" applyAlignment="1">
      <alignment horizontal="left" vertical="center"/>
    </xf>
    <xf numFmtId="0" fontId="11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 horizontal="left" vertical="center"/>
      <protection/>
    </xf>
    <xf numFmtId="0" fontId="3" fillId="0" borderId="0" xfId="21" applyFont="1" applyAlignment="1">
      <alignment horizontal="right" vertical="center"/>
      <protection/>
    </xf>
    <xf numFmtId="0" fontId="5" fillId="0" borderId="11" xfId="28" applyFont="1" applyFill="1" applyBorder="1" applyAlignment="1">
      <alignment vertical="center"/>
    </xf>
    <xf numFmtId="0" fontId="5" fillId="0" borderId="2" xfId="28" applyFont="1" applyFill="1" applyBorder="1" applyAlignment="1">
      <alignment vertical="center"/>
    </xf>
    <xf numFmtId="0" fontId="5" fillId="0" borderId="2" xfId="28" applyFont="1" applyBorder="1" applyAlignment="1">
      <alignment vertical="center"/>
    </xf>
    <xf numFmtId="0" fontId="5" fillId="2" borderId="2" xfId="28" applyFont="1" applyFill="1" applyBorder="1" applyAlignment="1">
      <alignment vertical="center"/>
    </xf>
    <xf numFmtId="0" fontId="5" fillId="0" borderId="3" xfId="28" applyFont="1" applyFill="1" applyBorder="1" applyAlignment="1">
      <alignment vertical="center"/>
    </xf>
    <xf numFmtId="0" fontId="5" fillId="0" borderId="4" xfId="28" applyFont="1" applyFill="1" applyBorder="1" applyAlignment="1">
      <alignment vertical="center"/>
    </xf>
    <xf numFmtId="0" fontId="5" fillId="0" borderId="7" xfId="21" applyFont="1" applyFill="1" applyBorder="1" applyAlignment="1">
      <alignment horizontal="left" vertical="center"/>
      <protection/>
    </xf>
    <xf numFmtId="0" fontId="5" fillId="0" borderId="4" xfId="28" applyFont="1" applyBorder="1" applyAlignment="1">
      <alignment vertical="center"/>
    </xf>
    <xf numFmtId="3" fontId="3" fillId="0" borderId="0" xfId="28" applyNumberFormat="1" applyFont="1" applyFill="1" applyBorder="1" applyAlignment="1">
      <alignment horizontal="right" vertical="center"/>
    </xf>
    <xf numFmtId="3" fontId="6" fillId="0" borderId="0" xfId="28" applyNumberFormat="1" applyFont="1" applyFill="1" applyBorder="1" applyAlignment="1">
      <alignment/>
    </xf>
    <xf numFmtId="0" fontId="3" fillId="0" borderId="0" xfId="28" applyFont="1" applyAlignment="1">
      <alignment horizontal="left"/>
    </xf>
    <xf numFmtId="0" fontId="3" fillId="0" borderId="0" xfId="21" applyFont="1" applyFill="1" applyBorder="1" applyAlignment="1">
      <alignment horizontal="left" vertical="center"/>
      <protection/>
    </xf>
    <xf numFmtId="0" fontId="5" fillId="5" borderId="12" xfId="0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right" vertical="center" indent="1"/>
    </xf>
    <xf numFmtId="3" fontId="3" fillId="0" borderId="0" xfId="21" applyNumberFormat="1" applyFont="1" applyAlignment="1">
      <alignment vertical="center"/>
      <protection/>
    </xf>
    <xf numFmtId="0" fontId="3" fillId="0" borderId="0" xfId="28" applyFont="1" applyAlignment="1">
      <alignment horizontal="left" vertical="center"/>
    </xf>
    <xf numFmtId="3" fontId="7" fillId="0" borderId="0" xfId="21" applyNumberFormat="1" applyFont="1" applyAlignment="1">
      <alignment vertical="center"/>
      <protection/>
    </xf>
    <xf numFmtId="176" fontId="7" fillId="0" borderId="0" xfId="21" applyNumberFormat="1" applyFont="1" applyFill="1" applyBorder="1" applyAlignment="1">
      <alignment vertical="center"/>
      <protection/>
    </xf>
    <xf numFmtId="0" fontId="5" fillId="0" borderId="11" xfId="28" applyFont="1" applyFill="1" applyBorder="1" applyAlignment="1">
      <alignment vertical="center"/>
    </xf>
    <xf numFmtId="0" fontId="5" fillId="0" borderId="0" xfId="28" applyFont="1" applyFill="1" applyBorder="1" applyAlignment="1">
      <alignment vertical="center"/>
    </xf>
    <xf numFmtId="0" fontId="5" fillId="0" borderId="0" xfId="21" applyFont="1" applyBorder="1" applyAlignment="1">
      <alignment horizontal="center" vertical="center"/>
      <protection/>
    </xf>
    <xf numFmtId="0" fontId="5" fillId="0" borderId="0" xfId="28" applyFont="1" applyBorder="1" applyAlignment="1">
      <alignment vertical="center"/>
    </xf>
    <xf numFmtId="175" fontId="3" fillId="0" borderId="0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vertical="center" wrapText="1"/>
      <protection/>
    </xf>
    <xf numFmtId="168" fontId="5" fillId="0" borderId="0" xfId="21" applyNumberFormat="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Border="1" applyAlignment="1">
      <alignment horizontal="right" vertical="center"/>
      <protection/>
    </xf>
    <xf numFmtId="171" fontId="7" fillId="0" borderId="0" xfId="21" applyNumberFormat="1" applyFont="1" applyBorder="1" applyAlignment="1">
      <alignment horizontal="right" vertical="center"/>
      <protection/>
    </xf>
    <xf numFmtId="3" fontId="7" fillId="0" borderId="0" xfId="21" applyNumberFormat="1" applyFont="1" applyBorder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3" fillId="0" borderId="0" xfId="21" applyFont="1" applyBorder="1" applyAlignment="1">
      <alignment horizontal="left" vertical="center" wrapText="1"/>
      <protection/>
    </xf>
    <xf numFmtId="0" fontId="5" fillId="2" borderId="0" xfId="21" applyFont="1" applyFill="1" applyBorder="1" applyAlignment="1">
      <alignment vertical="center"/>
      <protection/>
    </xf>
    <xf numFmtId="0" fontId="3" fillId="2" borderId="0" xfId="21" applyFont="1" applyFill="1" applyBorder="1" applyAlignment="1">
      <alignment vertical="center"/>
      <protection/>
    </xf>
    <xf numFmtId="0" fontId="7" fillId="2" borderId="0" xfId="23" applyFont="1" applyFill="1" applyBorder="1" applyAlignment="1">
      <alignment vertical="center"/>
    </xf>
    <xf numFmtId="0" fontId="5" fillId="2" borderId="0" xfId="23" applyFont="1" applyFill="1" applyBorder="1" applyAlignment="1">
      <alignment horizontal="left" vertical="center"/>
    </xf>
    <xf numFmtId="0" fontId="5" fillId="2" borderId="0" xfId="23" applyFont="1" applyFill="1" applyBorder="1" applyAlignment="1">
      <alignment horizontal="center" vertical="top"/>
    </xf>
    <xf numFmtId="0" fontId="3" fillId="2" borderId="0" xfId="23" applyFont="1" applyFill="1" applyBorder="1" applyAlignment="1">
      <alignment horizontal="left" vertical="center"/>
    </xf>
    <xf numFmtId="0" fontId="7" fillId="2" borderId="0" xfId="23" applyFont="1" applyFill="1" applyBorder="1" applyAlignment="1">
      <alignment horizontal="center" vertical="center"/>
    </xf>
    <xf numFmtId="0" fontId="3" fillId="0" borderId="0" xfId="28" applyFont="1" applyAlignment="1">
      <alignment vertical="center"/>
    </xf>
    <xf numFmtId="0" fontId="7" fillId="0" borderId="0" xfId="23" applyFont="1" applyBorder="1" applyAlignment="1">
      <alignment horizontal="center" vertical="center"/>
    </xf>
    <xf numFmtId="0" fontId="13" fillId="0" borderId="0" xfId="26" applyFont="1" applyAlignment="1">
      <alignment horizontal="left"/>
      <protection/>
    </xf>
    <xf numFmtId="0" fontId="3" fillId="0" borderId="8" xfId="26" applyFont="1" applyFill="1" applyBorder="1" applyAlignment="1">
      <alignment/>
      <protection/>
    </xf>
    <xf numFmtId="0" fontId="3" fillId="0" borderId="8" xfId="26" applyFont="1" applyFill="1" applyBorder="1" applyAlignment="1">
      <alignment horizontal="center"/>
      <protection/>
    </xf>
    <xf numFmtId="167" fontId="3" fillId="0" borderId="8" xfId="27" applyFont="1" applyBorder="1" applyAlignment="1">
      <alignment horizontal="center"/>
    </xf>
    <xf numFmtId="0" fontId="3" fillId="0" borderId="8" xfId="26" applyFont="1" applyBorder="1" applyAlignment="1">
      <alignment/>
      <protection/>
    </xf>
    <xf numFmtId="0" fontId="3" fillId="0" borderId="8" xfId="26" applyFont="1" applyBorder="1" applyAlignment="1">
      <alignment horizontal="left"/>
      <protection/>
    </xf>
    <xf numFmtId="0" fontId="3" fillId="0" borderId="13" xfId="26" applyFont="1" applyFill="1" applyBorder="1" applyAlignment="1">
      <alignment/>
      <protection/>
    </xf>
    <xf numFmtId="0" fontId="3" fillId="0" borderId="14" xfId="26" applyFont="1" applyFill="1" applyBorder="1" applyAlignment="1">
      <alignment horizontal="left"/>
      <protection/>
    </xf>
    <xf numFmtId="0" fontId="3" fillId="0" borderId="13" xfId="28" applyFont="1" applyBorder="1" applyAlignment="1">
      <alignment/>
    </xf>
    <xf numFmtId="167" fontId="3" fillId="0" borderId="14" xfId="27" applyFont="1" applyBorder="1" applyAlignment="1">
      <alignment horizontal="left" wrapText="1"/>
    </xf>
    <xf numFmtId="167" fontId="3" fillId="0" borderId="14" xfId="27" applyFont="1" applyBorder="1" applyAlignment="1">
      <alignment horizontal="center"/>
    </xf>
    <xf numFmtId="167" fontId="3" fillId="0" borderId="14" xfId="27" applyFont="1" applyBorder="1" applyAlignment="1">
      <alignment horizontal="left"/>
    </xf>
    <xf numFmtId="0" fontId="3" fillId="0" borderId="15" xfId="26" applyFont="1" applyFill="1" applyBorder="1" applyAlignment="1">
      <alignment/>
      <protection/>
    </xf>
    <xf numFmtId="0" fontId="3" fillId="0" borderId="13" xfId="23" applyFont="1" applyBorder="1" applyAlignment="1">
      <alignment horizontal="left"/>
    </xf>
    <xf numFmtId="168" fontId="3" fillId="0" borderId="2" xfId="24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5" fillId="0" borderId="0" xfId="28" applyFont="1" applyFill="1" applyBorder="1" applyAlignment="1">
      <alignment/>
    </xf>
    <xf numFmtId="0" fontId="3" fillId="0" borderId="0" xfId="28" applyFont="1" applyAlignment="1">
      <alignment/>
    </xf>
    <xf numFmtId="0" fontId="5" fillId="0" borderId="0" xfId="0" applyFont="1" applyFill="1" applyBorder="1"/>
    <xf numFmtId="0" fontId="3" fillId="0" borderId="0" xfId="0" applyFont="1"/>
    <xf numFmtId="3" fontId="3" fillId="6" borderId="16" xfId="0" applyNumberFormat="1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 indent="1"/>
    </xf>
    <xf numFmtId="164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23" applyFont="1" applyAlignment="1">
      <alignment horizontal="left" vertical="center"/>
    </xf>
    <xf numFmtId="169" fontId="3" fillId="0" borderId="4" xfId="24" applyNumberFormat="1" applyFont="1" applyFill="1" applyBorder="1" applyAlignment="1">
      <alignment horizontal="right"/>
    </xf>
    <xf numFmtId="168" fontId="3" fillId="2" borderId="0" xfId="24" applyNumberFormat="1" applyFont="1" applyFill="1" applyBorder="1" applyAlignment="1">
      <alignment horizontal="right"/>
    </xf>
    <xf numFmtId="169" fontId="3" fillId="2" borderId="0" xfId="24" applyNumberFormat="1" applyFont="1" applyFill="1" applyBorder="1" applyAlignment="1">
      <alignment horizontal="right"/>
    </xf>
    <xf numFmtId="9" fontId="3" fillId="0" borderId="0" xfId="30" applyFont="1"/>
    <xf numFmtId="0" fontId="9" fillId="0" borderId="0" xfId="29" applyFont="1">
      <alignment/>
      <protection/>
    </xf>
    <xf numFmtId="0" fontId="6" fillId="0" borderId="0" xfId="29" applyFont="1">
      <alignment/>
      <protection/>
    </xf>
    <xf numFmtId="9" fontId="14" fillId="0" borderId="0" xfId="30" applyFont="1"/>
    <xf numFmtId="0" fontId="5" fillId="6" borderId="18" xfId="21" applyFont="1" applyFill="1" applyBorder="1" applyAlignment="1">
      <alignment horizontal="left" vertical="center"/>
      <protection/>
    </xf>
    <xf numFmtId="0" fontId="3" fillId="2" borderId="0" xfId="21" applyFont="1" applyFill="1" applyBorder="1" applyAlignment="1">
      <alignment horizontal="center" wrapText="1"/>
      <protection/>
    </xf>
    <xf numFmtId="49" fontId="3" fillId="6" borderId="12" xfId="0" applyNumberFormat="1" applyFont="1" applyFill="1" applyBorder="1" applyAlignment="1" quotePrefix="1">
      <alignment horizontal="right" vertical="center" indent="1"/>
    </xf>
    <xf numFmtId="176" fontId="7" fillId="0" borderId="0" xfId="21" applyNumberFormat="1" applyFont="1" applyBorder="1" applyAlignment="1">
      <alignment vertical="center"/>
      <protection/>
    </xf>
    <xf numFmtId="176" fontId="7" fillId="7" borderId="0" xfId="21" applyNumberFormat="1" applyFont="1" applyFill="1" applyBorder="1" applyAlignment="1">
      <alignment vertical="center"/>
      <protection/>
    </xf>
    <xf numFmtId="176" fontId="5" fillId="7" borderId="0" xfId="28" applyNumberFormat="1" applyFont="1" applyFill="1" applyBorder="1" applyAlignment="1">
      <alignment vertical="center"/>
    </xf>
    <xf numFmtId="176" fontId="3" fillId="0" borderId="0" xfId="23" applyNumberFormat="1" applyFont="1" applyBorder="1" applyAlignment="1">
      <alignment horizontal="center" vertical="top"/>
    </xf>
    <xf numFmtId="174" fontId="3" fillId="0" borderId="0" xfId="23" applyNumberFormat="1" applyFont="1" applyBorder="1" applyAlignment="1">
      <alignment horizontal="right" vertical="center"/>
    </xf>
    <xf numFmtId="174" fontId="3" fillId="0" borderId="0" xfId="23" applyNumberFormat="1" applyFont="1" applyFill="1" applyBorder="1" applyAlignment="1">
      <alignment horizontal="right" vertical="center"/>
    </xf>
    <xf numFmtId="168" fontId="3" fillId="0" borderId="0" xfId="23" applyNumberFormat="1" applyFont="1" applyBorder="1" applyAlignment="1">
      <alignment vertical="center"/>
    </xf>
    <xf numFmtId="49" fontId="3" fillId="0" borderId="0" xfId="23" applyNumberFormat="1" applyFont="1" applyBorder="1" applyAlignment="1">
      <alignment vertical="center"/>
    </xf>
    <xf numFmtId="173" fontId="3" fillId="7" borderId="0" xfId="23" applyNumberFormat="1" applyFont="1" applyFill="1" applyBorder="1" applyAlignment="1">
      <alignment horizontal="right" vertical="center"/>
    </xf>
    <xf numFmtId="177" fontId="3" fillId="7" borderId="0" xfId="15" applyNumberFormat="1" applyFont="1" applyFill="1" applyBorder="1" applyAlignment="1">
      <alignment horizontal="right" vertical="center"/>
    </xf>
    <xf numFmtId="0" fontId="5" fillId="7" borderId="0" xfId="23" applyFont="1" applyFill="1" applyBorder="1" applyAlignment="1">
      <alignment horizontal="center" vertical="top"/>
    </xf>
    <xf numFmtId="172" fontId="5" fillId="7" borderId="0" xfId="23" applyNumberFormat="1" applyFont="1" applyFill="1" applyBorder="1" applyAlignment="1">
      <alignment vertical="center"/>
    </xf>
    <xf numFmtId="49" fontId="5" fillId="7" borderId="0" xfId="23" applyNumberFormat="1" applyFont="1" applyFill="1" applyBorder="1" applyAlignment="1">
      <alignment horizontal="center" vertical="top"/>
    </xf>
    <xf numFmtId="0" fontId="3" fillId="7" borderId="0" xfId="23" applyFont="1" applyFill="1" applyAlignment="1">
      <alignment vertical="center"/>
    </xf>
    <xf numFmtId="168" fontId="3" fillId="0" borderId="2" xfId="24" applyNumberFormat="1" applyFont="1" applyBorder="1" applyAlignment="1">
      <alignment horizontal="right" indent="1"/>
    </xf>
    <xf numFmtId="3" fontId="3" fillId="0" borderId="11" xfId="28" applyNumberFormat="1" applyFont="1" applyBorder="1" applyAlignment="1">
      <alignment horizontal="right" indent="1"/>
    </xf>
    <xf numFmtId="3" fontId="3" fillId="2" borderId="2" xfId="24" applyNumberFormat="1" applyFont="1" applyFill="1" applyBorder="1" applyAlignment="1">
      <alignment horizontal="right" indent="1"/>
    </xf>
    <xf numFmtId="3" fontId="3" fillId="0" borderId="2" xfId="28" applyNumberFormat="1" applyFont="1" applyBorder="1" applyAlignment="1">
      <alignment horizontal="right" indent="1"/>
    </xf>
    <xf numFmtId="3" fontId="3" fillId="2" borderId="2" xfId="28" applyNumberFormat="1" applyFont="1" applyFill="1" applyBorder="1" applyAlignment="1">
      <alignment horizontal="right" indent="1"/>
    </xf>
    <xf numFmtId="3" fontId="3" fillId="0" borderId="2" xfId="28" applyNumberFormat="1" applyFont="1" applyFill="1" applyBorder="1" applyAlignment="1">
      <alignment horizontal="right" indent="1"/>
    </xf>
    <xf numFmtId="3" fontId="3" fillId="0" borderId="3" xfId="28" applyNumberFormat="1" applyFont="1" applyBorder="1" applyAlignment="1">
      <alignment horizontal="right" indent="1"/>
    </xf>
    <xf numFmtId="3" fontId="3" fillId="0" borderId="4" xfId="28" applyNumberFormat="1" applyFont="1" applyBorder="1" applyAlignment="1">
      <alignment horizontal="right" indent="1"/>
    </xf>
    <xf numFmtId="3" fontId="3" fillId="0" borderId="7" xfId="28" applyNumberFormat="1" applyFont="1" applyBorder="1" applyAlignment="1">
      <alignment horizontal="right" indent="1"/>
    </xf>
    <xf numFmtId="0" fontId="3" fillId="0" borderId="0" xfId="23" applyFont="1" applyAlignment="1">
      <alignment horizontal="center" wrapText="1"/>
    </xf>
    <xf numFmtId="0" fontId="15" fillId="5" borderId="12" xfId="0" applyFont="1" applyFill="1" applyBorder="1" applyAlignment="1">
      <alignment horizontal="center" vertical="center"/>
    </xf>
    <xf numFmtId="3" fontId="16" fillId="6" borderId="12" xfId="0" applyNumberFormat="1" applyFont="1" applyFill="1" applyBorder="1" applyAlignment="1">
      <alignment horizontal="center" vertical="center"/>
    </xf>
    <xf numFmtId="1" fontId="16" fillId="0" borderId="7" xfId="24" applyNumberFormat="1" applyFont="1" applyFill="1" applyBorder="1" applyAlignment="1">
      <alignment horizontal="center" vertical="center"/>
    </xf>
    <xf numFmtId="1" fontId="16" fillId="0" borderId="2" xfId="24" applyNumberFormat="1" applyFont="1" applyFill="1" applyBorder="1" applyAlignment="1">
      <alignment horizontal="center" vertical="center"/>
    </xf>
    <xf numFmtId="1" fontId="16" fillId="0" borderId="3" xfId="24" applyNumberFormat="1" applyFont="1" applyFill="1" applyBorder="1" applyAlignment="1">
      <alignment horizontal="center" vertical="center"/>
    </xf>
    <xf numFmtId="1" fontId="16" fillId="0" borderId="4" xfId="24" applyNumberFormat="1" applyFont="1" applyFill="1" applyBorder="1" applyAlignment="1">
      <alignment horizontal="center" vertical="center"/>
    </xf>
    <xf numFmtId="1" fontId="16" fillId="0" borderId="0" xfId="24" applyNumberFormat="1" applyFont="1" applyFill="1" applyBorder="1" applyAlignment="1">
      <alignment horizontal="center" vertical="center"/>
    </xf>
    <xf numFmtId="1" fontId="16" fillId="0" borderId="6" xfId="24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3" fontId="3" fillId="6" borderId="19" xfId="0" applyNumberFormat="1" applyFont="1" applyFill="1" applyBorder="1" applyAlignment="1">
      <alignment horizontal="right" vertical="center" indent="1"/>
    </xf>
    <xf numFmtId="3" fontId="3" fillId="0" borderId="20" xfId="24" applyNumberFormat="1" applyFont="1" applyFill="1" applyBorder="1" applyAlignment="1">
      <alignment horizontal="right" vertical="center" indent="1"/>
    </xf>
    <xf numFmtId="3" fontId="3" fillId="0" borderId="21" xfId="24" applyNumberFormat="1" applyFont="1" applyFill="1" applyBorder="1" applyAlignment="1">
      <alignment horizontal="right" vertical="center" indent="1"/>
    </xf>
    <xf numFmtId="3" fontId="3" fillId="0" borderId="22" xfId="24" applyNumberFormat="1" applyFont="1" applyFill="1" applyBorder="1" applyAlignment="1">
      <alignment horizontal="right" vertical="center" indent="1"/>
    </xf>
    <xf numFmtId="3" fontId="3" fillId="0" borderId="23" xfId="24" applyNumberFormat="1" applyFont="1" applyFill="1" applyBorder="1" applyAlignment="1">
      <alignment horizontal="right" vertical="center" indent="1"/>
    </xf>
    <xf numFmtId="3" fontId="3" fillId="0" borderId="24" xfId="24" applyNumberFormat="1" applyFont="1" applyFill="1" applyBorder="1" applyAlignment="1">
      <alignment horizontal="right" vertical="center" indent="1"/>
    </xf>
    <xf numFmtId="3" fontId="3" fillId="0" borderId="25" xfId="24" applyNumberFormat="1" applyFont="1" applyFill="1" applyBorder="1" applyAlignment="1">
      <alignment horizontal="right" vertical="center" indent="1"/>
    </xf>
    <xf numFmtId="3" fontId="3" fillId="0" borderId="26" xfId="24" applyNumberFormat="1" applyFont="1" applyFill="1" applyBorder="1" applyAlignment="1">
      <alignment horizontal="right" vertical="center" indent="1"/>
    </xf>
    <xf numFmtId="0" fontId="5" fillId="8" borderId="5" xfId="23" applyNumberFormat="1" applyFont="1" applyFill="1" applyBorder="1" applyAlignment="1">
      <alignment horizontal="left" vertical="center"/>
    </xf>
    <xf numFmtId="1" fontId="3" fillId="0" borderId="2" xfId="24" applyNumberFormat="1" applyFont="1" applyFill="1" applyBorder="1" applyAlignment="1">
      <alignment horizontal="right" indent="2"/>
    </xf>
    <xf numFmtId="1" fontId="3" fillId="0" borderId="3" xfId="24" applyNumberFormat="1" applyFont="1" applyFill="1" applyBorder="1" applyAlignment="1">
      <alignment horizontal="right" indent="2"/>
    </xf>
    <xf numFmtId="1" fontId="3" fillId="0" borderId="4" xfId="24" applyNumberFormat="1" applyFont="1" applyFill="1" applyBorder="1" applyAlignment="1">
      <alignment horizontal="right" indent="2"/>
    </xf>
    <xf numFmtId="1" fontId="3" fillId="2" borderId="4" xfId="24" applyNumberFormat="1" applyFont="1" applyFill="1" applyBorder="1" applyAlignment="1">
      <alignment horizontal="right" indent="2"/>
    </xf>
    <xf numFmtId="1" fontId="3" fillId="2" borderId="0" xfId="24" applyNumberFormat="1" applyFont="1" applyFill="1" applyBorder="1" applyAlignment="1">
      <alignment horizontal="right" indent="2"/>
    </xf>
    <xf numFmtId="1" fontId="5" fillId="3" borderId="27" xfId="21" applyNumberFormat="1" applyFont="1" applyFill="1" applyBorder="1" applyAlignment="1">
      <alignment horizontal="center" vertical="center"/>
      <protection/>
    </xf>
    <xf numFmtId="3" fontId="3" fillId="8" borderId="27" xfId="23" applyNumberFormat="1" applyFont="1" applyFill="1" applyBorder="1" applyAlignment="1">
      <alignment horizontal="right" vertical="center" indent="1"/>
    </xf>
    <xf numFmtId="3" fontId="3" fillId="0" borderId="26" xfId="24" applyNumberFormat="1" applyFont="1" applyFill="1" applyBorder="1" applyAlignment="1">
      <alignment horizontal="right" indent="1"/>
    </xf>
    <xf numFmtId="3" fontId="3" fillId="0" borderId="21" xfId="24" applyNumberFormat="1" applyFont="1" applyFill="1" applyBorder="1" applyAlignment="1">
      <alignment horizontal="right" indent="1"/>
    </xf>
    <xf numFmtId="3" fontId="3" fillId="0" borderId="22" xfId="24" applyNumberFormat="1" applyFont="1" applyFill="1" applyBorder="1" applyAlignment="1">
      <alignment horizontal="right" indent="1"/>
    </xf>
    <xf numFmtId="3" fontId="3" fillId="0" borderId="23" xfId="24" applyNumberFormat="1" applyFont="1" applyFill="1" applyBorder="1" applyAlignment="1">
      <alignment horizontal="right" indent="1"/>
    </xf>
    <xf numFmtId="3" fontId="3" fillId="0" borderId="24" xfId="24" applyNumberFormat="1" applyFont="1" applyFill="1" applyBorder="1" applyAlignment="1">
      <alignment horizontal="right" indent="1"/>
    </xf>
    <xf numFmtId="3" fontId="3" fillId="0" borderId="25" xfId="24" applyNumberFormat="1" applyFont="1" applyFill="1" applyBorder="1" applyAlignment="1">
      <alignment horizontal="right" indent="1"/>
    </xf>
    <xf numFmtId="3" fontId="3" fillId="2" borderId="21" xfId="24" applyNumberFormat="1" applyFont="1" applyFill="1" applyBorder="1" applyAlignment="1">
      <alignment horizontal="right" indent="1"/>
    </xf>
    <xf numFmtId="3" fontId="3" fillId="2" borderId="26" xfId="24" applyNumberFormat="1" applyFont="1" applyFill="1" applyBorder="1" applyAlignment="1">
      <alignment horizontal="right" indent="1"/>
    </xf>
    <xf numFmtId="3" fontId="3" fillId="0" borderId="24" xfId="23" applyNumberFormat="1" applyFont="1" applyBorder="1" applyAlignment="1">
      <alignment horizontal="right" vertical="center" indent="1"/>
    </xf>
    <xf numFmtId="3" fontId="3" fillId="2" borderId="23" xfId="24" applyNumberFormat="1" applyFont="1" applyFill="1" applyBorder="1" applyAlignment="1">
      <alignment horizontal="right" indent="1"/>
    </xf>
    <xf numFmtId="3" fontId="3" fillId="2" borderId="24" xfId="24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vertical="center"/>
    </xf>
    <xf numFmtId="3" fontId="3" fillId="6" borderId="28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right" vertical="center" indent="1"/>
    </xf>
    <xf numFmtId="3" fontId="3" fillId="0" borderId="2" xfId="0" applyNumberFormat="1" applyFont="1" applyFill="1" applyBorder="1" applyAlignment="1">
      <alignment horizontal="right" vertical="center" indent="1"/>
    </xf>
    <xf numFmtId="3" fontId="3" fillId="0" borderId="29" xfId="0" applyNumberFormat="1" applyFont="1" applyFill="1" applyBorder="1" applyAlignment="1">
      <alignment horizontal="right" vertical="center" indent="1"/>
    </xf>
    <xf numFmtId="3" fontId="3" fillId="0" borderId="3" xfId="0" applyNumberFormat="1" applyFont="1" applyFill="1" applyBorder="1" applyAlignment="1">
      <alignment horizontal="right" vertical="center" indent="1"/>
    </xf>
    <xf numFmtId="0" fontId="5" fillId="3" borderId="0" xfId="21" applyFont="1" applyFill="1" applyBorder="1" applyAlignment="1">
      <alignment horizontal="center" wrapText="1"/>
      <protection/>
    </xf>
    <xf numFmtId="0" fontId="5" fillId="8" borderId="30" xfId="21" applyFont="1" applyFill="1" applyBorder="1" applyAlignment="1">
      <alignment horizontal="left" vertical="center"/>
      <protection/>
    </xf>
    <xf numFmtId="1" fontId="3" fillId="0" borderId="20" xfId="24" applyNumberFormat="1" applyFont="1" applyFill="1" applyBorder="1" applyAlignment="1">
      <alignment horizontal="right" indent="2"/>
    </xf>
    <xf numFmtId="1" fontId="3" fillId="0" borderId="7" xfId="24" applyNumberFormat="1" applyFont="1" applyFill="1" applyBorder="1" applyAlignment="1">
      <alignment horizontal="right" indent="2"/>
    </xf>
    <xf numFmtId="1" fontId="3" fillId="0" borderId="21" xfId="24" applyNumberFormat="1" applyFont="1" applyFill="1" applyBorder="1" applyAlignment="1">
      <alignment horizontal="right" indent="2"/>
    </xf>
    <xf numFmtId="1" fontId="3" fillId="0" borderId="22" xfId="24" applyNumberFormat="1" applyFont="1" applyFill="1" applyBorder="1" applyAlignment="1">
      <alignment horizontal="right" indent="2"/>
    </xf>
    <xf numFmtId="1" fontId="3" fillId="0" borderId="23" xfId="24" applyNumberFormat="1" applyFont="1" applyFill="1" applyBorder="1" applyAlignment="1">
      <alignment horizontal="right" indent="2"/>
    </xf>
    <xf numFmtId="1" fontId="3" fillId="0" borderId="24" xfId="24" applyNumberFormat="1" applyFont="1" applyFill="1" applyBorder="1" applyAlignment="1">
      <alignment horizontal="right" indent="2"/>
    </xf>
    <xf numFmtId="1" fontId="3" fillId="2" borderId="23" xfId="24" applyNumberFormat="1" applyFont="1" applyFill="1" applyBorder="1" applyAlignment="1">
      <alignment horizontal="right" indent="2"/>
    </xf>
    <xf numFmtId="1" fontId="3" fillId="0" borderId="18" xfId="24" applyNumberFormat="1" applyFont="1" applyFill="1" applyBorder="1" applyAlignment="1">
      <alignment horizontal="right" indent="2"/>
    </xf>
    <xf numFmtId="0" fontId="3" fillId="2" borderId="0" xfId="21" applyFont="1" applyFill="1" applyBorder="1" applyAlignment="1">
      <alignment horizontal="right" vertical="center"/>
      <protection/>
    </xf>
    <xf numFmtId="169" fontId="3" fillId="0" borderId="0" xfId="24" applyNumberFormat="1" applyFont="1" applyFill="1" applyBorder="1" applyAlignment="1">
      <alignment horizontal="right"/>
    </xf>
    <xf numFmtId="0" fontId="7" fillId="2" borderId="0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left"/>
      <protection/>
    </xf>
    <xf numFmtId="0" fontId="5" fillId="2" borderId="0" xfId="21" applyFont="1" applyFill="1" applyBorder="1" applyAlignment="1">
      <alignment horizontal="left" wrapText="1"/>
      <protection/>
    </xf>
    <xf numFmtId="0" fontId="5" fillId="2" borderId="0" xfId="21" applyFont="1" applyFill="1" applyBorder="1" applyAlignment="1">
      <alignment horizontal="center" textRotation="90" wrapText="1"/>
      <protection/>
    </xf>
    <xf numFmtId="0" fontId="5" fillId="2" borderId="0" xfId="21" applyFont="1" applyFill="1" applyBorder="1" applyAlignment="1">
      <alignment horizontal="left" vertical="center"/>
      <protection/>
    </xf>
    <xf numFmtId="177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2" xfId="21" applyFont="1" applyFill="1" applyBorder="1" applyAlignment="1">
      <alignment horizontal="right" vertical="center"/>
      <protection/>
    </xf>
    <xf numFmtId="0" fontId="6" fillId="0" borderId="0" xfId="29" applyFont="1" applyAlignment="1">
      <alignment horizontal="left"/>
      <protection/>
    </xf>
    <xf numFmtId="0" fontId="17" fillId="0" borderId="0" xfId="29" applyFont="1" applyAlignment="1">
      <alignment horizontal="left"/>
      <protection/>
    </xf>
    <xf numFmtId="0" fontId="17" fillId="0" borderId="0" xfId="21" applyFont="1" applyAlignment="1">
      <alignment horizontal="left"/>
      <protection/>
    </xf>
    <xf numFmtId="0" fontId="17" fillId="0" borderId="0" xfId="0" applyFont="1" applyFill="1" applyBorder="1" applyAlignment="1">
      <alignment horizontal="left"/>
    </xf>
    <xf numFmtId="0" fontId="17" fillId="0" borderId="0" xfId="28" applyFont="1" applyAlignment="1">
      <alignment horizontal="left"/>
    </xf>
    <xf numFmtId="0" fontId="17" fillId="0" borderId="0" xfId="23" applyFont="1" applyBorder="1" applyAlignment="1">
      <alignment horizontal="left"/>
    </xf>
    <xf numFmtId="0" fontId="17" fillId="0" borderId="0" xfId="23" applyFont="1" applyAlignment="1">
      <alignment horizontal="left"/>
    </xf>
    <xf numFmtId="176" fontId="3" fillId="0" borderId="0" xfId="21" applyNumberFormat="1" applyFont="1" applyAlignment="1">
      <alignment vertical="center"/>
      <protection/>
    </xf>
    <xf numFmtId="49" fontId="3" fillId="2" borderId="0" xfId="24" applyNumberFormat="1" applyFont="1" applyFill="1" applyBorder="1" applyAlignment="1">
      <alignment horizontal="left"/>
    </xf>
    <xf numFmtId="0" fontId="3" fillId="2" borderId="0" xfId="23" applyFont="1" applyFill="1" applyBorder="1" applyAlignment="1">
      <alignment vertical="center"/>
    </xf>
    <xf numFmtId="1" fontId="3" fillId="0" borderId="0" xfId="23" applyNumberFormat="1" applyFont="1" applyBorder="1" applyAlignment="1">
      <alignment horizontal="right" vertical="center"/>
    </xf>
    <xf numFmtId="1" fontId="3" fillId="0" borderId="0" xfId="23" applyNumberFormat="1" applyFont="1" applyFill="1" applyBorder="1" applyAlignment="1">
      <alignment horizontal="right" vertical="center"/>
    </xf>
    <xf numFmtId="1" fontId="3" fillId="0" borderId="0" xfId="23" applyNumberFormat="1" applyFont="1" applyAlignment="1">
      <alignment horizontal="right" vertical="center"/>
    </xf>
    <xf numFmtId="178" fontId="5" fillId="0" borderId="0" xfId="18" applyNumberFormat="1" applyFont="1" applyBorder="1" applyAlignment="1">
      <alignment vertical="center"/>
    </xf>
    <xf numFmtId="178" fontId="5" fillId="0" borderId="0" xfId="18" applyNumberFormat="1" applyFont="1" applyBorder="1" applyAlignment="1">
      <alignment horizontal="right" vertical="center"/>
    </xf>
    <xf numFmtId="178" fontId="5" fillId="0" borderId="0" xfId="18" applyNumberFormat="1" applyFont="1" applyBorder="1" applyAlignment="1">
      <alignment horizontal="left" vertical="center"/>
    </xf>
    <xf numFmtId="178" fontId="3" fillId="0" borderId="0" xfId="18" applyNumberFormat="1" applyFont="1" applyBorder="1" applyAlignment="1">
      <alignment vertical="center"/>
    </xf>
    <xf numFmtId="178" fontId="5" fillId="0" borderId="0" xfId="23" applyNumberFormat="1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178" fontId="7" fillId="0" borderId="0" xfId="18" applyNumberFormat="1" applyFont="1" applyAlignment="1">
      <alignment vertical="center"/>
    </xf>
    <xf numFmtId="178" fontId="3" fillId="0" borderId="0" xfId="18" applyNumberFormat="1" applyFont="1" applyFill="1" applyBorder="1" applyAlignment="1">
      <alignment vertical="center"/>
    </xf>
    <xf numFmtId="178" fontId="3" fillId="0" borderId="0" xfId="18" applyNumberFormat="1" applyFont="1" applyAlignment="1">
      <alignment vertical="center"/>
    </xf>
    <xf numFmtId="178" fontId="3" fillId="0" borderId="0" xfId="18" applyNumberFormat="1" applyFont="1" applyBorder="1" applyAlignment="1">
      <alignment horizontal="left" vertical="center"/>
    </xf>
    <xf numFmtId="43" fontId="7" fillId="0" borderId="0" xfId="23" applyNumberFormat="1" applyFont="1" applyBorder="1" applyAlignment="1">
      <alignment vertical="center"/>
    </xf>
    <xf numFmtId="3" fontId="7" fillId="0" borderId="0" xfId="23" applyNumberFormat="1" applyFont="1" applyAlignment="1">
      <alignment vertical="center"/>
    </xf>
    <xf numFmtId="178" fontId="5" fillId="0" borderId="0" xfId="23" applyNumberFormat="1" applyFont="1" applyBorder="1" applyAlignment="1">
      <alignment horizontal="right" vertical="center"/>
    </xf>
    <xf numFmtId="178" fontId="3" fillId="0" borderId="0" xfId="23" applyNumberFormat="1" applyFont="1" applyBorder="1" applyAlignment="1">
      <alignment vertical="center"/>
    </xf>
    <xf numFmtId="3" fontId="14" fillId="8" borderId="27" xfId="23" applyNumberFormat="1" applyFont="1" applyFill="1" applyBorder="1" applyAlignment="1">
      <alignment horizontal="right" vertical="center" indent="1"/>
    </xf>
    <xf numFmtId="3" fontId="14" fillId="0" borderId="21" xfId="24" applyNumberFormat="1" applyFont="1" applyFill="1" applyBorder="1" applyAlignment="1">
      <alignment horizontal="right" indent="1"/>
    </xf>
    <xf numFmtId="179" fontId="3" fillId="0" borderId="0" xfId="23" applyNumberFormat="1" applyFont="1" applyBorder="1" applyAlignment="1">
      <alignment horizontal="right" vertical="center"/>
    </xf>
    <xf numFmtId="43" fontId="3" fillId="0" borderId="0" xfId="23" applyNumberFormat="1" applyFont="1" applyAlignment="1">
      <alignment vertical="center"/>
    </xf>
    <xf numFmtId="3" fontId="14" fillId="0" borderId="21" xfId="24" applyNumberFormat="1" applyFont="1" applyFill="1" applyBorder="1" applyAlignment="1">
      <alignment horizontal="right" vertical="center" indent="1"/>
    </xf>
    <xf numFmtId="3" fontId="14" fillId="6" borderId="19" xfId="0" applyNumberFormat="1" applyFont="1" applyFill="1" applyBorder="1" applyAlignment="1" quotePrefix="1">
      <alignment horizontal="right" vertical="center" indent="1"/>
    </xf>
    <xf numFmtId="3" fontId="3" fillId="0" borderId="0" xfId="23" applyNumberFormat="1" applyFont="1" applyBorder="1" applyAlignment="1">
      <alignment vertical="center"/>
    </xf>
    <xf numFmtId="178" fontId="5" fillId="0" borderId="0" xfId="23" applyNumberFormat="1" applyFont="1" applyBorder="1" applyAlignment="1">
      <alignment vertical="center"/>
    </xf>
    <xf numFmtId="3" fontId="5" fillId="0" borderId="0" xfId="23" applyNumberFormat="1" applyFont="1" applyBorder="1" applyAlignment="1">
      <alignment horizontal="center" vertical="top"/>
    </xf>
    <xf numFmtId="3" fontId="3" fillId="0" borderId="0" xfId="23" applyNumberFormat="1" applyFont="1" applyAlignment="1">
      <alignment horizontal="center" vertical="center"/>
    </xf>
    <xf numFmtId="0" fontId="3" fillId="0" borderId="0" xfId="21" applyFont="1" applyFill="1" applyBorder="1" applyAlignment="1">
      <alignment horizontal="left" vertical="center" wrapText="1"/>
      <protection/>
    </xf>
    <xf numFmtId="0" fontId="5" fillId="0" borderId="0" xfId="23" applyFont="1" applyBorder="1" applyAlignment="1">
      <alignment horizontal="center" vertical="center"/>
    </xf>
    <xf numFmtId="0" fontId="8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horizontal="right" vertical="center"/>
      <protection/>
    </xf>
    <xf numFmtId="177" fontId="8" fillId="0" borderId="0" xfId="15" applyNumberFormat="1" applyFont="1" applyFill="1" applyAlignment="1">
      <alignment vertical="center"/>
    </xf>
    <xf numFmtId="0" fontId="8" fillId="0" borderId="0" xfId="21" applyFont="1" applyAlignment="1">
      <alignment horizontal="right" vertical="center"/>
      <protection/>
    </xf>
    <xf numFmtId="0" fontId="18" fillId="0" borderId="0" xfId="21" applyFont="1" applyAlignment="1">
      <alignment vertical="center"/>
      <protection/>
    </xf>
    <xf numFmtId="0" fontId="8" fillId="0" borderId="0" xfId="21" applyFont="1" applyAlignment="1">
      <alignment/>
      <protection/>
    </xf>
    <xf numFmtId="176" fontId="8" fillId="0" borderId="0" xfId="21" applyNumberFormat="1" applyFont="1" applyAlignment="1">
      <alignment vertical="center"/>
      <protection/>
    </xf>
    <xf numFmtId="0" fontId="19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176" fontId="8" fillId="0" borderId="0" xfId="21" applyNumberFormat="1" applyFont="1" applyFill="1" applyBorder="1" applyAlignment="1">
      <alignment vertic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175" fontId="8" fillId="0" borderId="0" xfId="21" applyNumberFormat="1" applyFont="1" applyFill="1" applyBorder="1" applyAlignment="1">
      <alignment vertical="center"/>
      <protection/>
    </xf>
    <xf numFmtId="168" fontId="8" fillId="0" borderId="0" xfId="24" applyNumberFormat="1" applyFont="1" applyFill="1" applyBorder="1" applyAlignment="1">
      <alignment horizontal="right"/>
    </xf>
    <xf numFmtId="0" fontId="18" fillId="0" borderId="0" xfId="21" applyFont="1" applyFill="1" applyBorder="1" applyAlignment="1">
      <alignment vertical="center"/>
      <protection/>
    </xf>
    <xf numFmtId="0" fontId="18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3" fontId="8" fillId="0" borderId="0" xfId="21" applyNumberFormat="1" applyFont="1" applyFill="1" applyBorder="1" applyAlignment="1">
      <alignment vertical="center"/>
      <protection/>
    </xf>
    <xf numFmtId="0" fontId="8" fillId="0" borderId="0" xfId="23" applyFont="1" applyFill="1" applyAlignment="1">
      <alignment vertical="center"/>
    </xf>
    <xf numFmtId="0" fontId="19" fillId="0" borderId="0" xfId="23" applyFont="1" applyFill="1" applyBorder="1" applyAlignment="1">
      <alignment vertical="center"/>
    </xf>
    <xf numFmtId="0" fontId="18" fillId="0" borderId="0" xfId="23" applyFont="1" applyFill="1" applyBorder="1" applyAlignment="1">
      <alignment horizontal="left" vertical="center"/>
    </xf>
    <xf numFmtId="172" fontId="18" fillId="0" borderId="0" xfId="23" applyNumberFormat="1" applyFont="1" applyFill="1" applyBorder="1" applyAlignment="1">
      <alignment horizontal="left" vertical="center"/>
    </xf>
    <xf numFmtId="172" fontId="18" fillId="0" borderId="0" xfId="23" applyNumberFormat="1" applyFont="1" applyFill="1" applyBorder="1" applyAlignment="1">
      <alignment vertical="center"/>
    </xf>
    <xf numFmtId="173" fontId="8" fillId="0" borderId="0" xfId="23" applyNumberFormat="1" applyFont="1" applyFill="1" applyBorder="1" applyAlignment="1">
      <alignment horizontal="right" vertical="center"/>
    </xf>
    <xf numFmtId="174" fontId="8" fillId="0" borderId="0" xfId="23" applyNumberFormat="1" applyFont="1" applyFill="1" applyBorder="1" applyAlignment="1">
      <alignment horizontal="right" vertical="center"/>
    </xf>
    <xf numFmtId="10" fontId="8" fillId="0" borderId="0" xfId="15" applyNumberFormat="1" applyFont="1" applyFill="1" applyBorder="1" applyAlignment="1">
      <alignment horizontal="right" vertical="center"/>
    </xf>
    <xf numFmtId="180" fontId="18" fillId="0" borderId="0" xfId="23" applyNumberFormat="1" applyFont="1" applyFill="1" applyBorder="1" applyAlignment="1">
      <alignment vertical="center"/>
    </xf>
    <xf numFmtId="172" fontId="8" fillId="0" borderId="0" xfId="23" applyNumberFormat="1" applyFont="1" applyFill="1" applyBorder="1" applyAlignment="1">
      <alignment horizontal="right" vertical="center"/>
    </xf>
    <xf numFmtId="168" fontId="8" fillId="0" borderId="0" xfId="24" applyNumberFormat="1" applyFont="1" applyFill="1" applyBorder="1" applyAlignment="1">
      <alignment horizontal="right"/>
    </xf>
    <xf numFmtId="168" fontId="8" fillId="0" borderId="0" xfId="23" applyNumberFormat="1" applyFont="1" applyFill="1" applyBorder="1" applyAlignment="1">
      <alignment vertical="center"/>
    </xf>
    <xf numFmtId="49" fontId="8" fillId="0" borderId="0" xfId="23" applyNumberFormat="1" applyFont="1" applyFill="1" applyBorder="1" applyAlignment="1">
      <alignment vertical="center"/>
    </xf>
    <xf numFmtId="0" fontId="8" fillId="0" borderId="0" xfId="23" applyFont="1" applyFill="1" applyBorder="1" applyAlignment="1">
      <alignment vertical="center"/>
    </xf>
    <xf numFmtId="2" fontId="18" fillId="0" borderId="0" xfId="21" applyNumberFormat="1" applyFont="1" applyFill="1" applyBorder="1" applyAlignment="1">
      <alignment horizontal="left" vertical="center"/>
      <protection/>
    </xf>
    <xf numFmtId="49" fontId="8" fillId="0" borderId="0" xfId="0" applyNumberFormat="1" applyFont="1" applyFill="1" applyBorder="1" applyAlignment="1" quotePrefix="1">
      <alignment horizontal="right" vertical="center" indent="1"/>
    </xf>
    <xf numFmtId="0" fontId="18" fillId="0" borderId="0" xfId="23" applyNumberFormat="1" applyFont="1" applyFill="1" applyBorder="1" applyAlignment="1">
      <alignment horizontal="left" vertical="center"/>
    </xf>
    <xf numFmtId="0" fontId="18" fillId="0" borderId="0" xfId="28" applyFont="1" applyFill="1" applyBorder="1" applyAlignment="1">
      <alignment vertical="center"/>
    </xf>
    <xf numFmtId="0" fontId="18" fillId="0" borderId="0" xfId="28" applyFont="1" applyFill="1" applyBorder="1" applyAlignment="1">
      <alignment vertical="center"/>
    </xf>
    <xf numFmtId="169" fontId="8" fillId="0" borderId="0" xfId="24" applyNumberFormat="1" applyFont="1" applyFill="1" applyBorder="1" applyAlignment="1">
      <alignment horizontal="right"/>
    </xf>
    <xf numFmtId="0" fontId="8" fillId="0" borderId="0" xfId="23" applyFont="1" applyBorder="1" applyAlignment="1">
      <alignment horizontal="left" vertical="center"/>
    </xf>
    <xf numFmtId="176" fontId="8" fillId="0" borderId="0" xfId="23" applyNumberFormat="1" applyFont="1" applyBorder="1" applyAlignment="1">
      <alignment horizontal="center" vertical="top"/>
    </xf>
    <xf numFmtId="0" fontId="19" fillId="0" borderId="0" xfId="23" applyFont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right" vertical="center" indent="1"/>
    </xf>
    <xf numFmtId="3" fontId="3" fillId="0" borderId="7" xfId="24" applyNumberFormat="1" applyFont="1" applyFill="1" applyBorder="1" applyAlignment="1">
      <alignment horizontal="right" vertical="center" indent="1"/>
    </xf>
    <xf numFmtId="3" fontId="3" fillId="0" borderId="2" xfId="24" applyNumberFormat="1" applyFont="1" applyFill="1" applyBorder="1" applyAlignment="1">
      <alignment horizontal="right" vertical="center" indent="1"/>
    </xf>
    <xf numFmtId="3" fontId="3" fillId="0" borderId="3" xfId="24" applyNumberFormat="1" applyFont="1" applyFill="1" applyBorder="1" applyAlignment="1">
      <alignment horizontal="right" vertical="center" indent="1"/>
    </xf>
    <xf numFmtId="3" fontId="3" fillId="0" borderId="4" xfId="24" applyNumberFormat="1" applyFont="1" applyFill="1" applyBorder="1" applyAlignment="1">
      <alignment horizontal="right" vertical="center" indent="1"/>
    </xf>
    <xf numFmtId="3" fontId="3" fillId="0" borderId="0" xfId="24" applyNumberFormat="1" applyFont="1" applyFill="1" applyBorder="1" applyAlignment="1">
      <alignment horizontal="right" vertical="center" indent="1"/>
    </xf>
    <xf numFmtId="3" fontId="3" fillId="0" borderId="6" xfId="24" applyNumberFormat="1" applyFont="1" applyFill="1" applyBorder="1" applyAlignment="1">
      <alignment horizontal="right" vertical="center" indent="1"/>
    </xf>
    <xf numFmtId="3" fontId="3" fillId="0" borderId="1" xfId="24" applyNumberFormat="1" applyFont="1" applyFill="1" applyBorder="1" applyAlignment="1">
      <alignment horizontal="right" vertical="center" indent="1"/>
    </xf>
    <xf numFmtId="3" fontId="7" fillId="0" borderId="2" xfId="24" applyNumberFormat="1" applyFont="1" applyFill="1" applyBorder="1" applyAlignment="1">
      <alignment horizontal="right" vertical="center" indent="1"/>
    </xf>
    <xf numFmtId="3" fontId="3" fillId="6" borderId="12" xfId="0" applyNumberFormat="1" applyFont="1" applyFill="1" applyBorder="1" applyAlignment="1" quotePrefix="1">
      <alignment horizontal="right" vertical="center" indent="1"/>
    </xf>
    <xf numFmtId="3" fontId="7" fillId="0" borderId="0" xfId="24" applyNumberFormat="1" applyFont="1" applyFill="1" applyBorder="1" applyAlignment="1">
      <alignment horizontal="right" vertical="center" indent="1"/>
    </xf>
    <xf numFmtId="0" fontId="8" fillId="0" borderId="0" xfId="23" applyFont="1" applyFill="1" applyBorder="1" applyAlignment="1">
      <alignment horizontal="center" vertical="center"/>
    </xf>
    <xf numFmtId="0" fontId="18" fillId="0" borderId="0" xfId="23" applyFont="1" applyFill="1" applyBorder="1" applyAlignment="1">
      <alignment horizontal="center" vertical="top"/>
    </xf>
    <xf numFmtId="3" fontId="18" fillId="0" borderId="0" xfId="23" applyNumberFormat="1" applyFont="1" applyFill="1" applyBorder="1" applyAlignment="1">
      <alignment horizontal="center" vertical="top"/>
    </xf>
    <xf numFmtId="49" fontId="18" fillId="0" borderId="0" xfId="23" applyNumberFormat="1" applyFont="1" applyFill="1" applyBorder="1" applyAlignment="1">
      <alignment horizontal="center" vertical="top"/>
    </xf>
    <xf numFmtId="172" fontId="8" fillId="0" borderId="0" xfId="23" applyNumberFormat="1" applyFont="1" applyFill="1" applyBorder="1" applyAlignment="1">
      <alignment horizontal="left" vertical="center"/>
    </xf>
    <xf numFmtId="175" fontId="8" fillId="0" borderId="0" xfId="23" applyNumberFormat="1" applyFont="1" applyFill="1" applyBorder="1" applyAlignment="1">
      <alignment vertical="center"/>
    </xf>
    <xf numFmtId="49" fontId="8" fillId="0" borderId="0" xfId="24" applyNumberFormat="1" applyFont="1" applyFill="1" applyBorder="1" applyAlignment="1">
      <alignment horizontal="left"/>
    </xf>
    <xf numFmtId="0" fontId="18" fillId="0" borderId="0" xfId="23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 indent="1"/>
    </xf>
    <xf numFmtId="0" fontId="19" fillId="0" borderId="0" xfId="23" applyFont="1" applyBorder="1" applyAlignment="1">
      <alignment horizontal="right" vertical="center"/>
    </xf>
    <xf numFmtId="168" fontId="19" fillId="0" borderId="0" xfId="23" applyNumberFormat="1" applyFont="1" applyBorder="1" applyAlignment="1">
      <alignment horizontal="right" vertical="center"/>
    </xf>
    <xf numFmtId="0" fontId="18" fillId="0" borderId="0" xfId="23" applyFont="1" applyBorder="1" applyAlignment="1">
      <alignment horizontal="center" vertical="top"/>
    </xf>
    <xf numFmtId="3" fontId="18" fillId="0" borderId="0" xfId="23" applyNumberFormat="1" applyFont="1" applyBorder="1" applyAlignment="1">
      <alignment horizontal="center" vertical="top"/>
    </xf>
    <xf numFmtId="1" fontId="5" fillId="3" borderId="5" xfId="21" applyNumberFormat="1" applyFont="1" applyFill="1" applyBorder="1" applyAlignment="1">
      <alignment horizontal="center" vertical="center"/>
      <protection/>
    </xf>
    <xf numFmtId="3" fontId="3" fillId="8" borderId="5" xfId="23" applyNumberFormat="1" applyFont="1" applyFill="1" applyBorder="1" applyAlignment="1">
      <alignment horizontal="right" vertical="center" indent="1"/>
    </xf>
    <xf numFmtId="3" fontId="3" fillId="0" borderId="1" xfId="24" applyNumberFormat="1" applyFont="1" applyFill="1" applyBorder="1" applyAlignment="1">
      <alignment horizontal="right" indent="1"/>
    </xf>
    <xf numFmtId="3" fontId="3" fillId="0" borderId="2" xfId="24" applyNumberFormat="1" applyFont="1" applyFill="1" applyBorder="1" applyAlignment="1">
      <alignment horizontal="right" indent="1"/>
    </xf>
    <xf numFmtId="3" fontId="3" fillId="0" borderId="3" xfId="24" applyNumberFormat="1" applyFont="1" applyFill="1" applyBorder="1" applyAlignment="1">
      <alignment horizontal="right" indent="1"/>
    </xf>
    <xf numFmtId="3" fontId="3" fillId="0" borderId="4" xfId="24" applyNumberFormat="1" applyFont="1" applyFill="1" applyBorder="1" applyAlignment="1">
      <alignment horizontal="right" indent="1"/>
    </xf>
    <xf numFmtId="3" fontId="3" fillId="0" borderId="0" xfId="24" applyNumberFormat="1" applyFont="1" applyFill="1" applyBorder="1" applyAlignment="1">
      <alignment horizontal="right" indent="1"/>
    </xf>
    <xf numFmtId="3" fontId="3" fillId="0" borderId="6" xfId="24" applyNumberFormat="1" applyFont="1" applyFill="1" applyBorder="1" applyAlignment="1">
      <alignment horizontal="right" indent="1"/>
    </xf>
    <xf numFmtId="0" fontId="3" fillId="0" borderId="2" xfId="24" applyNumberFormat="1" applyFont="1" applyFill="1" applyBorder="1" applyAlignment="1">
      <alignment horizontal="right" indent="1"/>
    </xf>
    <xf numFmtId="3" fontId="7" fillId="0" borderId="2" xfId="24" applyNumberFormat="1" applyFont="1" applyFill="1" applyBorder="1" applyAlignment="1">
      <alignment horizontal="right" indent="1"/>
    </xf>
    <xf numFmtId="3" fontId="7" fillId="8" borderId="5" xfId="23" applyNumberFormat="1" applyFont="1" applyFill="1" applyBorder="1" applyAlignment="1">
      <alignment horizontal="right" vertical="center" indent="1"/>
    </xf>
    <xf numFmtId="3" fontId="3" fillId="2" borderId="1" xfId="24" applyNumberFormat="1" applyFont="1" applyFill="1" applyBorder="1" applyAlignment="1">
      <alignment horizontal="right" indent="1"/>
    </xf>
    <xf numFmtId="3" fontId="3" fillId="0" borderId="0" xfId="23" applyNumberFormat="1" applyFont="1" applyBorder="1" applyAlignment="1">
      <alignment horizontal="right" vertical="center" indent="1"/>
    </xf>
    <xf numFmtId="3" fontId="3" fillId="2" borderId="4" xfId="24" applyNumberFormat="1" applyFont="1" applyFill="1" applyBorder="1" applyAlignment="1">
      <alignment horizontal="right" indent="1"/>
    </xf>
    <xf numFmtId="3" fontId="7" fillId="2" borderId="0" xfId="24" applyNumberFormat="1" applyFont="1" applyFill="1" applyBorder="1" applyAlignment="1">
      <alignment horizontal="right" indent="1"/>
    </xf>
    <xf numFmtId="165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10" fontId="8" fillId="0" borderId="0" xfId="0" applyNumberFormat="1" applyFont="1" applyFill="1" applyBorder="1"/>
    <xf numFmtId="3" fontId="8" fillId="0" borderId="0" xfId="0" applyNumberFormat="1" applyFont="1" applyFill="1" applyBorder="1"/>
    <xf numFmtId="177" fontId="8" fillId="0" borderId="0" xfId="15" applyNumberFormat="1" applyFont="1" applyFill="1" applyBorder="1" applyAlignment="1">
      <alignment vertical="center"/>
    </xf>
    <xf numFmtId="168" fontId="3" fillId="0" borderId="20" xfId="24" applyNumberFormat="1" applyFont="1" applyFill="1" applyBorder="1" applyAlignment="1">
      <alignment horizontal="right" indent="1"/>
    </xf>
    <xf numFmtId="168" fontId="3" fillId="0" borderId="21" xfId="24" applyNumberFormat="1" applyFont="1" applyFill="1" applyBorder="1" applyAlignment="1">
      <alignment horizontal="right" indent="1"/>
    </xf>
    <xf numFmtId="168" fontId="3" fillId="0" borderId="31" xfId="24" applyNumberFormat="1" applyFont="1" applyFill="1" applyBorder="1" applyAlignment="1">
      <alignment horizontal="right" indent="1"/>
    </xf>
    <xf numFmtId="49" fontId="3" fillId="0" borderId="2" xfId="24" applyNumberFormat="1" applyFont="1" applyBorder="1" applyAlignment="1">
      <alignment horizontal="right" indent="1"/>
    </xf>
    <xf numFmtId="177" fontId="8" fillId="0" borderId="0" xfId="15" applyNumberFormat="1" applyFont="1" applyAlignment="1">
      <alignment vertical="center"/>
    </xf>
    <xf numFmtId="0" fontId="18" fillId="0" borderId="0" xfId="23" applyFont="1" applyAlignment="1">
      <alignment vertical="center"/>
    </xf>
    <xf numFmtId="0" fontId="8" fillId="0" borderId="0" xfId="23" applyFont="1" applyAlignment="1">
      <alignment/>
    </xf>
    <xf numFmtId="9" fontId="8" fillId="0" borderId="0" xfId="15" applyFont="1" applyAlignment="1">
      <alignment vertical="center"/>
    </xf>
    <xf numFmtId="0" fontId="8" fillId="0" borderId="0" xfId="23" applyFont="1" applyAlignment="1">
      <alignment horizontal="center" vertical="center"/>
    </xf>
    <xf numFmtId="0" fontId="5" fillId="0" borderId="0" xfId="35" applyFont="1" applyBorder="1" applyAlignment="1">
      <alignment vertical="center"/>
    </xf>
    <xf numFmtId="0" fontId="3" fillId="0" borderId="0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5" fillId="2" borderId="0" xfId="21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 horizontal="left" vertical="top" wrapText="1"/>
    </xf>
    <xf numFmtId="0" fontId="5" fillId="0" borderId="32" xfId="23" applyFont="1" applyBorder="1" applyAlignment="1">
      <alignment horizontal="center" vertical="center"/>
    </xf>
    <xf numFmtId="0" fontId="7" fillId="0" borderId="12" xfId="23" applyFont="1" applyBorder="1" applyAlignment="1">
      <alignment horizontal="center" vertical="center"/>
    </xf>
    <xf numFmtId="0" fontId="7" fillId="0" borderId="13" xfId="23" applyFont="1" applyBorder="1" applyAlignment="1">
      <alignment horizontal="center" vertical="center"/>
    </xf>
    <xf numFmtId="0" fontId="5" fillId="0" borderId="12" xfId="23" applyFont="1" applyBorder="1" applyAlignment="1">
      <alignment horizontal="center" vertical="center"/>
    </xf>
    <xf numFmtId="0" fontId="5" fillId="0" borderId="13" xfId="23" applyFont="1" applyBorder="1" applyAlignment="1">
      <alignment horizontal="center" vertical="center"/>
    </xf>
    <xf numFmtId="0" fontId="5" fillId="0" borderId="0" xfId="23" applyFont="1" applyAlignment="1">
      <alignment horizontal="center" vertical="center"/>
    </xf>
    <xf numFmtId="0" fontId="5" fillId="0" borderId="0" xfId="23" applyFont="1" applyBorder="1" applyAlignment="1">
      <alignment horizontal="center" vertical="center"/>
    </xf>
    <xf numFmtId="1" fontId="5" fillId="0" borderId="0" xfId="23" applyNumberFormat="1" applyFont="1" applyBorder="1" applyAlignment="1">
      <alignment horizontal="center" vertical="center"/>
    </xf>
    <xf numFmtId="0" fontId="5" fillId="3" borderId="28" xfId="21" applyFont="1" applyFill="1" applyBorder="1" applyAlignment="1">
      <alignment horizontal="left" vertical="center"/>
      <protection/>
    </xf>
    <xf numFmtId="170" fontId="5" fillId="3" borderId="28" xfId="21" applyNumberFormat="1" applyFont="1" applyFill="1" applyBorder="1" applyAlignment="1">
      <alignment horizontal="right" vertical="center"/>
      <protection/>
    </xf>
    <xf numFmtId="3" fontId="6" fillId="9" borderId="30" xfId="28" applyNumberFormat="1" applyFont="1" applyFill="1" applyBorder="1" applyAlignment="1">
      <alignment/>
    </xf>
    <xf numFmtId="3" fontId="3" fillId="0" borderId="7" xfId="28" applyNumberFormat="1" applyFont="1" applyBorder="1" applyAlignment="1">
      <alignment/>
    </xf>
    <xf numFmtId="3" fontId="3" fillId="0" borderId="2" xfId="24" applyNumberFormat="1" applyFont="1" applyBorder="1" applyAlignment="1">
      <alignment horizontal="right"/>
    </xf>
    <xf numFmtId="3" fontId="3" fillId="0" borderId="2" xfId="28" applyNumberFormat="1" applyFont="1" applyBorder="1" applyAlignment="1">
      <alignment/>
    </xf>
    <xf numFmtId="3" fontId="3" fillId="2" borderId="2" xfId="24" applyNumberFormat="1" applyFont="1" applyFill="1" applyBorder="1" applyAlignment="1">
      <alignment horizontal="right"/>
    </xf>
    <xf numFmtId="3" fontId="3" fillId="2" borderId="2" xfId="28" applyNumberFormat="1" applyFont="1" applyFill="1" applyBorder="1" applyAlignment="1">
      <alignment/>
    </xf>
    <xf numFmtId="3" fontId="3" fillId="0" borderId="29" xfId="28" applyNumberFormat="1" applyFont="1" applyBorder="1" applyAlignment="1">
      <alignment/>
    </xf>
    <xf numFmtId="3" fontId="3" fillId="0" borderId="7" xfId="28" applyNumberFormat="1" applyFont="1" applyFill="1" applyBorder="1" applyAlignment="1">
      <alignment horizontal="right" vertical="center"/>
    </xf>
    <xf numFmtId="3" fontId="6" fillId="0" borderId="7" xfId="28" applyNumberFormat="1" applyFont="1" applyFill="1" applyBorder="1" applyAlignment="1">
      <alignment/>
    </xf>
    <xf numFmtId="3" fontId="3" fillId="0" borderId="29" xfId="28" applyNumberFormat="1" applyFont="1" applyFill="1" applyBorder="1" applyAlignment="1">
      <alignment horizontal="right" vertical="center"/>
    </xf>
    <xf numFmtId="3" fontId="3" fillId="0" borderId="29" xfId="28" applyNumberFormat="1" applyFont="1" applyFill="1" applyBorder="1" applyAlignment="1">
      <alignment/>
    </xf>
    <xf numFmtId="0" fontId="5" fillId="3" borderId="5" xfId="0" applyFont="1" applyFill="1" applyBorder="1" applyAlignment="1">
      <alignment horizontal="center" vertical="center"/>
    </xf>
    <xf numFmtId="170" fontId="5" fillId="3" borderId="5" xfId="21" applyNumberFormat="1" applyFont="1" applyFill="1" applyBorder="1" applyAlignment="1">
      <alignment horizontal="center" vertical="center"/>
      <protection/>
    </xf>
    <xf numFmtId="0" fontId="5" fillId="2" borderId="1" xfId="28" applyFont="1" applyFill="1" applyBorder="1" applyAlignment="1">
      <alignment vertical="center"/>
    </xf>
    <xf numFmtId="3" fontId="3" fillId="2" borderId="1" xfId="28" applyNumberFormat="1" applyFont="1" applyFill="1" applyBorder="1" applyAlignment="1">
      <alignment/>
    </xf>
    <xf numFmtId="0" fontId="5" fillId="2" borderId="2" xfId="28" applyFont="1" applyFill="1" applyBorder="1" applyAlignment="1">
      <alignment vertical="center"/>
    </xf>
    <xf numFmtId="0" fontId="5" fillId="2" borderId="4" xfId="28" applyFont="1" applyFill="1" applyBorder="1" applyAlignment="1">
      <alignment vertical="center"/>
    </xf>
    <xf numFmtId="3" fontId="3" fillId="2" borderId="4" xfId="28" applyNumberFormat="1" applyFont="1" applyFill="1" applyBorder="1" applyAlignment="1">
      <alignment/>
    </xf>
    <xf numFmtId="0" fontId="5" fillId="2" borderId="1" xfId="21" applyFont="1" applyFill="1" applyBorder="1" applyAlignment="1">
      <alignment horizontal="left" vertical="center"/>
      <protection/>
    </xf>
    <xf numFmtId="3" fontId="3" fillId="2" borderId="1" xfId="28" applyNumberFormat="1" applyFont="1" applyFill="1" applyBorder="1" applyAlignment="1">
      <alignment horizontal="right" vertical="center"/>
    </xf>
    <xf numFmtId="3" fontId="6" fillId="2" borderId="1" xfId="28" applyNumberFormat="1" applyFont="1" applyFill="1" applyBorder="1" applyAlignment="1">
      <alignment/>
    </xf>
    <xf numFmtId="0" fontId="5" fillId="2" borderId="4" xfId="28" applyFont="1" applyFill="1" applyBorder="1" applyAlignment="1">
      <alignment vertical="center"/>
    </xf>
    <xf numFmtId="3" fontId="3" fillId="2" borderId="4" xfId="28" applyNumberFormat="1" applyFont="1" applyFill="1" applyBorder="1" applyAlignment="1">
      <alignment horizontal="right" vertical="center"/>
    </xf>
    <xf numFmtId="3" fontId="6" fillId="2" borderId="4" xfId="28" applyNumberFormat="1" applyFont="1" applyFill="1" applyBorder="1" applyAlignment="1">
      <alignment/>
    </xf>
    <xf numFmtId="0" fontId="3" fillId="0" borderId="0" xfId="28" applyFont="1" applyBorder="1" applyAlignment="1">
      <alignment vertical="center"/>
    </xf>
    <xf numFmtId="0" fontId="5" fillId="3" borderId="5" xfId="28" applyFont="1" applyFill="1" applyBorder="1" applyAlignment="1">
      <alignment horizontal="center" vertical="center"/>
    </xf>
    <xf numFmtId="0" fontId="5" fillId="8" borderId="5" xfId="0" applyNumberFormat="1" applyFont="1" applyFill="1" applyBorder="1" applyAlignment="1">
      <alignment/>
    </xf>
    <xf numFmtId="3" fontId="3" fillId="8" borderId="5" xfId="28" applyNumberFormat="1" applyFont="1" applyFill="1" applyBorder="1" applyAlignment="1">
      <alignment horizontal="right" vertical="center" indent="1"/>
    </xf>
    <xf numFmtId="0" fontId="5" fillId="2" borderId="1" xfId="0" applyNumberFormat="1" applyFont="1" applyFill="1" applyBorder="1" applyAlignment="1">
      <alignment/>
    </xf>
    <xf numFmtId="0" fontId="5" fillId="2" borderId="2" xfId="0" applyNumberFormat="1" applyFont="1" applyFill="1" applyBorder="1" applyAlignment="1">
      <alignment/>
    </xf>
    <xf numFmtId="3" fontId="3" fillId="2" borderId="1" xfId="28" applyNumberFormat="1" applyFont="1" applyFill="1" applyBorder="1" applyAlignment="1">
      <alignment horizontal="right" vertical="center" indent="1"/>
    </xf>
    <xf numFmtId="3" fontId="3" fillId="2" borderId="2" xfId="28" applyNumberFormat="1" applyFont="1" applyFill="1" applyBorder="1" applyAlignment="1">
      <alignment horizontal="right" vertical="center" indent="1"/>
    </xf>
    <xf numFmtId="0" fontId="3" fillId="2" borderId="2" xfId="28" applyNumberFormat="1" applyFont="1" applyFill="1" applyBorder="1" applyAlignment="1" quotePrefix="1">
      <alignment horizontal="right" vertical="center" indent="1"/>
    </xf>
    <xf numFmtId="0" fontId="5" fillId="2" borderId="4" xfId="0" applyNumberFormat="1" applyFont="1" applyFill="1" applyBorder="1" applyAlignment="1">
      <alignment/>
    </xf>
    <xf numFmtId="3" fontId="3" fillId="2" borderId="4" xfId="28" applyNumberFormat="1" applyFont="1" applyFill="1" applyBorder="1" applyAlignment="1">
      <alignment horizontal="right" vertical="center" indent="1"/>
    </xf>
    <xf numFmtId="0" fontId="5" fillId="2" borderId="3" xfId="0" applyNumberFormat="1" applyFont="1" applyFill="1" applyBorder="1" applyAlignment="1">
      <alignment/>
    </xf>
    <xf numFmtId="3" fontId="3" fillId="2" borderId="3" xfId="28" applyNumberFormat="1" applyFont="1" applyFill="1" applyBorder="1" applyAlignment="1">
      <alignment horizontal="right" vertical="center" indent="1"/>
    </xf>
    <xf numFmtId="0" fontId="5" fillId="2" borderId="7" xfId="0" applyNumberFormat="1" applyFont="1" applyFill="1" applyBorder="1" applyAlignment="1">
      <alignment/>
    </xf>
    <xf numFmtId="0" fontId="3" fillId="2" borderId="7" xfId="28" applyNumberFormat="1" applyFont="1" applyFill="1" applyBorder="1" applyAlignment="1" quotePrefix="1">
      <alignment horizontal="right" vertical="center" indent="1"/>
    </xf>
    <xf numFmtId="0" fontId="5" fillId="8" borderId="5" xfId="28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5" fillId="2" borderId="3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left"/>
    </xf>
    <xf numFmtId="0" fontId="5" fillId="2" borderId="7" xfId="0" applyNumberFormat="1" applyFont="1" applyFill="1" applyBorder="1" applyAlignment="1">
      <alignment horizontal="left"/>
    </xf>
    <xf numFmtId="0" fontId="5" fillId="0" borderId="30" xfId="28" applyFont="1" applyBorder="1" applyAlignment="1">
      <alignment horizontal="left" vertical="center"/>
    </xf>
    <xf numFmtId="3" fontId="3" fillId="0" borderId="30" xfId="28" applyNumberFormat="1" applyFont="1" applyBorder="1" applyAlignment="1">
      <alignment horizontal="right" vertical="center" indent="1"/>
    </xf>
    <xf numFmtId="3" fontId="3" fillId="2" borderId="1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2" borderId="4" xfId="0" applyNumberFormat="1" applyFont="1" applyFill="1" applyBorder="1" applyAlignment="1">
      <alignment horizontal="right" indent="1"/>
    </xf>
    <xf numFmtId="3" fontId="3" fillId="2" borderId="7" xfId="0" applyNumberFormat="1" applyFont="1" applyFill="1" applyBorder="1" applyAlignment="1">
      <alignment horizontal="right" indent="1"/>
    </xf>
    <xf numFmtId="0" fontId="5" fillId="8" borderId="33" xfId="21" applyFont="1" applyFill="1" applyBorder="1" applyAlignment="1">
      <alignment horizontal="left" vertical="center"/>
      <protection/>
    </xf>
    <xf numFmtId="1" fontId="3" fillId="8" borderId="34" xfId="24" applyNumberFormat="1" applyFont="1" applyFill="1" applyBorder="1" applyAlignment="1">
      <alignment horizontal="right" indent="2"/>
    </xf>
    <xf numFmtId="1" fontId="3" fillId="8" borderId="33" xfId="24" applyNumberFormat="1" applyFont="1" applyFill="1" applyBorder="1" applyAlignment="1">
      <alignment horizontal="right" indent="2"/>
    </xf>
    <xf numFmtId="168" fontId="3" fillId="8" borderId="34" xfId="24" applyNumberFormat="1" applyFont="1" applyFill="1" applyBorder="1" applyAlignment="1">
      <alignment horizontal="right" indent="1"/>
    </xf>
    <xf numFmtId="0" fontId="5" fillId="3" borderId="30" xfId="21" applyFont="1" applyFill="1" applyBorder="1" applyAlignment="1">
      <alignment horizontal="center" wrapText="1"/>
      <protection/>
    </xf>
    <xf numFmtId="0" fontId="5" fillId="3" borderId="35" xfId="21" applyFont="1" applyFill="1" applyBorder="1" applyAlignment="1">
      <alignment horizontal="center" wrapText="1"/>
      <protection/>
    </xf>
    <xf numFmtId="0" fontId="5" fillId="3" borderId="1" xfId="21" applyFont="1" applyFill="1" applyBorder="1" applyAlignment="1">
      <alignment horizontal="left" vertical="center"/>
      <protection/>
    </xf>
    <xf numFmtId="0" fontId="5" fillId="3" borderId="2" xfId="21" applyFont="1" applyFill="1" applyBorder="1" applyAlignment="1">
      <alignment horizontal="left" vertical="center"/>
      <protection/>
    </xf>
    <xf numFmtId="0" fontId="5" fillId="3" borderId="2" xfId="21" applyFont="1" applyFill="1" applyBorder="1" applyAlignment="1">
      <alignment horizontal="left" wrapText="1"/>
      <protection/>
    </xf>
    <xf numFmtId="0" fontId="5" fillId="3" borderId="4" xfId="21" applyFont="1" applyFill="1" applyBorder="1" applyAlignment="1">
      <alignment horizontal="left" wrapText="1"/>
      <protection/>
    </xf>
    <xf numFmtId="0" fontId="3" fillId="0" borderId="33" xfId="21" applyFont="1" applyBorder="1" applyAlignment="1">
      <alignment vertical="center"/>
      <protection/>
    </xf>
    <xf numFmtId="3" fontId="3" fillId="0" borderId="7" xfId="21" applyNumberFormat="1" applyFont="1" applyBorder="1" applyAlignment="1">
      <alignment vertical="center"/>
      <protection/>
    </xf>
    <xf numFmtId="3" fontId="3" fillId="0" borderId="2" xfId="21" applyNumberFormat="1" applyFont="1" applyBorder="1" applyAlignment="1">
      <alignment vertical="center"/>
      <protection/>
    </xf>
    <xf numFmtId="3" fontId="3" fillId="2" borderId="4" xfId="24" applyNumberFormat="1" applyFont="1" applyFill="1" applyBorder="1" applyAlignment="1">
      <alignment horizontal="right"/>
    </xf>
    <xf numFmtId="0" fontId="5" fillId="3" borderId="0" xfId="21" applyFont="1" applyFill="1" applyBorder="1" applyAlignment="1">
      <alignment horizontal="center" wrapText="1"/>
      <protection/>
    </xf>
    <xf numFmtId="0" fontId="5" fillId="3" borderId="0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center" wrapText="1"/>
      <protection/>
    </xf>
    <xf numFmtId="0" fontId="5" fillId="0" borderId="2" xfId="28" applyFont="1" applyFill="1" applyBorder="1" applyAlignment="1">
      <alignment horizontal="left" vertical="center"/>
    </xf>
    <xf numFmtId="0" fontId="5" fillId="0" borderId="2" xfId="28" applyFont="1" applyBorder="1" applyAlignment="1">
      <alignment horizontal="left" vertical="center"/>
    </xf>
    <xf numFmtId="0" fontId="5" fillId="2" borderId="2" xfId="28" applyFont="1" applyFill="1" applyBorder="1" applyAlignment="1">
      <alignment horizontal="left" vertical="center"/>
    </xf>
    <xf numFmtId="0" fontId="5" fillId="0" borderId="4" xfId="28" applyFont="1" applyFill="1" applyBorder="1" applyAlignment="1">
      <alignment horizontal="left" vertical="center"/>
    </xf>
    <xf numFmtId="0" fontId="5" fillId="0" borderId="1" xfId="28" applyFont="1" applyFill="1" applyBorder="1" applyAlignment="1">
      <alignment horizontal="left" vertical="center"/>
    </xf>
    <xf numFmtId="0" fontId="5" fillId="3" borderId="27" xfId="21" applyFont="1" applyFill="1" applyBorder="1" applyAlignment="1">
      <alignment horizontal="center" wrapText="1"/>
      <protection/>
    </xf>
    <xf numFmtId="0" fontId="5" fillId="3" borderId="24" xfId="21" applyFont="1" applyFill="1" applyBorder="1" applyAlignment="1">
      <alignment horizontal="center" wrapText="1"/>
      <protection/>
    </xf>
    <xf numFmtId="168" fontId="3" fillId="0" borderId="26" xfId="24" applyNumberFormat="1" applyFont="1" applyFill="1" applyBorder="1" applyAlignment="1">
      <alignment horizontal="right"/>
    </xf>
    <xf numFmtId="168" fontId="3" fillId="0" borderId="21" xfId="24" applyNumberFormat="1" applyFont="1" applyFill="1" applyBorder="1" applyAlignment="1">
      <alignment horizontal="right"/>
    </xf>
    <xf numFmtId="169" fontId="3" fillId="0" borderId="21" xfId="24" applyNumberFormat="1" applyFont="1" applyFill="1" applyBorder="1" applyAlignment="1">
      <alignment horizontal="right"/>
    </xf>
    <xf numFmtId="169" fontId="3" fillId="0" borderId="23" xfId="24" applyNumberFormat="1" applyFont="1" applyFill="1" applyBorder="1" applyAlignment="1">
      <alignment horizontal="right"/>
    </xf>
    <xf numFmtId="0" fontId="5" fillId="3" borderId="27" xfId="21" applyFont="1" applyFill="1" applyBorder="1" applyAlignment="1">
      <alignment horizontal="center" vertical="center"/>
      <protection/>
    </xf>
    <xf numFmtId="0" fontId="5" fillId="3" borderId="24" xfId="21" applyFont="1" applyFill="1" applyBorder="1" applyAlignment="1">
      <alignment horizontal="center" vertical="center"/>
      <protection/>
    </xf>
    <xf numFmtId="168" fontId="3" fillId="0" borderId="26" xfId="21" applyNumberFormat="1" applyFont="1" applyBorder="1" applyAlignment="1">
      <alignment vertical="center"/>
      <protection/>
    </xf>
    <xf numFmtId="168" fontId="3" fillId="0" borderId="21" xfId="21" applyNumberFormat="1" applyFont="1" applyBorder="1" applyAlignment="1">
      <alignment vertical="center"/>
      <protection/>
    </xf>
    <xf numFmtId="168" fontId="3" fillId="0" borderId="23" xfId="21" applyNumberFormat="1" applyFont="1" applyBorder="1" applyAlignment="1">
      <alignment vertical="center"/>
      <protection/>
    </xf>
    <xf numFmtId="9" fontId="3" fillId="2" borderId="0" xfId="30" applyFont="1" applyFill="1"/>
    <xf numFmtId="0" fontId="3" fillId="2" borderId="0" xfId="29" applyFont="1" applyFill="1">
      <alignment/>
      <protection/>
    </xf>
    <xf numFmtId="0" fontId="9" fillId="3" borderId="5" xfId="29" applyFont="1" applyFill="1" applyBorder="1" applyAlignment="1">
      <alignment horizontal="center"/>
      <protection/>
    </xf>
    <xf numFmtId="9" fontId="3" fillId="2" borderId="2" xfId="30" applyFont="1" applyFill="1" applyBorder="1"/>
    <xf numFmtId="9" fontId="3" fillId="2" borderId="3" xfId="30" applyFont="1" applyFill="1" applyBorder="1"/>
    <xf numFmtId="9" fontId="3" fillId="2" borderId="4" xfId="30" applyFont="1" applyFill="1" applyBorder="1"/>
    <xf numFmtId="0" fontId="5" fillId="2" borderId="2" xfId="29" applyFont="1" applyFill="1" applyBorder="1" applyAlignment="1">
      <alignment horizontal="left"/>
      <protection/>
    </xf>
    <xf numFmtId="0" fontId="5" fillId="2" borderId="4" xfId="29" applyFont="1" applyFill="1" applyBorder="1" applyAlignment="1">
      <alignment horizontal="left"/>
      <protection/>
    </xf>
    <xf numFmtId="164" fontId="3" fillId="2" borderId="2" xfId="29" applyNumberFormat="1" applyFont="1" applyFill="1" applyBorder="1" applyAlignment="1">
      <alignment horizontal="right" indent="1"/>
      <protection/>
    </xf>
    <xf numFmtId="164" fontId="3" fillId="2" borderId="4" xfId="29" applyNumberFormat="1" applyFont="1" applyFill="1" applyBorder="1" applyAlignment="1">
      <alignment horizontal="right" indent="1"/>
      <protection/>
    </xf>
    <xf numFmtId="0" fontId="5" fillId="2" borderId="3" xfId="29" applyFont="1" applyFill="1" applyBorder="1" applyAlignment="1">
      <alignment horizontal="left"/>
      <protection/>
    </xf>
    <xf numFmtId="164" fontId="3" fillId="2" borderId="3" xfId="29" applyNumberFormat="1" applyFont="1" applyFill="1" applyBorder="1" applyAlignment="1">
      <alignment horizontal="right" indent="1"/>
      <protection/>
    </xf>
    <xf numFmtId="0" fontId="5" fillId="8" borderId="30" xfId="29" applyFont="1" applyFill="1" applyBorder="1" applyAlignment="1">
      <alignment horizontal="left"/>
      <protection/>
    </xf>
    <xf numFmtId="164" fontId="3" fillId="8" borderId="30" xfId="29" applyNumberFormat="1" applyFont="1" applyFill="1" applyBorder="1" applyAlignment="1">
      <alignment horizontal="right" indent="1"/>
      <protection/>
    </xf>
    <xf numFmtId="9" fontId="3" fillId="8" borderId="30" xfId="29" applyNumberFormat="1" applyFont="1" applyFill="1" applyBorder="1">
      <alignment/>
      <protection/>
    </xf>
    <xf numFmtId="0" fontId="5" fillId="2" borderId="7" xfId="29" applyFont="1" applyFill="1" applyBorder="1" applyAlignment="1">
      <alignment horizontal="left"/>
      <protection/>
    </xf>
    <xf numFmtId="164" fontId="3" fillId="2" borderId="7" xfId="29" applyNumberFormat="1" applyFont="1" applyFill="1" applyBorder="1" applyAlignment="1">
      <alignment horizontal="right" indent="1"/>
      <protection/>
    </xf>
    <xf numFmtId="9" fontId="3" fillId="2" borderId="7" xfId="30" applyFont="1" applyFill="1" applyBorder="1"/>
    <xf numFmtId="9" fontId="3" fillId="8" borderId="30" xfId="30" applyFont="1" applyFill="1" applyBorder="1"/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umberCellStyle" xfId="24"/>
    <cellStyle name="Standard_DATA ENTRY_1" xfId="25"/>
    <cellStyle name="Normal 5" xfId="26"/>
    <cellStyle name="NumberCellStyle 2" xfId="27"/>
    <cellStyle name="Normal 3 2" xfId="28"/>
    <cellStyle name="Normal 6" xfId="29"/>
    <cellStyle name="Percent 2" xfId="30"/>
    <cellStyle name="Normal 6 2" xfId="31"/>
    <cellStyle name="Percent 2 2" xfId="32"/>
    <cellStyle name="Percent 3" xfId="33"/>
    <cellStyle name="Normal 5 2" xfId="34"/>
    <cellStyle name="Title" xfId="35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EU-28 total: 1 183 TLW </a:t>
            </a:r>
          </a:p>
        </c:rich>
      </c:tx>
      <c:layout>
        <c:manualLayout>
          <c:xMode val="edge"/>
          <c:yMode val="edge"/>
          <c:x val="0.2985"/>
          <c:y val="0.93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775"/>
          <c:y val="0.0725"/>
          <c:w val="0.73825"/>
          <c:h val="0.74125"/>
        </c:manualLayout>
      </c:layout>
      <c:pieChart>
        <c:varyColors val="1"/>
        <c:ser>
          <c:idx val="0"/>
          <c:order val="0"/>
          <c:tx>
            <c:strRef>
              <c:f>'Figure 1'!$K$118:$K$123</c:f>
              <c:strCache>
                <c:ptCount val="1"/>
                <c:pt idx="0">
                  <c:v>Spain United Kingdom France Italy Greece Other EU-28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France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17 %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1'!$K$118:$K$123</c:f>
              <c:strCache/>
            </c:strRef>
          </c:cat>
          <c:val>
            <c:numRef>
              <c:f>'Figure 1'!$L$118:$L$123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Norway: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1 248 TLW</a:t>
            </a:r>
          </a:p>
        </c:rich>
      </c:tx>
      <c:layout>
        <c:manualLayout>
          <c:xMode val="edge"/>
          <c:yMode val="edge"/>
          <c:x val="0.329"/>
          <c:y val="0.93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65"/>
          <c:y val="0.02425"/>
          <c:w val="0.8535"/>
          <c:h val="0.8575"/>
        </c:manualLayout>
      </c:layout>
      <c:pieChart>
        <c:varyColors val="1"/>
        <c:ser>
          <c:idx val="0"/>
          <c:order val="0"/>
          <c:tx>
            <c:strRef>
              <c:f>'Figure 1'!$E$147</c:f>
              <c:strCache>
                <c:ptCount val="1"/>
                <c:pt idx="0">
                  <c:v>Iceland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1'!$F$147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EU-28 Total = 1 405 TLW</a:t>
            </a:r>
          </a:p>
        </c:rich>
      </c:tx>
      <c:layout>
        <c:manualLayout>
          <c:xMode val="edge"/>
          <c:yMode val="edge"/>
          <c:x val="0.2955"/>
          <c:y val="0.93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75"/>
          <c:y val="0.03575"/>
          <c:w val="0.82025"/>
          <c:h val="0.8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/>
              </a:solidFill>
            </c:spPr>
          </c:dPt>
          <c:dLbls>
            <c:dLbl>
              <c:idx val="2"/>
              <c:layout>
                <c:manualLayout>
                  <c:x val="0.12425"/>
                  <c:y val="-0.00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1'!$H$118:$H$123</c:f>
              <c:strCache/>
            </c:strRef>
          </c:cat>
          <c:val>
            <c:numRef>
              <c:f>'Figure 1'!$I$118:$I$123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Norway: 491 TLW</a:t>
            </a:r>
          </a:p>
        </c:rich>
      </c:tx>
      <c:layout>
        <c:manualLayout>
          <c:xMode val="edge"/>
          <c:yMode val="edge"/>
          <c:x val="0.373"/>
          <c:y val="0.76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95"/>
          <c:y val="0.26925"/>
          <c:w val="0.4465"/>
          <c:h val="0.4465"/>
        </c:manualLayout>
      </c:layout>
      <c:pieChart>
        <c:varyColors val="1"/>
        <c:ser>
          <c:idx val="0"/>
          <c:order val="0"/>
          <c:tx>
            <c:strRef>
              <c:f>'Figure 1'!$B$148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1'!$C$148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25"/>
          <c:y val="0.146"/>
          <c:w val="0.709"/>
          <c:h val="0.7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4"/>
              <c:layout>
                <c:manualLayout>
                  <c:x val="-0.01425"/>
                  <c:y val="-0.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225"/>
                  <c:y val="-0.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215"/>
                  <c:y val="-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2'!$B$60:$B$66</c:f>
              <c:strCache/>
            </c:strRef>
          </c:cat>
          <c:val>
            <c:numRef>
              <c:f>'Figure 2'!$C$60:$C$66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3'!$C$55</c:f>
              <c:strCache>
                <c:ptCount val="1"/>
                <c:pt idx="0">
                  <c:v> North East 
 Atlantic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3'!$B$58:$B$80</c:f>
              <c:strCache/>
            </c:strRef>
          </c:cat>
          <c:val>
            <c:numRef>
              <c:f>'Figure 3'!$C$58:$C$80</c:f>
              <c:numCache/>
            </c:numRef>
          </c:val>
        </c:ser>
        <c:ser>
          <c:idx val="1"/>
          <c:order val="1"/>
          <c:tx>
            <c:strRef>
              <c:f>'Figure 3'!$D$55</c:f>
              <c:strCache>
                <c:ptCount val="1"/>
                <c:pt idx="0">
                  <c:v> Eastern Central 
 Atlantic</c:v>
                </c:pt>
              </c:strCache>
            </c:strRef>
          </c:tx>
          <c:spPr>
            <a:solidFill>
              <a:srgbClr val="D7C77A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3'!$B$58:$B$80</c:f>
              <c:strCache/>
            </c:strRef>
          </c:cat>
          <c:val>
            <c:numRef>
              <c:f>'Figure 3'!$D$58:$D$80</c:f>
              <c:numCache/>
            </c:numRef>
          </c:val>
        </c:ser>
        <c:ser>
          <c:idx val="2"/>
          <c:order val="2"/>
          <c:tx>
            <c:strRef>
              <c:f>'Figure 3'!$E$55</c:f>
              <c:strCache>
                <c:ptCount val="1"/>
                <c:pt idx="0">
                  <c:v> Mediterranean
 and Black Sea</c:v>
                </c:pt>
              </c:strCache>
            </c:strRef>
          </c:tx>
          <c:spPr>
            <a:solidFill>
              <a:srgbClr val="B2592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3'!$B$58:$B$80</c:f>
              <c:strCache/>
            </c:strRef>
          </c:cat>
          <c:val>
            <c:numRef>
              <c:f>'Figure 3'!$E$58:$E$80</c:f>
              <c:numCache/>
            </c:numRef>
          </c:val>
        </c:ser>
        <c:ser>
          <c:idx val="3"/>
          <c:order val="3"/>
          <c:tx>
            <c:strRef>
              <c:f>'Figure 3'!$F$55</c:f>
              <c:strCache>
                <c:ptCount val="1"/>
                <c:pt idx="0">
                  <c:v> Western 
 Indian Ocean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3'!$B$58:$B$80</c:f>
              <c:strCache/>
            </c:strRef>
          </c:cat>
          <c:val>
            <c:numRef>
              <c:f>'Figure 3'!$F$58:$F$80</c:f>
              <c:numCache/>
            </c:numRef>
          </c:val>
        </c:ser>
        <c:ser>
          <c:idx val="4"/>
          <c:order val="4"/>
          <c:tx>
            <c:strRef>
              <c:f>'Figure 3'!$G$55</c:f>
              <c:strCache>
                <c:ptCount val="1"/>
                <c:pt idx="0">
                  <c:v> South West 
 Atlantic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3'!$B$58:$B$80</c:f>
              <c:strCache/>
            </c:strRef>
          </c:cat>
          <c:val>
            <c:numRef>
              <c:f>'Figure 3'!$G$58:$G$80</c:f>
              <c:numCache/>
            </c:numRef>
          </c:val>
        </c:ser>
        <c:ser>
          <c:idx val="5"/>
          <c:order val="5"/>
          <c:tx>
            <c:strRef>
              <c:f>'Figure 3'!$H$55</c:f>
              <c:strCache>
                <c:ptCount val="1"/>
                <c:pt idx="0">
                  <c:v> South East 
 Atlantic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3'!$B$58:$B$80</c:f>
              <c:strCache/>
            </c:strRef>
          </c:cat>
          <c:val>
            <c:numRef>
              <c:f>'Figure 3'!$H$58:$H$80</c:f>
              <c:numCache/>
            </c:numRef>
          </c:val>
        </c:ser>
        <c:ser>
          <c:idx val="6"/>
          <c:order val="6"/>
          <c:tx>
            <c:strRef>
              <c:f>'Figure 3'!$I$55</c:f>
              <c:strCache>
                <c:ptCount val="1"/>
                <c:pt idx="0">
                  <c:v> North West 
 Atlantic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3'!$B$58:$B$80</c:f>
              <c:strCache/>
            </c:strRef>
          </c:cat>
          <c:val>
            <c:numRef>
              <c:f>'Figure 3'!$I$58:$I$80</c:f>
              <c:numCache/>
            </c:numRef>
          </c:val>
        </c:ser>
        <c:overlap val="100"/>
        <c:axId val="27311418"/>
        <c:axId val="28861563"/>
      </c:barChart>
      <c:catAx>
        <c:axId val="2731141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861563"/>
        <c:crosses val="autoZero"/>
        <c:auto val="1"/>
        <c:lblOffset val="100"/>
        <c:noMultiLvlLbl val="0"/>
      </c:catAx>
      <c:valAx>
        <c:axId val="2886156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1141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25"/>
          <c:y val="0.055"/>
          <c:w val="0.60725"/>
          <c:h val="0.81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4'!$B$53:$B$58</c:f>
              <c:strCache/>
            </c:strRef>
          </c:cat>
          <c:val>
            <c:numRef>
              <c:f>('Figure 4'!$C$53:$C$57,'Figure 4'!$C$58)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4'!$B$53:$B$58</c:f>
              <c:strCache/>
            </c:strRef>
          </c:cat>
          <c:val>
            <c:numRef>
              <c:f>('Figure 4'!$D$53:$D$57,'Figure 4'!$D$58)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12</xdr:col>
      <xdr:colOff>676275</xdr:colOff>
      <xdr:row>56</xdr:row>
      <xdr:rowOff>123825</xdr:rowOff>
    </xdr:to>
    <xdr:grpSp>
      <xdr:nvGrpSpPr>
        <xdr:cNvPr id="10" name="Group 9"/>
        <xdr:cNvGrpSpPr/>
      </xdr:nvGrpSpPr>
      <xdr:grpSpPr>
        <a:xfrm>
          <a:off x="600075" y="590550"/>
          <a:ext cx="8220075" cy="9486900"/>
          <a:chOff x="601436" y="570818"/>
          <a:chExt cx="8156560" cy="7974226"/>
        </a:xfrm>
      </xdr:grpSpPr>
      <xdr:grpSp>
        <xdr:nvGrpSpPr>
          <xdr:cNvPr id="5" name="Group 4"/>
          <xdr:cNvGrpSpPr/>
        </xdr:nvGrpSpPr>
        <xdr:grpSpPr>
          <a:xfrm>
            <a:off x="656493" y="570818"/>
            <a:ext cx="8085190" cy="3805699"/>
            <a:chOff x="657225" y="585786"/>
            <a:chExt cx="8145674" cy="3892762"/>
          </a:xfrm>
        </xdr:grpSpPr>
        <xdr:graphicFrame macro="">
          <xdr:nvGraphicFramePr>
            <xdr:cNvPr id="6" name="Chart 5"/>
            <xdr:cNvGraphicFramePr/>
          </xdr:nvGraphicFramePr>
          <xdr:xfrm>
            <a:off x="657225" y="585786"/>
            <a:ext cx="3885486" cy="3887896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2" name="Chart 1"/>
            <xdr:cNvGraphicFramePr/>
          </xdr:nvGraphicFramePr>
          <xdr:xfrm>
            <a:off x="4915376" y="590652"/>
            <a:ext cx="3887523" cy="3887896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grpSp>
        <xdr:nvGrpSpPr>
          <xdr:cNvPr id="8" name="Group 7"/>
          <xdr:cNvGrpSpPr/>
        </xdr:nvGrpSpPr>
        <xdr:grpSpPr>
          <a:xfrm>
            <a:off x="601436" y="4673557"/>
            <a:ext cx="8156560" cy="3871487"/>
            <a:chOff x="847725" y="4808308"/>
            <a:chExt cx="8221874" cy="3989828"/>
          </a:xfrm>
        </xdr:grpSpPr>
        <xdr:graphicFrame macro="">
          <xdr:nvGraphicFramePr>
            <xdr:cNvPr id="3" name="Chart 2"/>
            <xdr:cNvGraphicFramePr/>
          </xdr:nvGraphicFramePr>
          <xdr:xfrm>
            <a:off x="847725" y="4808308"/>
            <a:ext cx="3888946" cy="3989828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4" name="Chart 3"/>
            <xdr:cNvGraphicFramePr/>
          </xdr:nvGraphicFramePr>
          <xdr:xfrm>
            <a:off x="5180653" y="4891097"/>
            <a:ext cx="3888946" cy="3888087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</xdr:grpSp>
    </xdr:grpSp>
    <xdr:clientData/>
  </xdr:twoCellAnchor>
  <xdr:oneCellAnchor>
    <xdr:from>
      <xdr:col>6</xdr:col>
      <xdr:colOff>447675</xdr:colOff>
      <xdr:row>3</xdr:row>
      <xdr:rowOff>19050</xdr:rowOff>
    </xdr:from>
    <xdr:ext cx="495300" cy="209550"/>
    <xdr:sp macro="" textlink="">
      <xdr:nvSpPr>
        <xdr:cNvPr id="7" name="TextBox 6"/>
        <xdr:cNvSpPr txBox="1"/>
      </xdr:nvSpPr>
      <xdr:spPr>
        <a:xfrm>
          <a:off x="4476750" y="542925"/>
          <a:ext cx="4953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80" b="1"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xdr:txBody>
    </xdr:sp>
    <xdr:clientData/>
  </xdr:oneCellAnchor>
  <xdr:oneCellAnchor>
    <xdr:from>
      <xdr:col>6</xdr:col>
      <xdr:colOff>666750</xdr:colOff>
      <xdr:row>30</xdr:row>
      <xdr:rowOff>104775</xdr:rowOff>
    </xdr:from>
    <xdr:ext cx="495300" cy="219075"/>
    <xdr:sp macro="" textlink="">
      <xdr:nvSpPr>
        <xdr:cNvPr id="9" name="TextBox 8"/>
        <xdr:cNvSpPr txBox="1"/>
      </xdr:nvSpPr>
      <xdr:spPr>
        <a:xfrm>
          <a:off x="4695825" y="5457825"/>
          <a:ext cx="495300" cy="2190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80" b="1">
              <a:latin typeface="Arial" panose="020B0604020202020204" pitchFamily="34" charset="0"/>
              <a:cs typeface="Arial" panose="020B0604020202020204" pitchFamily="34" charset="0"/>
            </a:rPr>
            <a:t>2000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0.23475</cdr:x>
      <cdr:y>0.91775</cdr:y>
    </cdr:from>
    <cdr:to>
      <cdr:x>0.7665</cdr:x>
      <cdr:y>0.97025</cdr:y>
    </cdr:to>
    <cdr:sp macro="" textlink="">
      <cdr:nvSpPr>
        <cdr:cNvPr id="2" name="TextBox 1"/>
        <cdr:cNvSpPr txBox="1"/>
      </cdr:nvSpPr>
      <cdr:spPr>
        <a:xfrm>
          <a:off x="1457325" y="5457825"/>
          <a:ext cx="3314700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1080" b="1">
              <a:latin typeface="Arial" panose="020B0604020202020204" pitchFamily="34" charset="0"/>
              <a:cs typeface="Arial" panose="020B0604020202020204" pitchFamily="34" charset="0"/>
            </a:rPr>
            <a:t>EU-28 total: 5 383 TLW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</xdr:row>
      <xdr:rowOff>57150</xdr:rowOff>
    </xdr:from>
    <xdr:to>
      <xdr:col>8</xdr:col>
      <xdr:colOff>361950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628650" y="762000"/>
        <a:ext cx="62293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4</xdr:row>
      <xdr:rowOff>38100</xdr:rowOff>
    </xdr:from>
    <xdr:to>
      <xdr:col>11</xdr:col>
      <xdr:colOff>457200</xdr:colOff>
      <xdr:row>32</xdr:row>
      <xdr:rowOff>57150</xdr:rowOff>
    </xdr:to>
    <xdr:graphicFrame macro="">
      <xdr:nvGraphicFramePr>
        <xdr:cNvPr id="3" name="Chart 2"/>
        <xdr:cNvGraphicFramePr/>
      </xdr:nvGraphicFramePr>
      <xdr:xfrm>
        <a:off x="619125" y="771525"/>
        <a:ext cx="78105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85725</xdr:rowOff>
    </xdr:from>
    <xdr:to>
      <xdr:col>6</xdr:col>
      <xdr:colOff>371475</xdr:colOff>
      <xdr:row>29</xdr:row>
      <xdr:rowOff>9525</xdr:rowOff>
    </xdr:to>
    <xdr:graphicFrame macro="">
      <xdr:nvGraphicFramePr>
        <xdr:cNvPr id="3" name="Chart 2" title="Top 5 species caught by EU countries in North East Atlantic in 2013"/>
        <xdr:cNvGraphicFramePr/>
      </xdr:nvGraphicFramePr>
      <xdr:xfrm>
        <a:off x="762000" y="638175"/>
        <a:ext cx="5067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691-FISHERY%20STATISTICS\250%20PUBLICATIONS\_FISH_Publications\_Pocket_FISH\Pocket_FISH_2013\AgriPB13_Fisheri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691-FISHERY%20STATISTICS\040%20METHODOLOGIES\Code_lists\FAO-ASFIS%20LIST%202013\ASFIS%206%20languages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</sheetNames>
    <sheetDataSet>
      <sheetData sheetId="0">
        <row r="11">
          <cell r="C11" t="str">
            <v>EU-27</v>
          </cell>
          <cell r="D11">
            <v>86587</v>
          </cell>
          <cell r="E11">
            <v>84502</v>
          </cell>
          <cell r="F11">
            <v>83796</v>
          </cell>
        </row>
        <row r="12">
          <cell r="C12" t="str">
            <v>BE</v>
          </cell>
          <cell r="D12">
            <v>100</v>
          </cell>
          <cell r="E12">
            <v>89</v>
          </cell>
          <cell r="F12">
            <v>89</v>
          </cell>
        </row>
        <row r="13">
          <cell r="C13" t="str">
            <v>BG</v>
          </cell>
          <cell r="D13">
            <v>2852</v>
          </cell>
          <cell r="E13">
            <v>2206</v>
          </cell>
          <cell r="F13">
            <v>2340</v>
          </cell>
        </row>
        <row r="14">
          <cell r="C14" t="str">
            <v>CZ</v>
          </cell>
          <cell r="D14" t="str">
            <v>-</v>
          </cell>
          <cell r="E14" t="str">
            <v>-</v>
          </cell>
          <cell r="F14" t="str">
            <v>-</v>
          </cell>
        </row>
        <row r="15">
          <cell r="C15" t="str">
            <v>DK</v>
          </cell>
          <cell r="D15">
            <v>2895</v>
          </cell>
          <cell r="E15">
            <v>2832</v>
          </cell>
          <cell r="F15">
            <v>2826</v>
          </cell>
        </row>
        <row r="16">
          <cell r="C16" t="str">
            <v>DE</v>
          </cell>
          <cell r="D16">
            <v>1828</v>
          </cell>
          <cell r="E16">
            <v>1769</v>
          </cell>
          <cell r="F16">
            <v>1680</v>
          </cell>
        </row>
        <row r="17">
          <cell r="C17" t="str">
            <v>EE</v>
          </cell>
          <cell r="D17">
            <v>966</v>
          </cell>
          <cell r="E17">
            <v>945</v>
          </cell>
          <cell r="F17">
            <v>935</v>
          </cell>
        </row>
        <row r="18">
          <cell r="C18" t="str">
            <v>IE</v>
          </cell>
          <cell r="D18">
            <v>2023</v>
          </cell>
          <cell r="E18">
            <v>2109</v>
          </cell>
          <cell r="F18">
            <v>2148</v>
          </cell>
        </row>
        <row r="19">
          <cell r="C19" t="str">
            <v>EL</v>
          </cell>
          <cell r="D19">
            <v>17353</v>
          </cell>
          <cell r="E19">
            <v>17291</v>
          </cell>
          <cell r="F19">
            <v>17168</v>
          </cell>
        </row>
        <row r="20">
          <cell r="C20" t="str">
            <v>ES</v>
          </cell>
          <cell r="D20">
            <v>11420</v>
          </cell>
          <cell r="E20">
            <v>11119</v>
          </cell>
          <cell r="F20">
            <v>10847</v>
          </cell>
        </row>
        <row r="21">
          <cell r="C21" t="str">
            <v>FR (1)</v>
          </cell>
          <cell r="D21">
            <v>7941</v>
          </cell>
          <cell r="E21">
            <v>7284</v>
          </cell>
          <cell r="F21">
            <v>7242</v>
          </cell>
        </row>
        <row r="22">
          <cell r="C22" t="str">
            <v>HR</v>
          </cell>
          <cell r="D22" t="str">
            <v>:</v>
          </cell>
          <cell r="E22" t="str">
            <v>:</v>
          </cell>
          <cell r="F22" t="str">
            <v>:</v>
          </cell>
        </row>
        <row r="23">
          <cell r="C23" t="str">
            <v>IT</v>
          </cell>
          <cell r="D23">
            <v>13683</v>
          </cell>
          <cell r="E23">
            <v>13587</v>
          </cell>
          <cell r="F23">
            <v>13515</v>
          </cell>
        </row>
        <row r="24">
          <cell r="C24" t="str">
            <v>CY</v>
          </cell>
          <cell r="D24">
            <v>1169</v>
          </cell>
          <cell r="E24">
            <v>1162</v>
          </cell>
          <cell r="F24">
            <v>1006</v>
          </cell>
        </row>
        <row r="25">
          <cell r="C25" t="str">
            <v>LV</v>
          </cell>
          <cell r="D25">
            <v>841</v>
          </cell>
          <cell r="E25">
            <v>794</v>
          </cell>
          <cell r="F25">
            <v>786</v>
          </cell>
        </row>
        <row r="26">
          <cell r="C26" t="str">
            <v>LT</v>
          </cell>
          <cell r="D26">
            <v>221</v>
          </cell>
          <cell r="E26">
            <v>193</v>
          </cell>
          <cell r="F26">
            <v>171</v>
          </cell>
        </row>
        <row r="27">
          <cell r="C27" t="str">
            <v>LU</v>
          </cell>
          <cell r="D27" t="str">
            <v>-</v>
          </cell>
          <cell r="E27" t="str">
            <v>-</v>
          </cell>
          <cell r="F27" t="str">
            <v>-</v>
          </cell>
        </row>
        <row r="28">
          <cell r="C28" t="str">
            <v>HU</v>
          </cell>
          <cell r="D28" t="str">
            <v>-</v>
          </cell>
          <cell r="E28" t="str">
            <v>-</v>
          </cell>
          <cell r="F28" t="str">
            <v>-</v>
          </cell>
        </row>
        <row r="29">
          <cell r="C29" t="str">
            <v>MT</v>
          </cell>
          <cell r="D29">
            <v>1152</v>
          </cell>
          <cell r="E29">
            <v>1112</v>
          </cell>
          <cell r="F29">
            <v>1093</v>
          </cell>
        </row>
        <row r="30">
          <cell r="C30" t="str">
            <v>NL</v>
          </cell>
          <cell r="D30">
            <v>825</v>
          </cell>
          <cell r="E30">
            <v>838</v>
          </cell>
          <cell r="F30">
            <v>849</v>
          </cell>
        </row>
        <row r="31">
          <cell r="C31" t="str">
            <v>AT</v>
          </cell>
          <cell r="D31" t="str">
            <v>-</v>
          </cell>
          <cell r="E31" t="str">
            <v>-</v>
          </cell>
          <cell r="F31" t="str">
            <v>-</v>
          </cell>
        </row>
        <row r="32">
          <cell r="C32" t="str">
            <v>PL</v>
          </cell>
          <cell r="D32">
            <v>833</v>
          </cell>
          <cell r="E32">
            <v>807</v>
          </cell>
          <cell r="F32">
            <v>793</v>
          </cell>
        </row>
        <row r="33">
          <cell r="C33" t="str">
            <v>PT</v>
          </cell>
          <cell r="D33">
            <v>8585</v>
          </cell>
          <cell r="E33">
            <v>8556</v>
          </cell>
          <cell r="F33">
            <v>8492</v>
          </cell>
        </row>
        <row r="34">
          <cell r="C34" t="str">
            <v>RO</v>
          </cell>
          <cell r="D34">
            <v>438</v>
          </cell>
          <cell r="E34">
            <v>444</v>
          </cell>
          <cell r="F34">
            <v>475</v>
          </cell>
        </row>
        <row r="35">
          <cell r="C35" t="str">
            <v>SI</v>
          </cell>
          <cell r="D35">
            <v>181</v>
          </cell>
          <cell r="E35">
            <v>185</v>
          </cell>
          <cell r="F35">
            <v>185</v>
          </cell>
        </row>
        <row r="36">
          <cell r="C36" t="str">
            <v>SK</v>
          </cell>
          <cell r="D36" t="str">
            <v>-</v>
          </cell>
          <cell r="E36" t="str">
            <v>-</v>
          </cell>
          <cell r="F36" t="str">
            <v>-</v>
          </cell>
        </row>
        <row r="37">
          <cell r="C37" t="str">
            <v>FI</v>
          </cell>
          <cell r="D37">
            <v>3240</v>
          </cell>
          <cell r="E37">
            <v>3271</v>
          </cell>
          <cell r="F37">
            <v>3365</v>
          </cell>
        </row>
        <row r="38">
          <cell r="C38" t="str">
            <v>SE</v>
          </cell>
          <cell r="D38">
            <v>1486</v>
          </cell>
          <cell r="E38">
            <v>1418</v>
          </cell>
          <cell r="F38">
            <v>1369</v>
          </cell>
        </row>
        <row r="39">
          <cell r="C39" t="str">
            <v>UK</v>
          </cell>
          <cell r="D39">
            <v>6555</v>
          </cell>
          <cell r="E39">
            <v>6491</v>
          </cell>
          <cell r="F39">
            <v>6422</v>
          </cell>
        </row>
        <row r="40">
          <cell r="C40" t="str">
            <v>IS</v>
          </cell>
          <cell r="D40">
            <v>1533</v>
          </cell>
          <cell r="E40">
            <v>1585</v>
          </cell>
          <cell r="F40">
            <v>1628</v>
          </cell>
        </row>
        <row r="41">
          <cell r="C41" t="str">
            <v>NO</v>
          </cell>
          <cell r="D41">
            <v>6785</v>
          </cell>
          <cell r="E41">
            <v>6506</v>
          </cell>
          <cell r="F41">
            <v>6309</v>
          </cell>
        </row>
      </sheetData>
      <sheetData sheetId="1">
        <row r="11">
          <cell r="C11" t="str">
            <v>EU-27</v>
          </cell>
          <cell r="D11">
            <v>1869330</v>
          </cell>
          <cell r="E11">
            <v>1820434</v>
          </cell>
          <cell r="F11">
            <v>1753928</v>
          </cell>
        </row>
        <row r="12">
          <cell r="C12" t="str">
            <v>BE</v>
          </cell>
          <cell r="D12">
            <v>19007</v>
          </cell>
          <cell r="E12">
            <v>16048</v>
          </cell>
          <cell r="F12">
            <v>15812</v>
          </cell>
        </row>
        <row r="13">
          <cell r="C13" t="str">
            <v>BG</v>
          </cell>
          <cell r="D13">
            <v>9047</v>
          </cell>
          <cell r="E13">
            <v>7772</v>
          </cell>
          <cell r="F13">
            <v>8014</v>
          </cell>
        </row>
        <row r="14">
          <cell r="C14" t="str">
            <v>CZ</v>
          </cell>
          <cell r="D14" t="str">
            <v>-</v>
          </cell>
          <cell r="E14" t="str">
            <v>-</v>
          </cell>
          <cell r="F14" t="str">
            <v>-</v>
          </cell>
        </row>
        <row r="15">
          <cell r="C15" t="str">
            <v>DK</v>
          </cell>
          <cell r="D15">
            <v>73040</v>
          </cell>
          <cell r="E15">
            <v>67734</v>
          </cell>
          <cell r="F15">
            <v>66353</v>
          </cell>
        </row>
        <row r="16">
          <cell r="C16" t="str">
            <v>DE</v>
          </cell>
          <cell r="D16">
            <v>69135</v>
          </cell>
          <cell r="E16">
            <v>68161</v>
          </cell>
          <cell r="F16">
            <v>67765</v>
          </cell>
        </row>
        <row r="17">
          <cell r="C17" t="str">
            <v>EE</v>
          </cell>
          <cell r="D17">
            <v>17808</v>
          </cell>
          <cell r="E17">
            <v>14238</v>
          </cell>
          <cell r="F17">
            <v>14645</v>
          </cell>
        </row>
        <row r="18">
          <cell r="C18" t="str">
            <v>IE</v>
          </cell>
          <cell r="D18">
            <v>69867</v>
          </cell>
          <cell r="E18">
            <v>68759</v>
          </cell>
          <cell r="F18">
            <v>69427</v>
          </cell>
        </row>
        <row r="19">
          <cell r="C19" t="str">
            <v>EL</v>
          </cell>
          <cell r="D19">
            <v>88805</v>
          </cell>
          <cell r="E19">
            <v>88360</v>
          </cell>
          <cell r="F19">
            <v>88288</v>
          </cell>
        </row>
        <row r="20">
          <cell r="C20" t="str">
            <v>ES</v>
          </cell>
          <cell r="D20">
            <v>461071</v>
          </cell>
          <cell r="E20">
            <v>439594</v>
          </cell>
          <cell r="F20">
            <v>414527</v>
          </cell>
        </row>
        <row r="21">
          <cell r="C21" t="str">
            <v>FR (1)</v>
          </cell>
          <cell r="D21">
            <v>199269</v>
          </cell>
          <cell r="E21">
            <v>185535</v>
          </cell>
          <cell r="F21">
            <v>174461</v>
          </cell>
        </row>
        <row r="22">
          <cell r="C22" t="str">
            <v>HR</v>
          </cell>
          <cell r="D22" t="str">
            <v>:</v>
          </cell>
          <cell r="E22" t="str">
            <v>:</v>
          </cell>
          <cell r="F22" t="str">
            <v>:</v>
          </cell>
        </row>
        <row r="23">
          <cell r="C23" t="str">
            <v>IT</v>
          </cell>
          <cell r="D23">
            <v>196313</v>
          </cell>
          <cell r="E23">
            <v>193672</v>
          </cell>
          <cell r="F23">
            <v>186079</v>
          </cell>
        </row>
        <row r="24">
          <cell r="C24" t="str">
            <v>CY</v>
          </cell>
          <cell r="D24">
            <v>5383</v>
          </cell>
          <cell r="E24">
            <v>5289</v>
          </cell>
          <cell r="F24">
            <v>4161</v>
          </cell>
        </row>
        <row r="25">
          <cell r="C25" t="str">
            <v>LV</v>
          </cell>
          <cell r="D25">
            <v>38228</v>
          </cell>
          <cell r="E25">
            <v>41186</v>
          </cell>
          <cell r="F25">
            <v>40762</v>
          </cell>
        </row>
        <row r="26">
          <cell r="C26" t="str">
            <v>LT</v>
          </cell>
          <cell r="D26">
            <v>50478</v>
          </cell>
          <cell r="E26">
            <v>49286</v>
          </cell>
          <cell r="F26">
            <v>45961</v>
          </cell>
        </row>
        <row r="27">
          <cell r="C27" t="str">
            <v>LU</v>
          </cell>
          <cell r="D27" t="str">
            <v>-</v>
          </cell>
          <cell r="E27" t="str">
            <v>-</v>
          </cell>
          <cell r="F27" t="str">
            <v>-</v>
          </cell>
        </row>
        <row r="28">
          <cell r="C28" t="str">
            <v>HU</v>
          </cell>
          <cell r="D28" t="str">
            <v>-</v>
          </cell>
          <cell r="E28" t="str">
            <v>-</v>
          </cell>
          <cell r="F28" t="str">
            <v>-</v>
          </cell>
        </row>
        <row r="29">
          <cell r="C29" t="str">
            <v>MT</v>
          </cell>
          <cell r="D29">
            <v>10961</v>
          </cell>
          <cell r="E29">
            <v>12030</v>
          </cell>
          <cell r="F29">
            <v>11992</v>
          </cell>
        </row>
        <row r="30">
          <cell r="C30" t="str">
            <v>NL</v>
          </cell>
          <cell r="D30">
            <v>146925</v>
          </cell>
          <cell r="E30">
            <v>154369</v>
          </cell>
          <cell r="F30">
            <v>147520</v>
          </cell>
        </row>
        <row r="31">
          <cell r="C31" t="str">
            <v>AT</v>
          </cell>
          <cell r="D31" t="str">
            <v>-</v>
          </cell>
          <cell r="E31" t="str">
            <v>-</v>
          </cell>
          <cell r="F31" t="str">
            <v>-</v>
          </cell>
        </row>
        <row r="32">
          <cell r="C32" t="str">
            <v>PL</v>
          </cell>
          <cell r="D32">
            <v>40971</v>
          </cell>
          <cell r="E32">
            <v>38249</v>
          </cell>
          <cell r="F32">
            <v>37269</v>
          </cell>
        </row>
        <row r="33">
          <cell r="C33" t="str">
            <v>PT</v>
          </cell>
          <cell r="D33">
            <v>106516</v>
          </cell>
          <cell r="E33">
            <v>103931</v>
          </cell>
          <cell r="F33">
            <v>101483</v>
          </cell>
        </row>
        <row r="34">
          <cell r="C34" t="str">
            <v>RO</v>
          </cell>
          <cell r="D34">
            <v>1670</v>
          </cell>
          <cell r="E34">
            <v>1871</v>
          </cell>
          <cell r="F34">
            <v>1221</v>
          </cell>
        </row>
        <row r="35">
          <cell r="C35" t="str">
            <v>SI</v>
          </cell>
          <cell r="D35">
            <v>983</v>
          </cell>
          <cell r="E35">
            <v>1011</v>
          </cell>
          <cell r="F35">
            <v>1011</v>
          </cell>
        </row>
        <row r="36">
          <cell r="C36" t="str">
            <v>SK</v>
          </cell>
          <cell r="D36" t="str">
            <v>-</v>
          </cell>
          <cell r="E36" t="str">
            <v>-</v>
          </cell>
          <cell r="F36" t="str">
            <v>-</v>
          </cell>
        </row>
        <row r="37">
          <cell r="C37" t="str">
            <v>FI</v>
          </cell>
          <cell r="D37">
            <v>16046</v>
          </cell>
          <cell r="E37">
            <v>16535</v>
          </cell>
          <cell r="F37">
            <v>16549</v>
          </cell>
        </row>
        <row r="38">
          <cell r="C38" t="str">
            <v>SE</v>
          </cell>
          <cell r="D38">
            <v>41807</v>
          </cell>
          <cell r="E38">
            <v>38600</v>
          </cell>
          <cell r="F38">
            <v>33020</v>
          </cell>
        </row>
        <row r="39">
          <cell r="C39" t="str">
            <v>UK</v>
          </cell>
          <cell r="D39">
            <v>206000</v>
          </cell>
          <cell r="E39">
            <v>208204</v>
          </cell>
          <cell r="F39">
            <v>207608</v>
          </cell>
        </row>
        <row r="40">
          <cell r="C40" t="str">
            <v>IS</v>
          </cell>
          <cell r="D40">
            <v>160246</v>
          </cell>
          <cell r="E40">
            <v>157175</v>
          </cell>
          <cell r="F40">
            <v>150431</v>
          </cell>
        </row>
        <row r="41">
          <cell r="C41" t="str">
            <v>NO</v>
          </cell>
          <cell r="D41">
            <v>378690</v>
          </cell>
          <cell r="E41">
            <v>383794</v>
          </cell>
          <cell r="F41">
            <v>366123</v>
          </cell>
        </row>
      </sheetData>
      <sheetData sheetId="2">
        <row r="11">
          <cell r="C11" t="str">
            <v>EU-27</v>
          </cell>
          <cell r="D11">
            <v>6878037</v>
          </cell>
          <cell r="E11">
            <v>6677415</v>
          </cell>
          <cell r="F11">
            <v>6543252</v>
          </cell>
        </row>
        <row r="12">
          <cell r="C12" t="str">
            <v>BE</v>
          </cell>
          <cell r="D12">
            <v>60620</v>
          </cell>
          <cell r="E12">
            <v>51590</v>
          </cell>
          <cell r="F12">
            <v>51236</v>
          </cell>
        </row>
        <row r="13">
          <cell r="C13" t="str">
            <v>BG</v>
          </cell>
          <cell r="D13">
            <v>70512</v>
          </cell>
          <cell r="E13">
            <v>60319</v>
          </cell>
          <cell r="F13">
            <v>63378</v>
          </cell>
        </row>
        <row r="14">
          <cell r="C14" t="str">
            <v>CZ</v>
          </cell>
          <cell r="D14" t="str">
            <v>-</v>
          </cell>
          <cell r="E14" t="str">
            <v>-</v>
          </cell>
          <cell r="F14" t="str">
            <v>-</v>
          </cell>
        </row>
        <row r="15">
          <cell r="C15" t="str">
            <v>DK</v>
          </cell>
          <cell r="D15">
            <v>263914</v>
          </cell>
          <cell r="E15">
            <v>245793</v>
          </cell>
          <cell r="F15">
            <v>241962</v>
          </cell>
        </row>
        <row r="16">
          <cell r="C16" t="str">
            <v>DE</v>
          </cell>
          <cell r="D16">
            <v>161248</v>
          </cell>
          <cell r="E16">
            <v>161507</v>
          </cell>
          <cell r="F16">
            <v>159714</v>
          </cell>
        </row>
        <row r="17">
          <cell r="C17" t="str">
            <v>EE</v>
          </cell>
          <cell r="D17">
            <v>45974</v>
          </cell>
          <cell r="E17">
            <v>39813</v>
          </cell>
          <cell r="F17">
            <v>40209</v>
          </cell>
        </row>
        <row r="18">
          <cell r="C18" t="str">
            <v>IE</v>
          </cell>
          <cell r="D18">
            <v>193409</v>
          </cell>
          <cell r="E18">
            <v>193888</v>
          </cell>
          <cell r="F18">
            <v>198008</v>
          </cell>
        </row>
        <row r="19">
          <cell r="C19" t="str">
            <v>EL</v>
          </cell>
          <cell r="D19">
            <v>510993</v>
          </cell>
          <cell r="E19">
            <v>507623</v>
          </cell>
          <cell r="F19">
            <v>506358</v>
          </cell>
        </row>
        <row r="20">
          <cell r="C20" t="str">
            <v>ES</v>
          </cell>
          <cell r="D20">
            <v>1029530</v>
          </cell>
          <cell r="E20">
            <v>979667</v>
          </cell>
          <cell r="F20">
            <v>934078</v>
          </cell>
        </row>
        <row r="21">
          <cell r="C21" t="str">
            <v>FR (1)</v>
          </cell>
          <cell r="D21">
            <v>1082260</v>
          </cell>
          <cell r="E21">
            <v>1007735</v>
          </cell>
          <cell r="F21">
            <v>996189</v>
          </cell>
        </row>
        <row r="22">
          <cell r="C22" t="str">
            <v>HR</v>
          </cell>
          <cell r="D22" t="str">
            <v>:</v>
          </cell>
          <cell r="E22" t="str">
            <v>:</v>
          </cell>
          <cell r="F22" t="str">
            <v>:</v>
          </cell>
        </row>
        <row r="23">
          <cell r="C23" t="str">
            <v>IT</v>
          </cell>
          <cell r="D23">
            <v>1149081</v>
          </cell>
          <cell r="E23">
            <v>1136689</v>
          </cell>
          <cell r="F23">
            <v>1111999</v>
          </cell>
        </row>
        <row r="24">
          <cell r="C24" t="str">
            <v>CY</v>
          </cell>
          <cell r="D24">
            <v>49023</v>
          </cell>
          <cell r="E24">
            <v>48447</v>
          </cell>
          <cell r="F24">
            <v>42930</v>
          </cell>
        </row>
        <row r="25">
          <cell r="C25" t="str">
            <v>LV</v>
          </cell>
          <cell r="D25">
            <v>61080</v>
          </cell>
          <cell r="E25">
            <v>62450</v>
          </cell>
          <cell r="F25">
            <v>61448</v>
          </cell>
        </row>
        <row r="26">
          <cell r="C26" t="str">
            <v>LT</v>
          </cell>
          <cell r="D26">
            <v>59794</v>
          </cell>
          <cell r="E26">
            <v>56380</v>
          </cell>
          <cell r="F26">
            <v>54391</v>
          </cell>
        </row>
        <row r="27">
          <cell r="C27" t="str">
            <v>LU</v>
          </cell>
          <cell r="D27" t="str">
            <v>-</v>
          </cell>
          <cell r="E27" t="str">
            <v>-</v>
          </cell>
          <cell r="F27" t="str">
            <v>-</v>
          </cell>
        </row>
        <row r="28">
          <cell r="C28" t="str">
            <v>HU</v>
          </cell>
          <cell r="D28" t="str">
            <v>-</v>
          </cell>
          <cell r="E28" t="str">
            <v>-</v>
          </cell>
          <cell r="F28" t="str">
            <v>-</v>
          </cell>
        </row>
        <row r="29">
          <cell r="C29" t="str">
            <v>MT</v>
          </cell>
          <cell r="D29">
            <v>86161</v>
          </cell>
          <cell r="E29">
            <v>87026</v>
          </cell>
          <cell r="F29">
            <v>85532</v>
          </cell>
        </row>
        <row r="30">
          <cell r="C30" t="str">
            <v>NL</v>
          </cell>
          <cell r="D30">
            <v>344073</v>
          </cell>
          <cell r="E30">
            <v>348380</v>
          </cell>
          <cell r="F30">
            <v>343146</v>
          </cell>
        </row>
        <row r="31">
          <cell r="C31" t="str">
            <v>AT</v>
          </cell>
          <cell r="D31" t="str">
            <v>-</v>
          </cell>
          <cell r="E31" t="str">
            <v>-</v>
          </cell>
          <cell r="F31" t="str">
            <v>-</v>
          </cell>
        </row>
        <row r="32">
          <cell r="C32" t="str">
            <v>PL</v>
          </cell>
          <cell r="D32">
            <v>98958</v>
          </cell>
          <cell r="E32">
            <v>90700</v>
          </cell>
          <cell r="F32">
            <v>86851</v>
          </cell>
        </row>
        <row r="33">
          <cell r="C33" t="str">
            <v>PT</v>
          </cell>
          <cell r="D33">
            <v>383099</v>
          </cell>
          <cell r="E33">
            <v>379632</v>
          </cell>
          <cell r="F33">
            <v>372173</v>
          </cell>
        </row>
        <row r="34">
          <cell r="C34" t="str">
            <v>RO</v>
          </cell>
          <cell r="D34">
            <v>6241</v>
          </cell>
          <cell r="E34">
            <v>7173</v>
          </cell>
          <cell r="F34">
            <v>6577</v>
          </cell>
        </row>
        <row r="35">
          <cell r="C35" t="str">
            <v>SI</v>
          </cell>
          <cell r="D35">
            <v>10653</v>
          </cell>
          <cell r="E35">
            <v>10948</v>
          </cell>
          <cell r="F35">
            <v>10951</v>
          </cell>
        </row>
        <row r="36">
          <cell r="C36" t="str">
            <v>SK</v>
          </cell>
          <cell r="D36" t="str">
            <v>-</v>
          </cell>
          <cell r="E36" t="str">
            <v>-</v>
          </cell>
          <cell r="F36" t="str">
            <v>-</v>
          </cell>
        </row>
        <row r="37">
          <cell r="C37" t="str">
            <v>FI</v>
          </cell>
          <cell r="D37">
            <v>169707</v>
          </cell>
          <cell r="E37">
            <v>171244</v>
          </cell>
          <cell r="F37">
            <v>172233</v>
          </cell>
        </row>
        <row r="38">
          <cell r="C38" t="str">
            <v>SE</v>
          </cell>
          <cell r="D38">
            <v>208913</v>
          </cell>
          <cell r="E38">
            <v>196617</v>
          </cell>
          <cell r="F38">
            <v>179032</v>
          </cell>
        </row>
        <row r="39">
          <cell r="C39" t="str">
            <v>UK</v>
          </cell>
          <cell r="D39">
            <v>832794</v>
          </cell>
          <cell r="E39">
            <v>833794</v>
          </cell>
          <cell r="F39">
            <v>824857</v>
          </cell>
        </row>
        <row r="40">
          <cell r="C40" t="str">
            <v>IS</v>
          </cell>
          <cell r="D40">
            <v>477014</v>
          </cell>
          <cell r="E40">
            <v>474917</v>
          </cell>
          <cell r="F40">
            <v>469556</v>
          </cell>
        </row>
        <row r="41">
          <cell r="C41" t="str">
            <v>NO</v>
          </cell>
          <cell r="D41">
            <v>1240166</v>
          </cell>
          <cell r="E41">
            <v>1252031</v>
          </cell>
          <cell r="F41">
            <v>1237694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FSIS 2013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 topLeftCell="A1">
      <selection activeCell="A23" sqref="A23"/>
    </sheetView>
  </sheetViews>
  <sheetFormatPr defaultColWidth="9.00390625" defaultRowHeight="14.25"/>
  <cols>
    <col min="1" max="1" width="33.375" style="59" customWidth="1"/>
    <col min="2" max="2" width="9.00390625" style="58" customWidth="1"/>
    <col min="3" max="3" width="16.25390625" style="58" customWidth="1"/>
    <col min="4" max="4" width="72.75390625" style="59" customWidth="1"/>
    <col min="5" max="5" width="24.375" style="60" customWidth="1"/>
    <col min="6" max="6" width="18.50390625" style="59" customWidth="1"/>
    <col min="7" max="16384" width="9.00390625" style="59" customWidth="1"/>
  </cols>
  <sheetData>
    <row r="1" ht="14.25">
      <c r="A1" s="129" t="s">
        <v>127</v>
      </c>
    </row>
    <row r="2" spans="1:3" ht="15" customHeight="1">
      <c r="A2" s="61" t="s">
        <v>13</v>
      </c>
      <c r="B2" s="59"/>
      <c r="C2" s="62"/>
    </row>
    <row r="3" ht="15" customHeight="1"/>
    <row r="4" spans="1:7" s="68" customFormat="1" ht="18" customHeight="1">
      <c r="A4" s="63" t="s">
        <v>14</v>
      </c>
      <c r="B4" s="64" t="s">
        <v>15</v>
      </c>
      <c r="C4" s="65" t="s">
        <v>16</v>
      </c>
      <c r="D4" s="66" t="s">
        <v>17</v>
      </c>
      <c r="E4" s="69" t="s">
        <v>28</v>
      </c>
      <c r="F4" s="69" t="s">
        <v>137</v>
      </c>
      <c r="G4" s="67"/>
    </row>
    <row r="5" spans="1:5" ht="18" customHeight="1">
      <c r="A5" s="130" t="s">
        <v>23</v>
      </c>
      <c r="B5" s="131" t="s">
        <v>177</v>
      </c>
      <c r="C5" s="132" t="s">
        <v>19</v>
      </c>
      <c r="D5" s="133" t="s">
        <v>117</v>
      </c>
      <c r="E5" s="134" t="s">
        <v>68</v>
      </c>
    </row>
    <row r="6" spans="1:5" ht="18" customHeight="1">
      <c r="A6" s="130" t="s">
        <v>24</v>
      </c>
      <c r="B6" s="131" t="s">
        <v>178</v>
      </c>
      <c r="C6" s="132" t="s">
        <v>19</v>
      </c>
      <c r="D6" s="133" t="s">
        <v>118</v>
      </c>
      <c r="E6" s="134" t="s">
        <v>69</v>
      </c>
    </row>
    <row r="7" spans="1:5" ht="18" customHeight="1">
      <c r="A7" s="75" t="s">
        <v>25</v>
      </c>
      <c r="B7" s="131" t="s">
        <v>179</v>
      </c>
      <c r="C7" s="132" t="s">
        <v>19</v>
      </c>
      <c r="D7" s="72" t="s">
        <v>119</v>
      </c>
      <c r="E7" s="134" t="s">
        <v>70</v>
      </c>
    </row>
    <row r="8" spans="1:7" s="68" customFormat="1" ht="18" customHeight="1">
      <c r="A8" s="135" t="s">
        <v>18</v>
      </c>
      <c r="B8" s="131" t="s">
        <v>180</v>
      </c>
      <c r="C8" s="132" t="s">
        <v>19</v>
      </c>
      <c r="D8" s="136" t="s">
        <v>20</v>
      </c>
      <c r="E8" s="136" t="s">
        <v>71</v>
      </c>
      <c r="F8" s="59" t="s">
        <v>135</v>
      </c>
      <c r="G8" s="67"/>
    </row>
    <row r="9" spans="1:7" s="68" customFormat="1" ht="18" customHeight="1">
      <c r="A9" s="137" t="s">
        <v>73</v>
      </c>
      <c r="B9" s="131" t="s">
        <v>181</v>
      </c>
      <c r="C9" s="132" t="s">
        <v>19</v>
      </c>
      <c r="D9" s="136" t="s">
        <v>20</v>
      </c>
      <c r="E9" s="136" t="s">
        <v>29</v>
      </c>
      <c r="F9" s="59" t="s">
        <v>135</v>
      </c>
      <c r="G9" s="67"/>
    </row>
    <row r="10" spans="1:6" ht="27" customHeight="1">
      <c r="A10" s="138" t="s">
        <v>74</v>
      </c>
      <c r="B10" s="139" t="s">
        <v>186</v>
      </c>
      <c r="C10" s="139" t="s">
        <v>21</v>
      </c>
      <c r="D10" s="138" t="s">
        <v>123</v>
      </c>
      <c r="E10" s="140" t="s">
        <v>30</v>
      </c>
      <c r="F10" s="59" t="s">
        <v>134</v>
      </c>
    </row>
    <row r="11" spans="1:7" s="68" customFormat="1" ht="18" customHeight="1">
      <c r="A11" s="141" t="s">
        <v>72</v>
      </c>
      <c r="B11" s="131" t="s">
        <v>182</v>
      </c>
      <c r="C11" s="132" t="s">
        <v>19</v>
      </c>
      <c r="D11" s="136" t="s">
        <v>20</v>
      </c>
      <c r="E11" s="136" t="s">
        <v>75</v>
      </c>
      <c r="F11" s="67"/>
      <c r="G11" s="67"/>
    </row>
    <row r="12" spans="1:7" s="68" customFormat="1" ht="18" customHeight="1">
      <c r="A12" s="142" t="s">
        <v>60</v>
      </c>
      <c r="B12" s="131" t="s">
        <v>183</v>
      </c>
      <c r="C12" s="132" t="s">
        <v>19</v>
      </c>
      <c r="D12" s="136" t="s">
        <v>20</v>
      </c>
      <c r="E12" s="136" t="s">
        <v>76</v>
      </c>
      <c r="F12" s="67"/>
      <c r="G12" s="67"/>
    </row>
    <row r="13" spans="1:7" s="68" customFormat="1" ht="18" customHeight="1">
      <c r="A13" s="142" t="s">
        <v>124</v>
      </c>
      <c r="B13" s="139" t="s">
        <v>187</v>
      </c>
      <c r="C13" s="139" t="s">
        <v>21</v>
      </c>
      <c r="D13" s="136" t="s">
        <v>125</v>
      </c>
      <c r="E13" s="136" t="s">
        <v>76</v>
      </c>
      <c r="F13" s="67"/>
      <c r="G13" s="67"/>
    </row>
    <row r="14" spans="1:7" s="68" customFormat="1" ht="18" customHeight="1">
      <c r="A14" s="142" t="s">
        <v>60</v>
      </c>
      <c r="B14" s="139" t="s">
        <v>188</v>
      </c>
      <c r="C14" s="132" t="s">
        <v>126</v>
      </c>
      <c r="D14" s="136" t="s">
        <v>0</v>
      </c>
      <c r="E14" s="136" t="s">
        <v>76</v>
      </c>
      <c r="F14" s="67"/>
      <c r="G14" s="67"/>
    </row>
    <row r="15" spans="1:7" s="68" customFormat="1" ht="18" customHeight="1">
      <c r="A15" s="142" t="s">
        <v>26</v>
      </c>
      <c r="B15" s="131" t="s">
        <v>189</v>
      </c>
      <c r="C15" s="132" t="s">
        <v>21</v>
      </c>
      <c r="D15" s="136" t="s">
        <v>27</v>
      </c>
      <c r="E15" s="136" t="s">
        <v>59</v>
      </c>
      <c r="F15" s="59" t="s">
        <v>134</v>
      </c>
      <c r="G15" s="67"/>
    </row>
    <row r="16" spans="1:7" s="68" customFormat="1" ht="18" customHeight="1">
      <c r="A16" s="142" t="s">
        <v>112</v>
      </c>
      <c r="B16" s="131" t="s">
        <v>184</v>
      </c>
      <c r="C16" s="132" t="s">
        <v>19</v>
      </c>
      <c r="D16" s="136" t="s">
        <v>22</v>
      </c>
      <c r="E16" s="136" t="s">
        <v>31</v>
      </c>
      <c r="F16" s="67"/>
      <c r="G16" s="67"/>
    </row>
    <row r="17" spans="1:7" s="68" customFormat="1" ht="18" customHeight="1">
      <c r="A17" s="141" t="s">
        <v>113</v>
      </c>
      <c r="B17" s="131" t="s">
        <v>185</v>
      </c>
      <c r="C17" s="132" t="s">
        <v>19</v>
      </c>
      <c r="D17" s="136" t="s">
        <v>11</v>
      </c>
      <c r="E17" s="136" t="s">
        <v>32</v>
      </c>
      <c r="F17" s="67"/>
      <c r="G17" s="67"/>
    </row>
    <row r="18" spans="2:3" ht="27" customHeight="1">
      <c r="B18" s="59"/>
      <c r="C18" s="59"/>
    </row>
    <row r="19" spans="2:3" ht="27" customHeight="1">
      <c r="B19" s="59"/>
      <c r="C19" s="59"/>
    </row>
    <row r="20" spans="2:3" ht="14.25">
      <c r="B20" s="59"/>
      <c r="C20" s="59"/>
    </row>
    <row r="21" spans="2:3" ht="14.25">
      <c r="B21" s="59"/>
      <c r="C21" s="59"/>
    </row>
    <row r="22" spans="2:3" ht="14.25">
      <c r="B22" s="59"/>
      <c r="C22" s="59"/>
    </row>
    <row r="23" spans="2:3" ht="14.25">
      <c r="B23" s="59"/>
      <c r="C23" s="59"/>
    </row>
    <row r="24" spans="2:3" ht="14.25">
      <c r="B24" s="59"/>
      <c r="C24" s="59"/>
    </row>
    <row r="25" spans="2:3" ht="14.25">
      <c r="B25" s="59"/>
      <c r="C25" s="59"/>
    </row>
    <row r="26" spans="2:3" ht="14.25">
      <c r="B26" s="59"/>
      <c r="C26" s="59"/>
    </row>
    <row r="27" spans="2:3" ht="14.25">
      <c r="B27" s="59"/>
      <c r="C27" s="5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7"/>
  <sheetViews>
    <sheetView showGridLines="0" workbookViewId="0" topLeftCell="A1"/>
  </sheetViews>
  <sheetFormatPr defaultColWidth="9.00390625" defaultRowHeight="14.25"/>
  <cols>
    <col min="1" max="1" width="9.00390625" style="1" customWidth="1"/>
    <col min="2" max="2" width="22.25390625" style="1" customWidth="1"/>
    <col min="3" max="16384" width="9.00390625" style="1" customWidth="1"/>
  </cols>
  <sheetData>
    <row r="2" ht="15">
      <c r="B2" s="257" t="s">
        <v>167</v>
      </c>
    </row>
    <row r="3" ht="14.25">
      <c r="B3" s="1" t="s">
        <v>125</v>
      </c>
    </row>
    <row r="5" ht="14.25">
      <c r="D5" s="157"/>
    </row>
    <row r="32" ht="14.25">
      <c r="D32" s="76"/>
    </row>
    <row r="33" ht="14.25">
      <c r="D33" s="157"/>
    </row>
    <row r="39" ht="14.25">
      <c r="B39" s="228" t="s">
        <v>168</v>
      </c>
    </row>
    <row r="59" ht="14.25">
      <c r="C59" s="473"/>
    </row>
    <row r="60" spans="2:3" ht="14.25">
      <c r="B60" s="469" t="s">
        <v>4</v>
      </c>
      <c r="C60" s="474">
        <v>3830</v>
      </c>
    </row>
    <row r="61" spans="2:3" ht="14.25">
      <c r="B61" s="470" t="s">
        <v>5</v>
      </c>
      <c r="C61" s="475">
        <v>477</v>
      </c>
    </row>
    <row r="62" spans="2:3" ht="14.25">
      <c r="B62" s="470" t="s">
        <v>6</v>
      </c>
      <c r="C62" s="475">
        <v>425</v>
      </c>
    </row>
    <row r="63" spans="2:3" ht="14.25">
      <c r="B63" s="470" t="s">
        <v>9</v>
      </c>
      <c r="C63" s="475">
        <v>300</v>
      </c>
    </row>
    <row r="64" spans="2:3" ht="14.25">
      <c r="B64" s="470" t="s">
        <v>7</v>
      </c>
      <c r="C64" s="475">
        <v>206</v>
      </c>
    </row>
    <row r="65" spans="2:3" ht="14.25">
      <c r="B65" s="470" t="s">
        <v>8</v>
      </c>
      <c r="C65" s="475">
        <v>90</v>
      </c>
    </row>
    <row r="66" spans="2:3" ht="24">
      <c r="B66" s="471" t="s">
        <v>3</v>
      </c>
      <c r="C66" s="415">
        <v>55</v>
      </c>
    </row>
    <row r="67" spans="2:3" ht="14.25">
      <c r="B67" s="472" t="s">
        <v>10</v>
      </c>
      <c r="C67" s="476">
        <v>5383</v>
      </c>
    </row>
  </sheetData>
  <printOptions/>
  <pageMargins left="0.3937007874015748" right="4.133858267716536" top="0.35433070866141736" bottom="3.5433070866141736" header="0" footer="0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0"/>
  <sheetViews>
    <sheetView showGridLines="0" workbookViewId="0" topLeftCell="A1"/>
  </sheetViews>
  <sheetFormatPr defaultColWidth="9.00390625" defaultRowHeight="14.25"/>
  <cols>
    <col min="1" max="2" width="9.00390625" style="1" customWidth="1"/>
    <col min="3" max="3" width="7.125" style="1" customWidth="1"/>
    <col min="4" max="4" width="12.125" style="2" customWidth="1"/>
    <col min="5" max="7" width="9.625" style="2" customWidth="1"/>
    <col min="8" max="8" width="9.625" style="3" customWidth="1"/>
    <col min="9" max="11" width="9.625" style="4" customWidth="1"/>
    <col min="12" max="12" width="6.125" style="1" customWidth="1"/>
    <col min="13" max="16384" width="9.00390625" style="1" customWidth="1"/>
  </cols>
  <sheetData>
    <row r="1" spans="3:17" ht="14.25">
      <c r="C1" s="120"/>
      <c r="D1" s="244"/>
      <c r="E1" s="244"/>
      <c r="F1" s="244"/>
      <c r="G1" s="244"/>
      <c r="H1" s="35"/>
      <c r="I1" s="121"/>
      <c r="J1" s="121"/>
      <c r="K1" s="121"/>
      <c r="L1" s="121"/>
      <c r="M1" s="121"/>
      <c r="N1" s="121"/>
      <c r="O1" s="121"/>
      <c r="P1" s="121"/>
      <c r="Q1" s="121"/>
    </row>
    <row r="2" spans="2:17" ht="15">
      <c r="B2" s="257" t="s">
        <v>169</v>
      </c>
      <c r="C2" s="123"/>
      <c r="D2" s="246"/>
      <c r="E2" s="246"/>
      <c r="F2" s="246"/>
      <c r="G2" s="246"/>
      <c r="H2" s="246"/>
      <c r="I2" s="246"/>
      <c r="J2" s="246"/>
      <c r="K2" s="246"/>
      <c r="L2" s="121"/>
      <c r="M2" s="121"/>
      <c r="N2" s="121"/>
      <c r="O2" s="121"/>
      <c r="P2" s="121"/>
      <c r="Q2" s="121"/>
    </row>
    <row r="3" spans="2:17" ht="14.25">
      <c r="B3" s="1" t="s">
        <v>0</v>
      </c>
      <c r="C3" s="125"/>
      <c r="D3" s="29"/>
      <c r="E3" s="29"/>
      <c r="F3" s="29"/>
      <c r="G3" s="29"/>
      <c r="H3" s="30"/>
      <c r="I3" s="31"/>
      <c r="J3" s="31"/>
      <c r="K3" s="31"/>
      <c r="L3" s="121"/>
      <c r="M3" s="121"/>
      <c r="N3" s="121"/>
      <c r="O3" s="121"/>
      <c r="P3" s="121"/>
      <c r="Q3" s="121"/>
    </row>
    <row r="4" spans="3:19" ht="14.25">
      <c r="C4" s="125"/>
      <c r="D4" s="29"/>
      <c r="E4" s="29"/>
      <c r="F4" s="29"/>
      <c r="G4" s="29"/>
      <c r="H4" s="30"/>
      <c r="I4" s="31"/>
      <c r="J4" s="31"/>
      <c r="K4" s="31"/>
      <c r="L4" s="121"/>
      <c r="M4" s="121"/>
      <c r="N4" s="121"/>
      <c r="O4" s="121"/>
      <c r="P4" s="121"/>
      <c r="Q4" s="121"/>
      <c r="S4" s="76"/>
    </row>
    <row r="5" spans="3:19" ht="14.25">
      <c r="C5" s="125"/>
      <c r="D5" s="32"/>
      <c r="E5" s="32"/>
      <c r="F5" s="32"/>
      <c r="G5" s="32"/>
      <c r="H5" s="32"/>
      <c r="I5" s="32"/>
      <c r="J5" s="32"/>
      <c r="K5" s="32"/>
      <c r="L5" s="121"/>
      <c r="M5" s="121"/>
      <c r="N5" s="121"/>
      <c r="O5" s="121"/>
      <c r="P5" s="121"/>
      <c r="Q5" s="121"/>
      <c r="S5" s="157"/>
    </row>
    <row r="6" spans="3:17" ht="14.25">
      <c r="C6" s="247"/>
      <c r="D6" s="399"/>
      <c r="E6" s="399"/>
      <c r="F6" s="399"/>
      <c r="G6" s="399"/>
      <c r="H6" s="399"/>
      <c r="I6" s="399"/>
      <c r="J6" s="399"/>
      <c r="K6" s="399"/>
      <c r="L6" s="121"/>
      <c r="M6" s="121"/>
      <c r="N6" s="121"/>
      <c r="O6" s="121"/>
      <c r="P6" s="121"/>
      <c r="Q6" s="121"/>
    </row>
    <row r="7" spans="3:17" ht="14.25">
      <c r="C7" s="248"/>
      <c r="D7" s="249"/>
      <c r="E7" s="249"/>
      <c r="F7" s="249"/>
      <c r="G7" s="249"/>
      <c r="H7" s="249"/>
      <c r="I7" s="249"/>
      <c r="J7" s="249"/>
      <c r="K7" s="249"/>
      <c r="L7" s="121"/>
      <c r="M7" s="121"/>
      <c r="N7" s="121"/>
      <c r="O7" s="121"/>
      <c r="P7" s="121"/>
      <c r="Q7" s="121"/>
    </row>
    <row r="8" spans="3:18" ht="14.25">
      <c r="C8" s="250"/>
      <c r="D8" s="159"/>
      <c r="E8" s="159"/>
      <c r="F8" s="159"/>
      <c r="G8" s="159"/>
      <c r="H8" s="159"/>
      <c r="I8" s="159"/>
      <c r="J8" s="159"/>
      <c r="K8" s="159"/>
      <c r="L8" s="121"/>
      <c r="M8" s="251"/>
      <c r="N8" s="251"/>
      <c r="O8" s="251"/>
      <c r="P8" s="121"/>
      <c r="Q8" s="166"/>
      <c r="R8" s="159"/>
    </row>
    <row r="9" spans="3:17" ht="14.25">
      <c r="C9" s="250"/>
      <c r="D9" s="160"/>
      <c r="E9" s="160"/>
      <c r="F9" s="159"/>
      <c r="G9" s="159"/>
      <c r="H9" s="160"/>
      <c r="I9" s="160"/>
      <c r="J9" s="160"/>
      <c r="K9" s="159"/>
      <c r="L9" s="121"/>
      <c r="M9" s="121"/>
      <c r="N9" s="121"/>
      <c r="O9" s="121"/>
      <c r="P9" s="121"/>
      <c r="Q9" s="121"/>
    </row>
    <row r="10" spans="3:17" ht="14.25">
      <c r="C10" s="250"/>
      <c r="D10" s="160"/>
      <c r="E10" s="160"/>
      <c r="F10" s="159"/>
      <c r="G10" s="159"/>
      <c r="H10" s="160"/>
      <c r="I10" s="160"/>
      <c r="J10" s="160"/>
      <c r="K10" s="159"/>
      <c r="L10" s="121"/>
      <c r="M10" s="121"/>
      <c r="N10" s="121"/>
      <c r="O10" s="121"/>
      <c r="P10" s="121"/>
      <c r="Q10" s="121"/>
    </row>
    <row r="11" spans="3:17" ht="14.25">
      <c r="C11" s="250"/>
      <c r="D11" s="160"/>
      <c r="E11" s="160"/>
      <c r="F11" s="159"/>
      <c r="G11" s="159"/>
      <c r="H11" s="160"/>
      <c r="I11" s="160"/>
      <c r="J11" s="160"/>
      <c r="K11" s="159"/>
      <c r="L11" s="121"/>
      <c r="M11" s="121"/>
      <c r="N11" s="121"/>
      <c r="O11" s="121"/>
      <c r="P11" s="121"/>
      <c r="Q11" s="121"/>
    </row>
    <row r="12" spans="3:17" ht="14.25">
      <c r="C12" s="250"/>
      <c r="D12" s="160"/>
      <c r="E12" s="160"/>
      <c r="F12" s="159"/>
      <c r="G12" s="159"/>
      <c r="H12" s="160"/>
      <c r="I12" s="160"/>
      <c r="J12" s="160"/>
      <c r="K12" s="159"/>
      <c r="L12" s="121"/>
      <c r="M12" s="121"/>
      <c r="N12" s="121"/>
      <c r="O12" s="121"/>
      <c r="P12" s="121"/>
      <c r="Q12" s="121"/>
    </row>
    <row r="13" spans="3:17" ht="14.25">
      <c r="C13" s="250"/>
      <c r="D13" s="160"/>
      <c r="E13" s="160"/>
      <c r="F13" s="159"/>
      <c r="G13" s="159"/>
      <c r="H13" s="160"/>
      <c r="I13" s="160"/>
      <c r="J13" s="160"/>
      <c r="K13" s="159"/>
      <c r="L13" s="121"/>
      <c r="M13" s="121"/>
      <c r="N13" s="121"/>
      <c r="O13" s="121"/>
      <c r="P13" s="121"/>
      <c r="Q13" s="121"/>
    </row>
    <row r="14" spans="3:17" ht="14.25">
      <c r="C14" s="250"/>
      <c r="D14" s="160"/>
      <c r="E14" s="159"/>
      <c r="F14" s="160"/>
      <c r="G14" s="160"/>
      <c r="H14" s="160"/>
      <c r="I14" s="160"/>
      <c r="J14" s="160"/>
      <c r="K14" s="159"/>
      <c r="L14" s="121"/>
      <c r="M14" s="121"/>
      <c r="N14" s="121"/>
      <c r="O14" s="121"/>
      <c r="P14" s="121"/>
      <c r="Q14" s="121"/>
    </row>
    <row r="15" spans="3:18" ht="14.25">
      <c r="C15" s="250"/>
      <c r="D15" s="160"/>
      <c r="E15" s="160"/>
      <c r="F15" s="159"/>
      <c r="G15" s="159"/>
      <c r="H15" s="160"/>
      <c r="I15" s="160"/>
      <c r="J15" s="160"/>
      <c r="K15" s="159"/>
      <c r="L15" s="121"/>
      <c r="M15" s="121"/>
      <c r="N15" s="121"/>
      <c r="O15" s="121"/>
      <c r="P15" s="121"/>
      <c r="Q15" s="166"/>
      <c r="R15" s="159"/>
    </row>
    <row r="16" spans="3:17" ht="14.25">
      <c r="C16" s="250"/>
      <c r="D16" s="159"/>
      <c r="E16" s="159"/>
      <c r="F16" s="159"/>
      <c r="G16" s="159"/>
      <c r="H16" s="159"/>
      <c r="I16" s="159"/>
      <c r="J16" s="159"/>
      <c r="K16" s="159"/>
      <c r="L16" s="121"/>
      <c r="M16" s="121"/>
      <c r="N16" s="121"/>
      <c r="O16" s="121"/>
      <c r="P16" s="121"/>
      <c r="Q16" s="121"/>
    </row>
    <row r="17" spans="3:17" ht="14.25">
      <c r="C17" s="250"/>
      <c r="D17" s="160"/>
      <c r="E17" s="159"/>
      <c r="F17" s="159"/>
      <c r="G17" s="159"/>
      <c r="H17" s="159"/>
      <c r="I17" s="159"/>
      <c r="J17" s="159"/>
      <c r="K17" s="159"/>
      <c r="L17" s="121"/>
      <c r="M17" s="121"/>
      <c r="N17" s="121"/>
      <c r="O17" s="121"/>
      <c r="P17" s="121"/>
      <c r="Q17" s="121"/>
    </row>
    <row r="18" spans="3:17" ht="14.25">
      <c r="C18" s="250"/>
      <c r="D18" s="160"/>
      <c r="E18" s="160"/>
      <c r="F18" s="160"/>
      <c r="G18" s="159"/>
      <c r="H18" s="160"/>
      <c r="I18" s="160"/>
      <c r="J18" s="160"/>
      <c r="K18" s="159"/>
      <c r="L18" s="121"/>
      <c r="M18" s="121"/>
      <c r="N18" s="121"/>
      <c r="O18" s="121"/>
      <c r="P18" s="121"/>
      <c r="Q18" s="121"/>
    </row>
    <row r="19" spans="3:17" ht="14.25">
      <c r="C19" s="250"/>
      <c r="D19" s="160"/>
      <c r="E19" s="160"/>
      <c r="F19" s="160"/>
      <c r="G19" s="159"/>
      <c r="H19" s="160"/>
      <c r="I19" s="160"/>
      <c r="J19" s="160"/>
      <c r="K19" s="159"/>
      <c r="L19" s="121"/>
      <c r="M19" s="121"/>
      <c r="N19" s="121"/>
      <c r="O19" s="121"/>
      <c r="P19" s="121"/>
      <c r="Q19" s="121"/>
    </row>
    <row r="20" spans="3:17" ht="14.25">
      <c r="C20" s="250"/>
      <c r="D20" s="160"/>
      <c r="E20" s="160"/>
      <c r="F20" s="160"/>
      <c r="G20" s="159"/>
      <c r="H20" s="160"/>
      <c r="I20" s="160"/>
      <c r="J20" s="160"/>
      <c r="K20" s="159"/>
      <c r="L20" s="121"/>
      <c r="M20" s="121"/>
      <c r="N20" s="121"/>
      <c r="O20" s="121"/>
      <c r="P20" s="121"/>
      <c r="Q20" s="121"/>
    </row>
    <row r="21" spans="3:17" ht="14.25">
      <c r="C21" s="250"/>
      <c r="D21" s="160"/>
      <c r="E21" s="159"/>
      <c r="F21" s="159"/>
      <c r="G21" s="160"/>
      <c r="H21" s="160"/>
      <c r="I21" s="160"/>
      <c r="J21" s="160"/>
      <c r="K21" s="159"/>
      <c r="L21" s="121"/>
      <c r="M21" s="121"/>
      <c r="N21" s="121"/>
      <c r="O21" s="121"/>
      <c r="P21" s="121"/>
      <c r="Q21" s="121"/>
    </row>
    <row r="22" spans="3:17" ht="14.25">
      <c r="C22" s="250"/>
      <c r="D22" s="159"/>
      <c r="E22" s="159"/>
      <c r="F22" s="159"/>
      <c r="G22" s="160"/>
      <c r="H22" s="160"/>
      <c r="I22" s="160"/>
      <c r="J22" s="160"/>
      <c r="K22" s="159"/>
      <c r="L22" s="121"/>
      <c r="M22" s="121"/>
      <c r="N22" s="121"/>
      <c r="O22" s="121"/>
      <c r="P22" s="121"/>
      <c r="Q22" s="121"/>
    </row>
    <row r="23" spans="3:17" ht="14.25">
      <c r="C23" s="250"/>
      <c r="D23" s="160"/>
      <c r="E23" s="160"/>
      <c r="F23" s="160"/>
      <c r="G23" s="159"/>
      <c r="H23" s="160"/>
      <c r="I23" s="160"/>
      <c r="J23" s="160"/>
      <c r="K23" s="159"/>
      <c r="L23" s="121"/>
      <c r="M23" s="121"/>
      <c r="N23" s="121"/>
      <c r="O23" s="121"/>
      <c r="P23" s="121"/>
      <c r="Q23" s="121"/>
    </row>
    <row r="24" spans="3:17" ht="14.25">
      <c r="C24" s="250"/>
      <c r="D24" s="160"/>
      <c r="E24" s="159"/>
      <c r="F24" s="159"/>
      <c r="G24" s="160"/>
      <c r="H24" s="160"/>
      <c r="I24" s="159"/>
      <c r="J24" s="160"/>
      <c r="K24" s="159"/>
      <c r="L24" s="121"/>
      <c r="M24" s="121"/>
      <c r="N24" s="121"/>
      <c r="O24" s="121"/>
      <c r="P24" s="121"/>
      <c r="Q24" s="121"/>
    </row>
    <row r="25" spans="3:17" ht="14.25">
      <c r="C25" s="250"/>
      <c r="D25" s="159"/>
      <c r="E25" s="159"/>
      <c r="F25" s="159"/>
      <c r="G25" s="160"/>
      <c r="H25" s="160"/>
      <c r="I25" s="159"/>
      <c r="J25" s="160"/>
      <c r="K25" s="159"/>
      <c r="L25" s="121"/>
      <c r="M25" s="121"/>
      <c r="N25" s="121"/>
      <c r="O25" s="121"/>
      <c r="P25" s="121"/>
      <c r="Q25" s="121"/>
    </row>
    <row r="26" spans="3:17" ht="14.25">
      <c r="C26" s="250"/>
      <c r="D26" s="159"/>
      <c r="E26" s="159"/>
      <c r="F26" s="159"/>
      <c r="G26" s="159"/>
      <c r="H26" s="159"/>
      <c r="I26" s="159"/>
      <c r="J26" s="159"/>
      <c r="K26" s="159"/>
      <c r="L26" s="121"/>
      <c r="M26" s="121"/>
      <c r="N26" s="121"/>
      <c r="O26" s="121"/>
      <c r="P26" s="121"/>
      <c r="Q26" s="121"/>
    </row>
    <row r="27" spans="3:17" ht="14.25">
      <c r="C27" s="250"/>
      <c r="D27" s="160"/>
      <c r="E27" s="160"/>
      <c r="F27" s="160"/>
      <c r="G27" s="159"/>
      <c r="H27" s="160"/>
      <c r="I27" s="160"/>
      <c r="J27" s="160"/>
      <c r="K27" s="159"/>
      <c r="L27" s="121"/>
      <c r="M27" s="121"/>
      <c r="N27" s="121"/>
      <c r="O27" s="121"/>
      <c r="P27" s="121"/>
      <c r="Q27" s="121"/>
    </row>
    <row r="28" spans="3:17" ht="14.25">
      <c r="C28" s="250"/>
      <c r="D28" s="160"/>
      <c r="E28" s="160"/>
      <c r="F28" s="160"/>
      <c r="G28" s="159"/>
      <c r="H28" s="160"/>
      <c r="I28" s="160"/>
      <c r="J28" s="160"/>
      <c r="K28" s="159"/>
      <c r="L28" s="121"/>
      <c r="M28" s="121"/>
      <c r="N28" s="121"/>
      <c r="O28" s="121"/>
      <c r="P28" s="121"/>
      <c r="Q28" s="121"/>
    </row>
    <row r="29" spans="3:17" ht="14.25">
      <c r="C29" s="250"/>
      <c r="D29" s="160"/>
      <c r="E29" s="159"/>
      <c r="F29" s="160"/>
      <c r="G29" s="160"/>
      <c r="H29" s="160"/>
      <c r="I29" s="160"/>
      <c r="J29" s="160"/>
      <c r="K29" s="159"/>
      <c r="L29" s="121"/>
      <c r="M29" s="121"/>
      <c r="N29" s="121"/>
      <c r="O29" s="121"/>
      <c r="P29" s="121"/>
      <c r="Q29" s="121"/>
    </row>
    <row r="30" spans="3:17" ht="14.25">
      <c r="C30" s="250"/>
      <c r="D30" s="160"/>
      <c r="E30" s="159"/>
      <c r="F30" s="160"/>
      <c r="G30" s="160"/>
      <c r="H30" s="160"/>
      <c r="I30" s="160"/>
      <c r="J30" s="160"/>
      <c r="K30" s="159"/>
      <c r="L30" s="121"/>
      <c r="M30" s="121"/>
      <c r="N30" s="121"/>
      <c r="O30" s="121"/>
      <c r="P30" s="121"/>
      <c r="Q30" s="121"/>
    </row>
    <row r="31" spans="3:17" ht="14.25">
      <c r="C31" s="250"/>
      <c r="D31" s="159"/>
      <c r="E31" s="159"/>
      <c r="F31" s="159"/>
      <c r="G31" s="160"/>
      <c r="H31" s="159"/>
      <c r="I31" s="160"/>
      <c r="J31" s="159"/>
      <c r="K31" s="159"/>
      <c r="L31" s="121"/>
      <c r="M31" s="121"/>
      <c r="N31" s="121"/>
      <c r="O31" s="121"/>
      <c r="P31" s="121"/>
      <c r="Q31" s="121"/>
    </row>
    <row r="32" spans="3:17" ht="14.25">
      <c r="C32" s="250"/>
      <c r="D32" s="159"/>
      <c r="E32" s="159"/>
      <c r="F32" s="160"/>
      <c r="G32" s="160"/>
      <c r="H32" s="160"/>
      <c r="I32" s="160"/>
      <c r="J32" s="160"/>
      <c r="K32" s="159"/>
      <c r="L32" s="121"/>
      <c r="M32" s="121"/>
      <c r="N32" s="121"/>
      <c r="O32" s="121"/>
      <c r="P32" s="121"/>
      <c r="Q32" s="121"/>
    </row>
    <row r="33" spans="3:17" ht="14.25">
      <c r="C33" s="250"/>
      <c r="D33" s="159"/>
      <c r="E33" s="159"/>
      <c r="F33" s="160"/>
      <c r="G33" s="160"/>
      <c r="H33" s="160"/>
      <c r="I33" s="160"/>
      <c r="J33" s="160"/>
      <c r="K33" s="159"/>
      <c r="L33" s="121"/>
      <c r="M33" s="121"/>
      <c r="N33" s="121"/>
      <c r="O33" s="121"/>
      <c r="P33" s="121"/>
      <c r="Q33" s="121"/>
    </row>
    <row r="34" spans="2:17" ht="14.25">
      <c r="B34" s="228" t="s">
        <v>163</v>
      </c>
      <c r="C34" s="250"/>
      <c r="D34" s="160"/>
      <c r="E34" s="160"/>
      <c r="F34" s="160"/>
      <c r="G34" s="159"/>
      <c r="H34" s="160"/>
      <c r="I34" s="160"/>
      <c r="J34" s="160"/>
      <c r="K34" s="159"/>
      <c r="L34" s="121"/>
      <c r="M34" s="121"/>
      <c r="N34" s="121"/>
      <c r="O34" s="121"/>
      <c r="P34" s="121"/>
      <c r="Q34" s="121"/>
    </row>
    <row r="35" spans="3:17" ht="14.25">
      <c r="C35" s="34"/>
      <c r="D35" s="34"/>
      <c r="E35" s="34"/>
      <c r="F35" s="34"/>
      <c r="G35" s="34"/>
      <c r="H35" s="35"/>
      <c r="I35" s="121"/>
      <c r="J35" s="121"/>
      <c r="K35" s="121"/>
      <c r="L35" s="121"/>
      <c r="M35" s="121"/>
      <c r="N35" s="121"/>
      <c r="O35" s="121"/>
      <c r="P35" s="121"/>
      <c r="Q35" s="121"/>
    </row>
    <row r="36" spans="3:17" ht="14.25">
      <c r="C36" s="400"/>
      <c r="D36" s="400"/>
      <c r="E36" s="400"/>
      <c r="F36" s="400"/>
      <c r="G36" s="400"/>
      <c r="H36" s="400"/>
      <c r="I36" s="400"/>
      <c r="J36" s="400"/>
      <c r="K36" s="400"/>
      <c r="L36" s="121"/>
      <c r="M36" s="121"/>
      <c r="N36" s="121"/>
      <c r="O36" s="121"/>
      <c r="P36" s="121"/>
      <c r="Q36" s="121"/>
    </row>
    <row r="37" spans="3:17" ht="14.25">
      <c r="C37" s="252"/>
      <c r="D37" s="34"/>
      <c r="E37" s="34"/>
      <c r="F37" s="34"/>
      <c r="G37" s="34"/>
      <c r="H37" s="35"/>
      <c r="I37" s="121"/>
      <c r="J37" s="121"/>
      <c r="K37" s="121"/>
      <c r="L37" s="121"/>
      <c r="M37" s="121"/>
      <c r="N37" s="121"/>
      <c r="O37" s="121"/>
      <c r="P37" s="121"/>
      <c r="Q37" s="121"/>
    </row>
    <row r="38" spans="3:17" ht="14.25">
      <c r="C38" s="253"/>
      <c r="D38" s="34"/>
      <c r="E38" s="34"/>
      <c r="F38" s="34"/>
      <c r="G38" s="34"/>
      <c r="H38" s="34"/>
      <c r="I38" s="34"/>
      <c r="J38" s="34"/>
      <c r="K38" s="34"/>
      <c r="L38" s="121"/>
      <c r="M38" s="121"/>
      <c r="N38" s="121"/>
      <c r="O38" s="121"/>
      <c r="P38" s="121"/>
      <c r="Q38" s="121"/>
    </row>
    <row r="47" ht="14.25">
      <c r="M47" s="56"/>
    </row>
    <row r="48" ht="14.25">
      <c r="M48" s="56"/>
    </row>
    <row r="49" ht="14.25">
      <c r="M49" s="56"/>
    </row>
    <row r="50" ht="14.25">
      <c r="M50" s="56"/>
    </row>
    <row r="51" ht="14.25">
      <c r="M51" s="56"/>
    </row>
    <row r="52" ht="14.25">
      <c r="M52" s="245"/>
    </row>
    <row r="53" ht="14.25">
      <c r="M53" s="245"/>
    </row>
    <row r="54" ht="14.25">
      <c r="M54" s="245"/>
    </row>
    <row r="55" spans="2:13" ht="14.25">
      <c r="B55" s="479"/>
      <c r="C55" s="486" t="s">
        <v>4</v>
      </c>
      <c r="D55" s="480" t="s">
        <v>5</v>
      </c>
      <c r="E55" s="480" t="s">
        <v>6</v>
      </c>
      <c r="F55" s="480" t="s">
        <v>9</v>
      </c>
      <c r="G55" s="480" t="s">
        <v>7</v>
      </c>
      <c r="H55" s="480" t="s">
        <v>8</v>
      </c>
      <c r="I55" s="480" t="s">
        <v>3</v>
      </c>
      <c r="J55" s="492"/>
      <c r="M55" s="245"/>
    </row>
    <row r="56" spans="2:13" ht="14.25">
      <c r="B56" s="478"/>
      <c r="C56" s="487"/>
      <c r="D56" s="477"/>
      <c r="E56" s="477"/>
      <c r="F56" s="477"/>
      <c r="G56" s="477"/>
      <c r="H56" s="477"/>
      <c r="I56" s="477"/>
      <c r="J56" s="493"/>
      <c r="M56" s="245"/>
    </row>
    <row r="57" spans="2:13" ht="14.25">
      <c r="B57" s="234"/>
      <c r="C57" s="487"/>
      <c r="D57" s="477"/>
      <c r="E57" s="477"/>
      <c r="F57" s="477"/>
      <c r="G57" s="477"/>
      <c r="H57" s="477"/>
      <c r="I57" s="477"/>
      <c r="J57" s="493" t="s">
        <v>10</v>
      </c>
      <c r="M57" s="245"/>
    </row>
    <row r="58" spans="2:13" ht="14.25">
      <c r="B58" s="485" t="s">
        <v>85</v>
      </c>
      <c r="C58" s="488">
        <v>356</v>
      </c>
      <c r="D58" s="5">
        <v>158</v>
      </c>
      <c r="E58" s="5">
        <v>78</v>
      </c>
      <c r="F58" s="5">
        <v>239</v>
      </c>
      <c r="G58" s="5">
        <v>200</v>
      </c>
      <c r="H58" s="5">
        <v>52</v>
      </c>
      <c r="I58" s="5">
        <v>26</v>
      </c>
      <c r="J58" s="494">
        <f aca="true" t="shared" si="0" ref="J58:J80">SUM(C58:I58)</f>
        <v>1109</v>
      </c>
      <c r="M58" s="245"/>
    </row>
    <row r="59" spans="2:13" ht="14.25">
      <c r="B59" s="481" t="s">
        <v>101</v>
      </c>
      <c r="C59" s="489">
        <v>748</v>
      </c>
      <c r="D59" s="7">
        <v>0</v>
      </c>
      <c r="E59" s="6" t="s">
        <v>110</v>
      </c>
      <c r="F59" s="7">
        <v>0</v>
      </c>
      <c r="G59" s="7">
        <v>4</v>
      </c>
      <c r="H59" s="6" t="s">
        <v>110</v>
      </c>
      <c r="I59" s="7" t="s">
        <v>1</v>
      </c>
      <c r="J59" s="495">
        <f t="shared" si="0"/>
        <v>752</v>
      </c>
      <c r="M59" s="51"/>
    </row>
    <row r="60" spans="2:13" ht="14.25">
      <c r="B60" s="481" t="s">
        <v>80</v>
      </c>
      <c r="C60" s="489">
        <v>742</v>
      </c>
      <c r="D60" s="7" t="s">
        <v>110</v>
      </c>
      <c r="E60" s="6" t="s">
        <v>110</v>
      </c>
      <c r="F60" s="6" t="s">
        <v>110</v>
      </c>
      <c r="G60" s="6" t="s">
        <v>110</v>
      </c>
      <c r="H60" s="6" t="s">
        <v>110</v>
      </c>
      <c r="I60" s="7">
        <v>3</v>
      </c>
      <c r="J60" s="495">
        <f t="shared" si="0"/>
        <v>745</v>
      </c>
      <c r="M60" s="245"/>
    </row>
    <row r="61" spans="2:13" ht="14.25">
      <c r="B61" s="482" t="s">
        <v>122</v>
      </c>
      <c r="C61" s="489">
        <v>426</v>
      </c>
      <c r="D61" s="7">
        <v>40</v>
      </c>
      <c r="E61" s="7">
        <v>15</v>
      </c>
      <c r="F61" s="7">
        <v>60</v>
      </c>
      <c r="G61" s="7">
        <v>0</v>
      </c>
      <c r="H61" s="7">
        <v>2</v>
      </c>
      <c r="I61" s="6" t="s">
        <v>1</v>
      </c>
      <c r="J61" s="495">
        <f t="shared" si="0"/>
        <v>543</v>
      </c>
      <c r="M61" s="245"/>
    </row>
    <row r="62" spans="2:13" ht="14.25">
      <c r="B62" s="481" t="s">
        <v>93</v>
      </c>
      <c r="C62" s="489">
        <v>290</v>
      </c>
      <c r="D62" s="7">
        <v>75</v>
      </c>
      <c r="E62" s="6" t="s">
        <v>110</v>
      </c>
      <c r="F62" s="6" t="s">
        <v>110</v>
      </c>
      <c r="G62" s="6" t="s">
        <v>110</v>
      </c>
      <c r="H62" s="7">
        <v>10</v>
      </c>
      <c r="I62" s="6" t="s">
        <v>110</v>
      </c>
      <c r="J62" s="495">
        <f t="shared" si="0"/>
        <v>375</v>
      </c>
      <c r="M62" s="245"/>
    </row>
    <row r="63" spans="2:13" ht="14.25">
      <c r="B63" s="481" t="s">
        <v>83</v>
      </c>
      <c r="C63" s="489">
        <v>277</v>
      </c>
      <c r="D63" s="6" t="s">
        <v>111</v>
      </c>
      <c r="E63" s="6" t="s">
        <v>110</v>
      </c>
      <c r="F63" s="6" t="s">
        <v>110</v>
      </c>
      <c r="G63" s="6" t="s">
        <v>110</v>
      </c>
      <c r="H63" s="6" t="s">
        <v>110</v>
      </c>
      <c r="I63" s="6" t="s">
        <v>110</v>
      </c>
      <c r="J63" s="495">
        <f t="shared" si="0"/>
        <v>277</v>
      </c>
      <c r="M63" s="245"/>
    </row>
    <row r="64" spans="2:13" ht="14.25">
      <c r="B64" s="481" t="s">
        <v>81</v>
      </c>
      <c r="C64" s="489">
        <v>206</v>
      </c>
      <c r="D64" s="7">
        <v>8</v>
      </c>
      <c r="E64" s="6" t="s">
        <v>110</v>
      </c>
      <c r="F64" s="6" t="s">
        <v>110</v>
      </c>
      <c r="G64" s="6" t="s">
        <v>110</v>
      </c>
      <c r="H64" s="6" t="s">
        <v>110</v>
      </c>
      <c r="I64" s="7">
        <v>2</v>
      </c>
      <c r="J64" s="495">
        <f t="shared" si="0"/>
        <v>216</v>
      </c>
      <c r="M64" s="245"/>
    </row>
    <row r="65" spans="2:13" ht="14.25">
      <c r="B65" s="481" t="s">
        <v>88</v>
      </c>
      <c r="C65" s="490" t="s">
        <v>110</v>
      </c>
      <c r="D65" s="6" t="s">
        <v>110</v>
      </c>
      <c r="E65" s="7">
        <v>177</v>
      </c>
      <c r="F65" s="6" t="s">
        <v>110</v>
      </c>
      <c r="G65" s="6" t="s">
        <v>110</v>
      </c>
      <c r="H65" s="6" t="s">
        <v>110</v>
      </c>
      <c r="I65" s="6" t="s">
        <v>110</v>
      </c>
      <c r="J65" s="495">
        <f t="shared" si="0"/>
        <v>177</v>
      </c>
      <c r="M65" s="51"/>
    </row>
    <row r="66" spans="2:13" ht="14.25">
      <c r="B66" s="481" t="s">
        <v>96</v>
      </c>
      <c r="C66" s="489">
        <v>138</v>
      </c>
      <c r="D66" s="7">
        <v>15</v>
      </c>
      <c r="E66" s="7">
        <v>0</v>
      </c>
      <c r="F66" s="7">
        <v>1</v>
      </c>
      <c r="G66" s="7">
        <v>2</v>
      </c>
      <c r="H66" s="7">
        <v>1</v>
      </c>
      <c r="I66" s="7">
        <v>19</v>
      </c>
      <c r="J66" s="495">
        <f t="shared" si="0"/>
        <v>176</v>
      </c>
      <c r="M66" s="245"/>
    </row>
    <row r="67" spans="2:13" ht="14.25">
      <c r="B67" s="481" t="s">
        <v>100</v>
      </c>
      <c r="C67" s="489">
        <v>172</v>
      </c>
      <c r="D67" s="6" t="s">
        <v>110</v>
      </c>
      <c r="E67" s="6" t="s">
        <v>110</v>
      </c>
      <c r="F67" s="6" t="s">
        <v>110</v>
      </c>
      <c r="G67" s="6" t="s">
        <v>110</v>
      </c>
      <c r="H67" s="6" t="s">
        <v>110</v>
      </c>
      <c r="I67" s="6" t="s">
        <v>110</v>
      </c>
      <c r="J67" s="495">
        <f t="shared" si="0"/>
        <v>172</v>
      </c>
      <c r="M67" s="245"/>
    </row>
    <row r="68" spans="2:13" ht="14.25">
      <c r="B68" s="481" t="s">
        <v>95</v>
      </c>
      <c r="C68" s="489">
        <v>124</v>
      </c>
      <c r="D68" s="7">
        <v>20</v>
      </c>
      <c r="E68" s="6" t="s">
        <v>110</v>
      </c>
      <c r="F68" s="6" t="s">
        <v>110</v>
      </c>
      <c r="G68" s="6" t="s">
        <v>110</v>
      </c>
      <c r="H68" s="7">
        <v>25</v>
      </c>
      <c r="I68" s="7">
        <v>0</v>
      </c>
      <c r="J68" s="495">
        <f t="shared" si="0"/>
        <v>169</v>
      </c>
      <c r="M68" s="51"/>
    </row>
    <row r="69" spans="2:13" ht="14.25">
      <c r="B69" s="481" t="s">
        <v>99</v>
      </c>
      <c r="C69" s="489">
        <v>154</v>
      </c>
      <c r="D69" s="6" t="s">
        <v>110</v>
      </c>
      <c r="E69" s="6" t="s">
        <v>110</v>
      </c>
      <c r="F69" s="6" t="s">
        <v>110</v>
      </c>
      <c r="G69" s="6" t="s">
        <v>110</v>
      </c>
      <c r="H69" s="6" t="s">
        <v>110</v>
      </c>
      <c r="I69" s="6" t="s">
        <v>110</v>
      </c>
      <c r="J69" s="495">
        <f t="shared" si="0"/>
        <v>154</v>
      </c>
      <c r="M69" s="51"/>
    </row>
    <row r="70" spans="2:13" ht="14.25">
      <c r="B70" s="483" t="s">
        <v>91</v>
      </c>
      <c r="C70" s="489">
        <v>47</v>
      </c>
      <c r="D70" s="7">
        <v>102</v>
      </c>
      <c r="E70" s="6" t="s">
        <v>110</v>
      </c>
      <c r="F70" s="6" t="s">
        <v>110</v>
      </c>
      <c r="G70" s="6" t="s">
        <v>110</v>
      </c>
      <c r="H70" s="6" t="s">
        <v>110</v>
      </c>
      <c r="I70" s="7">
        <v>0</v>
      </c>
      <c r="J70" s="495">
        <f t="shared" si="0"/>
        <v>149</v>
      </c>
      <c r="M70" s="245"/>
    </row>
    <row r="71" spans="2:13" ht="14.25">
      <c r="B71" s="481" t="s">
        <v>90</v>
      </c>
      <c r="C71" s="489">
        <v>62</v>
      </c>
      <c r="D71" s="7">
        <v>58</v>
      </c>
      <c r="E71" s="6" t="s">
        <v>110</v>
      </c>
      <c r="F71" s="6" t="s">
        <v>110</v>
      </c>
      <c r="G71" s="6" t="s">
        <v>110</v>
      </c>
      <c r="H71" s="6" t="s">
        <v>110</v>
      </c>
      <c r="I71" s="6" t="s">
        <v>110</v>
      </c>
      <c r="J71" s="495">
        <f t="shared" si="0"/>
        <v>120</v>
      </c>
      <c r="M71" s="245"/>
    </row>
    <row r="72" spans="2:13" ht="14.25">
      <c r="B72" s="481" t="s">
        <v>87</v>
      </c>
      <c r="C72" s="490" t="s">
        <v>110</v>
      </c>
      <c r="D72" s="6" t="s">
        <v>110</v>
      </c>
      <c r="E72" s="7">
        <v>79</v>
      </c>
      <c r="F72" s="6" t="s">
        <v>110</v>
      </c>
      <c r="G72" s="6" t="s">
        <v>110</v>
      </c>
      <c r="H72" s="6" t="s">
        <v>110</v>
      </c>
      <c r="I72" s="6" t="s">
        <v>110</v>
      </c>
      <c r="J72" s="495">
        <f t="shared" si="0"/>
        <v>79</v>
      </c>
      <c r="M72" s="245"/>
    </row>
    <row r="73" spans="2:13" ht="14.25">
      <c r="B73" s="481" t="s">
        <v>82</v>
      </c>
      <c r="C73" s="489">
        <v>63</v>
      </c>
      <c r="D73" s="6" t="s">
        <v>110</v>
      </c>
      <c r="E73" s="6" t="s">
        <v>110</v>
      </c>
      <c r="F73" s="6" t="s">
        <v>110</v>
      </c>
      <c r="G73" s="6" t="s">
        <v>110</v>
      </c>
      <c r="H73" s="6" t="s">
        <v>110</v>
      </c>
      <c r="I73" s="7">
        <v>3</v>
      </c>
      <c r="J73" s="495">
        <f t="shared" si="0"/>
        <v>66</v>
      </c>
      <c r="M73" s="245"/>
    </row>
    <row r="74" spans="2:13" ht="14.25">
      <c r="B74" s="481" t="s">
        <v>84</v>
      </c>
      <c r="C74" s="490" t="s">
        <v>110</v>
      </c>
      <c r="D74" s="7">
        <v>1</v>
      </c>
      <c r="E74" s="7">
        <v>60</v>
      </c>
      <c r="F74" s="6" t="s">
        <v>110</v>
      </c>
      <c r="G74" s="6" t="s">
        <v>110</v>
      </c>
      <c r="H74" s="6" t="s">
        <v>110</v>
      </c>
      <c r="I74" s="6" t="s">
        <v>110</v>
      </c>
      <c r="J74" s="495">
        <f t="shared" si="0"/>
        <v>61</v>
      </c>
      <c r="M74" s="51"/>
    </row>
    <row r="75" spans="2:13" ht="14.25">
      <c r="B75" s="481" t="s">
        <v>78</v>
      </c>
      <c r="C75" s="489">
        <v>27</v>
      </c>
      <c r="D75" s="6" t="s">
        <v>110</v>
      </c>
      <c r="E75" s="6" t="s">
        <v>110</v>
      </c>
      <c r="F75" s="6" t="s">
        <v>110</v>
      </c>
      <c r="G75" s="6" t="s">
        <v>110</v>
      </c>
      <c r="H75" s="6" t="s">
        <v>110</v>
      </c>
      <c r="I75" s="6" t="s">
        <v>110</v>
      </c>
      <c r="J75" s="495">
        <f t="shared" si="0"/>
        <v>27</v>
      </c>
      <c r="M75" s="56"/>
    </row>
    <row r="76" spans="2:13" ht="14.25">
      <c r="B76" s="481" t="s">
        <v>79</v>
      </c>
      <c r="C76" s="490" t="s">
        <v>110</v>
      </c>
      <c r="D76" s="6" t="s">
        <v>110</v>
      </c>
      <c r="E76" s="254">
        <v>9</v>
      </c>
      <c r="F76" s="6" t="s">
        <v>110</v>
      </c>
      <c r="G76" s="6" t="s">
        <v>110</v>
      </c>
      <c r="H76" s="6" t="s">
        <v>110</v>
      </c>
      <c r="I76" s="6" t="s">
        <v>110</v>
      </c>
      <c r="J76" s="495">
        <f t="shared" si="0"/>
        <v>9</v>
      </c>
      <c r="M76" s="56"/>
    </row>
    <row r="77" spans="2:13" ht="14.25">
      <c r="B77" s="481" t="s">
        <v>92</v>
      </c>
      <c r="C77" s="490" t="s">
        <v>110</v>
      </c>
      <c r="D77" s="6" t="s">
        <v>110</v>
      </c>
      <c r="E77" s="7">
        <v>2</v>
      </c>
      <c r="F77" s="6" t="s">
        <v>110</v>
      </c>
      <c r="G77" s="6" t="s">
        <v>110</v>
      </c>
      <c r="H77" s="6" t="s">
        <v>110</v>
      </c>
      <c r="I77" s="6" t="s">
        <v>110</v>
      </c>
      <c r="J77" s="495">
        <f t="shared" si="0"/>
        <v>2</v>
      </c>
      <c r="M77" s="56"/>
    </row>
    <row r="78" spans="2:13" ht="14.25">
      <c r="B78" s="481" t="s">
        <v>97</v>
      </c>
      <c r="C78" s="490" t="s">
        <v>110</v>
      </c>
      <c r="D78" s="6" t="s">
        <v>110</v>
      </c>
      <c r="E78" s="7">
        <v>2</v>
      </c>
      <c r="F78" s="6" t="s">
        <v>110</v>
      </c>
      <c r="G78" s="6" t="s">
        <v>110</v>
      </c>
      <c r="H78" s="6" t="s">
        <v>110</v>
      </c>
      <c r="I78" s="6" t="s">
        <v>110</v>
      </c>
      <c r="J78" s="495">
        <f t="shared" si="0"/>
        <v>2</v>
      </c>
      <c r="M78" s="56"/>
    </row>
    <row r="79" spans="2:13" ht="14.25">
      <c r="B79" s="481" t="s">
        <v>89</v>
      </c>
      <c r="C79" s="490" t="s">
        <v>110</v>
      </c>
      <c r="D79" s="6" t="s">
        <v>110</v>
      </c>
      <c r="E79" s="7">
        <v>1</v>
      </c>
      <c r="F79" s="6" t="s">
        <v>110</v>
      </c>
      <c r="G79" s="6" t="s">
        <v>110</v>
      </c>
      <c r="H79" s="6" t="s">
        <v>110</v>
      </c>
      <c r="I79" s="6" t="s">
        <v>110</v>
      </c>
      <c r="J79" s="495">
        <f t="shared" si="0"/>
        <v>1</v>
      </c>
      <c r="M79" s="56"/>
    </row>
    <row r="80" spans="2:13" ht="14.25">
      <c r="B80" s="484" t="s">
        <v>98</v>
      </c>
      <c r="C80" s="491" t="s">
        <v>110</v>
      </c>
      <c r="D80" s="158" t="s">
        <v>110</v>
      </c>
      <c r="E80" s="9">
        <v>0</v>
      </c>
      <c r="F80" s="158" t="s">
        <v>110</v>
      </c>
      <c r="G80" s="158" t="s">
        <v>110</v>
      </c>
      <c r="H80" s="158" t="s">
        <v>110</v>
      </c>
      <c r="I80" s="158" t="s">
        <v>110</v>
      </c>
      <c r="J80" s="496">
        <f t="shared" si="0"/>
        <v>0</v>
      </c>
      <c r="M80" s="56"/>
    </row>
  </sheetData>
  <mergeCells count="9">
    <mergeCell ref="D6:K6"/>
    <mergeCell ref="C36:K36"/>
    <mergeCell ref="C55:C57"/>
    <mergeCell ref="D55:D57"/>
    <mergeCell ref="E55:E57"/>
    <mergeCell ref="F55:F57"/>
    <mergeCell ref="G55:G57"/>
    <mergeCell ref="H55:H57"/>
    <mergeCell ref="I55:I57"/>
  </mergeCells>
  <printOptions/>
  <pageMargins left="0.3937007874015748" right="4.133858267716536" top="0.35433070866141736" bottom="3.5433070866141736" header="0" footer="0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9"/>
  <sheetViews>
    <sheetView showGridLines="0" workbookViewId="0" topLeftCell="A1"/>
  </sheetViews>
  <sheetFormatPr defaultColWidth="9.00390625" defaultRowHeight="14.25"/>
  <cols>
    <col min="1" max="1" width="9.00390625" style="163" customWidth="1"/>
    <col min="2" max="2" width="24.75390625" style="162" customWidth="1"/>
    <col min="3" max="3" width="10.875" style="163" customWidth="1"/>
    <col min="4" max="8" width="9.00390625" style="163" customWidth="1"/>
    <col min="9" max="16384" width="9.00390625" style="163" customWidth="1"/>
  </cols>
  <sheetData>
    <row r="1" s="162" customFormat="1" ht="14.25"/>
    <row r="2" spans="2:9" ht="15">
      <c r="B2" s="256" t="s">
        <v>171</v>
      </c>
      <c r="I2" s="11"/>
    </row>
    <row r="3" spans="2:12" ht="14.25">
      <c r="B3" s="255" t="s">
        <v>172</v>
      </c>
      <c r="H3" s="161"/>
      <c r="J3" s="162"/>
      <c r="L3" s="161"/>
    </row>
    <row r="4" spans="8:12" ht="14.25">
      <c r="H4" s="161"/>
      <c r="J4" s="162"/>
      <c r="L4" s="161"/>
    </row>
    <row r="5" spans="8:12" ht="14.25">
      <c r="H5" s="161"/>
      <c r="J5" s="162"/>
      <c r="L5" s="161"/>
    </row>
    <row r="6" spans="8:12" ht="14.25">
      <c r="H6" s="161"/>
      <c r="J6" s="162"/>
      <c r="L6" s="161"/>
    </row>
    <row r="7" spans="8:12" ht="14.25">
      <c r="H7" s="161"/>
      <c r="J7" s="162"/>
      <c r="L7" s="161"/>
    </row>
    <row r="8" spans="8:12" ht="14.25">
      <c r="H8" s="161"/>
      <c r="J8" s="162"/>
      <c r="L8" s="161"/>
    </row>
    <row r="9" spans="8:12" ht="14.25">
      <c r="H9" s="161"/>
      <c r="J9" s="162"/>
      <c r="L9" s="161"/>
    </row>
    <row r="10" spans="8:12" ht="14.25">
      <c r="H10" s="161"/>
      <c r="J10" s="162"/>
      <c r="L10" s="161"/>
    </row>
    <row r="11" spans="8:12" ht="14.25">
      <c r="H11" s="161"/>
      <c r="J11" s="162"/>
      <c r="L11" s="161"/>
    </row>
    <row r="12" spans="8:12" ht="14.25">
      <c r="H12" s="161"/>
      <c r="J12" s="162"/>
      <c r="L12" s="161"/>
    </row>
    <row r="13" spans="8:12" ht="14.25">
      <c r="H13" s="161"/>
      <c r="J13" s="162"/>
      <c r="L13" s="161"/>
    </row>
    <row r="14" ht="14.25">
      <c r="H14" s="161"/>
    </row>
    <row r="15" ht="14.25">
      <c r="H15" s="161"/>
    </row>
    <row r="16" ht="14.25">
      <c r="H16" s="161"/>
    </row>
    <row r="17" ht="14.25">
      <c r="H17" s="161"/>
    </row>
    <row r="18" ht="14.25">
      <c r="H18" s="161"/>
    </row>
    <row r="19" ht="14.25">
      <c r="H19" s="161"/>
    </row>
    <row r="20" ht="14.25">
      <c r="H20" s="161"/>
    </row>
    <row r="21" ht="14.25">
      <c r="H21" s="161"/>
    </row>
    <row r="22" ht="14.25">
      <c r="H22" s="161"/>
    </row>
    <row r="23" ht="14.25">
      <c r="H23" s="161"/>
    </row>
    <row r="24" ht="14.25">
      <c r="H24" s="161"/>
    </row>
    <row r="25" ht="14.25">
      <c r="H25" s="161"/>
    </row>
    <row r="26" ht="14.25">
      <c r="H26" s="161"/>
    </row>
    <row r="27" ht="14.25">
      <c r="H27" s="161"/>
    </row>
    <row r="28" ht="14.25">
      <c r="H28" s="161"/>
    </row>
    <row r="32" ht="14.25">
      <c r="B32" s="228" t="s">
        <v>309</v>
      </c>
    </row>
    <row r="50" spans="1:7" ht="14.25">
      <c r="A50" s="162"/>
      <c r="C50" s="162"/>
      <c r="D50" s="162"/>
      <c r="E50" s="162"/>
      <c r="F50" s="162"/>
      <c r="G50" s="162"/>
    </row>
    <row r="51" spans="2:4" ht="14.25">
      <c r="B51" s="499" t="s">
        <v>312</v>
      </c>
      <c r="C51" s="499"/>
      <c r="D51" s="499"/>
    </row>
    <row r="52" spans="2:4" ht="14.25">
      <c r="B52" s="509" t="s">
        <v>58</v>
      </c>
      <c r="C52" s="510">
        <v>3434032.6245799954</v>
      </c>
      <c r="D52" s="511">
        <v>1</v>
      </c>
    </row>
    <row r="53" spans="2:6" ht="14.25">
      <c r="B53" s="512" t="s">
        <v>34</v>
      </c>
      <c r="C53" s="513">
        <v>695096.61366</v>
      </c>
      <c r="D53" s="514">
        <f>C53/$C$52</f>
        <v>0.2024140972583261</v>
      </c>
      <c r="F53" s="161"/>
    </row>
    <row r="54" spans="2:6" ht="14.25">
      <c r="B54" s="503" t="s">
        <v>35</v>
      </c>
      <c r="C54" s="505">
        <v>567309.3558999989</v>
      </c>
      <c r="D54" s="500">
        <f>C54/$C$52</f>
        <v>0.16520208685244642</v>
      </c>
      <c r="E54" s="161"/>
      <c r="F54" s="161"/>
    </row>
    <row r="55" spans="2:6" ht="14.25">
      <c r="B55" s="503" t="s">
        <v>36</v>
      </c>
      <c r="C55" s="505">
        <v>403492.5617</v>
      </c>
      <c r="D55" s="500">
        <f>C55/$C$52</f>
        <v>0.11749817366669596</v>
      </c>
      <c r="E55" s="164"/>
      <c r="F55" s="161"/>
    </row>
    <row r="56" spans="2:6" ht="14.25">
      <c r="B56" s="503" t="s">
        <v>65</v>
      </c>
      <c r="C56" s="505">
        <v>187491.42959999997</v>
      </c>
      <c r="D56" s="500">
        <f>C56/$C$52</f>
        <v>0.0545980338852871</v>
      </c>
      <c r="E56" s="161"/>
      <c r="F56" s="161"/>
    </row>
    <row r="57" spans="2:6" ht="14.25">
      <c r="B57" s="507" t="s">
        <v>39</v>
      </c>
      <c r="C57" s="508">
        <v>178326.7831</v>
      </c>
      <c r="D57" s="501">
        <f>C57/$C$52</f>
        <v>0.05192926293815002</v>
      </c>
      <c r="E57" s="161"/>
      <c r="F57" s="161"/>
    </row>
    <row r="58" spans="2:4" ht="14.25">
      <c r="B58" s="509" t="s">
        <v>170</v>
      </c>
      <c r="C58" s="510">
        <f>C52-SUM(C53:C57)</f>
        <v>1402315.8806199967</v>
      </c>
      <c r="D58" s="515">
        <f>C58/$C$52</f>
        <v>0.4083583453990945</v>
      </c>
    </row>
    <row r="59" spans="2:6" ht="14.25">
      <c r="B59" s="512" t="s">
        <v>37</v>
      </c>
      <c r="C59" s="513">
        <v>119455.83716000011</v>
      </c>
      <c r="D59" s="514">
        <f>C59/$C$52</f>
        <v>0.03478587719434097</v>
      </c>
      <c r="E59" s="161"/>
      <c r="F59" s="161"/>
    </row>
    <row r="60" spans="2:6" ht="14.25">
      <c r="B60" s="503" t="s">
        <v>40</v>
      </c>
      <c r="C60" s="505">
        <v>102160.7866</v>
      </c>
      <c r="D60" s="500">
        <f>C60/$C$52</f>
        <v>0.029749509619902036</v>
      </c>
      <c r="E60" s="164"/>
      <c r="F60" s="161"/>
    </row>
    <row r="61" spans="2:6" ht="14.25">
      <c r="B61" s="503" t="s">
        <v>41</v>
      </c>
      <c r="C61" s="505">
        <v>83107.2850999999</v>
      </c>
      <c r="D61" s="500">
        <f>C61/$C$52</f>
        <v>0.024201076164838263</v>
      </c>
      <c r="E61" s="164"/>
      <c r="F61" s="161"/>
    </row>
    <row r="62" spans="2:6" ht="14.25">
      <c r="B62" s="503" t="s">
        <v>45</v>
      </c>
      <c r="C62" s="505">
        <v>64565.95</v>
      </c>
      <c r="D62" s="500">
        <f>C62/$C$52</f>
        <v>0.01880178701211286</v>
      </c>
      <c r="E62" s="161"/>
      <c r="F62" s="161"/>
    </row>
    <row r="63" spans="2:6" ht="14.25">
      <c r="B63" s="503" t="s">
        <v>43</v>
      </c>
      <c r="C63" s="505">
        <v>53620.45250000001</v>
      </c>
      <c r="D63" s="500">
        <f>C63/$C$52</f>
        <v>0.015614427223608028</v>
      </c>
      <c r="E63" s="161"/>
      <c r="F63" s="161"/>
    </row>
    <row r="64" spans="2:6" ht="14.25">
      <c r="B64" s="503" t="s">
        <v>44</v>
      </c>
      <c r="C64" s="505">
        <v>52221.8522</v>
      </c>
      <c r="D64" s="500">
        <f>C64/$C$52</f>
        <v>0.015207150865780453</v>
      </c>
      <c r="E64" s="161"/>
      <c r="F64" s="161"/>
    </row>
    <row r="65" spans="2:6" ht="14.25">
      <c r="B65" s="503" t="s">
        <v>42</v>
      </c>
      <c r="C65" s="505">
        <v>50066.996900000006</v>
      </c>
      <c r="D65" s="500">
        <f>C65/$C$52</f>
        <v>0.014579650915845194</v>
      </c>
      <c r="E65" s="161"/>
      <c r="F65" s="161"/>
    </row>
    <row r="66" spans="2:6" ht="14.25">
      <c r="B66" s="503" t="s">
        <v>51</v>
      </c>
      <c r="C66" s="505">
        <v>46753.8553000001</v>
      </c>
      <c r="D66" s="500">
        <f>C66/$C$52</f>
        <v>0.013614854723670076</v>
      </c>
      <c r="E66" s="161"/>
      <c r="F66" s="161"/>
    </row>
    <row r="67" spans="2:5" ht="14.25">
      <c r="B67" s="503" t="s">
        <v>49</v>
      </c>
      <c r="C67" s="505">
        <v>44750.2251</v>
      </c>
      <c r="D67" s="500">
        <f>C67/$C$52</f>
        <v>0.013031391950003168</v>
      </c>
      <c r="E67" s="161"/>
    </row>
    <row r="68" spans="2:6" ht="14.25">
      <c r="B68" s="503" t="s">
        <v>54</v>
      </c>
      <c r="C68" s="505">
        <v>44500.4311</v>
      </c>
      <c r="D68" s="500">
        <f>C68/$C$52</f>
        <v>0.0129586512316384</v>
      </c>
      <c r="E68" s="161"/>
      <c r="F68" s="161"/>
    </row>
    <row r="69" spans="2:6" ht="14.25">
      <c r="B69" s="503" t="s">
        <v>46</v>
      </c>
      <c r="C69" s="505">
        <v>43332.78600000001</v>
      </c>
      <c r="D69" s="500">
        <f>C69/$C$52</f>
        <v>0.012618629680403776</v>
      </c>
      <c r="E69" s="161"/>
      <c r="F69" s="161"/>
    </row>
    <row r="70" spans="2:6" ht="14.25">
      <c r="B70" s="503" t="s">
        <v>52</v>
      </c>
      <c r="C70" s="505">
        <v>42844.473999999995</v>
      </c>
      <c r="D70" s="500">
        <f>C70/$C$52</f>
        <v>0.012476431846724274</v>
      </c>
      <c r="E70" s="161"/>
      <c r="F70" s="161"/>
    </row>
    <row r="71" spans="2:6" ht="14.25">
      <c r="B71" s="503" t="s">
        <v>55</v>
      </c>
      <c r="C71" s="505">
        <v>40481.903900000005</v>
      </c>
      <c r="D71" s="500">
        <f>C71/$C$52</f>
        <v>0.011788444760320588</v>
      </c>
      <c r="E71" s="161"/>
      <c r="F71" s="161"/>
    </row>
    <row r="72" spans="2:6" ht="14.25">
      <c r="B72" s="503" t="s">
        <v>47</v>
      </c>
      <c r="C72" s="505">
        <v>30924.6765</v>
      </c>
      <c r="D72" s="500">
        <f>C72/$C$52</f>
        <v>0.00900535314622478</v>
      </c>
      <c r="E72" s="161"/>
      <c r="F72" s="161"/>
    </row>
    <row r="73" spans="2:6" ht="14.25">
      <c r="B73" s="503" t="s">
        <v>50</v>
      </c>
      <c r="C73" s="505">
        <v>29125.831299999998</v>
      </c>
      <c r="D73" s="500">
        <f>C73/$C$52</f>
        <v>0.008481524342990852</v>
      </c>
      <c r="E73" s="161"/>
      <c r="F73" s="161"/>
    </row>
    <row r="74" spans="2:6" ht="14.25">
      <c r="B74" s="503" t="s">
        <v>56</v>
      </c>
      <c r="C74" s="505">
        <v>28476.72</v>
      </c>
      <c r="D74" s="500">
        <f>C74/$C$52</f>
        <v>0.008292501298959818</v>
      </c>
      <c r="E74" s="161"/>
      <c r="F74" s="161"/>
    </row>
    <row r="75" spans="2:6" ht="14.25">
      <c r="B75" s="503" t="s">
        <v>63</v>
      </c>
      <c r="C75" s="505">
        <v>24523.2792</v>
      </c>
      <c r="D75" s="500">
        <f>C75/$C$52</f>
        <v>0.007141248171164174</v>
      </c>
      <c r="E75" s="161"/>
      <c r="F75" s="161"/>
    </row>
    <row r="76" spans="2:6" ht="14.25">
      <c r="B76" s="503" t="s">
        <v>64</v>
      </c>
      <c r="C76" s="505">
        <v>23260.8027</v>
      </c>
      <c r="D76" s="500">
        <f>C76/$C$52</f>
        <v>0.006773611448390054</v>
      </c>
      <c r="E76" s="161"/>
      <c r="F76" s="161"/>
    </row>
    <row r="77" spans="2:6" ht="14.25">
      <c r="B77" s="507" t="s">
        <v>62</v>
      </c>
      <c r="C77" s="508">
        <v>21844.785</v>
      </c>
      <c r="D77" s="501">
        <f>C77/$C$52</f>
        <v>0.006361263094485528</v>
      </c>
      <c r="E77" s="161"/>
      <c r="F77" s="161"/>
    </row>
    <row r="78" spans="2:6" ht="14.25">
      <c r="B78" s="504" t="s">
        <v>57</v>
      </c>
      <c r="C78" s="506">
        <v>21536.4061</v>
      </c>
      <c r="D78" s="502">
        <f>C78/$C$52</f>
        <v>0.0062714622877626395</v>
      </c>
      <c r="E78" s="161"/>
      <c r="F78" s="161"/>
    </row>
    <row r="79" spans="1:6" ht="14.25">
      <c r="A79" s="498"/>
      <c r="B79" s="498"/>
      <c r="C79" s="497"/>
      <c r="D79" s="161"/>
      <c r="E79" s="161"/>
      <c r="F79" s="161"/>
    </row>
  </sheetData>
  <mergeCells count="1">
    <mergeCell ref="B51:D5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showGridLines="0" workbookViewId="0" topLeftCell="A1"/>
  </sheetViews>
  <sheetFormatPr defaultColWidth="9.00390625" defaultRowHeight="14.25"/>
  <cols>
    <col min="1" max="1" width="9.00390625" style="18" customWidth="1"/>
    <col min="2" max="2" width="12.375" style="18" customWidth="1"/>
    <col min="3" max="6" width="7.75390625" style="19" customWidth="1"/>
    <col min="7" max="8" width="7.75390625" style="20" customWidth="1"/>
    <col min="9" max="9" width="9.00390625" style="53" customWidth="1"/>
    <col min="10" max="16384" width="9.00390625" style="18" customWidth="1"/>
  </cols>
  <sheetData>
    <row r="2" spans="2:8" ht="15">
      <c r="B2" s="260" t="s">
        <v>287</v>
      </c>
      <c r="F2" s="18"/>
      <c r="H2" s="18"/>
    </row>
    <row r="3" ht="14.25">
      <c r="B3" s="18" t="s">
        <v>12</v>
      </c>
    </row>
    <row r="5" spans="2:8" ht="14.25">
      <c r="B5" s="73"/>
      <c r="C5" s="99">
        <v>2000</v>
      </c>
      <c r="D5" s="99">
        <v>2005</v>
      </c>
      <c r="E5" s="99">
        <v>2010</v>
      </c>
      <c r="F5" s="99">
        <v>2011</v>
      </c>
      <c r="G5" s="99">
        <v>2012</v>
      </c>
      <c r="H5" s="99">
        <v>2013</v>
      </c>
    </row>
    <row r="6" spans="2:8" ht="14.25">
      <c r="B6" s="165" t="s">
        <v>61</v>
      </c>
      <c r="C6" s="229" t="s">
        <v>1</v>
      </c>
      <c r="D6" s="229">
        <v>4640</v>
      </c>
      <c r="E6" s="229">
        <v>4374</v>
      </c>
      <c r="F6" s="229">
        <v>4198</v>
      </c>
      <c r="G6" s="229">
        <v>3996</v>
      </c>
      <c r="H6" s="229">
        <v>4223</v>
      </c>
    </row>
    <row r="7" spans="2:9" ht="14.25">
      <c r="B7" s="105" t="s">
        <v>78</v>
      </c>
      <c r="C7" s="230">
        <v>18</v>
      </c>
      <c r="D7" s="230">
        <v>20</v>
      </c>
      <c r="E7" s="230">
        <v>16</v>
      </c>
      <c r="F7" s="230">
        <v>17</v>
      </c>
      <c r="G7" s="230">
        <v>18</v>
      </c>
      <c r="H7" s="230">
        <v>16</v>
      </c>
      <c r="I7" s="385">
        <f aca="true" t="shared" si="0" ref="I7:I34">+H7/H$6</f>
        <v>0.003788775751835188</v>
      </c>
    </row>
    <row r="8" spans="2:9" ht="14.25">
      <c r="B8" s="88" t="s">
        <v>79</v>
      </c>
      <c r="C8" s="231" t="s">
        <v>1</v>
      </c>
      <c r="D8" s="231">
        <v>3</v>
      </c>
      <c r="E8" s="231">
        <v>10</v>
      </c>
      <c r="F8" s="231">
        <v>9</v>
      </c>
      <c r="G8" s="231">
        <v>8</v>
      </c>
      <c r="H8" s="231">
        <v>10</v>
      </c>
      <c r="I8" s="385">
        <f t="shared" si="0"/>
        <v>0.0023679848448969927</v>
      </c>
    </row>
    <row r="9" spans="2:9" ht="14.25">
      <c r="B9" s="88" t="s">
        <v>261</v>
      </c>
      <c r="C9" s="384" t="s">
        <v>286</v>
      </c>
      <c r="D9" s="384" t="s">
        <v>286</v>
      </c>
      <c r="E9" s="384" t="s">
        <v>286</v>
      </c>
      <c r="F9" s="384" t="s">
        <v>286</v>
      </c>
      <c r="G9" s="384" t="s">
        <v>286</v>
      </c>
      <c r="H9" s="384" t="s">
        <v>286</v>
      </c>
      <c r="I9" s="385" t="s">
        <v>116</v>
      </c>
    </row>
    <row r="10" spans="2:9" ht="14.25">
      <c r="B10" s="88" t="s">
        <v>80</v>
      </c>
      <c r="C10" s="231">
        <v>1144</v>
      </c>
      <c r="D10" s="231">
        <v>1091</v>
      </c>
      <c r="E10" s="231">
        <v>1067</v>
      </c>
      <c r="F10" s="231">
        <v>911</v>
      </c>
      <c r="G10" s="231">
        <v>614</v>
      </c>
      <c r="H10" s="231">
        <v>849</v>
      </c>
      <c r="I10" s="385">
        <f t="shared" si="0"/>
        <v>0.20104191333175467</v>
      </c>
    </row>
    <row r="11" spans="2:9" ht="14.25">
      <c r="B11" s="88" t="s">
        <v>81</v>
      </c>
      <c r="C11" s="231">
        <v>89</v>
      </c>
      <c r="D11" s="231">
        <v>140</v>
      </c>
      <c r="E11" s="231">
        <v>80</v>
      </c>
      <c r="F11" s="231">
        <v>117</v>
      </c>
      <c r="G11" s="231">
        <v>107</v>
      </c>
      <c r="H11" s="231">
        <v>99</v>
      </c>
      <c r="I11" s="385">
        <f t="shared" si="0"/>
        <v>0.02344304996448023</v>
      </c>
    </row>
    <row r="12" spans="2:9" ht="14.25">
      <c r="B12" s="88" t="s">
        <v>82</v>
      </c>
      <c r="C12" s="231" t="s">
        <v>1</v>
      </c>
      <c r="D12" s="231">
        <v>69</v>
      </c>
      <c r="E12" s="231">
        <v>87</v>
      </c>
      <c r="F12" s="231">
        <v>71</v>
      </c>
      <c r="G12" s="231">
        <v>64</v>
      </c>
      <c r="H12" s="231">
        <v>65</v>
      </c>
      <c r="I12" s="385">
        <f t="shared" si="0"/>
        <v>0.015391901491830453</v>
      </c>
    </row>
    <row r="13" spans="2:9" ht="14.25">
      <c r="B13" s="88" t="s">
        <v>83</v>
      </c>
      <c r="C13" s="231">
        <v>203</v>
      </c>
      <c r="D13" s="231">
        <v>199</v>
      </c>
      <c r="E13" s="231">
        <v>248</v>
      </c>
      <c r="F13" s="231">
        <v>181</v>
      </c>
      <c r="G13" s="231">
        <v>341</v>
      </c>
      <c r="H13" s="231">
        <v>229</v>
      </c>
      <c r="I13" s="385">
        <f t="shared" si="0"/>
        <v>0.054226852948141134</v>
      </c>
    </row>
    <row r="14" spans="2:9" ht="14.25">
      <c r="B14" s="88" t="s">
        <v>84</v>
      </c>
      <c r="C14" s="231">
        <v>90</v>
      </c>
      <c r="D14" s="231">
        <v>90</v>
      </c>
      <c r="E14" s="231">
        <v>70</v>
      </c>
      <c r="F14" s="231">
        <v>63</v>
      </c>
      <c r="G14" s="231">
        <v>61</v>
      </c>
      <c r="H14" s="231">
        <v>64</v>
      </c>
      <c r="I14" s="385">
        <f t="shared" si="0"/>
        <v>0.015155103007340753</v>
      </c>
    </row>
    <row r="15" spans="2:9" ht="14.25">
      <c r="B15" s="88" t="s">
        <v>85</v>
      </c>
      <c r="C15" s="231">
        <v>984</v>
      </c>
      <c r="D15" s="231">
        <v>703</v>
      </c>
      <c r="E15" s="231">
        <v>755</v>
      </c>
      <c r="F15" s="231">
        <v>713</v>
      </c>
      <c r="G15" s="231">
        <v>733</v>
      </c>
      <c r="H15" s="231">
        <v>868</v>
      </c>
      <c r="I15" s="385">
        <f>+H15/H$6</f>
        <v>0.20554108453705897</v>
      </c>
    </row>
    <row r="16" spans="2:9" ht="14.25">
      <c r="B16" s="89" t="s">
        <v>122</v>
      </c>
      <c r="C16" s="231">
        <v>371</v>
      </c>
      <c r="D16" s="231">
        <v>295</v>
      </c>
      <c r="E16" s="231">
        <v>255</v>
      </c>
      <c r="F16" s="231">
        <v>418</v>
      </c>
      <c r="G16" s="231">
        <v>441</v>
      </c>
      <c r="H16" s="231">
        <v>457.565042</v>
      </c>
      <c r="I16" s="385">
        <f t="shared" si="0"/>
        <v>0.1083507085010656</v>
      </c>
    </row>
    <row r="17" spans="2:9" ht="14.25">
      <c r="B17" s="88" t="s">
        <v>87</v>
      </c>
      <c r="C17" s="231" t="s">
        <v>110</v>
      </c>
      <c r="D17" s="231" t="s">
        <v>110</v>
      </c>
      <c r="E17" s="231" t="s">
        <v>110</v>
      </c>
      <c r="F17" s="231">
        <v>70</v>
      </c>
      <c r="G17" s="231">
        <v>62</v>
      </c>
      <c r="H17" s="231">
        <v>75</v>
      </c>
      <c r="I17" s="385">
        <f t="shared" si="0"/>
        <v>0.017759886336727444</v>
      </c>
    </row>
    <row r="18" spans="2:9" ht="14.25">
      <c r="B18" s="88" t="s">
        <v>88</v>
      </c>
      <c r="C18" s="231">
        <v>295</v>
      </c>
      <c r="D18" s="231">
        <v>282</v>
      </c>
      <c r="E18" s="231">
        <v>229</v>
      </c>
      <c r="F18" s="231">
        <v>213</v>
      </c>
      <c r="G18" s="231">
        <v>196</v>
      </c>
      <c r="H18" s="231">
        <v>173</v>
      </c>
      <c r="I18" s="385">
        <f t="shared" si="0"/>
        <v>0.04096613781671797</v>
      </c>
    </row>
    <row r="19" spans="2:9" ht="14.25">
      <c r="B19" s="88" t="s">
        <v>89</v>
      </c>
      <c r="C19" s="231" t="s">
        <v>1</v>
      </c>
      <c r="D19" s="231">
        <v>1</v>
      </c>
      <c r="E19" s="231">
        <v>1</v>
      </c>
      <c r="F19" s="231">
        <v>1</v>
      </c>
      <c r="G19" s="231">
        <v>1</v>
      </c>
      <c r="H19" s="231">
        <v>1</v>
      </c>
      <c r="I19" s="385">
        <f t="shared" si="0"/>
        <v>0.00023679848448969926</v>
      </c>
    </row>
    <row r="20" spans="2:9" ht="14.25">
      <c r="B20" s="88" t="s">
        <v>90</v>
      </c>
      <c r="C20" s="231" t="s">
        <v>1</v>
      </c>
      <c r="D20" s="231">
        <v>91</v>
      </c>
      <c r="E20" s="231">
        <v>67</v>
      </c>
      <c r="F20" s="231">
        <v>59</v>
      </c>
      <c r="G20" s="231">
        <v>60</v>
      </c>
      <c r="H20" s="231">
        <v>65</v>
      </c>
      <c r="I20" s="385">
        <f t="shared" si="0"/>
        <v>0.015391901491830453</v>
      </c>
    </row>
    <row r="21" spans="2:9" ht="14.25">
      <c r="B21" s="90" t="s">
        <v>91</v>
      </c>
      <c r="C21" s="231" t="s">
        <v>1</v>
      </c>
      <c r="D21" s="231">
        <v>7</v>
      </c>
      <c r="E21" s="231">
        <v>6</v>
      </c>
      <c r="F21" s="231">
        <v>6</v>
      </c>
      <c r="G21" s="231">
        <v>3</v>
      </c>
      <c r="H21" s="231">
        <v>3</v>
      </c>
      <c r="I21" s="385">
        <f t="shared" si="0"/>
        <v>0.0007103954534690978</v>
      </c>
    </row>
    <row r="22" spans="2:9" ht="14.25">
      <c r="B22" s="88" t="s">
        <v>269</v>
      </c>
      <c r="C22" s="384" t="s">
        <v>286</v>
      </c>
      <c r="D22" s="384" t="s">
        <v>286</v>
      </c>
      <c r="E22" s="384" t="s">
        <v>286</v>
      </c>
      <c r="F22" s="384" t="s">
        <v>286</v>
      </c>
      <c r="G22" s="384" t="s">
        <v>286</v>
      </c>
      <c r="H22" s="384" t="s">
        <v>286</v>
      </c>
      <c r="I22" s="385" t="e">
        <f t="shared" si="0"/>
        <v>#VALUE!</v>
      </c>
    </row>
    <row r="23" spans="2:9" ht="14.25">
      <c r="B23" s="88" t="s">
        <v>270</v>
      </c>
      <c r="C23" s="384" t="s">
        <v>286</v>
      </c>
      <c r="D23" s="384" t="s">
        <v>286</v>
      </c>
      <c r="E23" s="384" t="s">
        <v>286</v>
      </c>
      <c r="F23" s="384" t="s">
        <v>286</v>
      </c>
      <c r="G23" s="384" t="s">
        <v>286</v>
      </c>
      <c r="H23" s="384" t="s">
        <v>286</v>
      </c>
      <c r="I23" s="385" t="e">
        <f t="shared" si="0"/>
        <v>#VALUE!</v>
      </c>
    </row>
    <row r="24" spans="2:9" ht="14.25">
      <c r="B24" s="88" t="s">
        <v>92</v>
      </c>
      <c r="C24" s="231" t="s">
        <v>1</v>
      </c>
      <c r="D24" s="231">
        <v>1</v>
      </c>
      <c r="E24" s="231">
        <v>2</v>
      </c>
      <c r="F24" s="231">
        <v>2</v>
      </c>
      <c r="G24" s="231">
        <v>2</v>
      </c>
      <c r="H24" s="231">
        <v>2</v>
      </c>
      <c r="I24" s="385">
        <f t="shared" si="0"/>
        <v>0.0004735969689793985</v>
      </c>
    </row>
    <row r="25" spans="2:9" ht="14.25">
      <c r="B25" s="88" t="s">
        <v>93</v>
      </c>
      <c r="C25" s="231">
        <v>509</v>
      </c>
      <c r="D25" s="231">
        <v>621</v>
      </c>
      <c r="E25" s="231">
        <v>444</v>
      </c>
      <c r="F25" s="231">
        <v>388</v>
      </c>
      <c r="G25" s="231">
        <v>373</v>
      </c>
      <c r="H25" s="231">
        <v>303</v>
      </c>
      <c r="I25" s="385">
        <f t="shared" si="0"/>
        <v>0.07174994080037887</v>
      </c>
    </row>
    <row r="26" spans="2:9" ht="14.25">
      <c r="B26" s="88" t="s">
        <v>271</v>
      </c>
      <c r="C26" s="182" t="s">
        <v>286</v>
      </c>
      <c r="D26" s="182" t="s">
        <v>286</v>
      </c>
      <c r="E26" s="182" t="s">
        <v>286</v>
      </c>
      <c r="F26" s="182" t="s">
        <v>286</v>
      </c>
      <c r="G26" s="182" t="s">
        <v>286</v>
      </c>
      <c r="H26" s="182" t="s">
        <v>286</v>
      </c>
      <c r="I26" s="385" t="e">
        <f t="shared" si="0"/>
        <v>#VALUE!</v>
      </c>
    </row>
    <row r="27" spans="2:9" ht="14.25">
      <c r="B27" s="88" t="s">
        <v>95</v>
      </c>
      <c r="C27" s="231" t="s">
        <v>1</v>
      </c>
      <c r="D27" s="231">
        <v>82</v>
      </c>
      <c r="E27" s="231">
        <v>84</v>
      </c>
      <c r="F27" s="231">
        <v>88</v>
      </c>
      <c r="G27" s="231">
        <v>105</v>
      </c>
      <c r="H27" s="231">
        <v>102</v>
      </c>
      <c r="I27" s="385">
        <f t="shared" si="0"/>
        <v>0.024153445417949324</v>
      </c>
    </row>
    <row r="28" spans="2:9" ht="14.25">
      <c r="B28" s="88" t="s">
        <v>96</v>
      </c>
      <c r="C28" s="231">
        <v>164</v>
      </c>
      <c r="D28" s="231">
        <v>106</v>
      </c>
      <c r="E28" s="231">
        <v>183</v>
      </c>
      <c r="F28" s="231">
        <v>182</v>
      </c>
      <c r="G28" s="231">
        <v>140</v>
      </c>
      <c r="H28" s="231">
        <v>168</v>
      </c>
      <c r="I28" s="385">
        <f t="shared" si="0"/>
        <v>0.039782145394269476</v>
      </c>
    </row>
    <row r="29" spans="2:9" ht="14.25">
      <c r="B29" s="88" t="s">
        <v>97</v>
      </c>
      <c r="C29" s="231" t="s">
        <v>1</v>
      </c>
      <c r="D29" s="231" t="s">
        <v>1</v>
      </c>
      <c r="E29" s="231">
        <v>0</v>
      </c>
      <c r="F29" s="231">
        <v>1</v>
      </c>
      <c r="G29" s="231">
        <v>1</v>
      </c>
      <c r="H29" s="231">
        <v>2</v>
      </c>
      <c r="I29" s="385">
        <f t="shared" si="0"/>
        <v>0.0004735969689793985</v>
      </c>
    </row>
    <row r="30" spans="2:9" ht="14.25">
      <c r="B30" s="88" t="s">
        <v>98</v>
      </c>
      <c r="C30" s="231" t="s">
        <v>1</v>
      </c>
      <c r="D30" s="231" t="s">
        <v>1</v>
      </c>
      <c r="E30" s="231">
        <v>1</v>
      </c>
      <c r="F30" s="231">
        <v>1</v>
      </c>
      <c r="G30" s="231">
        <v>0</v>
      </c>
      <c r="H30" s="231">
        <v>0</v>
      </c>
      <c r="I30" s="385">
        <f t="shared" si="0"/>
        <v>0</v>
      </c>
    </row>
    <row r="31" spans="2:9" ht="14.25">
      <c r="B31" s="88" t="s">
        <v>272</v>
      </c>
      <c r="C31" s="384" t="s">
        <v>286</v>
      </c>
      <c r="D31" s="384" t="s">
        <v>286</v>
      </c>
      <c r="E31" s="384" t="s">
        <v>286</v>
      </c>
      <c r="F31" s="384" t="s">
        <v>286</v>
      </c>
      <c r="G31" s="384" t="s">
        <v>286</v>
      </c>
      <c r="H31" s="384" t="s">
        <v>286</v>
      </c>
      <c r="I31" s="385" t="e">
        <f t="shared" si="0"/>
        <v>#VALUE!</v>
      </c>
    </row>
    <row r="32" spans="2:9" ht="14.25">
      <c r="B32" s="88" t="s">
        <v>99</v>
      </c>
      <c r="C32" s="231">
        <v>96</v>
      </c>
      <c r="D32" s="231">
        <v>84</v>
      </c>
      <c r="E32" s="231">
        <v>83</v>
      </c>
      <c r="F32" s="231">
        <v>78</v>
      </c>
      <c r="G32" s="231">
        <v>103</v>
      </c>
      <c r="H32" s="231">
        <v>110</v>
      </c>
      <c r="I32" s="385">
        <f t="shared" si="0"/>
        <v>0.02604783329386692</v>
      </c>
    </row>
    <row r="33" spans="2:9" ht="14.25">
      <c r="B33" s="91" t="s">
        <v>100</v>
      </c>
      <c r="C33" s="231">
        <v>314</v>
      </c>
      <c r="D33" s="231">
        <v>269</v>
      </c>
      <c r="E33" s="231">
        <v>221</v>
      </c>
      <c r="F33" s="231">
        <v>171</v>
      </c>
      <c r="G33" s="231">
        <v>109</v>
      </c>
      <c r="H33" s="231">
        <v>126</v>
      </c>
      <c r="I33" s="385">
        <f t="shared" si="0"/>
        <v>0.02983660904570211</v>
      </c>
    </row>
    <row r="34" spans="2:9" ht="14.25">
      <c r="B34" s="92" t="s">
        <v>101</v>
      </c>
      <c r="C34" s="233">
        <v>420</v>
      </c>
      <c r="D34" s="233">
        <v>486</v>
      </c>
      <c r="E34" s="233">
        <v>464</v>
      </c>
      <c r="F34" s="233">
        <v>438</v>
      </c>
      <c r="G34" s="233">
        <v>454</v>
      </c>
      <c r="H34" s="233">
        <v>435</v>
      </c>
      <c r="I34" s="385">
        <f t="shared" si="0"/>
        <v>0.10300734075301918</v>
      </c>
    </row>
    <row r="35" spans="2:8" ht="14.25">
      <c r="B35" s="93" t="s">
        <v>102</v>
      </c>
      <c r="C35" s="230">
        <v>1947</v>
      </c>
      <c r="D35" s="230">
        <v>1680</v>
      </c>
      <c r="E35" s="230">
        <v>1018</v>
      </c>
      <c r="F35" s="230">
        <v>1147</v>
      </c>
      <c r="G35" s="230">
        <v>1431</v>
      </c>
      <c r="H35" s="230">
        <v>1327</v>
      </c>
    </row>
    <row r="36" spans="2:8" ht="14.25">
      <c r="B36" s="94" t="s">
        <v>103</v>
      </c>
      <c r="C36" s="232">
        <v>2792</v>
      </c>
      <c r="D36" s="232">
        <v>2078</v>
      </c>
      <c r="E36" s="232">
        <v>2422</v>
      </c>
      <c r="F36" s="232">
        <v>1966</v>
      </c>
      <c r="G36" s="232">
        <v>1912</v>
      </c>
      <c r="H36" s="232">
        <v>1790</v>
      </c>
    </row>
    <row r="38" spans="1:18" s="19" customFormat="1" ht="24" customHeight="1">
      <c r="A38" s="18"/>
      <c r="B38" s="391" t="s">
        <v>305</v>
      </c>
      <c r="C38" s="391"/>
      <c r="D38" s="391"/>
      <c r="E38" s="391"/>
      <c r="F38" s="391"/>
      <c r="G38" s="391"/>
      <c r="H38" s="391"/>
      <c r="I38" s="53"/>
      <c r="J38" s="18"/>
      <c r="K38" s="18"/>
      <c r="L38" s="18"/>
      <c r="M38" s="18"/>
      <c r="N38" s="18"/>
      <c r="O38" s="18"/>
      <c r="P38" s="18"/>
      <c r="Q38" s="18"/>
      <c r="R38" s="18"/>
    </row>
    <row r="39" spans="1:18" s="19" customFormat="1" ht="14.25">
      <c r="A39" s="18"/>
      <c r="B39" s="18" t="s">
        <v>174</v>
      </c>
      <c r="G39" s="20"/>
      <c r="H39" s="20"/>
      <c r="I39" s="53"/>
      <c r="J39" s="18"/>
      <c r="K39" s="18"/>
      <c r="L39" s="18"/>
      <c r="M39" s="18"/>
      <c r="N39" s="18"/>
      <c r="O39" s="18"/>
      <c r="P39" s="18"/>
      <c r="Q39" s="18"/>
      <c r="R39" s="18"/>
    </row>
  </sheetData>
  <mergeCells count="1">
    <mergeCell ref="B38:H38"/>
  </mergeCells>
  <printOptions/>
  <pageMargins left="0.1968503937007874" right="0.1968503937007874" top="0.15748031496062992" bottom="0.1968503937007874" header="0" footer="0"/>
  <pageSetup horizontalDpi="600" verticalDpi="600" orientation="landscape" paperSize="9" scale="75" r:id="rId1"/>
  <headerFooter alignWithMargins="0">
    <oddFooter>&amp;C&amp;"Comic Sans MS,Bold"&amp;Z&amp;F  &amp;P/&amp;N - 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8"/>
  <sheetViews>
    <sheetView showGridLines="0" workbookViewId="0" topLeftCell="A1"/>
  </sheetViews>
  <sheetFormatPr defaultColWidth="9.00390625" defaultRowHeight="14.25"/>
  <cols>
    <col min="1" max="1" width="9.00390625" style="18" customWidth="1"/>
    <col min="2" max="2" width="12.75390625" style="18" customWidth="1"/>
    <col min="3" max="5" width="7.75390625" style="19" customWidth="1"/>
    <col min="6" max="8" width="7.75390625" style="20" customWidth="1"/>
    <col min="9" max="9" width="9.00390625" style="53" customWidth="1"/>
    <col min="10" max="16384" width="9.00390625" style="18" customWidth="1"/>
  </cols>
  <sheetData>
    <row r="1" spans="2:9" s="13" customFormat="1" ht="14.25">
      <c r="B1" s="14"/>
      <c r="C1" s="15"/>
      <c r="D1" s="15"/>
      <c r="E1" s="15"/>
      <c r="F1" s="293"/>
      <c r="G1" s="293"/>
      <c r="H1" s="293"/>
      <c r="I1" s="386"/>
    </row>
    <row r="2" spans="2:9" s="13" customFormat="1" ht="15">
      <c r="B2" s="260" t="s">
        <v>288</v>
      </c>
      <c r="C2" s="21"/>
      <c r="D2" s="21"/>
      <c r="E2" s="21"/>
      <c r="F2" s="293"/>
      <c r="G2" s="293"/>
      <c r="H2" s="293"/>
      <c r="I2" s="386"/>
    </row>
    <row r="3" spans="2:9" s="16" customFormat="1" ht="14.25">
      <c r="B3" s="22" t="s">
        <v>11</v>
      </c>
      <c r="C3" s="23"/>
      <c r="D3" s="23"/>
      <c r="E3" s="23"/>
      <c r="F3" s="17"/>
      <c r="G3" s="17"/>
      <c r="H3" s="17"/>
      <c r="I3" s="387"/>
    </row>
    <row r="4" spans="2:8" ht="14.25">
      <c r="B4" s="12"/>
      <c r="C4" s="24"/>
      <c r="D4" s="24"/>
      <c r="E4" s="24"/>
      <c r="F4" s="25"/>
      <c r="G4" s="25"/>
      <c r="H4" s="25"/>
    </row>
    <row r="5" spans="2:8" ht="14.25">
      <c r="B5" s="73"/>
      <c r="C5" s="99">
        <v>2000</v>
      </c>
      <c r="D5" s="99">
        <v>2005</v>
      </c>
      <c r="E5" s="99">
        <v>2010</v>
      </c>
      <c r="F5" s="99">
        <v>2011</v>
      </c>
      <c r="G5" s="99">
        <v>2012</v>
      </c>
      <c r="H5" s="99">
        <v>2013</v>
      </c>
    </row>
    <row r="6" spans="2:9" ht="14.25">
      <c r="B6" s="165" t="s">
        <v>61</v>
      </c>
      <c r="C6" s="229" t="s">
        <v>1</v>
      </c>
      <c r="D6" s="229">
        <v>5971.5930938639995</v>
      </c>
      <c r="E6" s="229">
        <v>6633.814980560832</v>
      </c>
      <c r="F6" s="229">
        <v>7180.8623758061485</v>
      </c>
      <c r="G6" s="229">
        <v>7029</v>
      </c>
      <c r="H6" s="229">
        <v>6924</v>
      </c>
      <c r="I6" s="388">
        <f>+H6/H$6</f>
        <v>1</v>
      </c>
    </row>
    <row r="7" spans="2:9" ht="14.25">
      <c r="B7" s="105" t="s">
        <v>78</v>
      </c>
      <c r="C7" s="230">
        <v>63.77081827000001</v>
      </c>
      <c r="D7" s="230">
        <v>79.50532184999999</v>
      </c>
      <c r="E7" s="230">
        <v>65.776636</v>
      </c>
      <c r="F7" s="230">
        <v>69.8014705</v>
      </c>
      <c r="G7" s="230">
        <v>65</v>
      </c>
      <c r="H7" s="230">
        <v>58</v>
      </c>
      <c r="I7" s="388">
        <f aca="true" t="shared" si="0" ref="I7:I34">+H7/H$6</f>
        <v>0.008376660889659156</v>
      </c>
    </row>
    <row r="8" spans="2:9" ht="14.25">
      <c r="B8" s="88" t="s">
        <v>79</v>
      </c>
      <c r="C8" s="231" t="s">
        <v>1</v>
      </c>
      <c r="D8" s="231">
        <v>2.1239324059999998</v>
      </c>
      <c r="E8" s="231">
        <v>2.29669211153</v>
      </c>
      <c r="F8" s="231">
        <v>3.4805972763299997</v>
      </c>
      <c r="G8" s="231">
        <v>5</v>
      </c>
      <c r="H8" s="231">
        <v>5</v>
      </c>
      <c r="I8" s="388">
        <f t="shared" si="0"/>
        <v>0.0007221259387637204</v>
      </c>
    </row>
    <row r="9" spans="2:9" ht="14.25">
      <c r="B9" s="88" t="s">
        <v>261</v>
      </c>
      <c r="C9" s="384" t="s">
        <v>286</v>
      </c>
      <c r="D9" s="384" t="s">
        <v>286</v>
      </c>
      <c r="E9" s="384" t="s">
        <v>286</v>
      </c>
      <c r="F9" s="384" t="s">
        <v>286</v>
      </c>
      <c r="G9" s="384" t="s">
        <v>286</v>
      </c>
      <c r="H9" s="384" t="s">
        <v>286</v>
      </c>
      <c r="I9" s="388" t="e">
        <f t="shared" si="0"/>
        <v>#VALUE!</v>
      </c>
    </row>
    <row r="10" spans="2:9" ht="14.25">
      <c r="B10" s="88" t="s">
        <v>80</v>
      </c>
      <c r="C10" s="231">
        <v>422.7446195</v>
      </c>
      <c r="D10" s="231">
        <v>442.165549</v>
      </c>
      <c r="E10" s="231">
        <v>461.73685712073</v>
      </c>
      <c r="F10" s="231">
        <v>494.81636895367996</v>
      </c>
      <c r="G10" s="231">
        <v>426</v>
      </c>
      <c r="H10" s="231">
        <v>461</v>
      </c>
      <c r="I10" s="385">
        <f t="shared" si="0"/>
        <v>0.06658001155401502</v>
      </c>
    </row>
    <row r="11" spans="2:9" ht="14.25">
      <c r="B11" s="88" t="s">
        <v>81</v>
      </c>
      <c r="C11" s="231">
        <v>94.74081558</v>
      </c>
      <c r="D11" s="231">
        <v>121.7864309</v>
      </c>
      <c r="E11" s="231">
        <v>124.85884398</v>
      </c>
      <c r="F11" s="231">
        <v>129.55730662899998</v>
      </c>
      <c r="G11" s="231">
        <v>144</v>
      </c>
      <c r="H11" s="231">
        <v>131</v>
      </c>
      <c r="I11" s="388">
        <f t="shared" si="0"/>
        <v>0.018919699595609473</v>
      </c>
    </row>
    <row r="12" spans="2:9" ht="14.25">
      <c r="B12" s="88" t="s">
        <v>82</v>
      </c>
      <c r="C12" s="231" t="s">
        <v>1</v>
      </c>
      <c r="D12" s="231">
        <v>9.862839546</v>
      </c>
      <c r="E12" s="231">
        <v>17.75382372048</v>
      </c>
      <c r="F12" s="231">
        <v>18.4124022</v>
      </c>
      <c r="G12" s="231">
        <v>21</v>
      </c>
      <c r="H12" s="231">
        <v>22</v>
      </c>
      <c r="I12" s="388">
        <f t="shared" si="0"/>
        <v>0.0031773541305603697</v>
      </c>
    </row>
    <row r="13" spans="2:9" ht="14.25">
      <c r="B13" s="88" t="s">
        <v>83</v>
      </c>
      <c r="C13" s="231">
        <v>184.00635419999998</v>
      </c>
      <c r="D13" s="231">
        <v>149.04792780000002</v>
      </c>
      <c r="E13" s="231">
        <v>288.28550849</v>
      </c>
      <c r="F13" s="231">
        <v>261.1999699945</v>
      </c>
      <c r="G13" s="231">
        <v>397</v>
      </c>
      <c r="H13" s="231">
        <v>299</v>
      </c>
      <c r="I13" s="388">
        <f t="shared" si="0"/>
        <v>0.04318313113807048</v>
      </c>
    </row>
    <row r="14" spans="2:9" ht="14.25">
      <c r="B14" s="88" t="s">
        <v>84</v>
      </c>
      <c r="C14" s="231">
        <v>236.4770609</v>
      </c>
      <c r="D14" s="231">
        <v>307.9251379</v>
      </c>
      <c r="E14" s="231">
        <v>399.07972639999997</v>
      </c>
      <c r="F14" s="231">
        <v>330.8061429</v>
      </c>
      <c r="G14" s="231">
        <v>317</v>
      </c>
      <c r="H14" s="231">
        <v>325</v>
      </c>
      <c r="I14" s="388">
        <f t="shared" si="0"/>
        <v>0.04693818601964182</v>
      </c>
    </row>
    <row r="15" spans="2:9" ht="14.25">
      <c r="B15" s="88" t="s">
        <v>85</v>
      </c>
      <c r="C15" s="231">
        <v>1751.403236</v>
      </c>
      <c r="D15" s="231">
        <v>1513.229535</v>
      </c>
      <c r="E15" s="231">
        <v>1869.41049881</v>
      </c>
      <c r="F15" s="231">
        <v>1765.7972203214</v>
      </c>
      <c r="G15" s="231">
        <v>1843</v>
      </c>
      <c r="H15" s="231">
        <v>2140</v>
      </c>
      <c r="I15" s="388">
        <f t="shared" si="0"/>
        <v>0.30906990179087235</v>
      </c>
    </row>
    <row r="16" spans="2:9" ht="14.25">
      <c r="B16" s="89" t="s">
        <v>122</v>
      </c>
      <c r="C16" s="231">
        <v>845.0402785</v>
      </c>
      <c r="D16" s="231">
        <v>774.8773671</v>
      </c>
      <c r="E16" s="231">
        <v>527.09246360177</v>
      </c>
      <c r="F16" s="231">
        <v>1082.2497772939898</v>
      </c>
      <c r="G16" s="231">
        <v>955</v>
      </c>
      <c r="H16" s="231">
        <v>971</v>
      </c>
      <c r="I16" s="388">
        <f t="shared" si="0"/>
        <v>0.1402368573079145</v>
      </c>
    </row>
    <row r="17" spans="2:9" ht="14.25">
      <c r="B17" s="88" t="s">
        <v>87</v>
      </c>
      <c r="C17" s="231" t="s">
        <v>1</v>
      </c>
      <c r="D17" s="231" t="s">
        <v>1</v>
      </c>
      <c r="E17" s="231" t="s">
        <v>1</v>
      </c>
      <c r="F17" s="231">
        <v>80.968876847061</v>
      </c>
      <c r="G17" s="231">
        <v>52</v>
      </c>
      <c r="H17" s="231">
        <v>66</v>
      </c>
      <c r="I17" s="388">
        <f t="shared" si="0"/>
        <v>0.009532062391681109</v>
      </c>
    </row>
    <row r="18" spans="2:9" ht="14.25">
      <c r="B18" s="88" t="s">
        <v>88</v>
      </c>
      <c r="C18" s="231">
        <v>823.4608996000001</v>
      </c>
      <c r="D18" s="231">
        <v>1412.88989</v>
      </c>
      <c r="E18" s="231">
        <v>1147.508621454</v>
      </c>
      <c r="F18" s="231">
        <v>1103.4769972000001</v>
      </c>
      <c r="G18" s="231">
        <v>925</v>
      </c>
      <c r="H18" s="231">
        <v>835</v>
      </c>
      <c r="I18" s="388">
        <f t="shared" si="0"/>
        <v>0.1205950317735413</v>
      </c>
    </row>
    <row r="19" spans="2:9" ht="14.25">
      <c r="B19" s="88" t="s">
        <v>89</v>
      </c>
      <c r="C19" s="231" t="s">
        <v>1</v>
      </c>
      <c r="D19" s="231">
        <v>5.724563563</v>
      </c>
      <c r="E19" s="231">
        <v>10.1054329437776</v>
      </c>
      <c r="F19" s="231">
        <v>7.9637897</v>
      </c>
      <c r="G19" s="231">
        <v>8</v>
      </c>
      <c r="H19" s="231">
        <v>7</v>
      </c>
      <c r="I19" s="388">
        <f t="shared" si="0"/>
        <v>0.0010109763142692085</v>
      </c>
    </row>
    <row r="20" spans="2:9" ht="14.25">
      <c r="B20" s="88" t="s">
        <v>90</v>
      </c>
      <c r="C20" s="231" t="s">
        <v>1</v>
      </c>
      <c r="D20" s="231">
        <v>16.42662999</v>
      </c>
      <c r="E20" s="231">
        <v>12.77400163189</v>
      </c>
      <c r="F20" s="231">
        <v>16.659260334528998</v>
      </c>
      <c r="G20" s="231">
        <v>19</v>
      </c>
      <c r="H20" s="231">
        <v>22</v>
      </c>
      <c r="I20" s="388">
        <f t="shared" si="0"/>
        <v>0.0031773541305603697</v>
      </c>
    </row>
    <row r="21" spans="2:9" ht="14.25">
      <c r="B21" s="90" t="s">
        <v>91</v>
      </c>
      <c r="C21" s="231" t="s">
        <v>1</v>
      </c>
      <c r="D21" s="231">
        <v>4.565315107</v>
      </c>
      <c r="E21" s="231">
        <v>4.98679770828</v>
      </c>
      <c r="F21" s="231">
        <v>7.06873757502</v>
      </c>
      <c r="G21" s="231">
        <v>4</v>
      </c>
      <c r="H21" s="231">
        <v>2</v>
      </c>
      <c r="I21" s="388">
        <f t="shared" si="0"/>
        <v>0.00028885037550548814</v>
      </c>
    </row>
    <row r="22" spans="2:9" ht="14.25">
      <c r="B22" s="88" t="s">
        <v>269</v>
      </c>
      <c r="C22" s="384" t="s">
        <v>286</v>
      </c>
      <c r="D22" s="384" t="s">
        <v>286</v>
      </c>
      <c r="E22" s="384" t="s">
        <v>286</v>
      </c>
      <c r="F22" s="384" t="s">
        <v>286</v>
      </c>
      <c r="G22" s="384" t="s">
        <v>286</v>
      </c>
      <c r="H22" s="384" t="s">
        <v>286</v>
      </c>
      <c r="I22" s="388" t="e">
        <f t="shared" si="0"/>
        <v>#VALUE!</v>
      </c>
    </row>
    <row r="23" spans="2:9" ht="14.25">
      <c r="B23" s="88" t="s">
        <v>142</v>
      </c>
      <c r="C23" s="384" t="s">
        <v>286</v>
      </c>
      <c r="D23" s="384" t="s">
        <v>286</v>
      </c>
      <c r="E23" s="384" t="s">
        <v>286</v>
      </c>
      <c r="F23" s="384" t="s">
        <v>286</v>
      </c>
      <c r="G23" s="384" t="s">
        <v>286</v>
      </c>
      <c r="H23" s="384" t="s">
        <v>286</v>
      </c>
      <c r="I23" s="388" t="e">
        <f t="shared" si="0"/>
        <v>#VALUE!</v>
      </c>
    </row>
    <row r="24" spans="2:9" ht="14.25">
      <c r="B24" s="88" t="s">
        <v>92</v>
      </c>
      <c r="C24" s="231" t="s">
        <v>1</v>
      </c>
      <c r="D24" s="231">
        <v>5.7285112819999995</v>
      </c>
      <c r="E24" s="231">
        <v>8.90099403376163</v>
      </c>
      <c r="F24" s="231">
        <v>11.39344763</v>
      </c>
      <c r="G24" s="231">
        <v>13</v>
      </c>
      <c r="H24" s="231">
        <v>12</v>
      </c>
      <c r="I24" s="388">
        <f t="shared" si="0"/>
        <v>0.0017331022530329288</v>
      </c>
    </row>
    <row r="25" spans="2:9" ht="14.25">
      <c r="B25" s="88" t="s">
        <v>93</v>
      </c>
      <c r="C25" s="231">
        <v>356.8470783</v>
      </c>
      <c r="D25" s="231">
        <v>309.55522060000004</v>
      </c>
      <c r="E25" s="231">
        <v>573.232696</v>
      </c>
      <c r="F25" s="231">
        <v>563.0704817000001</v>
      </c>
      <c r="G25" s="231">
        <v>582</v>
      </c>
      <c r="H25" s="231">
        <v>380</v>
      </c>
      <c r="I25" s="388">
        <f t="shared" si="0"/>
        <v>0.05488157134604275</v>
      </c>
    </row>
    <row r="26" spans="2:9" ht="14.25">
      <c r="B26" s="88" t="s">
        <v>190</v>
      </c>
      <c r="C26" s="182" t="s">
        <v>286</v>
      </c>
      <c r="D26" s="182" t="s">
        <v>286</v>
      </c>
      <c r="E26" s="182" t="s">
        <v>286</v>
      </c>
      <c r="F26" s="182" t="s">
        <v>286</v>
      </c>
      <c r="G26" s="182" t="s">
        <v>286</v>
      </c>
      <c r="H26" s="182" t="s">
        <v>286</v>
      </c>
      <c r="I26" s="388" t="e">
        <f t="shared" si="0"/>
        <v>#VALUE!</v>
      </c>
    </row>
    <row r="27" spans="2:9" ht="14.25">
      <c r="B27" s="88" t="s">
        <v>95</v>
      </c>
      <c r="C27" s="231" t="s">
        <v>1</v>
      </c>
      <c r="D27" s="231">
        <v>31.683195519999998</v>
      </c>
      <c r="E27" s="231">
        <v>41.4662799750528</v>
      </c>
      <c r="F27" s="231">
        <v>45.26237207693</v>
      </c>
      <c r="G27" s="231">
        <v>61</v>
      </c>
      <c r="H27" s="231">
        <v>53</v>
      </c>
      <c r="I27" s="388">
        <f t="shared" si="0"/>
        <v>0.007654534950895436</v>
      </c>
    </row>
    <row r="28" spans="2:9" ht="14.25">
      <c r="B28" s="88" t="s">
        <v>96</v>
      </c>
      <c r="C28" s="231">
        <v>271.68082680000003</v>
      </c>
      <c r="D28" s="231">
        <v>126.680938</v>
      </c>
      <c r="E28" s="231">
        <v>237.4940125</v>
      </c>
      <c r="F28" s="231">
        <v>250.74030422982003</v>
      </c>
      <c r="G28" s="231">
        <v>252</v>
      </c>
      <c r="H28" s="231">
        <v>274</v>
      </c>
      <c r="I28" s="388">
        <f t="shared" si="0"/>
        <v>0.039572501444251874</v>
      </c>
    </row>
    <row r="29" spans="2:9" ht="14.25">
      <c r="B29" s="88" t="s">
        <v>97</v>
      </c>
      <c r="C29" s="231" t="s">
        <v>1</v>
      </c>
      <c r="D29" s="231" t="s">
        <v>1</v>
      </c>
      <c r="E29" s="231">
        <v>0.4820162757704</v>
      </c>
      <c r="F29" s="231">
        <v>1.4549617613384</v>
      </c>
      <c r="G29" s="231">
        <v>1</v>
      </c>
      <c r="H29" s="231">
        <v>1</v>
      </c>
      <c r="I29" s="388">
        <f t="shared" si="0"/>
        <v>0.00014442518775274407</v>
      </c>
    </row>
    <row r="30" spans="2:9" ht="14.25">
      <c r="B30" s="88" t="s">
        <v>98</v>
      </c>
      <c r="C30" s="231" t="s">
        <v>1</v>
      </c>
      <c r="D30" s="231" t="s">
        <v>1</v>
      </c>
      <c r="E30" s="231">
        <v>1.99014033</v>
      </c>
      <c r="F30" s="231">
        <v>2.04454706</v>
      </c>
      <c r="G30" s="231">
        <v>1</v>
      </c>
      <c r="H30" s="231">
        <v>1</v>
      </c>
      <c r="I30" s="388">
        <f t="shared" si="0"/>
        <v>0.00014442518775274407</v>
      </c>
    </row>
    <row r="31" spans="2:9" ht="14.25">
      <c r="B31" s="88" t="s">
        <v>272</v>
      </c>
      <c r="C31" s="384" t="s">
        <v>286</v>
      </c>
      <c r="D31" s="384" t="s">
        <v>286</v>
      </c>
      <c r="E31" s="384" t="s">
        <v>286</v>
      </c>
      <c r="F31" s="384" t="s">
        <v>286</v>
      </c>
      <c r="G31" s="384" t="s">
        <v>286</v>
      </c>
      <c r="H31" s="384" t="s">
        <v>286</v>
      </c>
      <c r="I31" s="388" t="e">
        <f t="shared" si="0"/>
        <v>#VALUE!</v>
      </c>
    </row>
    <row r="32" spans="2:9" ht="14.25">
      <c r="B32" s="88" t="s">
        <v>99</v>
      </c>
      <c r="C32" s="231">
        <v>20.30807908</v>
      </c>
      <c r="D32" s="231">
        <v>15.067419</v>
      </c>
      <c r="E32" s="231">
        <v>19.397146940000003</v>
      </c>
      <c r="F32" s="231">
        <v>24.333667730000002</v>
      </c>
      <c r="G32" s="231">
        <v>29</v>
      </c>
      <c r="H32" s="231">
        <v>35</v>
      </c>
      <c r="I32" s="388">
        <f t="shared" si="0"/>
        <v>0.005054881571346043</v>
      </c>
    </row>
    <row r="33" spans="2:9" ht="14.25">
      <c r="B33" s="91" t="s">
        <v>100</v>
      </c>
      <c r="C33" s="231">
        <v>112.08477090000001</v>
      </c>
      <c r="D33" s="231">
        <v>105.84917229999999</v>
      </c>
      <c r="E33" s="231">
        <v>99.94891015162</v>
      </c>
      <c r="F33" s="231">
        <v>103.98805459807</v>
      </c>
      <c r="G33" s="231">
        <v>95</v>
      </c>
      <c r="H33" s="231">
        <v>98</v>
      </c>
      <c r="I33" s="388">
        <f t="shared" si="0"/>
        <v>0.01415366839976892</v>
      </c>
    </row>
    <row r="34" spans="2:9" ht="14.25">
      <c r="B34" s="92" t="s">
        <v>101</v>
      </c>
      <c r="C34" s="233">
        <v>692.5151218999999</v>
      </c>
      <c r="D34" s="233">
        <v>536.898197</v>
      </c>
      <c r="E34" s="233">
        <v>719.2368803821699</v>
      </c>
      <c r="F34" s="233">
        <v>806.3156212944799</v>
      </c>
      <c r="G34" s="233">
        <v>815</v>
      </c>
      <c r="H34" s="233">
        <v>726</v>
      </c>
      <c r="I34" s="388">
        <f t="shared" si="0"/>
        <v>0.1048526863084922</v>
      </c>
    </row>
    <row r="35" spans="2:8" ht="14.25">
      <c r="B35" s="93" t="s">
        <v>102</v>
      </c>
      <c r="C35" s="230">
        <v>828.5288803999999</v>
      </c>
      <c r="D35" s="230">
        <v>940.4956714</v>
      </c>
      <c r="E35" s="230">
        <v>807.2047419153901</v>
      </c>
      <c r="F35" s="230">
        <v>1028.62411908857</v>
      </c>
      <c r="G35" s="230">
        <v>1052</v>
      </c>
      <c r="H35" s="230">
        <v>933</v>
      </c>
    </row>
    <row r="36" spans="2:8" ht="14.25">
      <c r="B36" s="94" t="s">
        <v>103</v>
      </c>
      <c r="C36" s="232">
        <v>1540.042005</v>
      </c>
      <c r="D36" s="232">
        <v>1607.320911</v>
      </c>
      <c r="E36" s="232">
        <v>1757.71181523547</v>
      </c>
      <c r="F36" s="232">
        <v>2013.21731028988</v>
      </c>
      <c r="G36" s="232">
        <v>2118</v>
      </c>
      <c r="H36" s="232">
        <v>1762</v>
      </c>
    </row>
    <row r="37" spans="2:8" ht="14.25">
      <c r="B37" s="12"/>
      <c r="C37" s="26"/>
      <c r="D37" s="26"/>
      <c r="E37" s="26"/>
      <c r="F37" s="25"/>
      <c r="G37" s="25"/>
      <c r="H37" s="25"/>
    </row>
    <row r="38" spans="1:18" s="19" customFormat="1" ht="24" customHeight="1">
      <c r="A38" s="18"/>
      <c r="B38" s="391" t="s">
        <v>306</v>
      </c>
      <c r="C38" s="391"/>
      <c r="D38" s="391"/>
      <c r="E38" s="391"/>
      <c r="F38" s="391"/>
      <c r="G38" s="391"/>
      <c r="H38" s="391"/>
      <c r="I38" s="53"/>
      <c r="J38" s="18"/>
      <c r="K38" s="18"/>
      <c r="L38" s="18"/>
      <c r="M38" s="18"/>
      <c r="N38" s="18"/>
      <c r="O38" s="18"/>
      <c r="P38" s="18"/>
      <c r="Q38" s="18"/>
      <c r="R38" s="18"/>
    </row>
    <row r="39" spans="2:8" ht="14.25">
      <c r="B39" s="12" t="s">
        <v>174</v>
      </c>
      <c r="C39" s="26"/>
      <c r="D39" s="26"/>
      <c r="E39" s="26"/>
      <c r="F39" s="25"/>
      <c r="G39" s="25"/>
      <c r="H39" s="25"/>
    </row>
    <row r="40" spans="2:8" ht="14.25">
      <c r="B40" s="12"/>
      <c r="C40" s="24"/>
      <c r="D40" s="24"/>
      <c r="E40" s="24"/>
      <c r="F40" s="25"/>
      <c r="G40" s="25"/>
      <c r="H40" s="25"/>
    </row>
    <row r="41" spans="2:8" ht="14.25">
      <c r="B41" s="12"/>
      <c r="C41" s="24"/>
      <c r="D41" s="24"/>
      <c r="E41" s="24"/>
      <c r="F41" s="25"/>
      <c r="G41" s="25"/>
      <c r="H41" s="25"/>
    </row>
    <row r="42" spans="2:8" ht="14.25">
      <c r="B42" s="12"/>
      <c r="C42" s="24"/>
      <c r="D42" s="24"/>
      <c r="E42" s="24"/>
      <c r="F42" s="25"/>
      <c r="G42" s="25"/>
      <c r="H42" s="25"/>
    </row>
    <row r="43" spans="2:8" ht="14.25">
      <c r="B43" s="12"/>
      <c r="C43" s="24"/>
      <c r="D43" s="24"/>
      <c r="E43" s="24"/>
      <c r="F43" s="25"/>
      <c r="G43" s="25"/>
      <c r="H43" s="25"/>
    </row>
    <row r="44" spans="2:8" ht="14.25">
      <c r="B44" s="12"/>
      <c r="C44" s="24"/>
      <c r="D44" s="24"/>
      <c r="E44" s="24"/>
      <c r="F44" s="25"/>
      <c r="G44" s="25"/>
      <c r="H44" s="25"/>
    </row>
    <row r="45" spans="2:8" ht="14.25">
      <c r="B45" s="12"/>
      <c r="C45" s="24"/>
      <c r="D45" s="24"/>
      <c r="E45" s="24"/>
      <c r="F45" s="25"/>
      <c r="G45" s="25"/>
      <c r="H45" s="25"/>
    </row>
    <row r="46" spans="2:8" ht="14.25">
      <c r="B46" s="12"/>
      <c r="C46" s="24"/>
      <c r="D46" s="24"/>
      <c r="E46" s="24"/>
      <c r="F46" s="25"/>
      <c r="G46" s="25"/>
      <c r="H46" s="25"/>
    </row>
    <row r="47" spans="2:8" ht="14.25">
      <c r="B47" s="12"/>
      <c r="C47" s="24"/>
      <c r="D47" s="24"/>
      <c r="E47" s="24"/>
      <c r="F47" s="25"/>
      <c r="G47" s="25"/>
      <c r="H47" s="25"/>
    </row>
    <row r="48" spans="2:8" ht="14.25">
      <c r="B48" s="12"/>
      <c r="C48" s="24"/>
      <c r="D48" s="24"/>
      <c r="E48" s="24"/>
      <c r="F48" s="25"/>
      <c r="G48" s="25"/>
      <c r="H48" s="25"/>
    </row>
    <row r="49" spans="2:8" ht="14.25">
      <c r="B49" s="12"/>
      <c r="C49" s="24"/>
      <c r="D49" s="24"/>
      <c r="E49" s="24"/>
      <c r="F49" s="25"/>
      <c r="G49" s="25"/>
      <c r="H49" s="25"/>
    </row>
    <row r="50" spans="2:8" ht="14.25">
      <c r="B50" s="12"/>
      <c r="C50" s="24"/>
      <c r="D50" s="24"/>
      <c r="E50" s="24"/>
      <c r="F50" s="25"/>
      <c r="G50" s="25"/>
      <c r="H50" s="25"/>
    </row>
    <row r="51" spans="2:8" ht="14.25">
      <c r="B51" s="12"/>
      <c r="C51" s="24"/>
      <c r="D51" s="24"/>
      <c r="E51" s="24"/>
      <c r="F51" s="25"/>
      <c r="G51" s="25"/>
      <c r="H51" s="25"/>
    </row>
    <row r="52" spans="2:8" ht="14.25">
      <c r="B52" s="12"/>
      <c r="C52" s="24"/>
      <c r="D52" s="24"/>
      <c r="E52" s="24"/>
      <c r="F52" s="25"/>
      <c r="G52" s="25"/>
      <c r="H52" s="25"/>
    </row>
    <row r="53" spans="2:8" ht="14.25">
      <c r="B53" s="12"/>
      <c r="C53" s="24"/>
      <c r="D53" s="24"/>
      <c r="E53" s="24"/>
      <c r="F53" s="25"/>
      <c r="G53" s="25"/>
      <c r="H53" s="25"/>
    </row>
    <row r="54" spans="2:8" ht="14.25">
      <c r="B54" s="12"/>
      <c r="C54" s="24"/>
      <c r="D54" s="24"/>
      <c r="E54" s="24"/>
      <c r="F54" s="25"/>
      <c r="G54" s="25"/>
      <c r="H54" s="25"/>
    </row>
    <row r="55" spans="2:8" ht="14.25">
      <c r="B55" s="12"/>
      <c r="C55" s="24"/>
      <c r="D55" s="24"/>
      <c r="E55" s="24"/>
      <c r="F55" s="25"/>
      <c r="G55" s="25"/>
      <c r="H55" s="25"/>
    </row>
    <row r="56" spans="2:8" ht="14.25">
      <c r="B56" s="12"/>
      <c r="C56" s="24"/>
      <c r="D56" s="24"/>
      <c r="E56" s="24"/>
      <c r="F56" s="25"/>
      <c r="G56" s="25"/>
      <c r="H56" s="25"/>
    </row>
    <row r="57" spans="2:8" ht="14.25">
      <c r="B57" s="12"/>
      <c r="C57" s="24"/>
      <c r="D57" s="24"/>
      <c r="E57" s="24"/>
      <c r="F57" s="25"/>
      <c r="G57" s="25"/>
      <c r="H57" s="25"/>
    </row>
    <row r="58" spans="2:8" ht="14.25">
      <c r="B58" s="12"/>
      <c r="C58" s="24"/>
      <c r="D58" s="24"/>
      <c r="E58" s="24"/>
      <c r="F58" s="25"/>
      <c r="G58" s="25"/>
      <c r="H58" s="25"/>
    </row>
    <row r="59" spans="2:8" ht="14.25">
      <c r="B59" s="12"/>
      <c r="C59" s="24"/>
      <c r="D59" s="24"/>
      <c r="E59" s="24"/>
      <c r="F59" s="25"/>
      <c r="G59" s="25"/>
      <c r="H59" s="25"/>
    </row>
    <row r="60" spans="2:8" ht="14.25">
      <c r="B60" s="12"/>
      <c r="C60" s="24"/>
      <c r="D60" s="24"/>
      <c r="E60" s="24"/>
      <c r="F60" s="25"/>
      <c r="G60" s="25"/>
      <c r="H60" s="25"/>
    </row>
    <row r="61" spans="2:8" ht="14.25">
      <c r="B61" s="12"/>
      <c r="C61" s="24"/>
      <c r="D61" s="24"/>
      <c r="E61" s="24"/>
      <c r="F61" s="25"/>
      <c r="G61" s="25"/>
      <c r="H61" s="25"/>
    </row>
    <row r="62" spans="2:8" ht="14.25">
      <c r="B62" s="12"/>
      <c r="C62" s="24"/>
      <c r="D62" s="24"/>
      <c r="E62" s="24"/>
      <c r="F62" s="25"/>
      <c r="G62" s="25"/>
      <c r="H62" s="25"/>
    </row>
    <row r="63" spans="2:8" ht="14.25">
      <c r="B63" s="12"/>
      <c r="C63" s="24"/>
      <c r="D63" s="24"/>
      <c r="E63" s="24"/>
      <c r="F63" s="25"/>
      <c r="G63" s="25"/>
      <c r="H63" s="25"/>
    </row>
    <row r="64" spans="2:8" ht="14.25">
      <c r="B64" s="12"/>
      <c r="C64" s="24"/>
      <c r="D64" s="24"/>
      <c r="E64" s="24"/>
      <c r="F64" s="25"/>
      <c r="G64" s="25"/>
      <c r="H64" s="25"/>
    </row>
    <row r="65" spans="2:8" ht="14.25">
      <c r="B65" s="12"/>
      <c r="C65" s="24"/>
      <c r="D65" s="24"/>
      <c r="E65" s="24"/>
      <c r="F65" s="25"/>
      <c r="G65" s="25"/>
      <c r="H65" s="25"/>
    </row>
    <row r="66" spans="2:8" ht="14.25">
      <c r="B66" s="12"/>
      <c r="C66" s="24"/>
      <c r="D66" s="24"/>
      <c r="E66" s="24"/>
      <c r="F66" s="25"/>
      <c r="G66" s="25"/>
      <c r="H66" s="25"/>
    </row>
    <row r="67" spans="2:8" ht="14.25">
      <c r="B67" s="12"/>
      <c r="C67" s="24"/>
      <c r="D67" s="24"/>
      <c r="E67" s="24"/>
      <c r="F67" s="25"/>
      <c r="G67" s="25"/>
      <c r="H67" s="25"/>
    </row>
    <row r="68" spans="2:8" ht="14.25">
      <c r="B68" s="12"/>
      <c r="C68" s="24"/>
      <c r="D68" s="24"/>
      <c r="E68" s="24"/>
      <c r="F68" s="25"/>
      <c r="G68" s="25"/>
      <c r="H68" s="25"/>
    </row>
    <row r="69" spans="2:8" ht="14.25">
      <c r="B69" s="12"/>
      <c r="C69" s="24"/>
      <c r="D69" s="24"/>
      <c r="E69" s="24"/>
      <c r="F69" s="25"/>
      <c r="G69" s="25"/>
      <c r="H69" s="25"/>
    </row>
    <row r="70" spans="2:8" ht="14.25">
      <c r="B70" s="12"/>
      <c r="C70" s="24"/>
      <c r="D70" s="24"/>
      <c r="E70" s="24"/>
      <c r="F70" s="25"/>
      <c r="G70" s="25"/>
      <c r="H70" s="25"/>
    </row>
    <row r="71" spans="2:8" ht="14.25">
      <c r="B71" s="12"/>
      <c r="C71" s="24"/>
      <c r="D71" s="24"/>
      <c r="E71" s="24"/>
      <c r="F71" s="25"/>
      <c r="G71" s="25"/>
      <c r="H71" s="25"/>
    </row>
    <row r="72" spans="2:8" ht="14.25">
      <c r="B72" s="12"/>
      <c r="C72" s="24"/>
      <c r="D72" s="24"/>
      <c r="E72" s="24"/>
      <c r="F72" s="25"/>
      <c r="G72" s="25"/>
      <c r="H72" s="25"/>
    </row>
    <row r="73" spans="2:8" ht="14.25">
      <c r="B73" s="12"/>
      <c r="C73" s="24"/>
      <c r="D73" s="24"/>
      <c r="E73" s="24"/>
      <c r="F73" s="25"/>
      <c r="G73" s="25"/>
      <c r="H73" s="25"/>
    </row>
    <row r="74" spans="2:8" ht="14.25">
      <c r="B74" s="12"/>
      <c r="C74" s="24"/>
      <c r="D74" s="24"/>
      <c r="E74" s="24"/>
      <c r="F74" s="25"/>
      <c r="G74" s="25"/>
      <c r="H74" s="25"/>
    </row>
    <row r="75" spans="2:8" ht="14.25">
      <c r="B75" s="12"/>
      <c r="C75" s="24"/>
      <c r="D75" s="24"/>
      <c r="E75" s="24"/>
      <c r="F75" s="25"/>
      <c r="G75" s="25"/>
      <c r="H75" s="25"/>
    </row>
    <row r="76" spans="2:8" ht="14.25">
      <c r="B76" s="12"/>
      <c r="C76" s="24"/>
      <c r="D76" s="24"/>
      <c r="E76" s="24"/>
      <c r="F76" s="25"/>
      <c r="G76" s="25"/>
      <c r="H76" s="25"/>
    </row>
    <row r="77" spans="2:8" ht="14.25">
      <c r="B77" s="12"/>
      <c r="C77" s="24"/>
      <c r="D77" s="24"/>
      <c r="E77" s="24"/>
      <c r="F77" s="25"/>
      <c r="G77" s="25"/>
      <c r="H77" s="25"/>
    </row>
    <row r="78" spans="2:8" ht="14.25">
      <c r="B78" s="12"/>
      <c r="C78" s="24"/>
      <c r="D78" s="24"/>
      <c r="E78" s="24"/>
      <c r="F78" s="25"/>
      <c r="G78" s="25"/>
      <c r="H78" s="25"/>
    </row>
    <row r="79" spans="2:8" ht="14.25">
      <c r="B79" s="12"/>
      <c r="C79" s="24"/>
      <c r="D79" s="24"/>
      <c r="E79" s="24"/>
      <c r="F79" s="25"/>
      <c r="G79" s="25"/>
      <c r="H79" s="25"/>
    </row>
    <row r="80" spans="2:8" ht="14.25">
      <c r="B80" s="12"/>
      <c r="C80" s="24"/>
      <c r="D80" s="24"/>
      <c r="E80" s="24"/>
      <c r="F80" s="25"/>
      <c r="G80" s="25"/>
      <c r="H80" s="25"/>
    </row>
    <row r="81" spans="2:8" ht="14.25">
      <c r="B81" s="12"/>
      <c r="C81" s="24"/>
      <c r="D81" s="24"/>
      <c r="E81" s="24"/>
      <c r="F81" s="25"/>
      <c r="G81" s="25"/>
      <c r="H81" s="25"/>
    </row>
    <row r="82" spans="2:8" ht="14.25">
      <c r="B82" s="12"/>
      <c r="C82" s="24"/>
      <c r="D82" s="24"/>
      <c r="E82" s="24"/>
      <c r="F82" s="25"/>
      <c r="G82" s="25"/>
      <c r="H82" s="25"/>
    </row>
    <row r="83" spans="2:8" ht="14.25">
      <c r="B83" s="12"/>
      <c r="C83" s="24"/>
      <c r="D83" s="24"/>
      <c r="E83" s="24"/>
      <c r="F83" s="25"/>
      <c r="G83" s="25"/>
      <c r="H83" s="25"/>
    </row>
    <row r="84" spans="2:8" ht="14.25">
      <c r="B84" s="12"/>
      <c r="C84" s="24"/>
      <c r="D84" s="24"/>
      <c r="E84" s="24"/>
      <c r="F84" s="25"/>
      <c r="G84" s="25"/>
      <c r="H84" s="25"/>
    </row>
    <row r="85" spans="2:8" ht="14.25">
      <c r="B85" s="12"/>
      <c r="C85" s="24"/>
      <c r="D85" s="24"/>
      <c r="E85" s="24"/>
      <c r="F85" s="25"/>
      <c r="G85" s="25"/>
      <c r="H85" s="25"/>
    </row>
    <row r="86" spans="2:8" ht="14.25">
      <c r="B86" s="12"/>
      <c r="C86" s="24"/>
      <c r="D86" s="24"/>
      <c r="E86" s="24"/>
      <c r="F86" s="25"/>
      <c r="G86" s="25"/>
      <c r="H86" s="25"/>
    </row>
    <row r="87" spans="2:8" ht="14.25">
      <c r="B87" s="12"/>
      <c r="C87" s="24"/>
      <c r="D87" s="24"/>
      <c r="E87" s="24"/>
      <c r="F87" s="25"/>
      <c r="G87" s="25"/>
      <c r="H87" s="25"/>
    </row>
    <row r="88" spans="2:8" ht="14.25">
      <c r="B88" s="12"/>
      <c r="C88" s="24"/>
      <c r="D88" s="24"/>
      <c r="E88" s="24"/>
      <c r="F88" s="25"/>
      <c r="G88" s="25"/>
      <c r="H88" s="25"/>
    </row>
    <row r="89" spans="2:8" ht="14.25">
      <c r="B89" s="12"/>
      <c r="C89" s="24"/>
      <c r="D89" s="24"/>
      <c r="E89" s="24"/>
      <c r="F89" s="25"/>
      <c r="G89" s="25"/>
      <c r="H89" s="25"/>
    </row>
    <row r="90" spans="2:8" ht="14.25">
      <c r="B90" s="12"/>
      <c r="C90" s="24"/>
      <c r="D90" s="24"/>
      <c r="E90" s="24"/>
      <c r="F90" s="25"/>
      <c r="G90" s="25"/>
      <c r="H90" s="25"/>
    </row>
    <row r="91" spans="2:8" ht="14.25">
      <c r="B91" s="12"/>
      <c r="C91" s="24"/>
      <c r="D91" s="24"/>
      <c r="E91" s="24"/>
      <c r="F91" s="25"/>
      <c r="G91" s="25"/>
      <c r="H91" s="25"/>
    </row>
    <row r="92" spans="2:8" ht="14.25">
      <c r="B92" s="12"/>
      <c r="C92" s="24"/>
      <c r="D92" s="24"/>
      <c r="E92" s="24"/>
      <c r="F92" s="25"/>
      <c r="G92" s="25"/>
      <c r="H92" s="25"/>
    </row>
    <row r="93" spans="2:8" ht="14.25">
      <c r="B93" s="12"/>
      <c r="C93" s="24"/>
      <c r="D93" s="24"/>
      <c r="E93" s="24"/>
      <c r="F93" s="25"/>
      <c r="G93" s="25"/>
      <c r="H93" s="25"/>
    </row>
    <row r="94" spans="2:8" ht="14.25">
      <c r="B94" s="12"/>
      <c r="C94" s="24"/>
      <c r="D94" s="24"/>
      <c r="E94" s="24"/>
      <c r="F94" s="25"/>
      <c r="G94" s="25"/>
      <c r="H94" s="25"/>
    </row>
    <row r="95" spans="2:8" ht="14.25">
      <c r="B95" s="12"/>
      <c r="C95" s="24"/>
      <c r="D95" s="24"/>
      <c r="E95" s="24"/>
      <c r="F95" s="25"/>
      <c r="G95" s="25"/>
      <c r="H95" s="25"/>
    </row>
    <row r="96" spans="2:8" ht="14.25">
      <c r="B96" s="12"/>
      <c r="C96" s="24"/>
      <c r="D96" s="24"/>
      <c r="E96" s="24"/>
      <c r="F96" s="25"/>
      <c r="G96" s="25"/>
      <c r="H96" s="25"/>
    </row>
    <row r="97" spans="2:8" ht="14.25">
      <c r="B97" s="12"/>
      <c r="C97" s="24"/>
      <c r="D97" s="24"/>
      <c r="E97" s="24"/>
      <c r="F97" s="25"/>
      <c r="G97" s="25"/>
      <c r="H97" s="25"/>
    </row>
    <row r="98" spans="2:8" ht="14.25">
      <c r="B98" s="12"/>
      <c r="C98" s="24"/>
      <c r="D98" s="24"/>
      <c r="E98" s="24"/>
      <c r="F98" s="25"/>
      <c r="G98" s="25"/>
      <c r="H98" s="25"/>
    </row>
    <row r="99" spans="2:8" ht="14.25">
      <c r="B99" s="12"/>
      <c r="C99" s="24"/>
      <c r="D99" s="24"/>
      <c r="E99" s="24"/>
      <c r="F99" s="25"/>
      <c r="G99" s="25"/>
      <c r="H99" s="25"/>
    </row>
    <row r="100" spans="2:8" ht="14.25">
      <c r="B100" s="12"/>
      <c r="C100" s="24"/>
      <c r="D100" s="24"/>
      <c r="E100" s="24"/>
      <c r="F100" s="25"/>
      <c r="G100" s="25"/>
      <c r="H100" s="25"/>
    </row>
    <row r="101" spans="2:8" ht="14.25">
      <c r="B101" s="12"/>
      <c r="C101" s="24"/>
      <c r="D101" s="24"/>
      <c r="E101" s="24"/>
      <c r="F101" s="25"/>
      <c r="G101" s="25"/>
      <c r="H101" s="25"/>
    </row>
    <row r="102" spans="2:8" ht="14.25">
      <c r="B102" s="12"/>
      <c r="C102" s="24"/>
      <c r="D102" s="24"/>
      <c r="E102" s="24"/>
      <c r="F102" s="25"/>
      <c r="G102" s="25"/>
      <c r="H102" s="25"/>
    </row>
    <row r="103" spans="2:8" ht="14.25">
      <c r="B103" s="12"/>
      <c r="C103" s="24"/>
      <c r="D103" s="24"/>
      <c r="E103" s="24"/>
      <c r="F103" s="25"/>
      <c r="G103" s="25"/>
      <c r="H103" s="25"/>
    </row>
    <row r="104" spans="2:8" ht="14.25">
      <c r="B104" s="12"/>
      <c r="C104" s="24"/>
      <c r="D104" s="24"/>
      <c r="E104" s="24"/>
      <c r="F104" s="25"/>
      <c r="G104" s="25"/>
      <c r="H104" s="25"/>
    </row>
    <row r="105" spans="2:8" ht="14.25">
      <c r="B105" s="12"/>
      <c r="C105" s="24"/>
      <c r="D105" s="24"/>
      <c r="E105" s="24"/>
      <c r="F105" s="25"/>
      <c r="G105" s="25"/>
      <c r="H105" s="25"/>
    </row>
    <row r="106" spans="2:8" ht="14.25">
      <c r="B106" s="12"/>
      <c r="C106" s="24"/>
      <c r="D106" s="24"/>
      <c r="E106" s="24"/>
      <c r="F106" s="25"/>
      <c r="G106" s="25"/>
      <c r="H106" s="25"/>
    </row>
    <row r="107" spans="2:8" ht="14.25">
      <c r="B107" s="12"/>
      <c r="C107" s="24"/>
      <c r="D107" s="24"/>
      <c r="E107" s="24"/>
      <c r="F107" s="25"/>
      <c r="G107" s="25"/>
      <c r="H107" s="25"/>
    </row>
    <row r="108" spans="2:8" ht="14.25">
      <c r="B108" s="12"/>
      <c r="C108" s="24"/>
      <c r="D108" s="24"/>
      <c r="E108" s="24"/>
      <c r="F108" s="25"/>
      <c r="G108" s="25"/>
      <c r="H108" s="25"/>
    </row>
    <row r="109" spans="2:8" ht="14.25">
      <c r="B109" s="12"/>
      <c r="C109" s="24"/>
      <c r="D109" s="24"/>
      <c r="E109" s="24"/>
      <c r="F109" s="25"/>
      <c r="G109" s="25"/>
      <c r="H109" s="25"/>
    </row>
    <row r="110" spans="2:8" ht="14.25">
      <c r="B110" s="12"/>
      <c r="C110" s="24"/>
      <c r="D110" s="24"/>
      <c r="E110" s="24"/>
      <c r="F110" s="25"/>
      <c r="G110" s="25"/>
      <c r="H110" s="25"/>
    </row>
    <row r="111" spans="2:8" ht="14.25">
      <c r="B111" s="12"/>
      <c r="C111" s="24"/>
      <c r="D111" s="24"/>
      <c r="E111" s="24"/>
      <c r="F111" s="25"/>
      <c r="G111" s="25"/>
      <c r="H111" s="25"/>
    </row>
    <row r="112" spans="2:8" ht="14.25">
      <c r="B112" s="12"/>
      <c r="C112" s="24"/>
      <c r="D112" s="24"/>
      <c r="E112" s="24"/>
      <c r="F112" s="25"/>
      <c r="G112" s="25"/>
      <c r="H112" s="25"/>
    </row>
    <row r="113" spans="2:8" ht="14.25">
      <c r="B113" s="12"/>
      <c r="C113" s="24"/>
      <c r="D113" s="24"/>
      <c r="E113" s="24"/>
      <c r="F113" s="25"/>
      <c r="G113" s="25"/>
      <c r="H113" s="25"/>
    </row>
    <row r="114" spans="2:8" ht="14.25">
      <c r="B114" s="12"/>
      <c r="C114" s="24"/>
      <c r="D114" s="24"/>
      <c r="E114" s="24"/>
      <c r="F114" s="25"/>
      <c r="G114" s="25"/>
      <c r="H114" s="25"/>
    </row>
    <row r="115" spans="2:8" ht="14.25">
      <c r="B115" s="12"/>
      <c r="C115" s="24"/>
      <c r="D115" s="24"/>
      <c r="E115" s="24"/>
      <c r="F115" s="25"/>
      <c r="G115" s="25"/>
      <c r="H115" s="25"/>
    </row>
    <row r="116" spans="2:8" ht="14.25">
      <c r="B116" s="12"/>
      <c r="C116" s="24"/>
      <c r="D116" s="24"/>
      <c r="E116" s="24"/>
      <c r="F116" s="25"/>
      <c r="G116" s="25"/>
      <c r="H116" s="25"/>
    </row>
    <row r="117" spans="2:8" ht="14.25">
      <c r="B117" s="12"/>
      <c r="C117" s="24"/>
      <c r="D117" s="24"/>
      <c r="E117" s="24"/>
      <c r="F117" s="25"/>
      <c r="G117" s="25"/>
      <c r="H117" s="25"/>
    </row>
    <row r="118" spans="2:8" ht="14.25">
      <c r="B118" s="12"/>
      <c r="C118" s="24"/>
      <c r="D118" s="24"/>
      <c r="E118" s="24"/>
      <c r="F118" s="25"/>
      <c r="G118" s="25"/>
      <c r="H118" s="25"/>
    </row>
    <row r="119" spans="2:8" ht="14.25">
      <c r="B119" s="12"/>
      <c r="C119" s="24"/>
      <c r="D119" s="24"/>
      <c r="E119" s="24"/>
      <c r="F119" s="25"/>
      <c r="G119" s="25"/>
      <c r="H119" s="25"/>
    </row>
    <row r="120" spans="2:8" ht="14.25">
      <c r="B120" s="12"/>
      <c r="C120" s="24"/>
      <c r="D120" s="24"/>
      <c r="E120" s="24"/>
      <c r="F120" s="25"/>
      <c r="G120" s="25"/>
      <c r="H120" s="25"/>
    </row>
    <row r="121" spans="2:8" ht="14.25">
      <c r="B121" s="12"/>
      <c r="C121" s="24"/>
      <c r="D121" s="24"/>
      <c r="E121" s="24"/>
      <c r="F121" s="25"/>
      <c r="G121" s="25"/>
      <c r="H121" s="25"/>
    </row>
    <row r="122" spans="2:8" ht="14.25">
      <c r="B122" s="12"/>
      <c r="C122" s="24"/>
      <c r="D122" s="24"/>
      <c r="E122" s="24"/>
      <c r="F122" s="25"/>
      <c r="G122" s="25"/>
      <c r="H122" s="25"/>
    </row>
    <row r="123" spans="2:8" ht="14.25">
      <c r="B123" s="12"/>
      <c r="C123" s="24"/>
      <c r="D123" s="24"/>
      <c r="E123" s="24"/>
      <c r="F123" s="25"/>
      <c r="G123" s="25"/>
      <c r="H123" s="25"/>
    </row>
    <row r="124" spans="2:8" ht="14.25">
      <c r="B124" s="12"/>
      <c r="C124" s="24"/>
      <c r="D124" s="24"/>
      <c r="E124" s="24"/>
      <c r="F124" s="25"/>
      <c r="G124" s="25"/>
      <c r="H124" s="25"/>
    </row>
    <row r="125" spans="2:8" ht="14.25">
      <c r="B125" s="12"/>
      <c r="C125" s="24"/>
      <c r="D125" s="24"/>
      <c r="E125" s="24"/>
      <c r="F125" s="25"/>
      <c r="G125" s="25"/>
      <c r="H125" s="25"/>
    </row>
    <row r="126" spans="2:8" ht="14.25">
      <c r="B126" s="12"/>
      <c r="C126" s="24"/>
      <c r="D126" s="24"/>
      <c r="E126" s="24"/>
      <c r="F126" s="25"/>
      <c r="G126" s="25"/>
      <c r="H126" s="25"/>
    </row>
    <row r="127" spans="2:8" ht="14.25">
      <c r="B127" s="12"/>
      <c r="C127" s="24"/>
      <c r="D127" s="24"/>
      <c r="E127" s="24"/>
      <c r="F127" s="25"/>
      <c r="G127" s="25"/>
      <c r="H127" s="25"/>
    </row>
    <row r="128" spans="2:8" ht="14.25">
      <c r="B128" s="12"/>
      <c r="C128" s="24"/>
      <c r="D128" s="24"/>
      <c r="E128" s="24"/>
      <c r="F128" s="25"/>
      <c r="G128" s="25"/>
      <c r="H128" s="25"/>
    </row>
    <row r="129" spans="2:8" ht="14.25">
      <c r="B129" s="12"/>
      <c r="C129" s="24"/>
      <c r="D129" s="24"/>
      <c r="E129" s="24"/>
      <c r="F129" s="25"/>
      <c r="G129" s="25"/>
      <c r="H129" s="25"/>
    </row>
    <row r="130" spans="2:8" ht="14.25">
      <c r="B130" s="12"/>
      <c r="C130" s="24"/>
      <c r="D130" s="24"/>
      <c r="E130" s="24"/>
      <c r="F130" s="25"/>
      <c r="G130" s="25"/>
      <c r="H130" s="25"/>
    </row>
    <row r="131" spans="2:8" ht="14.25">
      <c r="B131" s="12"/>
      <c r="C131" s="24"/>
      <c r="D131" s="24"/>
      <c r="E131" s="24"/>
      <c r="F131" s="25"/>
      <c r="G131" s="25"/>
      <c r="H131" s="25"/>
    </row>
    <row r="132" spans="2:8" ht="14.25">
      <c r="B132" s="12"/>
      <c r="C132" s="24"/>
      <c r="D132" s="24"/>
      <c r="E132" s="24"/>
      <c r="F132" s="25"/>
      <c r="G132" s="25"/>
      <c r="H132" s="25"/>
    </row>
    <row r="133" spans="2:8" ht="14.25">
      <c r="B133" s="12"/>
      <c r="C133" s="24"/>
      <c r="D133" s="24"/>
      <c r="E133" s="24"/>
      <c r="F133" s="25"/>
      <c r="G133" s="25"/>
      <c r="H133" s="25"/>
    </row>
    <row r="134" spans="2:8" ht="14.25">
      <c r="B134" s="12"/>
      <c r="C134" s="24"/>
      <c r="D134" s="24"/>
      <c r="E134" s="24"/>
      <c r="F134" s="25"/>
      <c r="G134" s="25"/>
      <c r="H134" s="25"/>
    </row>
    <row r="135" spans="2:8" ht="14.25">
      <c r="B135" s="12"/>
      <c r="C135" s="24"/>
      <c r="D135" s="24"/>
      <c r="E135" s="24"/>
      <c r="F135" s="25"/>
      <c r="G135" s="25"/>
      <c r="H135" s="25"/>
    </row>
    <row r="136" spans="2:8" ht="14.25">
      <c r="B136" s="12"/>
      <c r="C136" s="24"/>
      <c r="D136" s="24"/>
      <c r="E136" s="24"/>
      <c r="F136" s="25"/>
      <c r="G136" s="25"/>
      <c r="H136" s="25"/>
    </row>
    <row r="137" spans="2:8" ht="14.25">
      <c r="B137" s="12"/>
      <c r="C137" s="24"/>
      <c r="D137" s="24"/>
      <c r="E137" s="24"/>
      <c r="F137" s="25"/>
      <c r="G137" s="25"/>
      <c r="H137" s="25"/>
    </row>
    <row r="138" spans="2:8" ht="14.25">
      <c r="B138" s="12"/>
      <c r="C138" s="24"/>
      <c r="D138" s="24"/>
      <c r="E138" s="24"/>
      <c r="F138" s="25"/>
      <c r="G138" s="25"/>
      <c r="H138" s="25"/>
    </row>
    <row r="139" spans="2:8" ht="14.25">
      <c r="B139" s="12"/>
      <c r="C139" s="24"/>
      <c r="D139" s="24"/>
      <c r="E139" s="24"/>
      <c r="F139" s="25"/>
      <c r="G139" s="25"/>
      <c r="H139" s="25"/>
    </row>
    <row r="140" spans="2:8" ht="14.25">
      <c r="B140" s="12"/>
      <c r="C140" s="24"/>
      <c r="D140" s="24"/>
      <c r="E140" s="24"/>
      <c r="F140" s="25"/>
      <c r="G140" s="25"/>
      <c r="H140" s="25"/>
    </row>
    <row r="141" spans="2:8" ht="14.25">
      <c r="B141" s="12"/>
      <c r="C141" s="24"/>
      <c r="D141" s="24"/>
      <c r="E141" s="24"/>
      <c r="F141" s="25"/>
      <c r="G141" s="25"/>
      <c r="H141" s="25"/>
    </row>
    <row r="142" spans="2:8" ht="14.25">
      <c r="B142" s="12"/>
      <c r="C142" s="24"/>
      <c r="D142" s="24"/>
      <c r="E142" s="24"/>
      <c r="F142" s="25"/>
      <c r="G142" s="25"/>
      <c r="H142" s="25"/>
    </row>
    <row r="143" spans="2:8" ht="14.25">
      <c r="B143" s="12"/>
      <c r="C143" s="24"/>
      <c r="D143" s="24"/>
      <c r="E143" s="24"/>
      <c r="F143" s="25"/>
      <c r="G143" s="25"/>
      <c r="H143" s="25"/>
    </row>
    <row r="144" spans="2:8" ht="14.25">
      <c r="B144" s="12"/>
      <c r="C144" s="24"/>
      <c r="D144" s="24"/>
      <c r="E144" s="24"/>
      <c r="F144" s="25"/>
      <c r="G144" s="25"/>
      <c r="H144" s="25"/>
    </row>
    <row r="145" spans="2:8" ht="14.25">
      <c r="B145" s="12"/>
      <c r="C145" s="24"/>
      <c r="D145" s="24"/>
      <c r="E145" s="24"/>
      <c r="F145" s="25"/>
      <c r="G145" s="25"/>
      <c r="H145" s="25"/>
    </row>
    <row r="146" spans="2:8" ht="14.25">
      <c r="B146" s="12"/>
      <c r="C146" s="24"/>
      <c r="D146" s="24"/>
      <c r="E146" s="24"/>
      <c r="F146" s="25"/>
      <c r="G146" s="25"/>
      <c r="H146" s="25"/>
    </row>
    <row r="147" spans="2:8" ht="14.25">
      <c r="B147" s="12"/>
      <c r="C147" s="24"/>
      <c r="D147" s="24"/>
      <c r="E147" s="24"/>
      <c r="F147" s="25"/>
      <c r="G147" s="25"/>
      <c r="H147" s="25"/>
    </row>
    <row r="148" spans="2:8" ht="14.25">
      <c r="B148" s="12"/>
      <c r="C148" s="24"/>
      <c r="D148" s="24"/>
      <c r="E148" s="24"/>
      <c r="F148" s="25"/>
      <c r="G148" s="25"/>
      <c r="H148" s="25"/>
    </row>
    <row r="149" spans="2:8" ht="14.25">
      <c r="B149" s="12"/>
      <c r="C149" s="24"/>
      <c r="D149" s="24"/>
      <c r="E149" s="24"/>
      <c r="F149" s="25"/>
      <c r="G149" s="25"/>
      <c r="H149" s="25"/>
    </row>
    <row r="150" spans="2:8" ht="14.25">
      <c r="B150" s="12"/>
      <c r="C150" s="24"/>
      <c r="D150" s="24"/>
      <c r="E150" s="24"/>
      <c r="F150" s="25"/>
      <c r="G150" s="25"/>
      <c r="H150" s="25"/>
    </row>
    <row r="151" spans="2:8" ht="14.25">
      <c r="B151" s="12"/>
      <c r="C151" s="24"/>
      <c r="D151" s="24"/>
      <c r="E151" s="24"/>
      <c r="F151" s="25"/>
      <c r="G151" s="25"/>
      <c r="H151" s="25"/>
    </row>
    <row r="152" spans="2:8" ht="14.25">
      <c r="B152" s="12"/>
      <c r="C152" s="24"/>
      <c r="D152" s="24"/>
      <c r="E152" s="24"/>
      <c r="F152" s="25"/>
      <c r="G152" s="25"/>
      <c r="H152" s="25"/>
    </row>
    <row r="153" spans="2:8" ht="14.25">
      <c r="B153" s="12"/>
      <c r="C153" s="24"/>
      <c r="D153" s="24"/>
      <c r="E153" s="24"/>
      <c r="F153" s="25"/>
      <c r="G153" s="25"/>
      <c r="H153" s="25"/>
    </row>
    <row r="154" spans="2:8" ht="14.25">
      <c r="B154" s="12"/>
      <c r="C154" s="24"/>
      <c r="D154" s="24"/>
      <c r="E154" s="24"/>
      <c r="F154" s="25"/>
      <c r="G154" s="25"/>
      <c r="H154" s="25"/>
    </row>
    <row r="155" spans="2:8" ht="14.25">
      <c r="B155" s="12"/>
      <c r="C155" s="24"/>
      <c r="D155" s="24"/>
      <c r="E155" s="24"/>
      <c r="F155" s="25"/>
      <c r="G155" s="25"/>
      <c r="H155" s="25"/>
    </row>
    <row r="156" spans="2:8" ht="14.25">
      <c r="B156" s="12"/>
      <c r="C156" s="24"/>
      <c r="D156" s="24"/>
      <c r="E156" s="24"/>
      <c r="F156" s="25"/>
      <c r="G156" s="25"/>
      <c r="H156" s="25"/>
    </row>
    <row r="157" spans="2:8" ht="14.25">
      <c r="B157" s="12"/>
      <c r="C157" s="24"/>
      <c r="D157" s="24"/>
      <c r="E157" s="24"/>
      <c r="F157" s="25"/>
      <c r="G157" s="25"/>
      <c r="H157" s="25"/>
    </row>
    <row r="158" spans="2:8" ht="14.25">
      <c r="B158" s="12"/>
      <c r="C158" s="24"/>
      <c r="D158" s="24"/>
      <c r="E158" s="24"/>
      <c r="F158" s="25"/>
      <c r="G158" s="25"/>
      <c r="H158" s="25"/>
    </row>
    <row r="159" spans="2:8" ht="14.25">
      <c r="B159" s="12"/>
      <c r="C159" s="24"/>
      <c r="D159" s="24"/>
      <c r="E159" s="24"/>
      <c r="F159" s="25"/>
      <c r="G159" s="25"/>
      <c r="H159" s="25"/>
    </row>
    <row r="160" spans="2:8" ht="14.25">
      <c r="B160" s="12"/>
      <c r="C160" s="24"/>
      <c r="D160" s="24"/>
      <c r="E160" s="24"/>
      <c r="F160" s="25"/>
      <c r="G160" s="25"/>
      <c r="H160" s="25"/>
    </row>
    <row r="161" spans="2:8" ht="14.25">
      <c r="B161" s="12"/>
      <c r="C161" s="24"/>
      <c r="D161" s="24"/>
      <c r="E161" s="24"/>
      <c r="F161" s="25"/>
      <c r="G161" s="25"/>
      <c r="H161" s="25"/>
    </row>
    <row r="162" spans="2:8" ht="14.25">
      <c r="B162" s="12"/>
      <c r="C162" s="24"/>
      <c r="D162" s="24"/>
      <c r="E162" s="24"/>
      <c r="F162" s="25"/>
      <c r="G162" s="25"/>
      <c r="H162" s="25"/>
    </row>
    <row r="163" spans="2:8" ht="14.25">
      <c r="B163" s="12"/>
      <c r="C163" s="24"/>
      <c r="D163" s="24"/>
      <c r="E163" s="24"/>
      <c r="F163" s="25"/>
      <c r="G163" s="25"/>
      <c r="H163" s="25"/>
    </row>
    <row r="164" spans="2:8" ht="14.25">
      <c r="B164" s="12"/>
      <c r="C164" s="24"/>
      <c r="D164" s="24"/>
      <c r="E164" s="24"/>
      <c r="F164" s="25"/>
      <c r="G164" s="25"/>
      <c r="H164" s="25"/>
    </row>
    <row r="165" spans="2:8" ht="14.25">
      <c r="B165" s="12"/>
      <c r="C165" s="24"/>
      <c r="D165" s="24"/>
      <c r="E165" s="24"/>
      <c r="F165" s="25"/>
      <c r="G165" s="25"/>
      <c r="H165" s="25"/>
    </row>
    <row r="166" spans="2:8" ht="14.25">
      <c r="B166" s="12"/>
      <c r="C166" s="24"/>
      <c r="D166" s="24"/>
      <c r="E166" s="24"/>
      <c r="F166" s="25"/>
      <c r="G166" s="25"/>
      <c r="H166" s="25"/>
    </row>
    <row r="167" spans="2:8" ht="14.25">
      <c r="B167" s="12"/>
      <c r="C167" s="24"/>
      <c r="D167" s="24"/>
      <c r="E167" s="24"/>
      <c r="F167" s="25"/>
      <c r="G167" s="25"/>
      <c r="H167" s="25"/>
    </row>
    <row r="168" spans="2:8" ht="14.25">
      <c r="B168" s="12"/>
      <c r="C168" s="24"/>
      <c r="D168" s="24"/>
      <c r="E168" s="24"/>
      <c r="F168" s="25"/>
      <c r="G168" s="25"/>
      <c r="H168" s="25"/>
    </row>
    <row r="169" spans="2:8" ht="14.25">
      <c r="B169" s="12"/>
      <c r="C169" s="24"/>
      <c r="D169" s="24"/>
      <c r="E169" s="24"/>
      <c r="F169" s="25"/>
      <c r="G169" s="25"/>
      <c r="H169" s="25"/>
    </row>
    <row r="170" spans="2:8" ht="14.25">
      <c r="B170" s="12"/>
      <c r="C170" s="24"/>
      <c r="D170" s="24"/>
      <c r="E170" s="24"/>
      <c r="F170" s="25"/>
      <c r="G170" s="25"/>
      <c r="H170" s="25"/>
    </row>
    <row r="171" spans="2:8" ht="14.25">
      <c r="B171" s="12"/>
      <c r="C171" s="24"/>
      <c r="D171" s="24"/>
      <c r="E171" s="24"/>
      <c r="F171" s="25"/>
      <c r="G171" s="25"/>
      <c r="H171" s="25"/>
    </row>
    <row r="172" spans="2:8" ht="14.25">
      <c r="B172" s="12"/>
      <c r="C172" s="24"/>
      <c r="D172" s="24"/>
      <c r="E172" s="24"/>
      <c r="F172" s="25"/>
      <c r="G172" s="25"/>
      <c r="H172" s="25"/>
    </row>
    <row r="173" spans="2:8" ht="14.25">
      <c r="B173" s="12"/>
      <c r="C173" s="24"/>
      <c r="D173" s="24"/>
      <c r="E173" s="24"/>
      <c r="F173" s="25"/>
      <c r="G173" s="25"/>
      <c r="H173" s="25"/>
    </row>
    <row r="174" spans="2:8" ht="14.25">
      <c r="B174" s="12"/>
      <c r="C174" s="24"/>
      <c r="D174" s="24"/>
      <c r="E174" s="24"/>
      <c r="F174" s="25"/>
      <c r="G174" s="25"/>
      <c r="H174" s="25"/>
    </row>
    <row r="175" spans="2:8" ht="14.25">
      <c r="B175" s="12"/>
      <c r="C175" s="24"/>
      <c r="D175" s="24"/>
      <c r="E175" s="24"/>
      <c r="F175" s="25"/>
      <c r="G175" s="25"/>
      <c r="H175" s="25"/>
    </row>
    <row r="176" spans="2:8" ht="14.25">
      <c r="B176" s="12"/>
      <c r="C176" s="24"/>
      <c r="D176" s="24"/>
      <c r="E176" s="24"/>
      <c r="F176" s="25"/>
      <c r="G176" s="25"/>
      <c r="H176" s="25"/>
    </row>
    <row r="177" spans="2:8" ht="14.25">
      <c r="B177" s="12"/>
      <c r="C177" s="24"/>
      <c r="D177" s="24"/>
      <c r="E177" s="24"/>
      <c r="F177" s="25"/>
      <c r="G177" s="25"/>
      <c r="H177" s="25"/>
    </row>
    <row r="178" spans="2:8" ht="14.25">
      <c r="B178" s="12"/>
      <c r="C178" s="24"/>
      <c r="D178" s="24"/>
      <c r="E178" s="24"/>
      <c r="F178" s="25"/>
      <c r="G178" s="25"/>
      <c r="H178" s="25"/>
    </row>
    <row r="179" spans="2:8" ht="14.25">
      <c r="B179" s="12"/>
      <c r="C179" s="24"/>
      <c r="D179" s="24"/>
      <c r="E179" s="24"/>
      <c r="F179" s="25"/>
      <c r="G179" s="25"/>
      <c r="H179" s="25"/>
    </row>
    <row r="180" spans="2:8" ht="14.25">
      <c r="B180" s="12"/>
      <c r="C180" s="24"/>
      <c r="D180" s="24"/>
      <c r="E180" s="24"/>
      <c r="F180" s="25"/>
      <c r="G180" s="25"/>
      <c r="H180" s="25"/>
    </row>
    <row r="181" spans="2:8" ht="14.25">
      <c r="B181" s="12"/>
      <c r="C181" s="24"/>
      <c r="D181" s="24"/>
      <c r="E181" s="24"/>
      <c r="F181" s="25"/>
      <c r="G181" s="25"/>
      <c r="H181" s="25"/>
    </row>
    <row r="182" spans="2:8" ht="14.25">
      <c r="B182" s="12"/>
      <c r="C182" s="24"/>
      <c r="D182" s="24"/>
      <c r="E182" s="24"/>
      <c r="F182" s="25"/>
      <c r="G182" s="25"/>
      <c r="H182" s="25"/>
    </row>
    <row r="183" spans="2:8" ht="14.25">
      <c r="B183" s="12"/>
      <c r="C183" s="24"/>
      <c r="D183" s="24"/>
      <c r="E183" s="24"/>
      <c r="F183" s="25"/>
      <c r="G183" s="25"/>
      <c r="H183" s="25"/>
    </row>
    <row r="184" spans="2:8" ht="14.25">
      <c r="B184" s="12"/>
      <c r="C184" s="24"/>
      <c r="D184" s="24"/>
      <c r="E184" s="24"/>
      <c r="F184" s="25"/>
      <c r="G184" s="25"/>
      <c r="H184" s="25"/>
    </row>
    <row r="185" spans="2:8" ht="14.25">
      <c r="B185" s="12"/>
      <c r="C185" s="24"/>
      <c r="D185" s="24"/>
      <c r="E185" s="24"/>
      <c r="F185" s="25"/>
      <c r="G185" s="25"/>
      <c r="H185" s="25"/>
    </row>
    <row r="186" spans="2:8" ht="14.25">
      <c r="B186" s="12"/>
      <c r="C186" s="24"/>
      <c r="D186" s="24"/>
      <c r="E186" s="24"/>
      <c r="F186" s="25"/>
      <c r="G186" s="25"/>
      <c r="H186" s="25"/>
    </row>
    <row r="187" spans="2:8" ht="14.25">
      <c r="B187" s="12"/>
      <c r="C187" s="24"/>
      <c r="D187" s="24"/>
      <c r="E187" s="24"/>
      <c r="F187" s="25"/>
      <c r="G187" s="25"/>
      <c r="H187" s="25"/>
    </row>
    <row r="188" spans="2:8" ht="14.25">
      <c r="B188" s="12"/>
      <c r="C188" s="24"/>
      <c r="D188" s="24"/>
      <c r="E188" s="24"/>
      <c r="F188" s="25"/>
      <c r="G188" s="25"/>
      <c r="H188" s="25"/>
    </row>
    <row r="189" spans="2:8" ht="14.25">
      <c r="B189" s="12"/>
      <c r="C189" s="24"/>
      <c r="D189" s="24"/>
      <c r="E189" s="24"/>
      <c r="F189" s="25"/>
      <c r="G189" s="25"/>
      <c r="H189" s="25"/>
    </row>
    <row r="190" spans="2:8" ht="14.25">
      <c r="B190" s="12"/>
      <c r="C190" s="24"/>
      <c r="D190" s="24"/>
      <c r="E190" s="24"/>
      <c r="F190" s="25"/>
      <c r="G190" s="25"/>
      <c r="H190" s="25"/>
    </row>
    <row r="191" spans="2:8" ht="14.25">
      <c r="B191" s="12"/>
      <c r="C191" s="24"/>
      <c r="D191" s="24"/>
      <c r="E191" s="24"/>
      <c r="F191" s="25"/>
      <c r="G191" s="25"/>
      <c r="H191" s="25"/>
    </row>
    <row r="192" spans="2:8" ht="14.25">
      <c r="B192" s="12"/>
      <c r="C192" s="24"/>
      <c r="D192" s="24"/>
      <c r="E192" s="24"/>
      <c r="F192" s="25"/>
      <c r="G192" s="25"/>
      <c r="H192" s="25"/>
    </row>
    <row r="193" spans="2:8" ht="14.25">
      <c r="B193" s="12"/>
      <c r="C193" s="24"/>
      <c r="D193" s="24"/>
      <c r="E193" s="24"/>
      <c r="F193" s="25"/>
      <c r="G193" s="25"/>
      <c r="H193" s="25"/>
    </row>
    <row r="194" spans="2:8" ht="14.25">
      <c r="B194" s="12"/>
      <c r="C194" s="24"/>
      <c r="D194" s="24"/>
      <c r="E194" s="24"/>
      <c r="F194" s="25"/>
      <c r="G194" s="25"/>
      <c r="H194" s="25"/>
    </row>
    <row r="195" spans="2:8" ht="14.25">
      <c r="B195" s="12"/>
      <c r="C195" s="24"/>
      <c r="D195" s="24"/>
      <c r="E195" s="24"/>
      <c r="F195" s="25"/>
      <c r="G195" s="25"/>
      <c r="H195" s="25"/>
    </row>
    <row r="196" spans="2:8" ht="14.25">
      <c r="B196" s="12"/>
      <c r="C196" s="24"/>
      <c r="D196" s="24"/>
      <c r="E196" s="24"/>
      <c r="F196" s="25"/>
      <c r="G196" s="25"/>
      <c r="H196" s="25"/>
    </row>
    <row r="197" spans="2:8" ht="14.25">
      <c r="B197" s="12"/>
      <c r="C197" s="24"/>
      <c r="D197" s="24"/>
      <c r="E197" s="24"/>
      <c r="F197" s="25"/>
      <c r="G197" s="25"/>
      <c r="H197" s="25"/>
    </row>
    <row r="198" spans="2:8" ht="14.25">
      <c r="B198" s="12"/>
      <c r="C198" s="24"/>
      <c r="D198" s="24"/>
      <c r="E198" s="24"/>
      <c r="F198" s="25"/>
      <c r="G198" s="25"/>
      <c r="H198" s="25"/>
    </row>
    <row r="199" spans="2:8" ht="14.25">
      <c r="B199" s="12"/>
      <c r="C199" s="24"/>
      <c r="D199" s="24"/>
      <c r="E199" s="24"/>
      <c r="F199" s="25"/>
      <c r="G199" s="25"/>
      <c r="H199" s="25"/>
    </row>
    <row r="200" spans="2:8" ht="14.25">
      <c r="B200" s="12"/>
      <c r="C200" s="24"/>
      <c r="D200" s="24"/>
      <c r="E200" s="24"/>
      <c r="F200" s="25"/>
      <c r="G200" s="25"/>
      <c r="H200" s="25"/>
    </row>
    <row r="201" spans="2:8" ht="14.25">
      <c r="B201" s="12"/>
      <c r="C201" s="24"/>
      <c r="D201" s="24"/>
      <c r="E201" s="24"/>
      <c r="F201" s="25"/>
      <c r="G201" s="25"/>
      <c r="H201" s="25"/>
    </row>
    <row r="202" spans="2:8" ht="14.25">
      <c r="B202" s="12"/>
      <c r="C202" s="24"/>
      <c r="D202" s="24"/>
      <c r="E202" s="24"/>
      <c r="F202" s="25"/>
      <c r="G202" s="25"/>
      <c r="H202" s="25"/>
    </row>
    <row r="203" spans="2:8" ht="14.25">
      <c r="B203" s="12"/>
      <c r="C203" s="24"/>
      <c r="D203" s="24"/>
      <c r="E203" s="24"/>
      <c r="F203" s="25"/>
      <c r="G203" s="25"/>
      <c r="H203" s="25"/>
    </row>
    <row r="204" spans="2:8" ht="14.25">
      <c r="B204" s="12"/>
      <c r="C204" s="24"/>
      <c r="D204" s="24"/>
      <c r="E204" s="24"/>
      <c r="F204" s="25"/>
      <c r="G204" s="25"/>
      <c r="H204" s="25"/>
    </row>
    <row r="205" spans="2:8" ht="14.25">
      <c r="B205" s="12"/>
      <c r="C205" s="24"/>
      <c r="D205" s="24"/>
      <c r="E205" s="24"/>
      <c r="F205" s="25"/>
      <c r="G205" s="25"/>
      <c r="H205" s="25"/>
    </row>
    <row r="206" spans="2:8" ht="14.25">
      <c r="B206" s="12"/>
      <c r="C206" s="24"/>
      <c r="D206" s="24"/>
      <c r="E206" s="24"/>
      <c r="F206" s="25"/>
      <c r="G206" s="25"/>
      <c r="H206" s="25"/>
    </row>
    <row r="207" spans="2:8" ht="14.25">
      <c r="B207" s="12"/>
      <c r="C207" s="24"/>
      <c r="D207" s="24"/>
      <c r="E207" s="24"/>
      <c r="F207" s="25"/>
      <c r="G207" s="25"/>
      <c r="H207" s="25"/>
    </row>
    <row r="208" spans="2:8" ht="14.25">
      <c r="B208" s="12"/>
      <c r="C208" s="24"/>
      <c r="D208" s="24"/>
      <c r="E208" s="24"/>
      <c r="F208" s="25"/>
      <c r="G208" s="25"/>
      <c r="H208" s="25"/>
    </row>
    <row r="209" spans="2:8" ht="14.25">
      <c r="B209" s="12"/>
      <c r="C209" s="24"/>
      <c r="D209" s="24"/>
      <c r="E209" s="24"/>
      <c r="F209" s="25"/>
      <c r="G209" s="25"/>
      <c r="H209" s="25"/>
    </row>
    <row r="210" spans="2:8" ht="14.25">
      <c r="B210" s="12"/>
      <c r="C210" s="24"/>
      <c r="D210" s="24"/>
      <c r="E210" s="24"/>
      <c r="F210" s="25"/>
      <c r="G210" s="25"/>
      <c r="H210" s="25"/>
    </row>
    <row r="211" spans="2:8" ht="14.25">
      <c r="B211" s="12"/>
      <c r="C211" s="24"/>
      <c r="D211" s="24"/>
      <c r="E211" s="24"/>
      <c r="F211" s="25"/>
      <c r="G211" s="25"/>
      <c r="H211" s="25"/>
    </row>
    <row r="212" spans="2:8" ht="14.25">
      <c r="B212" s="12"/>
      <c r="C212" s="24"/>
      <c r="D212" s="24"/>
      <c r="E212" s="24"/>
      <c r="F212" s="25"/>
      <c r="G212" s="25"/>
      <c r="H212" s="25"/>
    </row>
    <row r="213" spans="2:8" ht="14.25">
      <c r="B213" s="12"/>
      <c r="C213" s="24"/>
      <c r="D213" s="24"/>
      <c r="E213" s="24"/>
      <c r="F213" s="25"/>
      <c r="G213" s="25"/>
      <c r="H213" s="25"/>
    </row>
    <row r="214" spans="2:8" ht="14.25">
      <c r="B214" s="12"/>
      <c r="C214" s="24"/>
      <c r="D214" s="24"/>
      <c r="E214" s="24"/>
      <c r="F214" s="25"/>
      <c r="G214" s="25"/>
      <c r="H214" s="25"/>
    </row>
    <row r="215" spans="2:8" ht="14.25">
      <c r="B215" s="12"/>
      <c r="C215" s="24"/>
      <c r="D215" s="24"/>
      <c r="E215" s="24"/>
      <c r="F215" s="25"/>
      <c r="G215" s="25"/>
      <c r="H215" s="25"/>
    </row>
    <row r="216" spans="2:8" ht="14.25">
      <c r="B216" s="12"/>
      <c r="C216" s="24"/>
      <c r="D216" s="24"/>
      <c r="E216" s="24"/>
      <c r="F216" s="25"/>
      <c r="G216" s="25"/>
      <c r="H216" s="25"/>
    </row>
    <row r="217" spans="2:8" ht="14.25">
      <c r="B217" s="12"/>
      <c r="C217" s="24"/>
      <c r="D217" s="24"/>
      <c r="E217" s="24"/>
      <c r="F217" s="25"/>
      <c r="G217" s="25"/>
      <c r="H217" s="25"/>
    </row>
    <row r="218" spans="2:8" ht="14.25">
      <c r="B218" s="12"/>
      <c r="C218" s="24"/>
      <c r="D218" s="24"/>
      <c r="E218" s="24"/>
      <c r="F218" s="25"/>
      <c r="G218" s="25"/>
      <c r="H218" s="25"/>
    </row>
    <row r="219" spans="2:8" ht="14.25">
      <c r="B219" s="12"/>
      <c r="C219" s="24"/>
      <c r="D219" s="24"/>
      <c r="E219" s="24"/>
      <c r="F219" s="25"/>
      <c r="G219" s="25"/>
      <c r="H219" s="25"/>
    </row>
    <row r="220" spans="2:8" ht="14.25">
      <c r="B220" s="12"/>
      <c r="C220" s="24"/>
      <c r="D220" s="24"/>
      <c r="E220" s="24"/>
      <c r="F220" s="25"/>
      <c r="G220" s="25"/>
      <c r="H220" s="25"/>
    </row>
    <row r="221" spans="2:8" ht="14.25">
      <c r="B221" s="12"/>
      <c r="C221" s="24"/>
      <c r="D221" s="24"/>
      <c r="E221" s="24"/>
      <c r="F221" s="25"/>
      <c r="G221" s="25"/>
      <c r="H221" s="25"/>
    </row>
    <row r="222" spans="2:8" ht="14.25">
      <c r="B222" s="12"/>
      <c r="C222" s="24"/>
      <c r="D222" s="24"/>
      <c r="E222" s="24"/>
      <c r="F222" s="25"/>
      <c r="G222" s="25"/>
      <c r="H222" s="25"/>
    </row>
    <row r="223" spans="2:8" ht="14.25">
      <c r="B223" s="12"/>
      <c r="C223" s="24"/>
      <c r="D223" s="24"/>
      <c r="E223" s="24"/>
      <c r="F223" s="25"/>
      <c r="G223" s="25"/>
      <c r="H223" s="25"/>
    </row>
    <row r="224" spans="2:8" ht="14.25">
      <c r="B224" s="12"/>
      <c r="C224" s="24"/>
      <c r="D224" s="24"/>
      <c r="E224" s="24"/>
      <c r="F224" s="25"/>
      <c r="G224" s="25"/>
      <c r="H224" s="25"/>
    </row>
    <row r="225" spans="2:8" ht="14.25">
      <c r="B225" s="12"/>
      <c r="C225" s="24"/>
      <c r="D225" s="24"/>
      <c r="E225" s="24"/>
      <c r="F225" s="25"/>
      <c r="G225" s="25"/>
      <c r="H225" s="25"/>
    </row>
    <row r="226" spans="2:8" ht="14.25">
      <c r="B226" s="12"/>
      <c r="C226" s="24"/>
      <c r="D226" s="24"/>
      <c r="E226" s="24"/>
      <c r="F226" s="25"/>
      <c r="G226" s="25"/>
      <c r="H226" s="25"/>
    </row>
    <row r="227" spans="2:8" ht="14.25">
      <c r="B227" s="12"/>
      <c r="C227" s="24"/>
      <c r="D227" s="24"/>
      <c r="E227" s="24"/>
      <c r="F227" s="25"/>
      <c r="G227" s="25"/>
      <c r="H227" s="25"/>
    </row>
    <row r="228" spans="2:8" ht="14.25">
      <c r="B228" s="12"/>
      <c r="C228" s="24"/>
      <c r="D228" s="24"/>
      <c r="E228" s="24"/>
      <c r="F228" s="25"/>
      <c r="G228" s="25"/>
      <c r="H228" s="25"/>
    </row>
    <row r="229" spans="2:8" ht="14.25">
      <c r="B229" s="12"/>
      <c r="C229" s="24"/>
      <c r="D229" s="24"/>
      <c r="E229" s="24"/>
      <c r="F229" s="25"/>
      <c r="G229" s="25"/>
      <c r="H229" s="25"/>
    </row>
    <row r="230" spans="2:8" ht="14.25">
      <c r="B230" s="12"/>
      <c r="C230" s="24"/>
      <c r="D230" s="24"/>
      <c r="E230" s="24"/>
      <c r="F230" s="25"/>
      <c r="G230" s="25"/>
      <c r="H230" s="25"/>
    </row>
    <row r="231" spans="2:8" ht="14.25">
      <c r="B231" s="12"/>
      <c r="C231" s="24"/>
      <c r="D231" s="24"/>
      <c r="E231" s="24"/>
      <c r="F231" s="25"/>
      <c r="G231" s="25"/>
      <c r="H231" s="25"/>
    </row>
    <row r="232" spans="2:8" ht="14.25">
      <c r="B232" s="12"/>
      <c r="C232" s="24"/>
      <c r="D232" s="24"/>
      <c r="E232" s="24"/>
      <c r="F232" s="25"/>
      <c r="G232" s="25"/>
      <c r="H232" s="25"/>
    </row>
    <row r="233" spans="2:8" ht="14.25">
      <c r="B233" s="12"/>
      <c r="C233" s="24"/>
      <c r="D233" s="24"/>
      <c r="E233" s="24"/>
      <c r="F233" s="25"/>
      <c r="G233" s="25"/>
      <c r="H233" s="25"/>
    </row>
    <row r="234" spans="2:8" ht="14.25">
      <c r="B234" s="12"/>
      <c r="C234" s="24"/>
      <c r="D234" s="24"/>
      <c r="E234" s="24"/>
      <c r="F234" s="25"/>
      <c r="G234" s="25"/>
      <c r="H234" s="25"/>
    </row>
    <row r="235" spans="2:8" ht="14.25">
      <c r="B235" s="12"/>
      <c r="C235" s="24"/>
      <c r="D235" s="24"/>
      <c r="E235" s="24"/>
      <c r="F235" s="25"/>
      <c r="G235" s="25"/>
      <c r="H235" s="25"/>
    </row>
    <row r="236" spans="2:8" ht="14.25">
      <c r="B236" s="12"/>
      <c r="C236" s="24"/>
      <c r="D236" s="24"/>
      <c r="E236" s="24"/>
      <c r="F236" s="25"/>
      <c r="G236" s="25"/>
      <c r="H236" s="25"/>
    </row>
    <row r="237" spans="2:8" ht="14.25">
      <c r="B237" s="12"/>
      <c r="C237" s="24"/>
      <c r="D237" s="24"/>
      <c r="E237" s="24"/>
      <c r="F237" s="25"/>
      <c r="G237" s="25"/>
      <c r="H237" s="25"/>
    </row>
    <row r="238" spans="2:8" ht="14.25">
      <c r="B238" s="12"/>
      <c r="C238" s="24"/>
      <c r="D238" s="24"/>
      <c r="E238" s="24"/>
      <c r="F238" s="25"/>
      <c r="G238" s="25"/>
      <c r="H238" s="25"/>
    </row>
    <row r="239" spans="2:8" ht="14.25">
      <c r="B239" s="12"/>
      <c r="C239" s="24"/>
      <c r="D239" s="24"/>
      <c r="E239" s="24"/>
      <c r="F239" s="25"/>
      <c r="G239" s="25"/>
      <c r="H239" s="25"/>
    </row>
    <row r="240" spans="2:8" ht="14.25">
      <c r="B240" s="12"/>
      <c r="C240" s="24"/>
      <c r="D240" s="24"/>
      <c r="E240" s="24"/>
      <c r="F240" s="25"/>
      <c r="G240" s="25"/>
      <c r="H240" s="25"/>
    </row>
    <row r="241" spans="2:8" ht="14.25">
      <c r="B241" s="12"/>
      <c r="C241" s="24"/>
      <c r="D241" s="24"/>
      <c r="E241" s="24"/>
      <c r="F241" s="25"/>
      <c r="G241" s="25"/>
      <c r="H241" s="25"/>
    </row>
    <row r="242" spans="2:8" ht="14.25">
      <c r="B242" s="12"/>
      <c r="C242" s="24"/>
      <c r="D242" s="24"/>
      <c r="E242" s="24"/>
      <c r="F242" s="25"/>
      <c r="G242" s="25"/>
      <c r="H242" s="25"/>
    </row>
    <row r="243" spans="2:8" ht="14.25">
      <c r="B243" s="12"/>
      <c r="C243" s="24"/>
      <c r="D243" s="24"/>
      <c r="E243" s="24"/>
      <c r="F243" s="25"/>
      <c r="G243" s="25"/>
      <c r="H243" s="25"/>
    </row>
    <row r="244" spans="2:8" ht="14.25">
      <c r="B244" s="12"/>
      <c r="C244" s="24"/>
      <c r="D244" s="24"/>
      <c r="E244" s="24"/>
      <c r="F244" s="25"/>
      <c r="G244" s="25"/>
      <c r="H244" s="25"/>
    </row>
    <row r="245" spans="2:8" ht="14.25">
      <c r="B245" s="12"/>
      <c r="C245" s="24"/>
      <c r="D245" s="24"/>
      <c r="E245" s="24"/>
      <c r="F245" s="25"/>
      <c r="G245" s="25"/>
      <c r="H245" s="25"/>
    </row>
    <row r="246" spans="2:8" ht="14.25">
      <c r="B246" s="12"/>
      <c r="C246" s="24"/>
      <c r="D246" s="24"/>
      <c r="E246" s="24"/>
      <c r="F246" s="25"/>
      <c r="G246" s="25"/>
      <c r="H246" s="25"/>
    </row>
    <row r="247" spans="2:8" ht="14.25">
      <c r="B247" s="12"/>
      <c r="C247" s="24"/>
      <c r="D247" s="24"/>
      <c r="E247" s="24"/>
      <c r="F247" s="25"/>
      <c r="G247" s="25"/>
      <c r="H247" s="25"/>
    </row>
    <row r="248" spans="2:8" ht="14.25">
      <c r="B248" s="12"/>
      <c r="C248" s="24"/>
      <c r="D248" s="24"/>
      <c r="E248" s="24"/>
      <c r="F248" s="25"/>
      <c r="G248" s="25"/>
      <c r="H248" s="25"/>
    </row>
    <row r="249" spans="2:8" ht="14.25">
      <c r="B249" s="12"/>
      <c r="C249" s="24"/>
      <c r="D249" s="24"/>
      <c r="E249" s="24"/>
      <c r="F249" s="25"/>
      <c r="G249" s="25"/>
      <c r="H249" s="25"/>
    </row>
    <row r="250" spans="2:8" ht="14.25">
      <c r="B250" s="12"/>
      <c r="C250" s="24"/>
      <c r="D250" s="24"/>
      <c r="E250" s="24"/>
      <c r="F250" s="25"/>
      <c r="G250" s="25"/>
      <c r="H250" s="25"/>
    </row>
    <row r="251" spans="2:8" ht="14.25">
      <c r="B251" s="12"/>
      <c r="C251" s="24"/>
      <c r="D251" s="24"/>
      <c r="E251" s="24"/>
      <c r="F251" s="25"/>
      <c r="G251" s="25"/>
      <c r="H251" s="25"/>
    </row>
    <row r="252" spans="2:8" ht="14.25">
      <c r="B252" s="12"/>
      <c r="C252" s="24"/>
      <c r="D252" s="24"/>
      <c r="E252" s="24"/>
      <c r="F252" s="25"/>
      <c r="G252" s="25"/>
      <c r="H252" s="25"/>
    </row>
    <row r="253" spans="2:8" ht="14.25">
      <c r="B253" s="12"/>
      <c r="C253" s="24"/>
      <c r="D253" s="24"/>
      <c r="E253" s="24"/>
      <c r="F253" s="25"/>
      <c r="G253" s="25"/>
      <c r="H253" s="25"/>
    </row>
    <row r="254" spans="2:8" ht="14.25">
      <c r="B254" s="12"/>
      <c r="C254" s="24"/>
      <c r="D254" s="24"/>
      <c r="E254" s="24"/>
      <c r="F254" s="25"/>
      <c r="G254" s="25"/>
      <c r="H254" s="25"/>
    </row>
    <row r="255" spans="2:8" ht="14.25">
      <c r="B255" s="12"/>
      <c r="C255" s="24"/>
      <c r="D255" s="24"/>
      <c r="E255" s="24"/>
      <c r="F255" s="25"/>
      <c r="G255" s="25"/>
      <c r="H255" s="25"/>
    </row>
    <row r="256" spans="2:8" ht="14.25">
      <c r="B256" s="12"/>
      <c r="C256" s="24"/>
      <c r="D256" s="24"/>
      <c r="E256" s="24"/>
      <c r="F256" s="25"/>
      <c r="G256" s="25"/>
      <c r="H256" s="25"/>
    </row>
    <row r="257" spans="2:8" ht="14.25">
      <c r="B257" s="12"/>
      <c r="C257" s="24"/>
      <c r="D257" s="24"/>
      <c r="E257" s="24"/>
      <c r="F257" s="25"/>
      <c r="G257" s="25"/>
      <c r="H257" s="25"/>
    </row>
    <row r="258" spans="2:8" ht="14.25">
      <c r="B258" s="12"/>
      <c r="C258" s="24"/>
      <c r="D258" s="24"/>
      <c r="E258" s="24"/>
      <c r="F258" s="25"/>
      <c r="G258" s="25"/>
      <c r="H258" s="25"/>
    </row>
    <row r="259" spans="2:8" ht="14.25">
      <c r="B259" s="12"/>
      <c r="C259" s="24"/>
      <c r="D259" s="24"/>
      <c r="E259" s="24"/>
      <c r="F259" s="25"/>
      <c r="G259" s="25"/>
      <c r="H259" s="25"/>
    </row>
    <row r="260" spans="2:8" ht="14.25">
      <c r="B260" s="12"/>
      <c r="C260" s="24"/>
      <c r="D260" s="24"/>
      <c r="E260" s="24"/>
      <c r="F260" s="25"/>
      <c r="G260" s="25"/>
      <c r="H260" s="25"/>
    </row>
    <row r="261" spans="2:8" ht="14.25">
      <c r="B261" s="12"/>
      <c r="C261" s="24"/>
      <c r="D261" s="24"/>
      <c r="E261" s="24"/>
      <c r="F261" s="25"/>
      <c r="G261" s="25"/>
      <c r="H261" s="25"/>
    </row>
    <row r="262" spans="2:8" ht="14.25">
      <c r="B262" s="12"/>
      <c r="C262" s="24"/>
      <c r="D262" s="24"/>
      <c r="E262" s="24"/>
      <c r="F262" s="25"/>
      <c r="G262" s="25"/>
      <c r="H262" s="25"/>
    </row>
    <row r="263" spans="2:8" ht="14.25">
      <c r="B263" s="12"/>
      <c r="C263" s="24"/>
      <c r="D263" s="24"/>
      <c r="E263" s="24"/>
      <c r="F263" s="25"/>
      <c r="G263" s="25"/>
      <c r="H263" s="25"/>
    </row>
    <row r="264" spans="2:8" ht="14.25">
      <c r="B264" s="12"/>
      <c r="C264" s="24"/>
      <c r="D264" s="24"/>
      <c r="E264" s="24"/>
      <c r="F264" s="25"/>
      <c r="G264" s="25"/>
      <c r="H264" s="25"/>
    </row>
    <row r="265" spans="2:8" ht="14.25">
      <c r="B265" s="12"/>
      <c r="C265" s="24"/>
      <c r="D265" s="24"/>
      <c r="E265" s="24"/>
      <c r="F265" s="25"/>
      <c r="G265" s="25"/>
      <c r="H265" s="25"/>
    </row>
    <row r="266" spans="2:8" ht="14.25">
      <c r="B266" s="12"/>
      <c r="C266" s="24"/>
      <c r="D266" s="24"/>
      <c r="E266" s="24"/>
      <c r="F266" s="25"/>
      <c r="G266" s="25"/>
      <c r="H266" s="25"/>
    </row>
    <row r="267" spans="2:8" ht="14.25">
      <c r="B267" s="12"/>
      <c r="C267" s="24"/>
      <c r="D267" s="24"/>
      <c r="E267" s="24"/>
      <c r="F267" s="25"/>
      <c r="G267" s="25"/>
      <c r="H267" s="25"/>
    </row>
    <row r="268" spans="2:8" ht="14.25">
      <c r="B268" s="12"/>
      <c r="C268" s="24"/>
      <c r="D268" s="24"/>
      <c r="E268" s="24"/>
      <c r="F268" s="25"/>
      <c r="G268" s="25"/>
      <c r="H268" s="25"/>
    </row>
    <row r="269" spans="2:8" ht="14.25">
      <c r="B269" s="12"/>
      <c r="C269" s="24"/>
      <c r="D269" s="24"/>
      <c r="E269" s="24"/>
      <c r="F269" s="25"/>
      <c r="G269" s="25"/>
      <c r="H269" s="25"/>
    </row>
    <row r="270" spans="2:8" ht="14.25">
      <c r="B270" s="12"/>
      <c r="C270" s="24"/>
      <c r="D270" s="24"/>
      <c r="E270" s="24"/>
      <c r="F270" s="25"/>
      <c r="G270" s="25"/>
      <c r="H270" s="25"/>
    </row>
    <row r="271" spans="2:8" ht="14.25">
      <c r="B271" s="12"/>
      <c r="C271" s="24"/>
      <c r="D271" s="24"/>
      <c r="E271" s="24"/>
      <c r="F271" s="25"/>
      <c r="G271" s="25"/>
      <c r="H271" s="25"/>
    </row>
    <row r="272" spans="2:8" ht="14.25">
      <c r="B272" s="12"/>
      <c r="C272" s="24"/>
      <c r="D272" s="24"/>
      <c r="E272" s="24"/>
      <c r="F272" s="25"/>
      <c r="G272" s="25"/>
      <c r="H272" s="25"/>
    </row>
    <row r="273" spans="2:8" ht="14.25">
      <c r="B273" s="12"/>
      <c r="C273" s="24"/>
      <c r="D273" s="24"/>
      <c r="E273" s="24"/>
      <c r="F273" s="25"/>
      <c r="G273" s="25"/>
      <c r="H273" s="25"/>
    </row>
    <row r="274" spans="2:8" ht="14.25">
      <c r="B274" s="12"/>
      <c r="C274" s="24"/>
      <c r="D274" s="24"/>
      <c r="E274" s="24"/>
      <c r="F274" s="25"/>
      <c r="G274" s="25"/>
      <c r="H274" s="25"/>
    </row>
    <row r="275" spans="2:8" ht="14.25">
      <c r="B275" s="12"/>
      <c r="C275" s="24"/>
      <c r="D275" s="24"/>
      <c r="E275" s="24"/>
      <c r="F275" s="25"/>
      <c r="G275" s="25"/>
      <c r="H275" s="25"/>
    </row>
    <row r="276" spans="2:8" ht="14.25">
      <c r="B276" s="12"/>
      <c r="C276" s="24"/>
      <c r="D276" s="24"/>
      <c r="E276" s="24"/>
      <c r="F276" s="25"/>
      <c r="G276" s="25"/>
      <c r="H276" s="25"/>
    </row>
    <row r="277" spans="2:8" ht="14.25">
      <c r="B277" s="12"/>
      <c r="C277" s="24"/>
      <c r="D277" s="24"/>
      <c r="E277" s="24"/>
      <c r="F277" s="25"/>
      <c r="G277" s="25"/>
      <c r="H277" s="25"/>
    </row>
    <row r="278" spans="2:8" ht="14.25">
      <c r="B278" s="12"/>
      <c r="C278" s="24"/>
      <c r="D278" s="24"/>
      <c r="E278" s="24"/>
      <c r="F278" s="25"/>
      <c r="G278" s="25"/>
      <c r="H278" s="25"/>
    </row>
    <row r="279" spans="2:8" ht="14.25">
      <c r="B279" s="12"/>
      <c r="C279" s="24"/>
      <c r="D279" s="24"/>
      <c r="E279" s="24"/>
      <c r="F279" s="25"/>
      <c r="G279" s="25"/>
      <c r="H279" s="25"/>
    </row>
    <row r="280" spans="2:8" ht="14.25">
      <c r="B280" s="12"/>
      <c r="C280" s="24"/>
      <c r="D280" s="24"/>
      <c r="E280" s="24"/>
      <c r="F280" s="25"/>
      <c r="G280" s="25"/>
      <c r="H280" s="25"/>
    </row>
    <row r="281" spans="2:8" ht="14.25">
      <c r="B281" s="12"/>
      <c r="C281" s="24"/>
      <c r="D281" s="24"/>
      <c r="E281" s="24"/>
      <c r="F281" s="25"/>
      <c r="G281" s="25"/>
      <c r="H281" s="25"/>
    </row>
    <row r="282" spans="2:8" ht="14.25">
      <c r="B282" s="12"/>
      <c r="C282" s="24"/>
      <c r="D282" s="24"/>
      <c r="E282" s="24"/>
      <c r="F282" s="25"/>
      <c r="G282" s="25"/>
      <c r="H282" s="25"/>
    </row>
    <row r="283" spans="2:8" ht="14.25">
      <c r="B283" s="12"/>
      <c r="C283" s="24"/>
      <c r="D283" s="24"/>
      <c r="E283" s="24"/>
      <c r="F283" s="25"/>
      <c r="G283" s="25"/>
      <c r="H283" s="25"/>
    </row>
    <row r="284" spans="2:8" ht="14.25">
      <c r="B284" s="12"/>
      <c r="C284" s="24"/>
      <c r="D284" s="24"/>
      <c r="E284" s="24"/>
      <c r="F284" s="25"/>
      <c r="G284" s="25"/>
      <c r="H284" s="25"/>
    </row>
    <row r="285" spans="2:8" ht="14.25">
      <c r="B285" s="12"/>
      <c r="C285" s="24"/>
      <c r="D285" s="24"/>
      <c r="E285" s="24"/>
      <c r="F285" s="25"/>
      <c r="G285" s="25"/>
      <c r="H285" s="25"/>
    </row>
    <row r="286" spans="2:8" ht="14.25">
      <c r="B286" s="12"/>
      <c r="C286" s="24"/>
      <c r="D286" s="24"/>
      <c r="E286" s="24"/>
      <c r="F286" s="25"/>
      <c r="G286" s="25"/>
      <c r="H286" s="25"/>
    </row>
    <row r="287" spans="2:8" ht="14.25">
      <c r="B287" s="12"/>
      <c r="C287" s="24"/>
      <c r="D287" s="24"/>
      <c r="E287" s="24"/>
      <c r="F287" s="25"/>
      <c r="G287" s="25"/>
      <c r="H287" s="25"/>
    </row>
    <row r="288" spans="2:8" ht="14.25">
      <c r="B288" s="12"/>
      <c r="C288" s="24"/>
      <c r="D288" s="24"/>
      <c r="E288" s="24"/>
      <c r="F288" s="25"/>
      <c r="G288" s="25"/>
      <c r="H288" s="25"/>
    </row>
    <row r="289" spans="2:8" ht="14.25">
      <c r="B289" s="12"/>
      <c r="C289" s="24"/>
      <c r="D289" s="24"/>
      <c r="E289" s="24"/>
      <c r="F289" s="25"/>
      <c r="G289" s="25"/>
      <c r="H289" s="25"/>
    </row>
    <row r="290" spans="2:8" ht="14.25">
      <c r="B290" s="12"/>
      <c r="C290" s="24"/>
      <c r="D290" s="24"/>
      <c r="E290" s="24"/>
      <c r="F290" s="25"/>
      <c r="G290" s="25"/>
      <c r="H290" s="25"/>
    </row>
    <row r="291" spans="2:8" ht="14.25">
      <c r="B291" s="12"/>
      <c r="C291" s="24"/>
      <c r="D291" s="24"/>
      <c r="E291" s="24"/>
      <c r="F291" s="25"/>
      <c r="G291" s="25"/>
      <c r="H291" s="25"/>
    </row>
    <row r="292" spans="2:8" ht="14.25">
      <c r="B292" s="12"/>
      <c r="C292" s="24"/>
      <c r="D292" s="24"/>
      <c r="E292" s="24"/>
      <c r="F292" s="25"/>
      <c r="G292" s="25"/>
      <c r="H292" s="25"/>
    </row>
    <row r="293" spans="2:8" ht="14.25">
      <c r="B293" s="12"/>
      <c r="C293" s="24"/>
      <c r="D293" s="24"/>
      <c r="E293" s="24"/>
      <c r="F293" s="25"/>
      <c r="G293" s="25"/>
      <c r="H293" s="25"/>
    </row>
    <row r="294" spans="2:8" ht="14.25">
      <c r="B294" s="12"/>
      <c r="C294" s="24"/>
      <c r="D294" s="24"/>
      <c r="E294" s="24"/>
      <c r="F294" s="25"/>
      <c r="G294" s="25"/>
      <c r="H294" s="25"/>
    </row>
    <row r="295" spans="2:8" ht="14.25">
      <c r="B295" s="12"/>
      <c r="C295" s="24"/>
      <c r="D295" s="24"/>
      <c r="E295" s="24"/>
      <c r="F295" s="25"/>
      <c r="G295" s="25"/>
      <c r="H295" s="25"/>
    </row>
    <row r="296" spans="2:8" ht="14.25">
      <c r="B296" s="12"/>
      <c r="C296" s="24"/>
      <c r="D296" s="24"/>
      <c r="E296" s="24"/>
      <c r="F296" s="25"/>
      <c r="G296" s="25"/>
      <c r="H296" s="25"/>
    </row>
    <row r="297" spans="2:8" ht="14.25">
      <c r="B297" s="12"/>
      <c r="C297" s="24"/>
      <c r="D297" s="24"/>
      <c r="E297" s="24"/>
      <c r="F297" s="25"/>
      <c r="G297" s="25"/>
      <c r="H297" s="25"/>
    </row>
    <row r="298" spans="2:8" ht="14.25">
      <c r="B298" s="12"/>
      <c r="C298" s="24"/>
      <c r="D298" s="24"/>
      <c r="E298" s="24"/>
      <c r="F298" s="25"/>
      <c r="G298" s="25"/>
      <c r="H298" s="25"/>
    </row>
    <row r="299" spans="2:8" ht="14.25">
      <c r="B299" s="12"/>
      <c r="C299" s="24"/>
      <c r="D299" s="24"/>
      <c r="E299" s="24"/>
      <c r="F299" s="25"/>
      <c r="G299" s="25"/>
      <c r="H299" s="25"/>
    </row>
    <row r="300" spans="2:8" ht="14.25">
      <c r="B300" s="12"/>
      <c r="C300" s="24"/>
      <c r="D300" s="24"/>
      <c r="E300" s="24"/>
      <c r="F300" s="25"/>
      <c r="G300" s="25"/>
      <c r="H300" s="25"/>
    </row>
    <row r="301" spans="2:8" ht="14.25">
      <c r="B301" s="12"/>
      <c r="C301" s="24"/>
      <c r="D301" s="24"/>
      <c r="E301" s="24"/>
      <c r="F301" s="25"/>
      <c r="G301" s="25"/>
      <c r="H301" s="25"/>
    </row>
    <row r="302" spans="2:8" ht="14.25">
      <c r="B302" s="12"/>
      <c r="C302" s="24"/>
      <c r="D302" s="24"/>
      <c r="E302" s="24"/>
      <c r="F302" s="25"/>
      <c r="G302" s="25"/>
      <c r="H302" s="25"/>
    </row>
    <row r="303" spans="2:8" ht="14.25">
      <c r="B303" s="12"/>
      <c r="C303" s="24"/>
      <c r="D303" s="24"/>
      <c r="E303" s="24"/>
      <c r="F303" s="25"/>
      <c r="G303" s="25"/>
      <c r="H303" s="25"/>
    </row>
    <row r="304" spans="2:8" ht="14.25">
      <c r="B304" s="12"/>
      <c r="C304" s="24"/>
      <c r="D304" s="24"/>
      <c r="E304" s="24"/>
      <c r="F304" s="25"/>
      <c r="G304" s="25"/>
      <c r="H304" s="25"/>
    </row>
    <row r="305" spans="2:8" ht="14.25">
      <c r="B305" s="12"/>
      <c r="C305" s="24"/>
      <c r="D305" s="24"/>
      <c r="E305" s="24"/>
      <c r="F305" s="25"/>
      <c r="G305" s="25"/>
      <c r="H305" s="25"/>
    </row>
    <row r="306" spans="2:8" ht="14.25">
      <c r="B306" s="12"/>
      <c r="C306" s="24"/>
      <c r="D306" s="24"/>
      <c r="E306" s="24"/>
      <c r="F306" s="25"/>
      <c r="G306" s="25"/>
      <c r="H306" s="25"/>
    </row>
    <row r="307" spans="2:8" ht="14.25">
      <c r="B307" s="12"/>
      <c r="C307" s="24"/>
      <c r="D307" s="24"/>
      <c r="E307" s="24"/>
      <c r="F307" s="25"/>
      <c r="G307" s="25"/>
      <c r="H307" s="25"/>
    </row>
    <row r="308" spans="2:8" ht="14.25">
      <c r="B308" s="12"/>
      <c r="C308" s="24"/>
      <c r="D308" s="24"/>
      <c r="E308" s="24"/>
      <c r="F308" s="25"/>
      <c r="G308" s="25"/>
      <c r="H308" s="25"/>
    </row>
    <row r="309" spans="2:8" ht="14.25">
      <c r="B309" s="12"/>
      <c r="C309" s="24"/>
      <c r="D309" s="24"/>
      <c r="E309" s="24"/>
      <c r="F309" s="25"/>
      <c r="G309" s="25"/>
      <c r="H309" s="25"/>
    </row>
    <row r="310" spans="2:8" ht="14.25">
      <c r="B310" s="12"/>
      <c r="C310" s="24"/>
      <c r="D310" s="24"/>
      <c r="E310" s="24"/>
      <c r="F310" s="25"/>
      <c r="G310" s="25"/>
      <c r="H310" s="25"/>
    </row>
    <row r="311" spans="2:8" ht="14.25">
      <c r="B311" s="12"/>
      <c r="C311" s="24"/>
      <c r="D311" s="24"/>
      <c r="E311" s="24"/>
      <c r="F311" s="25"/>
      <c r="G311" s="25"/>
      <c r="H311" s="25"/>
    </row>
    <row r="312" spans="2:8" ht="14.25">
      <c r="B312" s="12"/>
      <c r="C312" s="24"/>
      <c r="D312" s="24"/>
      <c r="E312" s="24"/>
      <c r="F312" s="25"/>
      <c r="G312" s="25"/>
      <c r="H312" s="25"/>
    </row>
    <row r="313" spans="2:8" ht="14.25">
      <c r="B313" s="12"/>
      <c r="C313" s="24"/>
      <c r="D313" s="24"/>
      <c r="E313" s="24"/>
      <c r="F313" s="25"/>
      <c r="G313" s="25"/>
      <c r="H313" s="25"/>
    </row>
    <row r="314" spans="2:8" ht="14.25">
      <c r="B314" s="12"/>
      <c r="C314" s="24"/>
      <c r="D314" s="24"/>
      <c r="E314" s="24"/>
      <c r="F314" s="25"/>
      <c r="G314" s="25"/>
      <c r="H314" s="25"/>
    </row>
    <row r="315" spans="2:8" ht="14.25">
      <c r="B315" s="12"/>
      <c r="C315" s="24"/>
      <c r="D315" s="24"/>
      <c r="E315" s="24"/>
      <c r="F315" s="25"/>
      <c r="G315" s="25"/>
      <c r="H315" s="25"/>
    </row>
    <row r="316" spans="2:8" ht="14.25">
      <c r="B316" s="12"/>
      <c r="C316" s="24"/>
      <c r="D316" s="24"/>
      <c r="E316" s="24"/>
      <c r="F316" s="25"/>
      <c r="G316" s="25"/>
      <c r="H316" s="25"/>
    </row>
    <row r="317" spans="2:8" ht="14.25">
      <c r="B317" s="12"/>
      <c r="C317" s="24"/>
      <c r="D317" s="24"/>
      <c r="E317" s="24"/>
      <c r="F317" s="25"/>
      <c r="G317" s="25"/>
      <c r="H317" s="25"/>
    </row>
    <row r="318" spans="2:8" ht="14.25">
      <c r="B318" s="12"/>
      <c r="C318" s="24"/>
      <c r="D318" s="24"/>
      <c r="E318" s="24"/>
      <c r="F318" s="25"/>
      <c r="G318" s="25"/>
      <c r="H318" s="25"/>
    </row>
    <row r="319" spans="2:8" ht="14.25">
      <c r="B319" s="12"/>
      <c r="C319" s="24"/>
      <c r="D319" s="24"/>
      <c r="E319" s="24"/>
      <c r="F319" s="25"/>
      <c r="G319" s="25"/>
      <c r="H319" s="25"/>
    </row>
    <row r="320" spans="2:8" ht="14.25">
      <c r="B320" s="12"/>
      <c r="C320" s="24"/>
      <c r="D320" s="24"/>
      <c r="E320" s="24"/>
      <c r="F320" s="25"/>
      <c r="G320" s="25"/>
      <c r="H320" s="25"/>
    </row>
    <row r="321" spans="2:8" ht="14.25">
      <c r="B321" s="12"/>
      <c r="C321" s="24"/>
      <c r="D321" s="24"/>
      <c r="E321" s="24"/>
      <c r="F321" s="25"/>
      <c r="G321" s="25"/>
      <c r="H321" s="25"/>
    </row>
    <row r="322" spans="2:8" ht="14.25">
      <c r="B322" s="12"/>
      <c r="C322" s="24"/>
      <c r="D322" s="24"/>
      <c r="E322" s="24"/>
      <c r="F322" s="25"/>
      <c r="G322" s="25"/>
      <c r="H322" s="25"/>
    </row>
    <row r="323" spans="2:8" ht="14.25">
      <c r="B323" s="12"/>
      <c r="C323" s="24"/>
      <c r="D323" s="24"/>
      <c r="E323" s="24"/>
      <c r="F323" s="25"/>
      <c r="G323" s="25"/>
      <c r="H323" s="25"/>
    </row>
    <row r="324" spans="2:8" ht="14.25">
      <c r="B324" s="12"/>
      <c r="C324" s="24"/>
      <c r="D324" s="24"/>
      <c r="E324" s="24"/>
      <c r="F324" s="25"/>
      <c r="G324" s="25"/>
      <c r="H324" s="25"/>
    </row>
    <row r="325" spans="2:8" ht="14.25">
      <c r="B325" s="12"/>
      <c r="C325" s="24"/>
      <c r="D325" s="24"/>
      <c r="E325" s="24"/>
      <c r="F325" s="25"/>
      <c r="G325" s="25"/>
      <c r="H325" s="25"/>
    </row>
    <row r="326" spans="2:8" ht="14.25">
      <c r="B326" s="12"/>
      <c r="C326" s="24"/>
      <c r="D326" s="24"/>
      <c r="E326" s="24"/>
      <c r="F326" s="25"/>
      <c r="G326" s="25"/>
      <c r="H326" s="25"/>
    </row>
    <row r="327" spans="2:8" ht="14.25">
      <c r="B327" s="12"/>
      <c r="C327" s="24"/>
      <c r="D327" s="24"/>
      <c r="E327" s="24"/>
      <c r="F327" s="25"/>
      <c r="G327" s="25"/>
      <c r="H327" s="25"/>
    </row>
    <row r="328" spans="2:8" ht="14.25">
      <c r="B328" s="12"/>
      <c r="C328" s="24"/>
      <c r="D328" s="24"/>
      <c r="E328" s="24"/>
      <c r="F328" s="25"/>
      <c r="G328" s="25"/>
      <c r="H328" s="25"/>
    </row>
    <row r="329" spans="2:8" ht="14.25">
      <c r="B329" s="12"/>
      <c r="C329" s="24"/>
      <c r="D329" s="24"/>
      <c r="E329" s="24"/>
      <c r="F329" s="25"/>
      <c r="G329" s="25"/>
      <c r="H329" s="25"/>
    </row>
    <row r="330" spans="2:8" ht="14.25">
      <c r="B330" s="12"/>
      <c r="C330" s="24"/>
      <c r="D330" s="24"/>
      <c r="E330" s="24"/>
      <c r="F330" s="25"/>
      <c r="G330" s="25"/>
      <c r="H330" s="25"/>
    </row>
    <row r="331" spans="2:8" ht="14.25">
      <c r="B331" s="12"/>
      <c r="C331" s="24"/>
      <c r="D331" s="24"/>
      <c r="E331" s="24"/>
      <c r="F331" s="25"/>
      <c r="G331" s="25"/>
      <c r="H331" s="25"/>
    </row>
    <row r="332" spans="2:8" ht="14.25">
      <c r="B332" s="12"/>
      <c r="C332" s="24"/>
      <c r="D332" s="24"/>
      <c r="E332" s="24"/>
      <c r="F332" s="25"/>
      <c r="G332" s="25"/>
      <c r="H332" s="25"/>
    </row>
    <row r="333" spans="2:8" ht="14.25">
      <c r="B333" s="12"/>
      <c r="C333" s="24"/>
      <c r="D333" s="24"/>
      <c r="E333" s="24"/>
      <c r="F333" s="25"/>
      <c r="G333" s="25"/>
      <c r="H333" s="25"/>
    </row>
    <row r="334" spans="2:8" ht="14.25">
      <c r="B334" s="12"/>
      <c r="C334" s="24"/>
      <c r="D334" s="24"/>
      <c r="E334" s="24"/>
      <c r="F334" s="25"/>
      <c r="G334" s="25"/>
      <c r="H334" s="25"/>
    </row>
    <row r="335" spans="2:8" ht="14.25">
      <c r="B335" s="12"/>
      <c r="C335" s="24"/>
      <c r="D335" s="24"/>
      <c r="E335" s="24"/>
      <c r="F335" s="25"/>
      <c r="G335" s="25"/>
      <c r="H335" s="25"/>
    </row>
    <row r="336" spans="2:8" ht="14.25">
      <c r="B336" s="12"/>
      <c r="C336" s="24"/>
      <c r="D336" s="24"/>
      <c r="E336" s="24"/>
      <c r="F336" s="25"/>
      <c r="G336" s="25"/>
      <c r="H336" s="25"/>
    </row>
    <row r="337" spans="2:8" ht="14.25">
      <c r="B337" s="12"/>
      <c r="C337" s="24"/>
      <c r="D337" s="24"/>
      <c r="E337" s="24"/>
      <c r="F337" s="25"/>
      <c r="G337" s="25"/>
      <c r="H337" s="25"/>
    </row>
    <row r="338" spans="2:8" ht="14.25">
      <c r="B338" s="12"/>
      <c r="C338" s="24"/>
      <c r="D338" s="24"/>
      <c r="E338" s="24"/>
      <c r="F338" s="25"/>
      <c r="G338" s="25"/>
      <c r="H338" s="25"/>
    </row>
    <row r="339" spans="2:8" ht="14.25">
      <c r="B339" s="12"/>
      <c r="C339" s="24"/>
      <c r="D339" s="24"/>
      <c r="E339" s="24"/>
      <c r="F339" s="25"/>
      <c r="G339" s="25"/>
      <c r="H339" s="25"/>
    </row>
    <row r="340" spans="2:8" ht="14.25">
      <c r="B340" s="12"/>
      <c r="C340" s="24"/>
      <c r="D340" s="24"/>
      <c r="E340" s="24"/>
      <c r="F340" s="25"/>
      <c r="G340" s="25"/>
      <c r="H340" s="25"/>
    </row>
    <row r="341" spans="2:8" ht="14.25">
      <c r="B341" s="12"/>
      <c r="C341" s="24"/>
      <c r="D341" s="24"/>
      <c r="E341" s="24"/>
      <c r="F341" s="25"/>
      <c r="G341" s="25"/>
      <c r="H341" s="25"/>
    </row>
    <row r="342" spans="2:8" ht="14.25">
      <c r="B342" s="12"/>
      <c r="C342" s="24"/>
      <c r="D342" s="24"/>
      <c r="E342" s="24"/>
      <c r="F342" s="25"/>
      <c r="G342" s="25"/>
      <c r="H342" s="25"/>
    </row>
    <row r="343" spans="2:8" ht="14.25">
      <c r="B343" s="12"/>
      <c r="C343" s="24"/>
      <c r="D343" s="24"/>
      <c r="E343" s="24"/>
      <c r="F343" s="25"/>
      <c r="G343" s="25"/>
      <c r="H343" s="25"/>
    </row>
    <row r="344" spans="2:8" ht="14.25">
      <c r="B344" s="12"/>
      <c r="C344" s="24"/>
      <c r="D344" s="24"/>
      <c r="E344" s="24"/>
      <c r="F344" s="25"/>
      <c r="G344" s="25"/>
      <c r="H344" s="25"/>
    </row>
    <row r="345" spans="2:8" ht="14.25">
      <c r="B345" s="12"/>
      <c r="C345" s="24"/>
      <c r="D345" s="24"/>
      <c r="E345" s="24"/>
      <c r="F345" s="25"/>
      <c r="G345" s="25"/>
      <c r="H345" s="25"/>
    </row>
    <row r="346" spans="2:8" ht="14.25">
      <c r="B346" s="12"/>
      <c r="C346" s="24"/>
      <c r="D346" s="24"/>
      <c r="E346" s="24"/>
      <c r="F346" s="25"/>
      <c r="G346" s="25"/>
      <c r="H346" s="25"/>
    </row>
    <row r="347" spans="2:8" ht="14.25">
      <c r="B347" s="12"/>
      <c r="C347" s="24"/>
      <c r="D347" s="24"/>
      <c r="E347" s="24"/>
      <c r="F347" s="25"/>
      <c r="G347" s="25"/>
      <c r="H347" s="25"/>
    </row>
    <row r="348" spans="2:8" ht="14.25">
      <c r="B348" s="12"/>
      <c r="C348" s="24"/>
      <c r="D348" s="24"/>
      <c r="E348" s="24"/>
      <c r="F348" s="25"/>
      <c r="G348" s="25"/>
      <c r="H348" s="25"/>
    </row>
    <row r="349" spans="2:8" ht="14.25">
      <c r="B349" s="12"/>
      <c r="C349" s="24"/>
      <c r="D349" s="24"/>
      <c r="E349" s="24"/>
      <c r="F349" s="25"/>
      <c r="G349" s="25"/>
      <c r="H349" s="25"/>
    </row>
    <row r="350" spans="2:8" ht="14.25">
      <c r="B350" s="12"/>
      <c r="C350" s="24"/>
      <c r="D350" s="24"/>
      <c r="E350" s="24"/>
      <c r="F350" s="25"/>
      <c r="G350" s="25"/>
      <c r="H350" s="25"/>
    </row>
    <row r="351" spans="2:8" ht="14.25">
      <c r="B351" s="12"/>
      <c r="C351" s="24"/>
      <c r="D351" s="24"/>
      <c r="E351" s="24"/>
      <c r="F351" s="25"/>
      <c r="G351" s="25"/>
      <c r="H351" s="25"/>
    </row>
    <row r="352" spans="2:8" ht="14.25">
      <c r="B352" s="12"/>
      <c r="C352" s="24"/>
      <c r="D352" s="24"/>
      <c r="E352" s="24"/>
      <c r="F352" s="25"/>
      <c r="G352" s="25"/>
      <c r="H352" s="25"/>
    </row>
    <row r="353" spans="2:8" ht="14.25">
      <c r="B353" s="12"/>
      <c r="C353" s="24"/>
      <c r="D353" s="24"/>
      <c r="E353" s="24"/>
      <c r="F353" s="25"/>
      <c r="G353" s="25"/>
      <c r="H353" s="25"/>
    </row>
    <row r="354" spans="2:8" ht="14.25">
      <c r="B354" s="12"/>
      <c r="C354" s="24"/>
      <c r="D354" s="24"/>
      <c r="E354" s="24"/>
      <c r="F354" s="25"/>
      <c r="G354" s="25"/>
      <c r="H354" s="25"/>
    </row>
    <row r="355" spans="2:8" ht="14.25">
      <c r="B355" s="12"/>
      <c r="C355" s="24"/>
      <c r="D355" s="24"/>
      <c r="E355" s="24"/>
      <c r="F355" s="25"/>
      <c r="G355" s="25"/>
      <c r="H355" s="25"/>
    </row>
    <row r="356" spans="2:8" ht="14.25">
      <c r="B356" s="12"/>
      <c r="C356" s="24"/>
      <c r="D356" s="24"/>
      <c r="E356" s="24"/>
      <c r="F356" s="25"/>
      <c r="G356" s="25"/>
      <c r="H356" s="25"/>
    </row>
    <row r="357" spans="2:5" ht="14.25">
      <c r="B357" s="12"/>
      <c r="C357" s="24"/>
      <c r="D357" s="24"/>
      <c r="E357" s="24"/>
    </row>
    <row r="358" spans="2:5" ht="14.25">
      <c r="B358" s="12"/>
      <c r="C358" s="24"/>
      <c r="D358" s="24"/>
      <c r="E358" s="24"/>
    </row>
    <row r="359" spans="1:9" s="20" customFormat="1" ht="14.25">
      <c r="A359" s="18"/>
      <c r="B359" s="12"/>
      <c r="C359" s="24"/>
      <c r="D359" s="24"/>
      <c r="E359" s="24"/>
      <c r="I359" s="389"/>
    </row>
    <row r="360" spans="1:9" s="20" customFormat="1" ht="14.25">
      <c r="A360" s="18"/>
      <c r="B360" s="12"/>
      <c r="C360" s="24"/>
      <c r="D360" s="24"/>
      <c r="E360" s="24"/>
      <c r="I360" s="389"/>
    </row>
    <row r="361" spans="1:9" s="20" customFormat="1" ht="14.25">
      <c r="A361" s="18"/>
      <c r="B361" s="12"/>
      <c r="C361" s="24"/>
      <c r="D361" s="24"/>
      <c r="E361" s="24"/>
      <c r="I361" s="389"/>
    </row>
    <row r="362" spans="1:9" s="20" customFormat="1" ht="14.25">
      <c r="A362" s="18"/>
      <c r="B362" s="12"/>
      <c r="C362" s="24"/>
      <c r="D362" s="24"/>
      <c r="E362" s="24"/>
      <c r="I362" s="389"/>
    </row>
    <row r="363" spans="1:9" s="20" customFormat="1" ht="14.25">
      <c r="A363" s="18"/>
      <c r="B363" s="12"/>
      <c r="C363" s="24"/>
      <c r="D363" s="24"/>
      <c r="E363" s="24"/>
      <c r="I363" s="389"/>
    </row>
    <row r="364" spans="1:9" s="20" customFormat="1" ht="14.25">
      <c r="A364" s="18"/>
      <c r="B364" s="12"/>
      <c r="C364" s="24"/>
      <c r="D364" s="24"/>
      <c r="E364" s="24"/>
      <c r="I364" s="389"/>
    </row>
    <row r="365" spans="1:9" s="20" customFormat="1" ht="14.25">
      <c r="A365" s="18"/>
      <c r="B365" s="12"/>
      <c r="C365" s="24"/>
      <c r="D365" s="24"/>
      <c r="E365" s="24"/>
      <c r="I365" s="389"/>
    </row>
    <row r="366" spans="1:9" s="20" customFormat="1" ht="14.25">
      <c r="A366" s="18"/>
      <c r="B366" s="12"/>
      <c r="C366" s="24"/>
      <c r="D366" s="24"/>
      <c r="E366" s="24"/>
      <c r="I366" s="389"/>
    </row>
    <row r="367" spans="1:9" s="20" customFormat="1" ht="14.25">
      <c r="A367" s="18"/>
      <c r="B367" s="12"/>
      <c r="C367" s="24"/>
      <c r="D367" s="24"/>
      <c r="E367" s="24"/>
      <c r="I367" s="389"/>
    </row>
    <row r="368" spans="1:9" s="20" customFormat="1" ht="14.25">
      <c r="A368" s="18"/>
      <c r="B368" s="12"/>
      <c r="C368" s="24"/>
      <c r="D368" s="24"/>
      <c r="E368" s="24"/>
      <c r="I368" s="389"/>
    </row>
    <row r="369" spans="1:9" s="20" customFormat="1" ht="14.25">
      <c r="A369" s="18"/>
      <c r="B369" s="12"/>
      <c r="C369" s="24"/>
      <c r="D369" s="24"/>
      <c r="E369" s="24"/>
      <c r="I369" s="389"/>
    </row>
    <row r="370" spans="1:9" s="20" customFormat="1" ht="14.25">
      <c r="A370" s="18"/>
      <c r="B370" s="12"/>
      <c r="C370" s="24"/>
      <c r="D370" s="24"/>
      <c r="E370" s="24"/>
      <c r="I370" s="389"/>
    </row>
    <row r="371" spans="1:9" s="20" customFormat="1" ht="14.25">
      <c r="A371" s="18"/>
      <c r="B371" s="12"/>
      <c r="C371" s="24"/>
      <c r="D371" s="24"/>
      <c r="E371" s="24"/>
      <c r="I371" s="389"/>
    </row>
    <row r="372" spans="1:9" s="20" customFormat="1" ht="14.25">
      <c r="A372" s="18"/>
      <c r="B372" s="12"/>
      <c r="C372" s="24"/>
      <c r="D372" s="24"/>
      <c r="E372" s="24"/>
      <c r="I372" s="389"/>
    </row>
    <row r="373" spans="1:9" s="20" customFormat="1" ht="14.25">
      <c r="A373" s="18"/>
      <c r="B373" s="12"/>
      <c r="C373" s="24"/>
      <c r="D373" s="24"/>
      <c r="E373" s="24"/>
      <c r="I373" s="389"/>
    </row>
    <row r="374" spans="1:9" s="20" customFormat="1" ht="14.25">
      <c r="A374" s="18"/>
      <c r="B374" s="12"/>
      <c r="C374" s="24"/>
      <c r="D374" s="24"/>
      <c r="E374" s="24"/>
      <c r="I374" s="389"/>
    </row>
    <row r="375" spans="1:9" s="20" customFormat="1" ht="14.25">
      <c r="A375" s="18"/>
      <c r="B375" s="12"/>
      <c r="C375" s="24"/>
      <c r="D375" s="24"/>
      <c r="E375" s="24"/>
      <c r="I375" s="389"/>
    </row>
    <row r="376" spans="1:9" s="20" customFormat="1" ht="14.25">
      <c r="A376" s="18"/>
      <c r="B376" s="12"/>
      <c r="C376" s="24"/>
      <c r="D376" s="24"/>
      <c r="E376" s="24"/>
      <c r="I376" s="389"/>
    </row>
    <row r="377" spans="1:9" s="20" customFormat="1" ht="14.25">
      <c r="A377" s="18"/>
      <c r="B377" s="12"/>
      <c r="C377" s="24"/>
      <c r="D377" s="24"/>
      <c r="E377" s="24"/>
      <c r="I377" s="389"/>
    </row>
    <row r="378" spans="1:9" s="20" customFormat="1" ht="14.25">
      <c r="A378" s="18"/>
      <c r="B378" s="12"/>
      <c r="C378" s="24"/>
      <c r="D378" s="24"/>
      <c r="E378" s="24"/>
      <c r="I378" s="389"/>
    </row>
    <row r="379" spans="1:9" s="20" customFormat="1" ht="14.25">
      <c r="A379" s="18"/>
      <c r="B379" s="12"/>
      <c r="C379" s="24"/>
      <c r="D379" s="24"/>
      <c r="E379" s="24"/>
      <c r="I379" s="389"/>
    </row>
    <row r="380" spans="1:9" s="20" customFormat="1" ht="14.25">
      <c r="A380" s="18"/>
      <c r="B380" s="12"/>
      <c r="C380" s="24"/>
      <c r="D380" s="24"/>
      <c r="E380" s="24"/>
      <c r="I380" s="389"/>
    </row>
    <row r="381" spans="1:9" s="20" customFormat="1" ht="14.25">
      <c r="A381" s="18"/>
      <c r="B381" s="12"/>
      <c r="C381" s="24"/>
      <c r="D381" s="24"/>
      <c r="E381" s="24"/>
      <c r="I381" s="389"/>
    </row>
    <row r="382" spans="1:9" s="20" customFormat="1" ht="14.25">
      <c r="A382" s="18"/>
      <c r="B382" s="12"/>
      <c r="C382" s="24"/>
      <c r="D382" s="24"/>
      <c r="E382" s="24"/>
      <c r="I382" s="389"/>
    </row>
    <row r="383" spans="1:9" s="20" customFormat="1" ht="14.25">
      <c r="A383" s="18"/>
      <c r="B383" s="12"/>
      <c r="C383" s="24"/>
      <c r="D383" s="24"/>
      <c r="E383" s="24"/>
      <c r="I383" s="389"/>
    </row>
    <row r="384" spans="1:9" s="20" customFormat="1" ht="14.25">
      <c r="A384" s="18"/>
      <c r="B384" s="12"/>
      <c r="C384" s="24"/>
      <c r="D384" s="24"/>
      <c r="E384" s="24"/>
      <c r="I384" s="389"/>
    </row>
    <row r="385" spans="1:9" s="20" customFormat="1" ht="14.25">
      <c r="A385" s="18"/>
      <c r="B385" s="12"/>
      <c r="C385" s="24"/>
      <c r="D385" s="24"/>
      <c r="E385" s="24"/>
      <c r="I385" s="389"/>
    </row>
    <row r="386" spans="1:9" s="20" customFormat="1" ht="14.25">
      <c r="A386" s="18"/>
      <c r="B386" s="12"/>
      <c r="C386" s="24"/>
      <c r="D386" s="24"/>
      <c r="E386" s="24"/>
      <c r="I386" s="389"/>
    </row>
    <row r="387" spans="1:9" s="20" customFormat="1" ht="14.25">
      <c r="A387" s="18"/>
      <c r="B387" s="12"/>
      <c r="C387" s="24"/>
      <c r="D387" s="24"/>
      <c r="E387" s="24"/>
      <c r="I387" s="389"/>
    </row>
    <row r="388" spans="1:9" s="20" customFormat="1" ht="14.25">
      <c r="A388" s="18"/>
      <c r="B388" s="12"/>
      <c r="C388" s="24"/>
      <c r="D388" s="24"/>
      <c r="E388" s="24"/>
      <c r="I388" s="389"/>
    </row>
    <row r="389" spans="1:9" s="20" customFormat="1" ht="14.25">
      <c r="A389" s="18"/>
      <c r="B389" s="12"/>
      <c r="C389" s="24"/>
      <c r="D389" s="24"/>
      <c r="E389" s="24"/>
      <c r="I389" s="389"/>
    </row>
    <row r="390" spans="1:9" s="20" customFormat="1" ht="14.25">
      <c r="A390" s="18"/>
      <c r="B390" s="12"/>
      <c r="C390" s="24"/>
      <c r="D390" s="24"/>
      <c r="E390" s="24"/>
      <c r="I390" s="389"/>
    </row>
    <row r="391" spans="1:9" s="20" customFormat="1" ht="14.25">
      <c r="A391" s="18"/>
      <c r="B391" s="12"/>
      <c r="C391" s="24"/>
      <c r="D391" s="24"/>
      <c r="E391" s="24"/>
      <c r="I391" s="389"/>
    </row>
    <row r="392" spans="1:9" s="20" customFormat="1" ht="14.25">
      <c r="A392" s="18"/>
      <c r="B392" s="12"/>
      <c r="C392" s="24"/>
      <c r="D392" s="24"/>
      <c r="E392" s="24"/>
      <c r="I392" s="389"/>
    </row>
    <row r="393" spans="1:9" s="20" customFormat="1" ht="14.25">
      <c r="A393" s="18"/>
      <c r="B393" s="12"/>
      <c r="C393" s="24"/>
      <c r="D393" s="24"/>
      <c r="E393" s="24"/>
      <c r="I393" s="389"/>
    </row>
    <row r="394" spans="1:9" s="20" customFormat="1" ht="14.25">
      <c r="A394" s="18"/>
      <c r="B394" s="12"/>
      <c r="C394" s="24"/>
      <c r="D394" s="24"/>
      <c r="E394" s="24"/>
      <c r="I394" s="389"/>
    </row>
    <row r="395" spans="1:9" s="20" customFormat="1" ht="14.25">
      <c r="A395" s="18"/>
      <c r="B395" s="12"/>
      <c r="C395" s="24"/>
      <c r="D395" s="24"/>
      <c r="E395" s="24"/>
      <c r="I395" s="389"/>
    </row>
    <row r="396" spans="1:9" s="20" customFormat="1" ht="14.25">
      <c r="A396" s="18"/>
      <c r="B396" s="12"/>
      <c r="C396" s="24"/>
      <c r="D396" s="24"/>
      <c r="E396" s="24"/>
      <c r="I396" s="389"/>
    </row>
    <row r="397" spans="1:9" s="20" customFormat="1" ht="14.25">
      <c r="A397" s="18"/>
      <c r="B397" s="12"/>
      <c r="C397" s="24"/>
      <c r="D397" s="24"/>
      <c r="E397" s="24"/>
      <c r="I397" s="389"/>
    </row>
    <row r="398" spans="1:9" s="20" customFormat="1" ht="14.25">
      <c r="A398" s="18"/>
      <c r="B398" s="12"/>
      <c r="C398" s="24"/>
      <c r="D398" s="24"/>
      <c r="E398" s="24"/>
      <c r="I398" s="389"/>
    </row>
    <row r="399" spans="1:9" s="20" customFormat="1" ht="14.25">
      <c r="A399" s="18"/>
      <c r="B399" s="12"/>
      <c r="C399" s="24"/>
      <c r="D399" s="24"/>
      <c r="E399" s="24"/>
      <c r="I399" s="389"/>
    </row>
    <row r="400" spans="1:9" s="20" customFormat="1" ht="14.25">
      <c r="A400" s="18"/>
      <c r="B400" s="12"/>
      <c r="C400" s="24"/>
      <c r="D400" s="24"/>
      <c r="E400" s="24"/>
      <c r="I400" s="389"/>
    </row>
    <row r="401" spans="1:9" s="20" customFormat="1" ht="14.25">
      <c r="A401" s="18"/>
      <c r="B401" s="12"/>
      <c r="C401" s="24"/>
      <c r="D401" s="24"/>
      <c r="E401" s="24"/>
      <c r="I401" s="389"/>
    </row>
    <row r="402" spans="1:9" s="20" customFormat="1" ht="14.25">
      <c r="A402" s="18"/>
      <c r="B402" s="12"/>
      <c r="C402" s="24"/>
      <c r="D402" s="24"/>
      <c r="E402" s="24"/>
      <c r="I402" s="389"/>
    </row>
    <row r="403" spans="1:9" s="20" customFormat="1" ht="14.25">
      <c r="A403" s="18"/>
      <c r="B403" s="12"/>
      <c r="C403" s="24"/>
      <c r="D403" s="24"/>
      <c r="E403" s="24"/>
      <c r="I403" s="389"/>
    </row>
    <row r="404" spans="1:9" s="20" customFormat="1" ht="14.25">
      <c r="A404" s="18"/>
      <c r="B404" s="12"/>
      <c r="C404" s="24"/>
      <c r="D404" s="24"/>
      <c r="E404" s="24"/>
      <c r="I404" s="389"/>
    </row>
    <row r="405" spans="1:9" s="20" customFormat="1" ht="14.25">
      <c r="A405" s="18"/>
      <c r="B405" s="12"/>
      <c r="C405" s="24"/>
      <c r="D405" s="24"/>
      <c r="E405" s="24"/>
      <c r="I405" s="389"/>
    </row>
    <row r="406" spans="1:9" s="20" customFormat="1" ht="14.25">
      <c r="A406" s="18"/>
      <c r="B406" s="12"/>
      <c r="C406" s="24"/>
      <c r="D406" s="24"/>
      <c r="E406" s="24"/>
      <c r="I406" s="389"/>
    </row>
    <row r="407" spans="1:9" s="20" customFormat="1" ht="14.25">
      <c r="A407" s="18"/>
      <c r="B407" s="12"/>
      <c r="C407" s="24"/>
      <c r="D407" s="24"/>
      <c r="E407" s="24"/>
      <c r="I407" s="389"/>
    </row>
    <row r="408" spans="1:9" s="20" customFormat="1" ht="14.25">
      <c r="A408" s="18"/>
      <c r="B408" s="12"/>
      <c r="C408" s="24"/>
      <c r="D408" s="24"/>
      <c r="E408" s="24"/>
      <c r="I408" s="389"/>
    </row>
    <row r="409" spans="1:9" s="20" customFormat="1" ht="14.25">
      <c r="A409" s="18"/>
      <c r="B409" s="12"/>
      <c r="C409" s="24"/>
      <c r="D409" s="24"/>
      <c r="E409" s="24"/>
      <c r="I409" s="389"/>
    </row>
    <row r="410" spans="1:9" s="20" customFormat="1" ht="14.25">
      <c r="A410" s="18"/>
      <c r="B410" s="12"/>
      <c r="C410" s="24"/>
      <c r="D410" s="24"/>
      <c r="E410" s="24"/>
      <c r="I410" s="389"/>
    </row>
    <row r="411" spans="1:9" s="20" customFormat="1" ht="14.25">
      <c r="A411" s="18"/>
      <c r="B411" s="12"/>
      <c r="C411" s="24"/>
      <c r="D411" s="24"/>
      <c r="E411" s="24"/>
      <c r="I411" s="389"/>
    </row>
    <row r="412" spans="1:9" s="20" customFormat="1" ht="14.25">
      <c r="A412" s="18"/>
      <c r="B412" s="12"/>
      <c r="C412" s="24"/>
      <c r="D412" s="24"/>
      <c r="E412" s="24"/>
      <c r="I412" s="389"/>
    </row>
    <row r="413" spans="1:9" s="20" customFormat="1" ht="14.25">
      <c r="A413" s="18"/>
      <c r="B413" s="12"/>
      <c r="C413" s="24"/>
      <c r="D413" s="24"/>
      <c r="E413" s="24"/>
      <c r="I413" s="389"/>
    </row>
    <row r="414" spans="1:9" s="20" customFormat="1" ht="14.25">
      <c r="A414" s="18"/>
      <c r="B414" s="12"/>
      <c r="C414" s="24"/>
      <c r="D414" s="24"/>
      <c r="E414" s="24"/>
      <c r="I414" s="389"/>
    </row>
    <row r="415" spans="1:9" s="20" customFormat="1" ht="14.25">
      <c r="A415" s="18"/>
      <c r="B415" s="12"/>
      <c r="C415" s="24"/>
      <c r="D415" s="24"/>
      <c r="E415" s="24"/>
      <c r="I415" s="389"/>
    </row>
    <row r="416" spans="1:9" s="20" customFormat="1" ht="14.25">
      <c r="A416" s="18"/>
      <c r="B416" s="12"/>
      <c r="C416" s="24"/>
      <c r="D416" s="24"/>
      <c r="E416" s="24"/>
      <c r="I416" s="389"/>
    </row>
    <row r="417" spans="1:9" s="20" customFormat="1" ht="14.25">
      <c r="A417" s="18"/>
      <c r="B417" s="12"/>
      <c r="C417" s="24"/>
      <c r="D417" s="24"/>
      <c r="E417" s="24"/>
      <c r="I417" s="389"/>
    </row>
    <row r="418" spans="1:9" s="20" customFormat="1" ht="14.25">
      <c r="A418" s="18"/>
      <c r="B418" s="12"/>
      <c r="C418" s="24"/>
      <c r="D418" s="24"/>
      <c r="E418" s="24"/>
      <c r="I418" s="389"/>
    </row>
    <row r="419" spans="1:9" s="20" customFormat="1" ht="14.25">
      <c r="A419" s="18"/>
      <c r="B419" s="12"/>
      <c r="C419" s="24"/>
      <c r="D419" s="24"/>
      <c r="E419" s="24"/>
      <c r="I419" s="389"/>
    </row>
    <row r="420" spans="1:9" s="20" customFormat="1" ht="14.25">
      <c r="A420" s="18"/>
      <c r="B420" s="12"/>
      <c r="C420" s="24"/>
      <c r="D420" s="24"/>
      <c r="E420" s="24"/>
      <c r="I420" s="389"/>
    </row>
    <row r="421" spans="1:9" s="20" customFormat="1" ht="14.25">
      <c r="A421" s="18"/>
      <c r="B421" s="12"/>
      <c r="C421" s="24"/>
      <c r="D421" s="24"/>
      <c r="E421" s="24"/>
      <c r="I421" s="389"/>
    </row>
    <row r="422" spans="1:9" s="20" customFormat="1" ht="14.25">
      <c r="A422" s="18"/>
      <c r="B422" s="12"/>
      <c r="C422" s="24"/>
      <c r="D422" s="24"/>
      <c r="E422" s="24"/>
      <c r="I422" s="389"/>
    </row>
    <row r="423" spans="1:9" s="20" customFormat="1" ht="14.25">
      <c r="A423" s="18"/>
      <c r="B423" s="12"/>
      <c r="C423" s="24"/>
      <c r="D423" s="24"/>
      <c r="E423" s="24"/>
      <c r="I423" s="389"/>
    </row>
    <row r="424" spans="1:9" s="20" customFormat="1" ht="14.25">
      <c r="A424" s="18"/>
      <c r="B424" s="12"/>
      <c r="C424" s="24"/>
      <c r="D424" s="24"/>
      <c r="E424" s="24"/>
      <c r="I424" s="389"/>
    </row>
    <row r="425" spans="1:9" s="20" customFormat="1" ht="14.25">
      <c r="A425" s="18"/>
      <c r="B425" s="12"/>
      <c r="C425" s="24"/>
      <c r="D425" s="24"/>
      <c r="E425" s="24"/>
      <c r="I425" s="389"/>
    </row>
    <row r="426" spans="1:9" s="20" customFormat="1" ht="14.25">
      <c r="A426" s="18"/>
      <c r="B426" s="12"/>
      <c r="C426" s="24"/>
      <c r="D426" s="24"/>
      <c r="E426" s="24"/>
      <c r="I426" s="389"/>
    </row>
    <row r="427" spans="1:9" s="20" customFormat="1" ht="14.25">
      <c r="A427" s="18"/>
      <c r="B427" s="12"/>
      <c r="C427" s="24"/>
      <c r="D427" s="24"/>
      <c r="E427" s="24"/>
      <c r="I427" s="389"/>
    </row>
    <row r="428" spans="1:9" s="20" customFormat="1" ht="14.25">
      <c r="A428" s="18"/>
      <c r="B428" s="12"/>
      <c r="C428" s="24"/>
      <c r="D428" s="24"/>
      <c r="E428" s="24"/>
      <c r="I428" s="389"/>
    </row>
    <row r="429" spans="1:9" s="20" customFormat="1" ht="14.25">
      <c r="A429" s="18"/>
      <c r="B429" s="12"/>
      <c r="C429" s="24"/>
      <c r="D429" s="24"/>
      <c r="E429" s="24"/>
      <c r="I429" s="389"/>
    </row>
    <row r="430" spans="1:9" s="20" customFormat="1" ht="14.25">
      <c r="A430" s="18"/>
      <c r="B430" s="12"/>
      <c r="C430" s="24"/>
      <c r="D430" s="24"/>
      <c r="E430" s="24"/>
      <c r="I430" s="389"/>
    </row>
    <row r="431" spans="1:9" s="20" customFormat="1" ht="14.25">
      <c r="A431" s="18"/>
      <c r="B431" s="12"/>
      <c r="C431" s="24"/>
      <c r="D431" s="24"/>
      <c r="E431" s="24"/>
      <c r="I431" s="389"/>
    </row>
    <row r="432" spans="1:9" s="20" customFormat="1" ht="14.25">
      <c r="A432" s="18"/>
      <c r="B432" s="12"/>
      <c r="C432" s="24"/>
      <c r="D432" s="24"/>
      <c r="E432" s="24"/>
      <c r="I432" s="389"/>
    </row>
    <row r="433" spans="1:9" s="20" customFormat="1" ht="14.25">
      <c r="A433" s="18"/>
      <c r="B433" s="12"/>
      <c r="C433" s="24"/>
      <c r="D433" s="24"/>
      <c r="E433" s="24"/>
      <c r="I433" s="389"/>
    </row>
    <row r="434" spans="1:9" s="20" customFormat="1" ht="14.25">
      <c r="A434" s="18"/>
      <c r="B434" s="12"/>
      <c r="C434" s="24"/>
      <c r="D434" s="24"/>
      <c r="E434" s="24"/>
      <c r="I434" s="389"/>
    </row>
    <row r="435" spans="1:9" s="20" customFormat="1" ht="14.25">
      <c r="A435" s="18"/>
      <c r="B435" s="12"/>
      <c r="C435" s="24"/>
      <c r="D435" s="24"/>
      <c r="E435" s="24"/>
      <c r="I435" s="389"/>
    </row>
    <row r="436" spans="1:9" s="20" customFormat="1" ht="14.25">
      <c r="A436" s="18"/>
      <c r="B436" s="12"/>
      <c r="C436" s="24"/>
      <c r="D436" s="24"/>
      <c r="E436" s="24"/>
      <c r="I436" s="389"/>
    </row>
    <row r="437" spans="1:9" s="20" customFormat="1" ht="14.25">
      <c r="A437" s="18"/>
      <c r="B437" s="12"/>
      <c r="C437" s="24"/>
      <c r="D437" s="24"/>
      <c r="E437" s="24"/>
      <c r="I437" s="389"/>
    </row>
    <row r="438" spans="1:9" s="20" customFormat="1" ht="14.25">
      <c r="A438" s="18"/>
      <c r="B438" s="12"/>
      <c r="C438" s="24"/>
      <c r="D438" s="24"/>
      <c r="E438" s="24"/>
      <c r="I438" s="389"/>
    </row>
    <row r="439" spans="1:9" s="20" customFormat="1" ht="14.25">
      <c r="A439" s="18"/>
      <c r="B439" s="12"/>
      <c r="C439" s="24"/>
      <c r="D439" s="24"/>
      <c r="E439" s="24"/>
      <c r="I439" s="389"/>
    </row>
    <row r="440" spans="1:9" s="20" customFormat="1" ht="14.25">
      <c r="A440" s="18"/>
      <c r="B440" s="12"/>
      <c r="C440" s="24"/>
      <c r="D440" s="24"/>
      <c r="E440" s="24"/>
      <c r="I440" s="389"/>
    </row>
    <row r="441" spans="1:9" s="20" customFormat="1" ht="14.25">
      <c r="A441" s="18"/>
      <c r="B441" s="12"/>
      <c r="C441" s="24"/>
      <c r="D441" s="24"/>
      <c r="E441" s="24"/>
      <c r="I441" s="389"/>
    </row>
    <row r="442" spans="1:9" s="20" customFormat="1" ht="14.25">
      <c r="A442" s="18"/>
      <c r="B442" s="12"/>
      <c r="C442" s="24"/>
      <c r="D442" s="24"/>
      <c r="E442" s="24"/>
      <c r="I442" s="389"/>
    </row>
    <row r="443" spans="1:9" s="20" customFormat="1" ht="14.25">
      <c r="A443" s="18"/>
      <c r="B443" s="12"/>
      <c r="C443" s="24"/>
      <c r="D443" s="24"/>
      <c r="E443" s="24"/>
      <c r="I443" s="389"/>
    </row>
    <row r="444" spans="1:9" s="20" customFormat="1" ht="14.25">
      <c r="A444" s="18"/>
      <c r="B444" s="12"/>
      <c r="C444" s="24"/>
      <c r="D444" s="24"/>
      <c r="E444" s="24"/>
      <c r="I444" s="389"/>
    </row>
    <row r="445" spans="1:9" s="20" customFormat="1" ht="14.25">
      <c r="A445" s="18"/>
      <c r="B445" s="12"/>
      <c r="C445" s="24"/>
      <c r="D445" s="24"/>
      <c r="E445" s="24"/>
      <c r="I445" s="389"/>
    </row>
    <row r="446" spans="1:9" s="20" customFormat="1" ht="14.25">
      <c r="A446" s="18"/>
      <c r="B446" s="12"/>
      <c r="C446" s="24"/>
      <c r="D446" s="24"/>
      <c r="E446" s="24"/>
      <c r="I446" s="389"/>
    </row>
    <row r="447" spans="1:9" s="20" customFormat="1" ht="14.25">
      <c r="A447" s="18"/>
      <c r="B447" s="12"/>
      <c r="C447" s="24"/>
      <c r="D447" s="24"/>
      <c r="E447" s="24"/>
      <c r="I447" s="389"/>
    </row>
    <row r="448" spans="1:9" s="20" customFormat="1" ht="14.25">
      <c r="A448" s="18"/>
      <c r="B448" s="12"/>
      <c r="C448" s="24"/>
      <c r="D448" s="24"/>
      <c r="E448" s="24"/>
      <c r="I448" s="389"/>
    </row>
    <row r="449" spans="1:9" s="20" customFormat="1" ht="14.25">
      <c r="A449" s="18"/>
      <c r="B449" s="12"/>
      <c r="C449" s="24"/>
      <c r="D449" s="24"/>
      <c r="E449" s="24"/>
      <c r="I449" s="389"/>
    </row>
    <row r="450" spans="1:9" s="20" customFormat="1" ht="14.25">
      <c r="A450" s="18"/>
      <c r="B450" s="12"/>
      <c r="C450" s="24"/>
      <c r="D450" s="24"/>
      <c r="E450" s="24"/>
      <c r="I450" s="389"/>
    </row>
    <row r="451" spans="1:9" s="20" customFormat="1" ht="14.25">
      <c r="A451" s="18"/>
      <c r="B451" s="12"/>
      <c r="C451" s="24"/>
      <c r="D451" s="24"/>
      <c r="E451" s="24"/>
      <c r="I451" s="389"/>
    </row>
    <row r="452" spans="1:9" s="20" customFormat="1" ht="14.25">
      <c r="A452" s="18"/>
      <c r="B452" s="12"/>
      <c r="C452" s="24"/>
      <c r="D452" s="24"/>
      <c r="E452" s="24"/>
      <c r="I452" s="389"/>
    </row>
    <row r="453" spans="1:9" s="20" customFormat="1" ht="14.25">
      <c r="A453" s="18"/>
      <c r="B453" s="12"/>
      <c r="C453" s="24"/>
      <c r="D453" s="24"/>
      <c r="E453" s="24"/>
      <c r="I453" s="389"/>
    </row>
    <row r="454" spans="1:9" s="20" customFormat="1" ht="14.25">
      <c r="A454" s="18"/>
      <c r="B454" s="12"/>
      <c r="C454" s="24"/>
      <c r="D454" s="24"/>
      <c r="E454" s="24"/>
      <c r="I454" s="389"/>
    </row>
    <row r="455" spans="1:9" s="20" customFormat="1" ht="14.25">
      <c r="A455" s="18"/>
      <c r="B455" s="12"/>
      <c r="C455" s="24"/>
      <c r="D455" s="24"/>
      <c r="E455" s="24"/>
      <c r="I455" s="389"/>
    </row>
    <row r="456" spans="1:9" s="20" customFormat="1" ht="14.25">
      <c r="A456" s="18"/>
      <c r="B456" s="12"/>
      <c r="C456" s="24"/>
      <c r="D456" s="24"/>
      <c r="E456" s="24"/>
      <c r="I456" s="389"/>
    </row>
    <row r="457" spans="1:9" s="20" customFormat="1" ht="14.25">
      <c r="A457" s="18"/>
      <c r="B457" s="12"/>
      <c r="C457" s="24"/>
      <c r="D457" s="24"/>
      <c r="E457" s="24"/>
      <c r="I457" s="389"/>
    </row>
    <row r="458" spans="1:9" s="20" customFormat="1" ht="14.25">
      <c r="A458" s="18"/>
      <c r="B458" s="12"/>
      <c r="C458" s="24"/>
      <c r="D458" s="24"/>
      <c r="E458" s="24"/>
      <c r="I458" s="389"/>
    </row>
    <row r="459" spans="1:9" s="20" customFormat="1" ht="14.25">
      <c r="A459" s="18"/>
      <c r="B459" s="12"/>
      <c r="C459" s="24"/>
      <c r="D459" s="24"/>
      <c r="E459" s="24"/>
      <c r="I459" s="389"/>
    </row>
    <row r="460" spans="1:9" s="20" customFormat="1" ht="14.25">
      <c r="A460" s="18"/>
      <c r="B460" s="12"/>
      <c r="C460" s="24"/>
      <c r="D460" s="24"/>
      <c r="E460" s="24"/>
      <c r="I460" s="389"/>
    </row>
    <row r="461" spans="1:9" s="20" customFormat="1" ht="14.25">
      <c r="A461" s="18"/>
      <c r="B461" s="12"/>
      <c r="C461" s="24"/>
      <c r="D461" s="24"/>
      <c r="E461" s="24"/>
      <c r="I461" s="389"/>
    </row>
    <row r="462" spans="1:9" s="20" customFormat="1" ht="14.25">
      <c r="A462" s="18"/>
      <c r="B462" s="12"/>
      <c r="C462" s="24"/>
      <c r="D462" s="24"/>
      <c r="E462" s="24"/>
      <c r="I462" s="389"/>
    </row>
    <row r="463" spans="1:9" s="20" customFormat="1" ht="14.25">
      <c r="A463" s="18"/>
      <c r="B463" s="12"/>
      <c r="C463" s="24"/>
      <c r="D463" s="24"/>
      <c r="E463" s="24"/>
      <c r="I463" s="389"/>
    </row>
    <row r="464" spans="1:9" s="20" customFormat="1" ht="14.25">
      <c r="A464" s="18"/>
      <c r="B464" s="12"/>
      <c r="C464" s="24"/>
      <c r="D464" s="24"/>
      <c r="E464" s="24"/>
      <c r="I464" s="389"/>
    </row>
    <row r="465" spans="1:9" s="20" customFormat="1" ht="14.25">
      <c r="A465" s="18"/>
      <c r="B465" s="12"/>
      <c r="C465" s="24"/>
      <c r="D465" s="24"/>
      <c r="E465" s="24"/>
      <c r="I465" s="389"/>
    </row>
    <row r="466" spans="1:9" s="20" customFormat="1" ht="14.25">
      <c r="A466" s="18"/>
      <c r="B466" s="12"/>
      <c r="C466" s="24"/>
      <c r="D466" s="24"/>
      <c r="E466" s="24"/>
      <c r="I466" s="389"/>
    </row>
    <row r="467" spans="1:9" s="20" customFormat="1" ht="14.25">
      <c r="A467" s="18"/>
      <c r="B467" s="12"/>
      <c r="C467" s="24"/>
      <c r="D467" s="24"/>
      <c r="E467" s="24"/>
      <c r="I467" s="389"/>
    </row>
    <row r="468" spans="1:9" s="20" customFormat="1" ht="14.25">
      <c r="A468" s="18"/>
      <c r="B468" s="12"/>
      <c r="C468" s="24"/>
      <c r="D468" s="24"/>
      <c r="E468" s="24"/>
      <c r="I468" s="389"/>
    </row>
    <row r="469" spans="1:9" s="20" customFormat="1" ht="14.25">
      <c r="A469" s="18"/>
      <c r="B469" s="12"/>
      <c r="C469" s="24"/>
      <c r="D469" s="24"/>
      <c r="E469" s="24"/>
      <c r="I469" s="389"/>
    </row>
    <row r="470" spans="1:9" s="20" customFormat="1" ht="14.25">
      <c r="A470" s="18"/>
      <c r="B470" s="12"/>
      <c r="C470" s="24"/>
      <c r="D470" s="24"/>
      <c r="E470" s="24"/>
      <c r="I470" s="389"/>
    </row>
    <row r="471" spans="1:9" s="20" customFormat="1" ht="14.25">
      <c r="A471" s="18"/>
      <c r="B471" s="12"/>
      <c r="C471" s="24"/>
      <c r="D471" s="24"/>
      <c r="E471" s="24"/>
      <c r="I471" s="389"/>
    </row>
    <row r="472" spans="1:9" s="20" customFormat="1" ht="14.25">
      <c r="A472" s="18"/>
      <c r="B472" s="12"/>
      <c r="C472" s="24"/>
      <c r="D472" s="24"/>
      <c r="E472" s="24"/>
      <c r="I472" s="389"/>
    </row>
    <row r="473" spans="1:9" s="20" customFormat="1" ht="14.25">
      <c r="A473" s="18"/>
      <c r="B473" s="12"/>
      <c r="C473" s="24"/>
      <c r="D473" s="24"/>
      <c r="E473" s="24"/>
      <c r="I473" s="389"/>
    </row>
    <row r="474" spans="1:9" s="20" customFormat="1" ht="14.25">
      <c r="A474" s="18"/>
      <c r="B474" s="12"/>
      <c r="C474" s="24"/>
      <c r="D474" s="24"/>
      <c r="E474" s="24"/>
      <c r="I474" s="389"/>
    </row>
    <row r="475" spans="1:9" s="20" customFormat="1" ht="14.25">
      <c r="A475" s="18"/>
      <c r="B475" s="12"/>
      <c r="C475" s="24"/>
      <c r="D475" s="24"/>
      <c r="E475" s="24"/>
      <c r="I475" s="389"/>
    </row>
    <row r="476" spans="1:9" s="20" customFormat="1" ht="14.25">
      <c r="A476" s="18"/>
      <c r="B476" s="12"/>
      <c r="C476" s="24"/>
      <c r="D476" s="24"/>
      <c r="E476" s="24"/>
      <c r="I476" s="389"/>
    </row>
    <row r="477" spans="1:9" s="20" customFormat="1" ht="14.25">
      <c r="A477" s="18"/>
      <c r="B477" s="12"/>
      <c r="C477" s="24"/>
      <c r="D477" s="24"/>
      <c r="E477" s="24"/>
      <c r="I477" s="389"/>
    </row>
    <row r="478" spans="1:9" s="20" customFormat="1" ht="14.25">
      <c r="A478" s="18"/>
      <c r="B478" s="12"/>
      <c r="C478" s="24"/>
      <c r="D478" s="24"/>
      <c r="E478" s="24"/>
      <c r="I478" s="389"/>
    </row>
  </sheetData>
  <mergeCells count="1">
    <mergeCell ref="B38:H38"/>
  </mergeCells>
  <printOptions/>
  <pageMargins left="0.1968503937007874" right="0.1968503937007874" top="0.15748031496062992" bottom="0.1968503937007874" header="0" footer="0"/>
  <pageSetup horizontalDpi="600" verticalDpi="600" orientation="landscape" paperSize="9" scale="75" r:id="rId1"/>
  <headerFooter alignWithMargins="0">
    <oddFooter>&amp;C&amp;"Comic Sans MS,Bold"&amp;Z&amp;F  &amp;P/&amp;N - 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Q29" sqref="Q29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6"/>
  <sheetViews>
    <sheetView showGridLines="0" workbookViewId="0" topLeftCell="A1">
      <selection activeCell="Q29" sqref="Q29"/>
    </sheetView>
  </sheetViews>
  <sheetFormatPr defaultColWidth="9.00390625" defaultRowHeight="14.25"/>
  <cols>
    <col min="1" max="1" width="7.875" style="18" customWidth="1"/>
    <col min="2" max="2" width="15.125" style="18" customWidth="1"/>
    <col min="3" max="5" width="7.25390625" style="19" customWidth="1"/>
    <col min="6" max="7" width="7.25390625" style="20" customWidth="1"/>
    <col min="8" max="8" width="3.125" style="20" customWidth="1"/>
    <col min="9" max="9" width="7.25390625" style="20" customWidth="1"/>
    <col min="10" max="10" width="3.125" style="18" customWidth="1"/>
    <col min="11" max="11" width="9.25390625" style="18" customWidth="1"/>
    <col min="12" max="12" width="9.625" style="18" bestFit="1" customWidth="1"/>
    <col min="13" max="13" width="9.125" style="18" bestFit="1" customWidth="1"/>
    <col min="14" max="16384" width="9.00390625" style="18" customWidth="1"/>
  </cols>
  <sheetData>
    <row r="2" ht="15">
      <c r="B2" s="261" t="s">
        <v>140</v>
      </c>
    </row>
    <row r="3" spans="2:10" s="122" customFormat="1" ht="14.25">
      <c r="B3" s="125" t="s">
        <v>2</v>
      </c>
      <c r="H3" s="126"/>
      <c r="J3" s="124"/>
    </row>
    <row r="4" spans="2:9" s="41" customFormat="1" ht="14.25">
      <c r="B4" s="38"/>
      <c r="C4" s="171">
        <f>(6008-C6)/C6*100</f>
        <v>-23.850376047578887</v>
      </c>
      <c r="D4" s="171">
        <f aca="true" t="shared" si="0" ref="D4:F4">+(D6-C6)/C6*100</f>
        <v>-14.163755274394415</v>
      </c>
      <c r="E4" s="171">
        <f t="shared" si="0"/>
        <v>-7.358618007899239</v>
      </c>
      <c r="F4" s="171">
        <f t="shared" si="0"/>
        <v>-3.0587711953620667</v>
      </c>
      <c r="G4" s="171">
        <f>+(G6-F6)/F6*100</f>
        <v>-7.185136468267017</v>
      </c>
      <c r="H4" s="171"/>
      <c r="I4" s="171">
        <f>+(6008-G6)/G6*100</f>
        <v>6.430469441984056</v>
      </c>
    </row>
    <row r="5" spans="2:18" s="11" customFormat="1" ht="14.25">
      <c r="B5" s="73"/>
      <c r="C5" s="200">
        <v>2000</v>
      </c>
      <c r="D5" s="200">
        <v>2005</v>
      </c>
      <c r="E5" s="200">
        <v>2010</v>
      </c>
      <c r="F5" s="200">
        <v>2011</v>
      </c>
      <c r="G5" s="200">
        <v>2012</v>
      </c>
      <c r="H5" s="192"/>
      <c r="I5" s="200">
        <v>2013</v>
      </c>
      <c r="J5" s="192"/>
      <c r="M5" s="11" t="s">
        <v>133</v>
      </c>
      <c r="N5" s="43" t="s">
        <v>132</v>
      </c>
      <c r="R5" s="43"/>
    </row>
    <row r="6" spans="2:21" s="14" customFormat="1" ht="14.25">
      <c r="B6" s="74" t="s">
        <v>146</v>
      </c>
      <c r="C6" s="201">
        <v>7889.73036</v>
      </c>
      <c r="D6" s="201">
        <v>6772.248260000002</v>
      </c>
      <c r="E6" s="201">
        <v>6273.904379999999</v>
      </c>
      <c r="F6" s="201">
        <v>6082</v>
      </c>
      <c r="G6" s="201">
        <v>5645</v>
      </c>
      <c r="H6" s="193"/>
      <c r="I6" s="287">
        <v>6012</v>
      </c>
      <c r="J6" s="193" t="s">
        <v>158</v>
      </c>
      <c r="L6" s="167" t="s">
        <v>131</v>
      </c>
      <c r="M6" s="44">
        <f aca="true" t="shared" si="1" ref="M6:M36">+(L6-D6)/D6*100</f>
        <v>-11.285000647628381</v>
      </c>
      <c r="N6" s="176">
        <f aca="true" t="shared" si="2" ref="N6:N36">+(L6-G6)/G6*100</f>
        <v>6.430469441984056</v>
      </c>
      <c r="O6" s="172">
        <f aca="true" t="shared" si="3" ref="O6:O34">+L6/$L$6*100</f>
        <v>100</v>
      </c>
      <c r="P6" s="177">
        <f>1-G6/C6</f>
        <v>0.2845129373977744</v>
      </c>
      <c r="Q6" s="46"/>
      <c r="R6" s="46"/>
      <c r="S6" s="46"/>
      <c r="T6" s="46"/>
      <c r="U6" s="46"/>
    </row>
    <row r="7" spans="2:21" s="12" customFormat="1" ht="14.25">
      <c r="B7" s="105" t="s">
        <v>78</v>
      </c>
      <c r="C7" s="202">
        <v>31.2913</v>
      </c>
      <c r="D7" s="208">
        <v>24.092</v>
      </c>
      <c r="E7" s="208">
        <v>23</v>
      </c>
      <c r="F7" s="202">
        <v>22</v>
      </c>
      <c r="G7" s="202">
        <v>24</v>
      </c>
      <c r="H7" s="194"/>
      <c r="I7" s="202">
        <v>25</v>
      </c>
      <c r="J7" s="194"/>
      <c r="L7" s="57">
        <v>25</v>
      </c>
      <c r="M7" s="44">
        <f t="shared" si="1"/>
        <v>3.7688859372405834</v>
      </c>
      <c r="N7" s="44">
        <f t="shared" si="2"/>
        <v>4.166666666666666</v>
      </c>
      <c r="O7" s="172">
        <f t="shared" si="3"/>
        <v>0.41611185086551267</v>
      </c>
      <c r="P7" s="45"/>
      <c r="Q7" s="46"/>
      <c r="R7" s="46"/>
      <c r="S7" s="46"/>
      <c r="T7" s="46"/>
      <c r="U7" s="46"/>
    </row>
    <row r="8" spans="2:21" s="12" customFormat="1" ht="14.25">
      <c r="B8" s="88" t="s">
        <v>79</v>
      </c>
      <c r="C8" s="203">
        <v>10.13702</v>
      </c>
      <c r="D8" s="203">
        <v>6.4084</v>
      </c>
      <c r="E8" s="203">
        <v>18</v>
      </c>
      <c r="F8" s="203">
        <v>16</v>
      </c>
      <c r="G8" s="203">
        <v>15</v>
      </c>
      <c r="H8" s="195"/>
      <c r="I8" s="203">
        <v>21</v>
      </c>
      <c r="J8" s="195"/>
      <c r="L8" s="7">
        <v>21</v>
      </c>
      <c r="M8" s="44">
        <f t="shared" si="1"/>
        <v>227.6949004431683</v>
      </c>
      <c r="N8" s="44">
        <f t="shared" si="2"/>
        <v>40</v>
      </c>
      <c r="O8" s="172">
        <f t="shared" si="3"/>
        <v>0.34953395472703064</v>
      </c>
      <c r="P8" s="45"/>
      <c r="Q8" s="46"/>
      <c r="R8" s="46"/>
      <c r="S8" s="46"/>
      <c r="T8" s="46"/>
      <c r="U8" s="46"/>
    </row>
    <row r="9" spans="2:21" s="12" customFormat="1" ht="14.25">
      <c r="B9" s="88" t="s">
        <v>147</v>
      </c>
      <c r="C9" s="203">
        <v>19</v>
      </c>
      <c r="D9" s="203">
        <v>20</v>
      </c>
      <c r="E9" s="203">
        <v>20</v>
      </c>
      <c r="F9" s="203">
        <v>21</v>
      </c>
      <c r="G9" s="203">
        <v>21</v>
      </c>
      <c r="H9" s="195" t="s">
        <v>158</v>
      </c>
      <c r="I9" s="203">
        <v>19</v>
      </c>
      <c r="J9" s="195"/>
      <c r="L9" s="7">
        <v>19</v>
      </c>
      <c r="M9" s="44">
        <f t="shared" si="1"/>
        <v>-5</v>
      </c>
      <c r="N9" s="44">
        <f t="shared" si="2"/>
        <v>-9.523809523809524</v>
      </c>
      <c r="O9" s="172">
        <f t="shared" si="3"/>
        <v>0.3162450066577896</v>
      </c>
      <c r="P9" s="45"/>
      <c r="Q9" s="46"/>
      <c r="R9" s="46"/>
      <c r="S9" s="46"/>
      <c r="T9" s="46"/>
      <c r="U9" s="46"/>
    </row>
    <row r="10" spans="2:21" s="12" customFormat="1" ht="14.25">
      <c r="B10" s="88" t="s">
        <v>80</v>
      </c>
      <c r="C10" s="203">
        <v>1577.89089</v>
      </c>
      <c r="D10" s="203">
        <v>949.573</v>
      </c>
      <c r="E10" s="203">
        <v>860</v>
      </c>
      <c r="F10" s="203">
        <v>748</v>
      </c>
      <c r="G10" s="203">
        <v>537</v>
      </c>
      <c r="H10" s="195"/>
      <c r="I10" s="203">
        <v>700</v>
      </c>
      <c r="J10" s="195"/>
      <c r="L10" s="7">
        <v>700</v>
      </c>
      <c r="M10" s="44">
        <f t="shared" si="1"/>
        <v>-26.282655467246858</v>
      </c>
      <c r="N10" s="44">
        <f t="shared" si="2"/>
        <v>30.353817504655495</v>
      </c>
      <c r="O10" s="172">
        <f t="shared" si="3"/>
        <v>11.651131824234353</v>
      </c>
      <c r="P10" s="45"/>
      <c r="Q10" s="46"/>
      <c r="R10" s="46"/>
      <c r="S10" s="46"/>
      <c r="T10" s="46"/>
      <c r="U10" s="46"/>
    </row>
    <row r="11" spans="2:21" s="12" customFormat="1" ht="14.25">
      <c r="B11" s="88" t="s">
        <v>81</v>
      </c>
      <c r="C11" s="203">
        <v>248.826</v>
      </c>
      <c r="D11" s="203">
        <v>309.283</v>
      </c>
      <c r="E11" s="203">
        <v>256</v>
      </c>
      <c r="F11" s="203">
        <v>257</v>
      </c>
      <c r="G11" s="203">
        <v>232</v>
      </c>
      <c r="H11" s="195"/>
      <c r="I11" s="203">
        <v>244</v>
      </c>
      <c r="J11" s="195"/>
      <c r="L11" s="7">
        <v>244</v>
      </c>
      <c r="M11" s="44">
        <f t="shared" si="1"/>
        <v>-21.107852678614737</v>
      </c>
      <c r="N11" s="44">
        <f t="shared" si="2"/>
        <v>5.172413793103448</v>
      </c>
      <c r="O11" s="172">
        <f t="shared" si="3"/>
        <v>4.061251664447404</v>
      </c>
      <c r="P11" s="45"/>
      <c r="Q11" s="46"/>
      <c r="R11" s="46"/>
      <c r="S11" s="46"/>
      <c r="T11" s="46"/>
      <c r="U11" s="46"/>
    </row>
    <row r="12" spans="2:21" s="12" customFormat="1" ht="14.25">
      <c r="B12" s="88" t="s">
        <v>82</v>
      </c>
      <c r="C12" s="203">
        <v>109.969</v>
      </c>
      <c r="D12" s="203">
        <v>98.11110000000001</v>
      </c>
      <c r="E12" s="203">
        <v>93</v>
      </c>
      <c r="F12" s="203">
        <v>79</v>
      </c>
      <c r="G12" s="203">
        <v>65</v>
      </c>
      <c r="H12" s="195"/>
      <c r="I12" s="203">
        <v>68</v>
      </c>
      <c r="J12" s="195"/>
      <c r="L12" s="7">
        <v>68</v>
      </c>
      <c r="M12" s="44">
        <f t="shared" si="1"/>
        <v>-30.690818877782437</v>
      </c>
      <c r="N12" s="44">
        <f t="shared" si="2"/>
        <v>4.615384615384616</v>
      </c>
      <c r="O12" s="172">
        <f t="shared" si="3"/>
        <v>1.1318242343541944</v>
      </c>
      <c r="P12" s="45"/>
      <c r="Q12" s="46"/>
      <c r="R12" s="46"/>
      <c r="S12" s="46"/>
      <c r="T12" s="46"/>
      <c r="U12" s="46"/>
    </row>
    <row r="13" spans="2:21" s="12" customFormat="1" ht="14.25">
      <c r="B13" s="88" t="s">
        <v>148</v>
      </c>
      <c r="C13" s="203">
        <v>328.10015000000004</v>
      </c>
      <c r="D13" s="203">
        <v>327.0891</v>
      </c>
      <c r="E13" s="203">
        <v>365</v>
      </c>
      <c r="F13" s="203">
        <v>250</v>
      </c>
      <c r="G13" s="203">
        <v>312</v>
      </c>
      <c r="H13" s="195"/>
      <c r="I13" s="203">
        <v>280</v>
      </c>
      <c r="J13" s="195" t="s">
        <v>158</v>
      </c>
      <c r="L13" s="7">
        <v>280</v>
      </c>
      <c r="M13" s="44">
        <f t="shared" si="1"/>
        <v>-14.396413698897328</v>
      </c>
      <c r="N13" s="44">
        <f t="shared" si="2"/>
        <v>-10.256410256410255</v>
      </c>
      <c r="O13" s="172">
        <f t="shared" si="3"/>
        <v>4.660452729693742</v>
      </c>
      <c r="P13" s="45"/>
      <c r="Q13" s="46"/>
      <c r="R13" s="46"/>
      <c r="S13" s="46"/>
      <c r="T13" s="46"/>
      <c r="U13" s="46"/>
    </row>
    <row r="14" spans="2:21" s="12" customFormat="1" ht="14.25">
      <c r="B14" s="88" t="s">
        <v>84</v>
      </c>
      <c r="C14" s="203">
        <v>190.91071</v>
      </c>
      <c r="D14" s="203">
        <v>196.61305</v>
      </c>
      <c r="E14" s="203">
        <v>191</v>
      </c>
      <c r="F14" s="203">
        <v>174</v>
      </c>
      <c r="G14" s="203">
        <v>171</v>
      </c>
      <c r="H14" s="195"/>
      <c r="I14" s="203">
        <v>178</v>
      </c>
      <c r="J14" s="195"/>
      <c r="L14" s="7">
        <v>178</v>
      </c>
      <c r="M14" s="44">
        <f t="shared" si="1"/>
        <v>-9.466843630165947</v>
      </c>
      <c r="N14" s="44">
        <f t="shared" si="2"/>
        <v>4.093567251461988</v>
      </c>
      <c r="O14" s="172">
        <f t="shared" si="3"/>
        <v>2.96271637816245</v>
      </c>
      <c r="P14" s="45"/>
      <c r="Q14" s="46"/>
      <c r="R14" s="46"/>
      <c r="S14" s="46"/>
      <c r="T14" s="46"/>
      <c r="U14" s="46"/>
    </row>
    <row r="15" spans="2:21" s="12" customFormat="1" ht="14.25">
      <c r="B15" s="88" t="s">
        <v>85</v>
      </c>
      <c r="C15" s="203">
        <v>1295.73513</v>
      </c>
      <c r="D15" s="203">
        <v>937.77805</v>
      </c>
      <c r="E15" s="203">
        <v>996</v>
      </c>
      <c r="F15" s="203">
        <v>1073</v>
      </c>
      <c r="G15" s="203">
        <v>1025</v>
      </c>
      <c r="H15" s="195"/>
      <c r="I15" s="203">
        <v>1130</v>
      </c>
      <c r="J15" s="195"/>
      <c r="L15" s="7">
        <v>1130</v>
      </c>
      <c r="M15" s="176">
        <f t="shared" si="1"/>
        <v>20.49759535318618</v>
      </c>
      <c r="N15" s="44">
        <f t="shared" si="2"/>
        <v>10.24390243902439</v>
      </c>
      <c r="O15" s="172">
        <f t="shared" si="3"/>
        <v>18.808255659121173</v>
      </c>
      <c r="P15" s="45"/>
      <c r="Q15" s="46"/>
      <c r="R15" s="46"/>
      <c r="S15" s="46"/>
      <c r="T15" s="46"/>
      <c r="U15" s="46"/>
    </row>
    <row r="16" spans="2:21" s="47" customFormat="1" ht="14.25">
      <c r="B16" s="89" t="s">
        <v>86</v>
      </c>
      <c r="C16" s="203">
        <v>958.94201</v>
      </c>
      <c r="D16" s="203">
        <v>830.6435</v>
      </c>
      <c r="E16" s="203">
        <v>643</v>
      </c>
      <c r="F16" s="203">
        <v>681</v>
      </c>
      <c r="G16" s="203">
        <v>666</v>
      </c>
      <c r="H16" s="195" t="s">
        <v>158</v>
      </c>
      <c r="I16" s="286">
        <v>729</v>
      </c>
      <c r="J16" s="195" t="s">
        <v>158</v>
      </c>
      <c r="L16" s="7">
        <v>725</v>
      </c>
      <c r="M16" s="44">
        <f t="shared" si="1"/>
        <v>-12.718272038485825</v>
      </c>
      <c r="N16" s="44">
        <f t="shared" si="2"/>
        <v>8.85885885885886</v>
      </c>
      <c r="O16" s="172">
        <f t="shared" si="3"/>
        <v>12.067243675099867</v>
      </c>
      <c r="P16" s="45"/>
      <c r="Q16" s="46"/>
      <c r="R16" s="46"/>
      <c r="S16" s="46"/>
      <c r="T16" s="46"/>
      <c r="U16" s="46"/>
    </row>
    <row r="17" spans="2:21" s="12" customFormat="1" ht="14.25">
      <c r="B17" s="88" t="s">
        <v>87</v>
      </c>
      <c r="C17" s="203">
        <v>28.0512</v>
      </c>
      <c r="D17" s="203">
        <v>45.6496</v>
      </c>
      <c r="E17" s="203">
        <v>68</v>
      </c>
      <c r="F17" s="203">
        <v>88</v>
      </c>
      <c r="G17" s="203">
        <v>78</v>
      </c>
      <c r="H17" s="195"/>
      <c r="I17" s="203">
        <v>89</v>
      </c>
      <c r="J17" s="195"/>
      <c r="L17" s="7">
        <v>89</v>
      </c>
      <c r="M17" s="44">
        <f t="shared" si="1"/>
        <v>94.96337317303986</v>
      </c>
      <c r="N17" s="44">
        <f t="shared" si="2"/>
        <v>14.102564102564102</v>
      </c>
      <c r="O17" s="172">
        <f t="shared" si="3"/>
        <v>1.481358189081225</v>
      </c>
      <c r="P17" s="45"/>
      <c r="Q17" s="46"/>
      <c r="R17" s="46"/>
      <c r="S17" s="46"/>
      <c r="T17" s="46"/>
      <c r="U17" s="46"/>
    </row>
    <row r="18" spans="2:21" s="12" customFormat="1" ht="14.25">
      <c r="B18" s="88" t="s">
        <v>88</v>
      </c>
      <c r="C18" s="203">
        <v>514.5899</v>
      </c>
      <c r="D18" s="203">
        <v>475.07602</v>
      </c>
      <c r="E18" s="203">
        <v>384</v>
      </c>
      <c r="F18" s="203">
        <v>377</v>
      </c>
      <c r="G18" s="203" t="s">
        <v>114</v>
      </c>
      <c r="H18" s="195"/>
      <c r="I18" s="203" t="s">
        <v>115</v>
      </c>
      <c r="J18" s="195"/>
      <c r="L18" s="6" t="s">
        <v>115</v>
      </c>
      <c r="M18" s="44">
        <f t="shared" si="1"/>
        <v>-33.90531477467543</v>
      </c>
      <c r="N18" s="44">
        <f t="shared" si="2"/>
        <v>-5.7057057057057055</v>
      </c>
      <c r="O18" s="172">
        <f t="shared" si="3"/>
        <v>5.226364846870839</v>
      </c>
      <c r="P18" s="45"/>
      <c r="Q18" s="46"/>
      <c r="R18" s="46"/>
      <c r="S18" s="46"/>
      <c r="T18" s="46"/>
      <c r="U18" s="46"/>
    </row>
    <row r="19" spans="2:21" s="12" customFormat="1" ht="14.25">
      <c r="B19" s="88" t="s">
        <v>89</v>
      </c>
      <c r="C19" s="203">
        <v>4.505</v>
      </c>
      <c r="D19" s="203">
        <v>3.8495</v>
      </c>
      <c r="E19" s="203">
        <v>5</v>
      </c>
      <c r="F19" s="203">
        <v>6</v>
      </c>
      <c r="G19" s="203">
        <v>5</v>
      </c>
      <c r="H19" s="195"/>
      <c r="I19" s="203">
        <v>6</v>
      </c>
      <c r="J19" s="195"/>
      <c r="L19" s="7">
        <v>6</v>
      </c>
      <c r="M19" s="44">
        <f t="shared" si="1"/>
        <v>55.86439797376283</v>
      </c>
      <c r="N19" s="44">
        <f t="shared" si="2"/>
        <v>20</v>
      </c>
      <c r="O19" s="172">
        <f t="shared" si="3"/>
        <v>0.09986684420772304</v>
      </c>
      <c r="P19" s="45"/>
      <c r="Q19" s="46"/>
      <c r="R19" s="46"/>
      <c r="S19" s="46"/>
      <c r="T19" s="46"/>
      <c r="U19" s="46"/>
    </row>
    <row r="20" spans="2:21" s="12" customFormat="1" ht="14.25">
      <c r="B20" s="88" t="s">
        <v>90</v>
      </c>
      <c r="C20" s="203">
        <v>135.791</v>
      </c>
      <c r="D20" s="203">
        <v>151.262</v>
      </c>
      <c r="E20" s="203">
        <v>165</v>
      </c>
      <c r="F20" s="203">
        <v>157</v>
      </c>
      <c r="G20" s="203">
        <v>91</v>
      </c>
      <c r="H20" s="195"/>
      <c r="I20" s="203">
        <v>117</v>
      </c>
      <c r="J20" s="195"/>
      <c r="L20" s="7">
        <v>117</v>
      </c>
      <c r="M20" s="44">
        <f t="shared" si="1"/>
        <v>-22.650764897991564</v>
      </c>
      <c r="N20" s="44">
        <f t="shared" si="2"/>
        <v>28.57142857142857</v>
      </c>
      <c r="O20" s="172">
        <f t="shared" si="3"/>
        <v>1.947403462050599</v>
      </c>
      <c r="P20" s="45"/>
      <c r="Q20" s="46"/>
      <c r="R20" s="46"/>
      <c r="S20" s="46"/>
      <c r="T20" s="46"/>
      <c r="U20" s="46"/>
    </row>
    <row r="21" spans="2:21" s="12" customFormat="1" ht="14.25">
      <c r="B21" s="90" t="s">
        <v>91</v>
      </c>
      <c r="C21" s="203">
        <v>79.077</v>
      </c>
      <c r="D21" s="203">
        <v>140.166</v>
      </c>
      <c r="E21" s="203">
        <v>141</v>
      </c>
      <c r="F21" s="203">
        <v>139</v>
      </c>
      <c r="G21" s="203">
        <v>73</v>
      </c>
      <c r="H21" s="195"/>
      <c r="I21" s="203">
        <v>79</v>
      </c>
      <c r="J21" s="195"/>
      <c r="L21" s="7">
        <v>79</v>
      </c>
      <c r="M21" s="44">
        <f t="shared" si="1"/>
        <v>-43.63825749468487</v>
      </c>
      <c r="N21" s="44">
        <f t="shared" si="2"/>
        <v>8.21917808219178</v>
      </c>
      <c r="O21" s="172">
        <f t="shared" si="3"/>
        <v>1.31491344873502</v>
      </c>
      <c r="P21" s="45"/>
      <c r="Q21" s="46"/>
      <c r="R21" s="46"/>
      <c r="S21" s="46"/>
      <c r="T21" s="46"/>
      <c r="U21" s="46"/>
    </row>
    <row r="22" spans="2:21" s="49" customFormat="1" ht="14.25">
      <c r="B22" s="88" t="s">
        <v>141</v>
      </c>
      <c r="C22" s="203">
        <v>0</v>
      </c>
      <c r="D22" s="203">
        <v>0</v>
      </c>
      <c r="E22" s="203">
        <v>0</v>
      </c>
      <c r="F22" s="203">
        <v>0</v>
      </c>
      <c r="G22" s="203" t="s">
        <v>67</v>
      </c>
      <c r="H22" s="195"/>
      <c r="I22" s="203" t="s">
        <v>67</v>
      </c>
      <c r="J22" s="195"/>
      <c r="L22" s="6" t="s">
        <v>67</v>
      </c>
      <c r="M22" s="44" t="e">
        <f t="shared" si="1"/>
        <v>#DIV/0!</v>
      </c>
      <c r="N22" s="44" t="e">
        <f t="shared" si="2"/>
        <v>#DIV/0!</v>
      </c>
      <c r="O22" s="172">
        <f t="shared" si="3"/>
        <v>0</v>
      </c>
      <c r="P22" s="45"/>
      <c r="Q22" s="46"/>
      <c r="R22" s="46"/>
      <c r="S22" s="46"/>
      <c r="T22" s="46"/>
      <c r="U22" s="46"/>
    </row>
    <row r="23" spans="2:21" s="12" customFormat="1" ht="14.25">
      <c r="B23" s="88" t="s">
        <v>142</v>
      </c>
      <c r="C23" s="203">
        <v>13</v>
      </c>
      <c r="D23" s="203">
        <v>14</v>
      </c>
      <c r="E23" s="203">
        <v>14</v>
      </c>
      <c r="F23" s="203">
        <v>16</v>
      </c>
      <c r="G23" s="203">
        <v>15</v>
      </c>
      <c r="H23" s="195"/>
      <c r="I23" s="203">
        <v>14</v>
      </c>
      <c r="J23" s="195"/>
      <c r="L23" s="7">
        <v>14</v>
      </c>
      <c r="M23" s="44">
        <f t="shared" si="1"/>
        <v>0</v>
      </c>
      <c r="N23" s="44">
        <f t="shared" si="2"/>
        <v>-6.666666666666667</v>
      </c>
      <c r="O23" s="172">
        <f t="shared" si="3"/>
        <v>0.2330226364846871</v>
      </c>
      <c r="P23" s="45"/>
      <c r="Q23" s="46"/>
      <c r="R23" s="46"/>
      <c r="S23" s="46"/>
      <c r="T23" s="46"/>
      <c r="U23" s="46"/>
    </row>
    <row r="24" spans="2:21" s="49" customFormat="1" ht="14.25">
      <c r="B24" s="88" t="s">
        <v>150</v>
      </c>
      <c r="C24" s="203">
        <v>3.07411</v>
      </c>
      <c r="D24" s="203">
        <v>6.33601</v>
      </c>
      <c r="E24" s="203">
        <v>9</v>
      </c>
      <c r="F24" s="203">
        <v>6</v>
      </c>
      <c r="G24" s="203">
        <v>9</v>
      </c>
      <c r="H24" s="195"/>
      <c r="I24" s="203">
        <v>11</v>
      </c>
      <c r="J24" s="195" t="s">
        <v>160</v>
      </c>
      <c r="L24" s="7">
        <v>11</v>
      </c>
      <c r="M24" s="44">
        <f t="shared" si="1"/>
        <v>73.6108371041081</v>
      </c>
      <c r="N24" s="44">
        <f t="shared" si="2"/>
        <v>22.22222222222222</v>
      </c>
      <c r="O24" s="172">
        <f t="shared" si="3"/>
        <v>0.18308921438082557</v>
      </c>
      <c r="P24" s="45"/>
      <c r="Q24" s="46"/>
      <c r="R24" s="46"/>
      <c r="S24" s="46"/>
      <c r="T24" s="46"/>
      <c r="U24" s="46"/>
    </row>
    <row r="25" spans="2:21" s="12" customFormat="1" ht="14.25">
      <c r="B25" s="88" t="s">
        <v>154</v>
      </c>
      <c r="C25" s="203">
        <v>568.524</v>
      </c>
      <c r="D25" s="203">
        <v>618.108</v>
      </c>
      <c r="E25" s="203">
        <v>443</v>
      </c>
      <c r="F25" s="203">
        <v>409</v>
      </c>
      <c r="G25" s="203">
        <v>391</v>
      </c>
      <c r="H25" s="195" t="s">
        <v>159</v>
      </c>
      <c r="I25" s="203">
        <v>371</v>
      </c>
      <c r="J25" s="195" t="s">
        <v>161</v>
      </c>
      <c r="L25" s="7">
        <v>371</v>
      </c>
      <c r="M25" s="44">
        <f t="shared" si="1"/>
        <v>-39.97812679984727</v>
      </c>
      <c r="N25" s="44">
        <f t="shared" si="2"/>
        <v>-5.115089514066496</v>
      </c>
      <c r="O25" s="172">
        <f t="shared" si="3"/>
        <v>6.175099866844207</v>
      </c>
      <c r="P25" s="45"/>
      <c r="Q25" s="46"/>
      <c r="R25" s="46"/>
      <c r="S25" s="46"/>
      <c r="T25" s="46"/>
      <c r="U25" s="46"/>
    </row>
    <row r="26" spans="2:21" s="12" customFormat="1" ht="14.25">
      <c r="B26" s="88" t="s">
        <v>94</v>
      </c>
      <c r="C26" s="203">
        <v>3</v>
      </c>
      <c r="D26" s="203">
        <v>2</v>
      </c>
      <c r="E26" s="203">
        <v>2</v>
      </c>
      <c r="F26" s="203">
        <v>3</v>
      </c>
      <c r="G26" s="203">
        <v>3</v>
      </c>
      <c r="H26" s="195"/>
      <c r="I26" s="203">
        <v>3</v>
      </c>
      <c r="J26" s="195"/>
      <c r="L26" s="7">
        <v>3</v>
      </c>
      <c r="M26" s="44">
        <f t="shared" si="1"/>
        <v>50</v>
      </c>
      <c r="N26" s="44">
        <f t="shared" si="2"/>
        <v>0</v>
      </c>
      <c r="O26" s="172">
        <f t="shared" si="3"/>
        <v>0.04993342210386152</v>
      </c>
      <c r="P26" s="45"/>
      <c r="Q26" s="46"/>
      <c r="R26" s="46"/>
      <c r="S26" s="46"/>
      <c r="T26" s="46"/>
      <c r="U26" s="46"/>
    </row>
    <row r="27" spans="2:21" s="12" customFormat="1" ht="14.25">
      <c r="B27" s="88" t="s">
        <v>95</v>
      </c>
      <c r="C27" s="203">
        <v>181.87901000000002</v>
      </c>
      <c r="D27" s="203">
        <v>169.44310000000002</v>
      </c>
      <c r="E27" s="203">
        <v>167</v>
      </c>
      <c r="F27" s="203">
        <v>202</v>
      </c>
      <c r="G27" s="203">
        <v>213</v>
      </c>
      <c r="H27" s="195"/>
      <c r="I27" s="203" t="s">
        <v>1</v>
      </c>
      <c r="J27" s="195"/>
      <c r="L27" s="7" t="s">
        <v>1</v>
      </c>
      <c r="M27" s="44" t="e">
        <f t="shared" si="1"/>
        <v>#VALUE!</v>
      </c>
      <c r="N27" s="44" t="e">
        <f t="shared" si="2"/>
        <v>#VALUE!</v>
      </c>
      <c r="O27" s="172" t="e">
        <f t="shared" si="3"/>
        <v>#VALUE!</v>
      </c>
      <c r="P27" s="45"/>
      <c r="Q27" s="46"/>
      <c r="R27" s="46"/>
      <c r="S27" s="46"/>
      <c r="T27" s="46"/>
      <c r="U27" s="46"/>
    </row>
    <row r="28" spans="2:21" s="12" customFormat="1" ht="14.25">
      <c r="B28" s="88" t="s">
        <v>151</v>
      </c>
      <c r="C28" s="203">
        <v>197.15715</v>
      </c>
      <c r="D28" s="203">
        <v>225.92952</v>
      </c>
      <c r="E28" s="203">
        <v>231</v>
      </c>
      <c r="F28" s="203">
        <v>223</v>
      </c>
      <c r="G28" s="203">
        <v>206</v>
      </c>
      <c r="H28" s="195"/>
      <c r="I28" s="203">
        <v>203</v>
      </c>
      <c r="J28" s="195" t="s">
        <v>160</v>
      </c>
      <c r="L28" s="7">
        <v>203</v>
      </c>
      <c r="M28" s="44">
        <f t="shared" si="1"/>
        <v>-10.148970351461816</v>
      </c>
      <c r="N28" s="44">
        <f t="shared" si="2"/>
        <v>-1.4563106796116505</v>
      </c>
      <c r="O28" s="172">
        <f t="shared" si="3"/>
        <v>3.3788282290279628</v>
      </c>
      <c r="P28" s="45"/>
      <c r="Q28" s="46"/>
      <c r="R28" s="46"/>
      <c r="S28" s="46"/>
      <c r="T28" s="46"/>
      <c r="U28" s="46"/>
    </row>
    <row r="29" spans="2:21" s="12" customFormat="1" ht="14.25">
      <c r="B29" s="88" t="s">
        <v>97</v>
      </c>
      <c r="C29" s="203">
        <v>12.475999999999999</v>
      </c>
      <c r="D29" s="203">
        <v>9.026</v>
      </c>
      <c r="E29" s="203">
        <v>9</v>
      </c>
      <c r="F29" s="203">
        <v>9</v>
      </c>
      <c r="G29" s="203">
        <v>11</v>
      </c>
      <c r="H29" s="195"/>
      <c r="I29" s="203">
        <v>12</v>
      </c>
      <c r="J29" s="195" t="s">
        <v>158</v>
      </c>
      <c r="L29" s="7">
        <v>12</v>
      </c>
      <c r="M29" s="44">
        <f t="shared" si="1"/>
        <v>32.94925769997785</v>
      </c>
      <c r="N29" s="44">
        <f t="shared" si="2"/>
        <v>9.090909090909092</v>
      </c>
      <c r="O29" s="172">
        <f t="shared" si="3"/>
        <v>0.1997336884154461</v>
      </c>
      <c r="P29" s="45"/>
      <c r="Q29" s="46"/>
      <c r="R29" s="46"/>
      <c r="S29" s="46"/>
      <c r="T29" s="46"/>
      <c r="U29" s="46"/>
    </row>
    <row r="30" spans="2:21" s="12" customFormat="1" ht="14.25">
      <c r="B30" s="88" t="s">
        <v>98</v>
      </c>
      <c r="C30" s="203">
        <v>2.6300499999999998</v>
      </c>
      <c r="D30" s="203">
        <v>2.0250399999999997</v>
      </c>
      <c r="E30" s="203">
        <v>2</v>
      </c>
      <c r="F30" s="203">
        <v>2</v>
      </c>
      <c r="G30" s="203">
        <v>1</v>
      </c>
      <c r="H30" s="195"/>
      <c r="I30" s="203">
        <v>1</v>
      </c>
      <c r="J30" s="195"/>
      <c r="L30" s="7">
        <v>1</v>
      </c>
      <c r="M30" s="44">
        <f t="shared" si="1"/>
        <v>-50.61825939240706</v>
      </c>
      <c r="N30" s="44">
        <f t="shared" si="2"/>
        <v>0</v>
      </c>
      <c r="O30" s="172">
        <f t="shared" si="3"/>
        <v>0.016644474034620507</v>
      </c>
      <c r="P30" s="45"/>
      <c r="Q30" s="46"/>
      <c r="R30" s="46"/>
      <c r="S30" s="46"/>
      <c r="T30" s="46"/>
      <c r="U30" s="46"/>
    </row>
    <row r="31" spans="2:21" s="49" customFormat="1" ht="14.25">
      <c r="B31" s="88" t="s">
        <v>143</v>
      </c>
      <c r="C31" s="203">
        <v>1</v>
      </c>
      <c r="D31" s="203">
        <v>1</v>
      </c>
      <c r="E31" s="203">
        <v>1</v>
      </c>
      <c r="F31" s="203">
        <v>1</v>
      </c>
      <c r="G31" s="203">
        <v>1</v>
      </c>
      <c r="H31" s="195"/>
      <c r="I31" s="203">
        <v>1</v>
      </c>
      <c r="J31" s="195"/>
      <c r="L31" s="7">
        <v>1</v>
      </c>
      <c r="M31" s="44">
        <f t="shared" si="1"/>
        <v>0</v>
      </c>
      <c r="N31" s="44">
        <f t="shared" si="2"/>
        <v>0</v>
      </c>
      <c r="O31" s="172">
        <f t="shared" si="3"/>
        <v>0.016644474034620507</v>
      </c>
      <c r="P31" s="45"/>
      <c r="Q31" s="46"/>
      <c r="R31" s="46"/>
      <c r="S31" s="46"/>
      <c r="T31" s="50"/>
      <c r="U31" s="46"/>
    </row>
    <row r="32" spans="2:21" s="12" customFormat="1" ht="14.25">
      <c r="B32" s="88" t="s">
        <v>99</v>
      </c>
      <c r="C32" s="203">
        <v>136.64143</v>
      </c>
      <c r="D32" s="203">
        <v>109.46717</v>
      </c>
      <c r="E32" s="203">
        <v>139</v>
      </c>
      <c r="F32" s="203">
        <v>136</v>
      </c>
      <c r="G32" s="203">
        <v>151</v>
      </c>
      <c r="H32" s="195"/>
      <c r="I32" s="203">
        <v>158</v>
      </c>
      <c r="J32" s="195"/>
      <c r="L32" s="7">
        <v>158</v>
      </c>
      <c r="M32" s="44">
        <f t="shared" si="1"/>
        <v>44.33551173379197</v>
      </c>
      <c r="N32" s="44">
        <f t="shared" si="2"/>
        <v>4.635761589403973</v>
      </c>
      <c r="O32" s="172">
        <f t="shared" si="3"/>
        <v>2.62982689747004</v>
      </c>
      <c r="P32" s="45"/>
      <c r="Q32" s="46"/>
      <c r="R32" s="46"/>
      <c r="S32" s="46"/>
      <c r="T32" s="46"/>
      <c r="U32" s="50"/>
    </row>
    <row r="33" spans="2:21" s="12" customFormat="1" ht="14.25">
      <c r="B33" s="91" t="s">
        <v>100</v>
      </c>
      <c r="C33" s="204">
        <v>342.08128000000005</v>
      </c>
      <c r="D33" s="204">
        <v>260.943</v>
      </c>
      <c r="E33" s="204">
        <v>222</v>
      </c>
      <c r="F33" s="204">
        <v>193</v>
      </c>
      <c r="G33" s="204">
        <v>164</v>
      </c>
      <c r="H33" s="196"/>
      <c r="I33" s="204">
        <v>190</v>
      </c>
      <c r="J33" s="196"/>
      <c r="L33" s="8">
        <v>190</v>
      </c>
      <c r="M33" s="44">
        <f t="shared" si="1"/>
        <v>-27.187163480147003</v>
      </c>
      <c r="N33" s="44">
        <f t="shared" si="2"/>
        <v>15.853658536585366</v>
      </c>
      <c r="O33" s="172">
        <f t="shared" si="3"/>
        <v>3.162450066577896</v>
      </c>
      <c r="P33" s="45"/>
      <c r="Q33" s="46"/>
      <c r="R33" s="46"/>
      <c r="S33" s="46"/>
      <c r="T33" s="46"/>
      <c r="U33" s="46"/>
    </row>
    <row r="34" spans="2:21" s="49" customFormat="1" ht="14.25">
      <c r="B34" s="92" t="s">
        <v>101</v>
      </c>
      <c r="C34" s="205">
        <v>895.45102</v>
      </c>
      <c r="D34" s="205">
        <v>838.3761</v>
      </c>
      <c r="E34" s="205">
        <v>806</v>
      </c>
      <c r="F34" s="205">
        <v>794</v>
      </c>
      <c r="G34" s="205">
        <v>832</v>
      </c>
      <c r="H34" s="197"/>
      <c r="I34" s="205">
        <v>821</v>
      </c>
      <c r="J34" s="197"/>
      <c r="L34" s="9">
        <v>821</v>
      </c>
      <c r="M34" s="44">
        <f t="shared" si="1"/>
        <v>-2.0725900941116944</v>
      </c>
      <c r="N34" s="176">
        <f t="shared" si="2"/>
        <v>-1.3221153846153846</v>
      </c>
      <c r="O34" s="172">
        <f t="shared" si="3"/>
        <v>13.665113182423436</v>
      </c>
      <c r="P34" s="45"/>
      <c r="Q34" s="46"/>
      <c r="R34" s="46"/>
      <c r="S34" s="46"/>
      <c r="T34" s="50"/>
      <c r="U34" s="46"/>
    </row>
    <row r="35" spans="2:21" s="12" customFormat="1" ht="14.25">
      <c r="B35" s="93" t="s">
        <v>152</v>
      </c>
      <c r="C35" s="206">
        <v>2004</v>
      </c>
      <c r="D35" s="206">
        <v>1669</v>
      </c>
      <c r="E35" s="206">
        <v>1068</v>
      </c>
      <c r="F35" s="206">
        <v>1159</v>
      </c>
      <c r="G35" s="206">
        <v>1459</v>
      </c>
      <c r="H35" s="198"/>
      <c r="I35" s="206">
        <v>1391</v>
      </c>
      <c r="J35" s="198" t="s">
        <v>158</v>
      </c>
      <c r="L35" s="51">
        <v>1391</v>
      </c>
      <c r="M35" s="44">
        <f t="shared" si="1"/>
        <v>-16.65668064709407</v>
      </c>
      <c r="N35" s="44">
        <f t="shared" si="2"/>
        <v>-4.660726525017135</v>
      </c>
      <c r="O35" s="173">
        <f>0.0478589420654912*100</f>
        <v>4.78589420654912</v>
      </c>
      <c r="P35" s="45"/>
      <c r="Q35" s="46"/>
      <c r="R35" s="46"/>
      <c r="S35" s="46"/>
      <c r="T35" s="46"/>
      <c r="U35" s="46"/>
    </row>
    <row r="36" spans="2:21" ht="14.25">
      <c r="B36" s="94" t="s">
        <v>103</v>
      </c>
      <c r="C36" s="207">
        <v>3190</v>
      </c>
      <c r="D36" s="207">
        <v>3053</v>
      </c>
      <c r="E36" s="207">
        <v>3582</v>
      </c>
      <c r="F36" s="207">
        <v>3323</v>
      </c>
      <c r="G36" s="207">
        <v>3368</v>
      </c>
      <c r="H36" s="199"/>
      <c r="I36" s="207">
        <v>3192</v>
      </c>
      <c r="J36" s="199"/>
      <c r="L36" s="52">
        <v>3192</v>
      </c>
      <c r="M36" s="44">
        <f t="shared" si="1"/>
        <v>4.552898788077301</v>
      </c>
      <c r="N36" s="44">
        <f t="shared" si="2"/>
        <v>-5.225653206650831</v>
      </c>
      <c r="O36" s="173"/>
      <c r="P36" s="45"/>
      <c r="Q36" s="46"/>
      <c r="R36" s="46"/>
      <c r="S36" s="46"/>
      <c r="T36" s="46"/>
      <c r="U36" s="46"/>
    </row>
    <row r="37" spans="2:16" ht="14.25">
      <c r="B37" s="12"/>
      <c r="C37" s="25"/>
      <c r="D37" s="25"/>
      <c r="E37" s="25"/>
      <c r="F37" s="36"/>
      <c r="G37" s="178">
        <f>+(G34-F34)/F34</f>
        <v>0.04785894206549118</v>
      </c>
      <c r="H37" s="178"/>
      <c r="I37" s="36"/>
      <c r="L37" s="174">
        <f>+L36+L35</f>
        <v>4583</v>
      </c>
      <c r="M37" s="175">
        <f>+L37/L6</f>
        <v>0.7628162450066578</v>
      </c>
      <c r="N37" s="12"/>
      <c r="O37" s="12"/>
      <c r="P37" s="12"/>
    </row>
    <row r="38" ht="14.25">
      <c r="B38" s="144" t="s">
        <v>144</v>
      </c>
    </row>
    <row r="39" ht="14.25">
      <c r="B39" s="144" t="s">
        <v>107</v>
      </c>
    </row>
    <row r="40" ht="14.25">
      <c r="B40" s="144" t="s">
        <v>108</v>
      </c>
    </row>
    <row r="41" spans="2:14" ht="14.25">
      <c r="B41" s="145" t="s">
        <v>109</v>
      </c>
      <c r="C41" s="25"/>
      <c r="D41" s="25"/>
      <c r="E41" s="25"/>
      <c r="F41" s="36"/>
      <c r="G41" s="36"/>
      <c r="H41" s="36"/>
      <c r="I41" s="36"/>
      <c r="J41" s="12"/>
      <c r="K41" s="12"/>
      <c r="L41" s="12"/>
      <c r="M41" s="12"/>
      <c r="N41" s="12"/>
    </row>
    <row r="42" spans="1:9" ht="14.25">
      <c r="A42" s="53"/>
      <c r="B42" s="145" t="s">
        <v>145</v>
      </c>
      <c r="C42" s="54"/>
      <c r="D42" s="54"/>
      <c r="E42" s="54"/>
      <c r="F42" s="54"/>
      <c r="G42" s="54"/>
      <c r="H42" s="191"/>
      <c r="I42" s="54"/>
    </row>
    <row r="43" ht="14.25">
      <c r="B43" s="146" t="s">
        <v>149</v>
      </c>
    </row>
    <row r="44" ht="14.25">
      <c r="B44" s="146" t="s">
        <v>153</v>
      </c>
    </row>
    <row r="45" ht="14.25">
      <c r="B45" s="146" t="s">
        <v>155</v>
      </c>
    </row>
    <row r="46" ht="14.25">
      <c r="B46" s="145" t="s">
        <v>139</v>
      </c>
    </row>
  </sheetData>
  <conditionalFormatting sqref="M7:M34">
    <cfRule type="top10" priority="2" dxfId="0" rank="6" bottom="1"/>
  </conditionalFormatting>
  <conditionalFormatting sqref="L7:L34">
    <cfRule type="top10" priority="1" dxfId="0" rank="3"/>
  </conditionalFormatting>
  <printOptions/>
  <pageMargins left="0.3937007874015748" right="4.133858267716536" top="0.35433070866141736" bottom="3.5433070866141736" header="0" footer="0"/>
  <pageSetup horizontalDpi="600" verticalDpi="600" orientation="portrait" paperSize="9" scale="75" r:id="rId1"/>
  <headerFooter alignWithMargins="0">
    <oddFooter>&amp;C&amp;"Comic Sans MS,Bold"&amp;Z&amp;F  &amp;P/&amp;N - 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4"/>
  <sheetViews>
    <sheetView showGridLines="0" workbookViewId="0" topLeftCell="A1">
      <selection activeCell="Q29" sqref="Q29"/>
    </sheetView>
  </sheetViews>
  <sheetFormatPr defaultColWidth="9.00390625" defaultRowHeight="14.25"/>
  <cols>
    <col min="1" max="1" width="8.75390625" style="18" customWidth="1"/>
    <col min="2" max="2" width="15.125" style="18" customWidth="1"/>
    <col min="3" max="5" width="7.25390625" style="19" customWidth="1"/>
    <col min="6" max="7" width="7.25390625" style="20" customWidth="1"/>
    <col min="8" max="8" width="3.125" style="20" customWidth="1"/>
    <col min="9" max="9" width="7.25390625" style="20" customWidth="1"/>
    <col min="10" max="10" width="3.125" style="20" customWidth="1"/>
    <col min="11" max="19" width="9.00390625" style="18" customWidth="1"/>
    <col min="20" max="20" width="18.875" style="18" customWidth="1"/>
    <col min="21" max="21" width="10.875" style="18" bestFit="1" customWidth="1"/>
    <col min="22" max="22" width="9.625" style="18" bestFit="1" customWidth="1"/>
    <col min="23" max="23" width="9.00390625" style="18" customWidth="1"/>
    <col min="24" max="24" width="15.625" style="18" customWidth="1"/>
    <col min="25" max="25" width="11.25390625" style="18" bestFit="1" customWidth="1"/>
    <col min="26" max="26" width="12.75390625" style="18" customWidth="1"/>
    <col min="27" max="27" width="10.875" style="18" bestFit="1" customWidth="1"/>
    <col min="28" max="28" width="9.00390625" style="18" customWidth="1"/>
    <col min="29" max="29" width="16.25390625" style="276" bestFit="1" customWidth="1"/>
    <col min="30" max="30" width="12.25390625" style="18" bestFit="1" customWidth="1"/>
    <col min="31" max="16384" width="9.00390625" style="18" customWidth="1"/>
  </cols>
  <sheetData>
    <row r="2" spans="2:31" s="37" customFormat="1" ht="15">
      <c r="B2" s="260" t="s">
        <v>173</v>
      </c>
      <c r="C2" s="11"/>
      <c r="D2" s="11"/>
      <c r="E2" s="11"/>
      <c r="F2" s="36"/>
      <c r="G2" s="36"/>
      <c r="H2" s="20"/>
      <c r="I2" s="36"/>
      <c r="J2" s="36"/>
      <c r="S2" s="401" t="s">
        <v>247</v>
      </c>
      <c r="T2" s="402"/>
      <c r="U2" s="403"/>
      <c r="W2" s="401" t="s">
        <v>248</v>
      </c>
      <c r="X2" s="404"/>
      <c r="Y2" s="405"/>
      <c r="AB2" s="406"/>
      <c r="AC2" s="406"/>
      <c r="AD2" s="406"/>
      <c r="AE2" s="406"/>
    </row>
    <row r="3" spans="2:29" s="37" customFormat="1" ht="14.25">
      <c r="B3" s="38" t="s">
        <v>2</v>
      </c>
      <c r="C3" s="128"/>
      <c r="D3" s="128"/>
      <c r="E3" s="128"/>
      <c r="F3" s="36"/>
      <c r="G3" s="36"/>
      <c r="H3" s="126"/>
      <c r="J3" s="36"/>
      <c r="S3" s="37" t="s">
        <v>191</v>
      </c>
      <c r="U3" s="37" t="s">
        <v>192</v>
      </c>
      <c r="W3" s="37" t="s">
        <v>191</v>
      </c>
      <c r="Y3" s="37" t="s">
        <v>192</v>
      </c>
      <c r="AC3" s="274"/>
    </row>
    <row r="4" spans="3:30" s="41" customFormat="1" ht="14.25">
      <c r="C4" s="39"/>
      <c r="D4" s="39"/>
      <c r="E4" s="40"/>
      <c r="F4" s="36"/>
      <c r="G4" s="36"/>
      <c r="H4" s="171"/>
      <c r="J4" s="36"/>
      <c r="S4" s="268" t="s">
        <v>193</v>
      </c>
      <c r="T4" s="268" t="e">
        <f>VLOOKUP(S4,'[2]Sheet2'!$A$2:$B$12422,2,FALSE)</f>
        <v>#N/A</v>
      </c>
      <c r="U4" s="269">
        <v>1343995</v>
      </c>
      <c r="W4" s="14" t="s">
        <v>194</v>
      </c>
      <c r="X4" s="14" t="e">
        <f>VLOOKUP(W4,'[2]Sheet2'!$A$2:$B$12422,2,FALSE)</f>
        <v>#N/A</v>
      </c>
      <c r="Y4" s="269">
        <v>294605</v>
      </c>
      <c r="AB4" s="12"/>
      <c r="AC4" s="271"/>
      <c r="AD4" s="278"/>
    </row>
    <row r="5" spans="2:29" s="11" customFormat="1" ht="14.25">
      <c r="B5" s="42"/>
      <c r="C5" s="215">
        <v>2000</v>
      </c>
      <c r="D5" s="215">
        <v>2005</v>
      </c>
      <c r="E5" s="215">
        <v>2010</v>
      </c>
      <c r="F5" s="215">
        <v>2011</v>
      </c>
      <c r="G5" s="215">
        <v>2012</v>
      </c>
      <c r="H5" s="192"/>
      <c r="I5" s="215">
        <v>2013</v>
      </c>
      <c r="J5" s="192"/>
      <c r="N5" s="43"/>
      <c r="Q5" s="152">
        <v>4828.990302995589</v>
      </c>
      <c r="S5" s="270" t="s">
        <v>194</v>
      </c>
      <c r="T5" s="268" t="e">
        <f>VLOOKUP(S5,'[2]Sheet2'!$A$2:$B$12422,2,FALSE)</f>
        <v>#N/A</v>
      </c>
      <c r="U5" s="269">
        <v>366156</v>
      </c>
      <c r="W5" s="11" t="s">
        <v>195</v>
      </c>
      <c r="X5" s="14" t="e">
        <f>VLOOKUP(W5,'[2]Sheet2'!$A$2:$B$12422,2,FALSE)</f>
        <v>#N/A</v>
      </c>
      <c r="Y5" s="269">
        <v>263056</v>
      </c>
      <c r="Z5" s="11" t="s">
        <v>245</v>
      </c>
      <c r="AA5" s="272">
        <f>SUM(Y5,Y9,Y13)</f>
        <v>405294</v>
      </c>
      <c r="AB5" s="38"/>
      <c r="AC5" s="277"/>
    </row>
    <row r="6" spans="2:29" s="14" customFormat="1" ht="14.25">
      <c r="B6" s="209" t="s">
        <v>146</v>
      </c>
      <c r="C6" s="216">
        <v>1405</v>
      </c>
      <c r="D6" s="216">
        <v>1278</v>
      </c>
      <c r="E6" s="216">
        <v>1271.6285</v>
      </c>
      <c r="F6" s="216">
        <v>1249</v>
      </c>
      <c r="G6" s="216">
        <v>1251</v>
      </c>
      <c r="H6" s="193"/>
      <c r="I6" s="282">
        <v>1183</v>
      </c>
      <c r="J6" s="193" t="s">
        <v>158</v>
      </c>
      <c r="L6" s="12" t="s">
        <v>128</v>
      </c>
      <c r="M6" s="179">
        <f>+I6/Q6*100</f>
        <v>19.69041278295606</v>
      </c>
      <c r="N6" s="179">
        <f>+(I6-G6)/G6*100</f>
        <v>-5.435651478816946</v>
      </c>
      <c r="O6" s="179">
        <f>+(I6-C6)/C6*100</f>
        <v>-15.800711743772242</v>
      </c>
      <c r="P6" s="46"/>
      <c r="Q6" s="167" t="s">
        <v>131</v>
      </c>
      <c r="S6" s="268" t="s">
        <v>195</v>
      </c>
      <c r="T6" s="268" t="e">
        <f>VLOOKUP(S6,'[2]Sheet2'!$A$2:$B$12422,2,FALSE)</f>
        <v>#N/A</v>
      </c>
      <c r="U6" s="269">
        <v>263056</v>
      </c>
      <c r="W6" s="14" t="s">
        <v>193</v>
      </c>
      <c r="X6" s="14" t="e">
        <f>VLOOKUP(W6,'[2]Sheet2'!$A$2:$B$12422,2,FALSE)</f>
        <v>#N/A</v>
      </c>
      <c r="Y6" s="269">
        <v>172653</v>
      </c>
      <c r="Z6" s="14" t="s">
        <v>246</v>
      </c>
      <c r="AA6" s="268">
        <v>408087</v>
      </c>
      <c r="AB6" s="12"/>
      <c r="AC6" s="271"/>
    </row>
    <row r="7" spans="2:29" s="12" customFormat="1" ht="14.25">
      <c r="B7" s="105" t="s">
        <v>78</v>
      </c>
      <c r="C7" s="217">
        <v>2</v>
      </c>
      <c r="D7" s="217">
        <v>0</v>
      </c>
      <c r="E7" s="217">
        <v>0.5385</v>
      </c>
      <c r="F7" s="217">
        <v>0.049</v>
      </c>
      <c r="G7" s="217">
        <v>0.054</v>
      </c>
      <c r="H7" s="194"/>
      <c r="I7" s="224">
        <v>0</v>
      </c>
      <c r="J7" s="194"/>
      <c r="M7" s="46"/>
      <c r="N7" s="46"/>
      <c r="O7" s="46"/>
      <c r="P7" s="46"/>
      <c r="Q7" s="46"/>
      <c r="S7" s="268" t="s">
        <v>196</v>
      </c>
      <c r="T7" s="268" t="e">
        <f>VLOOKUP(S7,'[2]Sheet2'!$A$2:$B$12422,2,FALSE)</f>
        <v>#N/A</v>
      </c>
      <c r="U7" s="269">
        <v>131703</v>
      </c>
      <c r="W7" s="14" t="s">
        <v>196</v>
      </c>
      <c r="X7" s="14" t="e">
        <f>VLOOKUP(W7,'[2]Sheet2'!$A$2:$B$12422,2,FALSE)</f>
        <v>#N/A</v>
      </c>
      <c r="Y7" s="269">
        <v>131703</v>
      </c>
      <c r="AC7" s="271"/>
    </row>
    <row r="8" spans="2:29" s="12" customFormat="1" ht="14.25">
      <c r="B8" s="88" t="s">
        <v>79</v>
      </c>
      <c r="C8" s="218">
        <v>4</v>
      </c>
      <c r="D8" s="218">
        <v>3</v>
      </c>
      <c r="E8" s="218">
        <v>7.92</v>
      </c>
      <c r="F8" s="218">
        <v>7.091</v>
      </c>
      <c r="G8" s="218">
        <v>6.94</v>
      </c>
      <c r="H8" s="195"/>
      <c r="I8" s="218">
        <v>11</v>
      </c>
      <c r="J8" s="195"/>
      <c r="M8" s="46"/>
      <c r="N8" s="46"/>
      <c r="O8" s="46"/>
      <c r="P8" s="46"/>
      <c r="Q8" s="46"/>
      <c r="S8" s="268" t="s">
        <v>197</v>
      </c>
      <c r="T8" s="268" t="e">
        <f>VLOOKUP(S8,'[2]Sheet2'!$A$2:$B$12422,2,FALSE)</f>
        <v>#N/A</v>
      </c>
      <c r="U8" s="269">
        <v>128301</v>
      </c>
      <c r="W8" s="14" t="s">
        <v>197</v>
      </c>
      <c r="X8" s="14" t="e">
        <f>VLOOKUP(W8,'[2]Sheet2'!$A$2:$B$12422,2,FALSE)</f>
        <v>#N/A</v>
      </c>
      <c r="Y8" s="269">
        <v>128301</v>
      </c>
      <c r="AC8" s="271"/>
    </row>
    <row r="9" spans="2:29" s="12" customFormat="1" ht="14.25">
      <c r="B9" s="88" t="s">
        <v>147</v>
      </c>
      <c r="C9" s="218">
        <v>19</v>
      </c>
      <c r="D9" s="218">
        <v>20</v>
      </c>
      <c r="E9" s="218">
        <v>20.42</v>
      </c>
      <c r="F9" s="218">
        <v>21.01</v>
      </c>
      <c r="G9" s="218">
        <v>21</v>
      </c>
      <c r="H9" s="195" t="s">
        <v>158</v>
      </c>
      <c r="I9" s="218">
        <v>19</v>
      </c>
      <c r="J9" s="195"/>
      <c r="L9" s="288"/>
      <c r="M9" s="46"/>
      <c r="N9" s="46"/>
      <c r="O9" s="46"/>
      <c r="P9" s="46"/>
      <c r="Q9" s="46"/>
      <c r="S9" s="268" t="s">
        <v>53</v>
      </c>
      <c r="T9" s="268" t="e">
        <f>VLOOKUP(S9,'[2]Sheet2'!$A$2:$B$12422,2,FALSE)</f>
        <v>#N/A</v>
      </c>
      <c r="U9" s="269">
        <v>122252</v>
      </c>
      <c r="W9" s="14" t="s">
        <v>53</v>
      </c>
      <c r="X9" s="14" t="e">
        <f>VLOOKUP(W9,'[2]Sheet2'!$A$2:$B$12422,2,FALSE)</f>
        <v>#N/A</v>
      </c>
      <c r="Y9" s="269">
        <v>119758</v>
      </c>
      <c r="AC9" s="271"/>
    </row>
    <row r="10" spans="2:29" s="12" customFormat="1" ht="14.25">
      <c r="B10" s="88" t="s">
        <v>80</v>
      </c>
      <c r="C10" s="218">
        <v>44</v>
      </c>
      <c r="D10" s="218">
        <v>39</v>
      </c>
      <c r="E10" s="218">
        <v>32</v>
      </c>
      <c r="F10" s="218">
        <v>32</v>
      </c>
      <c r="G10" s="218">
        <v>34</v>
      </c>
      <c r="H10" s="195"/>
      <c r="I10" s="218">
        <v>32</v>
      </c>
      <c r="J10" s="195"/>
      <c r="M10" s="46"/>
      <c r="N10" s="46"/>
      <c r="O10" s="46"/>
      <c r="P10" s="46"/>
      <c r="Q10" s="46"/>
      <c r="S10" s="12" t="s">
        <v>198</v>
      </c>
      <c r="T10" s="271" t="e">
        <f>VLOOKUP(S10,'[2]Sheet2'!$A$2:$B$12422,2,FALSE)</f>
        <v>#N/A</v>
      </c>
      <c r="U10" s="265">
        <v>86685</v>
      </c>
      <c r="W10" s="12" t="s">
        <v>198</v>
      </c>
      <c r="X10" s="12" t="e">
        <f>VLOOKUP(W10,'[2]Sheet2'!$A$2:$B$12422,2,FALSE)</f>
        <v>#N/A</v>
      </c>
      <c r="Y10" s="265">
        <v>86685</v>
      </c>
      <c r="AC10" s="271"/>
    </row>
    <row r="11" spans="2:29" s="12" customFormat="1" ht="14.25">
      <c r="B11" s="88" t="s">
        <v>81</v>
      </c>
      <c r="C11" s="218">
        <v>66</v>
      </c>
      <c r="D11" s="218">
        <v>45</v>
      </c>
      <c r="E11" s="218">
        <v>40.694</v>
      </c>
      <c r="F11" s="218">
        <v>39</v>
      </c>
      <c r="G11" s="218">
        <v>27</v>
      </c>
      <c r="H11" s="195"/>
      <c r="I11" s="223">
        <v>25</v>
      </c>
      <c r="J11" s="195"/>
      <c r="L11" s="12">
        <f>I6/G6</f>
        <v>0.9456434852118305</v>
      </c>
      <c r="M11" s="46"/>
      <c r="N11" s="46"/>
      <c r="O11" s="46"/>
      <c r="P11" s="46"/>
      <c r="Q11" s="46"/>
      <c r="S11" s="12" t="s">
        <v>199</v>
      </c>
      <c r="T11" s="271" t="e">
        <f>VLOOKUP(S11,'[2]Sheet2'!$A$2:$B$12422,2,FALSE)</f>
        <v>#N/A</v>
      </c>
      <c r="U11" s="265">
        <v>50246</v>
      </c>
      <c r="W11" s="12" t="s">
        <v>199</v>
      </c>
      <c r="X11" s="12" t="e">
        <f>VLOOKUP(W11,'[2]Sheet2'!$A$2:$B$12422,2,FALSE)</f>
        <v>#N/A</v>
      </c>
      <c r="Y11" s="265">
        <v>50246</v>
      </c>
      <c r="AC11" s="271"/>
    </row>
    <row r="12" spans="2:29" s="12" customFormat="1" ht="14.25">
      <c r="B12" s="88" t="s">
        <v>82</v>
      </c>
      <c r="C12" s="218">
        <v>0</v>
      </c>
      <c r="D12" s="218">
        <v>1</v>
      </c>
      <c r="E12" s="218">
        <v>0.573</v>
      </c>
      <c r="F12" s="218">
        <v>0.42</v>
      </c>
      <c r="G12" s="223">
        <v>1</v>
      </c>
      <c r="H12" s="195"/>
      <c r="I12" s="223">
        <v>1</v>
      </c>
      <c r="J12" s="195"/>
      <c r="M12" s="46"/>
      <c r="N12" s="46"/>
      <c r="O12" s="46"/>
      <c r="P12" s="46"/>
      <c r="Q12" s="46"/>
      <c r="S12" s="12" t="s">
        <v>200</v>
      </c>
      <c r="T12" s="271" t="e">
        <f>VLOOKUP(S12,'[2]Sheet2'!$A$2:$B$12422,2,FALSE)</f>
        <v>#N/A</v>
      </c>
      <c r="U12" s="265">
        <v>23749</v>
      </c>
      <c r="W12" s="12" t="s">
        <v>200</v>
      </c>
      <c r="X12" s="12" t="e">
        <f>VLOOKUP(W12,'[2]Sheet2'!$A$2:$B$12422,2,FALSE)</f>
        <v>#N/A</v>
      </c>
      <c r="Y12" s="265">
        <v>23749</v>
      </c>
      <c r="AC12" s="271"/>
    </row>
    <row r="13" spans="2:29" s="12" customFormat="1" ht="14.25">
      <c r="B13" s="88" t="s">
        <v>148</v>
      </c>
      <c r="C13" s="218">
        <v>51</v>
      </c>
      <c r="D13" s="218">
        <v>60</v>
      </c>
      <c r="E13" s="218">
        <v>46.188</v>
      </c>
      <c r="F13" s="218">
        <v>44.289</v>
      </c>
      <c r="G13" s="218">
        <v>36.142</v>
      </c>
      <c r="H13" s="195"/>
      <c r="I13" s="218">
        <v>34</v>
      </c>
      <c r="J13" s="195" t="s">
        <v>158</v>
      </c>
      <c r="M13" s="46"/>
      <c r="N13" s="46"/>
      <c r="O13" s="46"/>
      <c r="P13" s="46"/>
      <c r="Q13" s="46"/>
      <c r="S13" s="12" t="s">
        <v>201</v>
      </c>
      <c r="T13" s="271" t="e">
        <f>VLOOKUP(S13,'[2]Sheet2'!$A$2:$B$12422,2,FALSE)</f>
        <v>#N/A</v>
      </c>
      <c r="U13" s="265">
        <v>22480</v>
      </c>
      <c r="W13" s="12" t="s">
        <v>201</v>
      </c>
      <c r="X13" s="12" t="e">
        <f>VLOOKUP(W13,'[2]Sheet2'!$A$2:$B$12422,2,FALSE)</f>
        <v>#N/A</v>
      </c>
      <c r="Y13" s="265">
        <v>22480</v>
      </c>
      <c r="AC13" s="271"/>
    </row>
    <row r="14" spans="2:29" s="12" customFormat="1" ht="14.25">
      <c r="B14" s="88" t="s">
        <v>84</v>
      </c>
      <c r="C14" s="218">
        <v>95</v>
      </c>
      <c r="D14" s="218">
        <v>106</v>
      </c>
      <c r="E14" s="218">
        <v>120.982</v>
      </c>
      <c r="F14" s="218">
        <v>111.218</v>
      </c>
      <c r="G14" s="223">
        <v>109</v>
      </c>
      <c r="H14" s="195"/>
      <c r="I14" s="223">
        <v>114</v>
      </c>
      <c r="J14" s="195"/>
      <c r="M14" s="46"/>
      <c r="N14" s="46"/>
      <c r="O14" s="46"/>
      <c r="P14" s="46"/>
      <c r="Q14" s="46"/>
      <c r="S14" s="12" t="s">
        <v>202</v>
      </c>
      <c r="T14" s="271" t="e">
        <f>VLOOKUP(S14,'[2]Sheet2'!$A$2:$B$12422,2,FALSE)</f>
        <v>#N/A</v>
      </c>
      <c r="U14" s="265">
        <v>11642</v>
      </c>
      <c r="W14" s="12" t="s">
        <v>202</v>
      </c>
      <c r="X14" s="12" t="e">
        <f>VLOOKUP(W14,'[2]Sheet2'!$A$2:$B$12422,2,FALSE)</f>
        <v>#N/A</v>
      </c>
      <c r="Y14" s="265">
        <v>11642</v>
      </c>
      <c r="AC14" s="271"/>
    </row>
    <row r="15" spans="2:29" s="12" customFormat="1" ht="14.25">
      <c r="B15" s="88" t="s">
        <v>85</v>
      </c>
      <c r="C15" s="218">
        <v>309</v>
      </c>
      <c r="D15" s="218">
        <v>221</v>
      </c>
      <c r="E15" s="218">
        <v>253.784</v>
      </c>
      <c r="F15" s="218">
        <v>274.223</v>
      </c>
      <c r="G15" s="218">
        <v>266.593</v>
      </c>
      <c r="H15" s="195"/>
      <c r="I15" s="218">
        <v>226</v>
      </c>
      <c r="J15" s="195"/>
      <c r="M15" s="46"/>
      <c r="N15" s="46"/>
      <c r="O15" s="46"/>
      <c r="P15" s="46"/>
      <c r="Q15" s="46"/>
      <c r="U15" s="265"/>
      <c r="Y15" s="265"/>
      <c r="AC15" s="271"/>
    </row>
    <row r="16" spans="2:29" s="47" customFormat="1" ht="14.25">
      <c r="B16" s="89" t="s">
        <v>86</v>
      </c>
      <c r="C16" s="218">
        <v>267</v>
      </c>
      <c r="D16" s="218">
        <v>245</v>
      </c>
      <c r="E16" s="218">
        <v>203.017</v>
      </c>
      <c r="F16" s="218">
        <v>193.672</v>
      </c>
      <c r="G16" s="218">
        <v>205</v>
      </c>
      <c r="H16" s="195" t="s">
        <v>158</v>
      </c>
      <c r="I16" s="283">
        <v>200</v>
      </c>
      <c r="J16" s="195" t="s">
        <v>158</v>
      </c>
      <c r="M16" s="46"/>
      <c r="N16" s="46"/>
      <c r="O16" s="46"/>
      <c r="P16" s="46"/>
      <c r="Q16" s="46"/>
      <c r="U16" s="266"/>
      <c r="Y16" s="266"/>
      <c r="AC16" s="275"/>
    </row>
    <row r="17" spans="2:29" s="12" customFormat="1" ht="14.25">
      <c r="B17" s="88" t="s">
        <v>87</v>
      </c>
      <c r="C17" s="218">
        <v>7</v>
      </c>
      <c r="D17" s="218">
        <v>11</v>
      </c>
      <c r="E17" s="218">
        <v>15.686</v>
      </c>
      <c r="F17" s="218">
        <v>17.189</v>
      </c>
      <c r="G17" s="218">
        <v>13.921</v>
      </c>
      <c r="H17" s="195"/>
      <c r="I17" s="218">
        <v>14</v>
      </c>
      <c r="J17" s="195"/>
      <c r="M17" s="46"/>
      <c r="N17" s="46"/>
      <c r="O17" s="46"/>
      <c r="P17" s="46"/>
      <c r="Q17" s="46"/>
      <c r="S17" s="407" t="s">
        <v>249</v>
      </c>
      <c r="T17" s="407"/>
      <c r="U17" s="408" t="s">
        <v>250</v>
      </c>
      <c r="V17" s="408"/>
      <c r="W17" s="407" t="s">
        <v>251</v>
      </c>
      <c r="X17" s="407"/>
      <c r="Y17" s="279"/>
      <c r="Z17" s="407" t="s">
        <v>253</v>
      </c>
      <c r="AA17" s="407"/>
      <c r="AC17" s="271"/>
    </row>
    <row r="18" spans="2:29" s="12" customFormat="1" ht="14.25">
      <c r="B18" s="88" t="s">
        <v>88</v>
      </c>
      <c r="C18" s="218">
        <v>217</v>
      </c>
      <c r="D18" s="218">
        <v>181</v>
      </c>
      <c r="E18" s="218">
        <v>153.626</v>
      </c>
      <c r="F18" s="218">
        <v>164.127</v>
      </c>
      <c r="G18" s="218" t="s">
        <v>66</v>
      </c>
      <c r="H18" s="195"/>
      <c r="I18" s="218">
        <v>141</v>
      </c>
      <c r="J18" s="195"/>
      <c r="M18" s="46"/>
      <c r="N18" s="46"/>
      <c r="O18" s="46"/>
      <c r="P18" s="46"/>
      <c r="Q18" s="46"/>
      <c r="S18" s="12" t="s">
        <v>191</v>
      </c>
      <c r="T18" s="24" t="s">
        <v>192</v>
      </c>
      <c r="U18" s="265" t="s">
        <v>191</v>
      </c>
      <c r="V18" s="12" t="s">
        <v>192</v>
      </c>
      <c r="W18" s="12" t="s">
        <v>191</v>
      </c>
      <c r="X18" s="12" t="s">
        <v>192</v>
      </c>
      <c r="Y18" s="265"/>
      <c r="Z18" s="12" t="s">
        <v>191</v>
      </c>
      <c r="AA18" s="12" t="s">
        <v>192</v>
      </c>
      <c r="AC18" s="271"/>
    </row>
    <row r="19" spans="2:29" s="12" customFormat="1" ht="14.25">
      <c r="B19" s="88" t="s">
        <v>89</v>
      </c>
      <c r="C19" s="218">
        <v>2</v>
      </c>
      <c r="D19" s="218">
        <v>2</v>
      </c>
      <c r="E19" s="218">
        <v>4.106</v>
      </c>
      <c r="F19" s="218">
        <v>4.667</v>
      </c>
      <c r="G19" s="218">
        <v>4.332</v>
      </c>
      <c r="H19" s="195"/>
      <c r="I19" s="218">
        <v>5</v>
      </c>
      <c r="J19" s="195"/>
      <c r="M19" s="46"/>
      <c r="N19" s="46"/>
      <c r="O19" s="46"/>
      <c r="P19" s="46"/>
      <c r="Q19" s="46"/>
      <c r="S19" s="14" t="s">
        <v>58</v>
      </c>
      <c r="T19" s="268">
        <f>SUM(T20:T52)</f>
        <v>226222</v>
      </c>
      <c r="U19" s="14" t="s">
        <v>58</v>
      </c>
      <c r="V19" s="280">
        <v>203263</v>
      </c>
      <c r="W19" s="14" t="s">
        <v>58</v>
      </c>
      <c r="X19" s="280">
        <v>200329.90000000005</v>
      </c>
      <c r="Y19" s="265"/>
      <c r="Z19" s="14" t="s">
        <v>58</v>
      </c>
      <c r="AA19" s="289">
        <v>1247854.6969999997</v>
      </c>
      <c r="AC19" s="271"/>
    </row>
    <row r="20" spans="2:29" s="12" customFormat="1" ht="14.25">
      <c r="B20" s="88" t="s">
        <v>90</v>
      </c>
      <c r="C20" s="218">
        <v>0</v>
      </c>
      <c r="D20" s="218">
        <v>1</v>
      </c>
      <c r="E20" s="218">
        <v>0.549</v>
      </c>
      <c r="F20" s="218">
        <v>0.546</v>
      </c>
      <c r="G20" s="218">
        <v>0.574</v>
      </c>
      <c r="H20" s="195"/>
      <c r="I20" s="218">
        <v>1</v>
      </c>
      <c r="J20" s="195"/>
      <c r="M20" s="46"/>
      <c r="N20" s="46"/>
      <c r="O20" s="46"/>
      <c r="P20" s="46"/>
      <c r="Q20" s="46"/>
      <c r="S20" s="12" t="s">
        <v>195</v>
      </c>
      <c r="T20" s="271">
        <v>162012</v>
      </c>
      <c r="U20" s="265" t="s">
        <v>193</v>
      </c>
      <c r="V20" s="271">
        <v>163518</v>
      </c>
      <c r="W20" s="12" t="s">
        <v>198</v>
      </c>
      <c r="X20" s="271">
        <v>76007.5</v>
      </c>
      <c r="Y20" s="284">
        <f>X20/$X$19</f>
        <v>0.3794116604660611</v>
      </c>
      <c r="Z20" s="12" t="s">
        <v>193</v>
      </c>
      <c r="AA20" s="271">
        <v>1168323.615</v>
      </c>
      <c r="AB20" s="12">
        <f>AA20/$AA$19</f>
        <v>0.936265750979499</v>
      </c>
      <c r="AC20" s="271"/>
    </row>
    <row r="21" spans="2:29" s="12" customFormat="1" ht="14.25">
      <c r="B21" s="90" t="s">
        <v>91</v>
      </c>
      <c r="C21" s="218">
        <v>2</v>
      </c>
      <c r="D21" s="218">
        <v>2</v>
      </c>
      <c r="E21" s="218">
        <v>3</v>
      </c>
      <c r="F21" s="218">
        <v>2</v>
      </c>
      <c r="G21" s="218">
        <v>3</v>
      </c>
      <c r="H21" s="195"/>
      <c r="I21" s="218">
        <v>4</v>
      </c>
      <c r="J21" s="195"/>
      <c r="M21" s="46"/>
      <c r="N21" s="46"/>
      <c r="O21" s="46"/>
      <c r="P21" s="46"/>
      <c r="Q21" s="46"/>
      <c r="R21" s="281">
        <f>SUM(T21:T24)</f>
        <v>56540</v>
      </c>
      <c r="S21" s="12" t="s">
        <v>197</v>
      </c>
      <c r="T21" s="271">
        <v>18897</v>
      </c>
      <c r="U21" s="265" t="s">
        <v>201</v>
      </c>
      <c r="V21" s="271">
        <v>22480</v>
      </c>
      <c r="W21" s="12" t="s">
        <v>53</v>
      </c>
      <c r="X21" s="271">
        <v>60047.6</v>
      </c>
      <c r="Y21" s="284">
        <f aca="true" t="shared" si="0" ref="Y21:Y23">X21/$X$19</f>
        <v>0.2997435729763754</v>
      </c>
      <c r="Z21" s="12" t="s">
        <v>194</v>
      </c>
      <c r="AA21" s="271">
        <v>71438.513</v>
      </c>
      <c r="AB21" s="12">
        <f aca="true" t="shared" si="1" ref="AB21:AB23">AA21/$AA$19</f>
        <v>0.05724906367043151</v>
      </c>
      <c r="AC21" s="271"/>
    </row>
    <row r="22" spans="2:29" s="49" customFormat="1" ht="14.25">
      <c r="B22" s="88" t="s">
        <v>141</v>
      </c>
      <c r="C22" s="218">
        <v>0</v>
      </c>
      <c r="D22" s="218">
        <v>0</v>
      </c>
      <c r="E22" s="218" t="s">
        <v>67</v>
      </c>
      <c r="F22" s="218" t="s">
        <v>67</v>
      </c>
      <c r="G22" s="218" t="s">
        <v>67</v>
      </c>
      <c r="H22" s="195"/>
      <c r="I22" s="218">
        <v>0</v>
      </c>
      <c r="J22" s="195"/>
      <c r="M22" s="46"/>
      <c r="N22" s="46"/>
      <c r="O22" s="46"/>
      <c r="P22" s="46"/>
      <c r="Q22" s="46"/>
      <c r="R22" s="49">
        <f>R21/T19</f>
        <v>0.24993148323328412</v>
      </c>
      <c r="S22" s="49" t="s">
        <v>194</v>
      </c>
      <c r="T22" s="271">
        <v>15797</v>
      </c>
      <c r="U22" s="265" t="s">
        <v>194</v>
      </c>
      <c r="V22" s="271">
        <v>12466</v>
      </c>
      <c r="W22" s="49" t="s">
        <v>194</v>
      </c>
      <c r="X22" s="271">
        <v>30817.7</v>
      </c>
      <c r="Y22" s="284">
        <f t="shared" si="0"/>
        <v>0.1538347495805668</v>
      </c>
      <c r="Z22" s="12" t="s">
        <v>38</v>
      </c>
      <c r="AA22" s="271">
        <v>3769.535</v>
      </c>
      <c r="AB22" s="12">
        <f t="shared" si="1"/>
        <v>0.0030208124464029653</v>
      </c>
      <c r="AC22" s="271"/>
    </row>
    <row r="23" spans="2:29" s="12" customFormat="1" ht="14.25">
      <c r="B23" s="88" t="s">
        <v>142</v>
      </c>
      <c r="C23" s="218">
        <v>13</v>
      </c>
      <c r="D23" s="218">
        <v>14</v>
      </c>
      <c r="E23" s="218">
        <v>13.637</v>
      </c>
      <c r="F23" s="218">
        <v>15.509</v>
      </c>
      <c r="G23" s="218">
        <v>14.558</v>
      </c>
      <c r="H23" s="195"/>
      <c r="I23" s="218">
        <v>14</v>
      </c>
      <c r="J23" s="195"/>
      <c r="M23" s="46"/>
      <c r="N23" s="46"/>
      <c r="O23" s="46"/>
      <c r="P23" s="46"/>
      <c r="Q23" s="46"/>
      <c r="S23" s="12" t="s">
        <v>196</v>
      </c>
      <c r="T23" s="271">
        <v>14946</v>
      </c>
      <c r="U23" s="265" t="s">
        <v>207</v>
      </c>
      <c r="V23" s="271">
        <v>2504</v>
      </c>
      <c r="W23" s="12" t="s">
        <v>195</v>
      </c>
      <c r="X23" s="271">
        <v>14090.6</v>
      </c>
      <c r="Y23" s="284">
        <f t="shared" si="0"/>
        <v>0.0703369791528873</v>
      </c>
      <c r="Z23" s="12" t="s">
        <v>53</v>
      </c>
      <c r="AA23" s="271">
        <v>2328.442</v>
      </c>
      <c r="AB23" s="12">
        <f t="shared" si="1"/>
        <v>0.0018659560328601308</v>
      </c>
      <c r="AC23" s="271"/>
    </row>
    <row r="24" spans="2:29" s="49" customFormat="1" ht="14.25">
      <c r="B24" s="88" t="s">
        <v>150</v>
      </c>
      <c r="C24" s="218">
        <v>2</v>
      </c>
      <c r="D24" s="218">
        <v>5</v>
      </c>
      <c r="E24" s="218">
        <v>6.881</v>
      </c>
      <c r="F24" s="218">
        <v>4.072</v>
      </c>
      <c r="G24" s="218">
        <v>7.44</v>
      </c>
      <c r="H24" s="195"/>
      <c r="I24" s="218">
        <v>9</v>
      </c>
      <c r="J24" s="195" t="s">
        <v>160</v>
      </c>
      <c r="M24" s="46"/>
      <c r="N24" s="46"/>
      <c r="O24" s="46"/>
      <c r="P24" s="46"/>
      <c r="Q24" s="46"/>
      <c r="S24" s="49" t="s">
        <v>203</v>
      </c>
      <c r="T24" s="271">
        <v>6900</v>
      </c>
      <c r="U24" s="265" t="s">
        <v>198</v>
      </c>
      <c r="V24" s="271">
        <v>1261</v>
      </c>
      <c r="W24" s="49" t="s">
        <v>199</v>
      </c>
      <c r="X24" s="271">
        <v>4200</v>
      </c>
      <c r="Y24" s="284"/>
      <c r="Z24" s="49" t="s">
        <v>213</v>
      </c>
      <c r="AA24" s="271">
        <v>1385.201</v>
      </c>
      <c r="AC24" s="271"/>
    </row>
    <row r="25" spans="2:29" s="12" customFormat="1" ht="14.25">
      <c r="B25" s="88" t="s">
        <v>154</v>
      </c>
      <c r="C25" s="218">
        <v>75</v>
      </c>
      <c r="D25" s="218">
        <v>71</v>
      </c>
      <c r="E25" s="218">
        <v>66.795</v>
      </c>
      <c r="F25" s="218">
        <v>43.72</v>
      </c>
      <c r="G25" s="218">
        <v>46</v>
      </c>
      <c r="H25" s="195" t="s">
        <v>159</v>
      </c>
      <c r="I25" s="218">
        <v>47</v>
      </c>
      <c r="J25" s="195" t="s">
        <v>161</v>
      </c>
      <c r="M25" s="46"/>
      <c r="N25" s="46"/>
      <c r="O25" s="46"/>
      <c r="P25" s="46"/>
      <c r="Q25" s="46"/>
      <c r="S25" s="12" t="s">
        <v>202</v>
      </c>
      <c r="T25" s="271">
        <v>2903</v>
      </c>
      <c r="U25" s="265" t="s">
        <v>208</v>
      </c>
      <c r="V25" s="271">
        <v>358</v>
      </c>
      <c r="W25" s="12" t="s">
        <v>196</v>
      </c>
      <c r="X25" s="271">
        <v>2428.1</v>
      </c>
      <c r="Y25" s="284"/>
      <c r="Z25" s="12" t="s">
        <v>205</v>
      </c>
      <c r="AA25" s="271">
        <v>280.511</v>
      </c>
      <c r="AC25" s="271"/>
    </row>
    <row r="26" spans="2:29" s="12" customFormat="1" ht="14.25">
      <c r="B26" s="88" t="s">
        <v>94</v>
      </c>
      <c r="C26" s="218">
        <v>3</v>
      </c>
      <c r="D26" s="218">
        <v>2</v>
      </c>
      <c r="E26" s="218">
        <v>2.167</v>
      </c>
      <c r="F26" s="218">
        <v>3</v>
      </c>
      <c r="G26" s="218">
        <v>3</v>
      </c>
      <c r="H26" s="195"/>
      <c r="I26" s="223">
        <v>3</v>
      </c>
      <c r="J26" s="195"/>
      <c r="L26" s="264"/>
      <c r="M26" s="46"/>
      <c r="N26" s="46"/>
      <c r="O26" s="46"/>
      <c r="P26" s="46"/>
      <c r="Q26" s="46"/>
      <c r="S26" s="12" t="s">
        <v>200</v>
      </c>
      <c r="T26" s="271">
        <v>1205</v>
      </c>
      <c r="U26" s="265" t="s">
        <v>196</v>
      </c>
      <c r="V26" s="271">
        <v>252</v>
      </c>
      <c r="W26" s="12" t="s">
        <v>210</v>
      </c>
      <c r="X26" s="271">
        <v>1900</v>
      </c>
      <c r="Y26" s="265"/>
      <c r="Z26" s="49" t="s">
        <v>211</v>
      </c>
      <c r="AA26" s="271">
        <v>191.005</v>
      </c>
      <c r="AC26" s="271"/>
    </row>
    <row r="27" spans="2:29" s="12" customFormat="1" ht="14.25">
      <c r="B27" s="88" t="s">
        <v>176</v>
      </c>
      <c r="C27" s="218">
        <v>36</v>
      </c>
      <c r="D27" s="218">
        <v>38</v>
      </c>
      <c r="E27" s="218">
        <v>36.503</v>
      </c>
      <c r="F27" s="218">
        <v>26</v>
      </c>
      <c r="G27" s="218">
        <v>33.226</v>
      </c>
      <c r="H27" s="195"/>
      <c r="I27" s="225" t="s">
        <v>1</v>
      </c>
      <c r="J27" s="195"/>
      <c r="L27" s="263"/>
      <c r="M27" s="46"/>
      <c r="N27" s="46"/>
      <c r="O27" s="46"/>
      <c r="P27" s="46"/>
      <c r="Q27" s="46"/>
      <c r="S27" s="12" t="s">
        <v>198</v>
      </c>
      <c r="T27" s="271">
        <v>547</v>
      </c>
      <c r="U27" s="265" t="s">
        <v>199</v>
      </c>
      <c r="V27" s="271">
        <v>149</v>
      </c>
      <c r="W27" s="12" t="s">
        <v>197</v>
      </c>
      <c r="X27" s="271">
        <v>1635.6</v>
      </c>
      <c r="Y27" s="265"/>
      <c r="Z27" s="12" t="s">
        <v>208</v>
      </c>
      <c r="AA27" s="271">
        <v>103.049</v>
      </c>
      <c r="AC27" s="271"/>
    </row>
    <row r="28" spans="2:29" s="12" customFormat="1" ht="14.25">
      <c r="B28" s="88" t="s">
        <v>151</v>
      </c>
      <c r="C28" s="218">
        <v>8</v>
      </c>
      <c r="D28" s="218">
        <v>7</v>
      </c>
      <c r="E28" s="218">
        <v>8.225</v>
      </c>
      <c r="F28" s="218">
        <v>9.166</v>
      </c>
      <c r="G28" s="218">
        <v>10.317</v>
      </c>
      <c r="H28" s="195"/>
      <c r="I28" s="218">
        <v>8</v>
      </c>
      <c r="J28" s="195" t="s">
        <v>160</v>
      </c>
      <c r="L28" s="264"/>
      <c r="M28" s="46"/>
      <c r="N28" s="46"/>
      <c r="O28" s="46"/>
      <c r="P28" s="46"/>
      <c r="Q28" s="46"/>
      <c r="S28" s="12" t="s">
        <v>214</v>
      </c>
      <c r="T28" s="271">
        <v>483</v>
      </c>
      <c r="U28" s="265" t="s">
        <v>227</v>
      </c>
      <c r="V28" s="271">
        <v>122</v>
      </c>
      <c r="W28" s="12" t="s">
        <v>207</v>
      </c>
      <c r="X28" s="271">
        <v>1610.7</v>
      </c>
      <c r="Y28" s="265"/>
      <c r="Z28" s="12" t="s">
        <v>48</v>
      </c>
      <c r="AA28" s="271">
        <v>23.005</v>
      </c>
      <c r="AC28" s="271"/>
    </row>
    <row r="29" spans="2:29" s="12" customFormat="1" ht="14.25">
      <c r="B29" s="88" t="s">
        <v>175</v>
      </c>
      <c r="C29" s="218">
        <v>10</v>
      </c>
      <c r="D29" s="218">
        <v>7</v>
      </c>
      <c r="E29" s="218">
        <v>8.781</v>
      </c>
      <c r="F29" s="218">
        <v>8.353</v>
      </c>
      <c r="G29" s="218">
        <v>10.005</v>
      </c>
      <c r="H29" s="195"/>
      <c r="I29" s="218">
        <v>10</v>
      </c>
      <c r="J29" s="195" t="s">
        <v>158</v>
      </c>
      <c r="M29" s="46"/>
      <c r="N29" s="46"/>
      <c r="O29" s="46"/>
      <c r="P29" s="46"/>
      <c r="Q29" s="46"/>
      <c r="S29" s="12" t="s">
        <v>209</v>
      </c>
      <c r="T29" s="271">
        <v>474</v>
      </c>
      <c r="U29" s="265" t="s">
        <v>213</v>
      </c>
      <c r="V29" s="271">
        <v>56</v>
      </c>
      <c r="W29" s="12" t="s">
        <v>209</v>
      </c>
      <c r="X29" s="271">
        <v>1503</v>
      </c>
      <c r="Y29" s="265"/>
      <c r="Z29" s="12" t="s">
        <v>235</v>
      </c>
      <c r="AA29" s="271">
        <v>6.786</v>
      </c>
      <c r="AC29" s="271"/>
    </row>
    <row r="30" spans="2:29" s="12" customFormat="1" ht="14.25">
      <c r="B30" s="88" t="s">
        <v>98</v>
      </c>
      <c r="C30" s="218">
        <v>1</v>
      </c>
      <c r="D30" s="218">
        <v>1</v>
      </c>
      <c r="E30" s="218">
        <v>0.778</v>
      </c>
      <c r="F30" s="218">
        <v>1</v>
      </c>
      <c r="G30" s="218">
        <v>1</v>
      </c>
      <c r="H30" s="195"/>
      <c r="I30" s="223">
        <v>1</v>
      </c>
      <c r="J30" s="195"/>
      <c r="M30" s="46"/>
      <c r="N30" s="46"/>
      <c r="O30" s="46"/>
      <c r="P30" s="46"/>
      <c r="Q30" s="46"/>
      <c r="S30" s="12" t="s">
        <v>218</v>
      </c>
      <c r="T30" s="271">
        <v>440</v>
      </c>
      <c r="U30" s="265" t="s">
        <v>209</v>
      </c>
      <c r="V30" s="271">
        <v>55</v>
      </c>
      <c r="W30" s="12" t="s">
        <v>200</v>
      </c>
      <c r="X30" s="271">
        <v>1023.6</v>
      </c>
      <c r="Y30" s="265"/>
      <c r="Z30" s="12" t="s">
        <v>209</v>
      </c>
      <c r="AA30" s="271">
        <v>5.035</v>
      </c>
      <c r="AC30" s="271"/>
    </row>
    <row r="31" spans="2:29" s="49" customFormat="1" ht="14.25">
      <c r="B31" s="88" t="s">
        <v>143</v>
      </c>
      <c r="C31" s="218">
        <v>1</v>
      </c>
      <c r="D31" s="218">
        <v>1</v>
      </c>
      <c r="E31" s="218">
        <v>1</v>
      </c>
      <c r="F31" s="218">
        <v>0.913</v>
      </c>
      <c r="G31" s="218">
        <v>1.263</v>
      </c>
      <c r="H31" s="195"/>
      <c r="I31" s="218">
        <v>1</v>
      </c>
      <c r="J31" s="195"/>
      <c r="M31" s="46"/>
      <c r="N31" s="46"/>
      <c r="O31" s="46"/>
      <c r="P31" s="50"/>
      <c r="Q31" s="46"/>
      <c r="S31" s="49" t="s">
        <v>221</v>
      </c>
      <c r="T31" s="271">
        <v>325</v>
      </c>
      <c r="U31" s="265" t="s">
        <v>205</v>
      </c>
      <c r="V31" s="271">
        <v>11</v>
      </c>
      <c r="W31" s="49" t="s">
        <v>208</v>
      </c>
      <c r="X31" s="271">
        <v>946.3</v>
      </c>
      <c r="Y31" s="265"/>
      <c r="Z31" s="12"/>
      <c r="AA31" s="12"/>
      <c r="AC31" s="271"/>
    </row>
    <row r="32" spans="2:29" s="12" customFormat="1" ht="14.25">
      <c r="B32" s="88" t="s">
        <v>99</v>
      </c>
      <c r="C32" s="218">
        <v>15</v>
      </c>
      <c r="D32" s="218">
        <v>14</v>
      </c>
      <c r="E32" s="218">
        <v>11.771</v>
      </c>
      <c r="F32" s="218">
        <v>11</v>
      </c>
      <c r="G32" s="218">
        <v>13</v>
      </c>
      <c r="H32" s="195"/>
      <c r="I32" s="223">
        <v>14</v>
      </c>
      <c r="J32" s="195"/>
      <c r="M32" s="46"/>
      <c r="N32" s="46"/>
      <c r="O32" s="46"/>
      <c r="P32" s="46"/>
      <c r="Q32" s="50"/>
      <c r="S32" s="12" t="s">
        <v>204</v>
      </c>
      <c r="T32" s="271">
        <v>305</v>
      </c>
      <c r="U32" s="265" t="s">
        <v>200</v>
      </c>
      <c r="V32" s="271">
        <v>11</v>
      </c>
      <c r="W32" s="12" t="s">
        <v>216</v>
      </c>
      <c r="X32" s="271">
        <v>900</v>
      </c>
      <c r="Y32" s="265"/>
      <c r="Z32" s="49"/>
      <c r="AA32" s="49"/>
      <c r="AC32" s="271"/>
    </row>
    <row r="33" spans="2:29" s="12" customFormat="1" ht="14.25">
      <c r="B33" s="91" t="s">
        <v>100</v>
      </c>
      <c r="C33" s="219">
        <v>5</v>
      </c>
      <c r="D33" s="219">
        <v>6</v>
      </c>
      <c r="E33" s="219">
        <v>10.643</v>
      </c>
      <c r="F33" s="219">
        <v>13.441</v>
      </c>
      <c r="G33" s="219">
        <v>13.757</v>
      </c>
      <c r="H33" s="196"/>
      <c r="I33" s="219">
        <v>13</v>
      </c>
      <c r="J33" s="196"/>
      <c r="M33" s="46"/>
      <c r="N33" s="46"/>
      <c r="O33" s="46"/>
      <c r="P33" s="46"/>
      <c r="Q33" s="46"/>
      <c r="S33" s="12" t="s">
        <v>225</v>
      </c>
      <c r="T33" s="271">
        <v>228</v>
      </c>
      <c r="U33" s="265" t="s">
        <v>48</v>
      </c>
      <c r="V33" s="271">
        <v>5</v>
      </c>
      <c r="W33" s="12" t="s">
        <v>211</v>
      </c>
      <c r="X33" s="271">
        <v>705.1</v>
      </c>
      <c r="Y33" s="265"/>
      <c r="AC33" s="271"/>
    </row>
    <row r="34" spans="2:29" s="49" customFormat="1" ht="14.25">
      <c r="B34" s="92" t="s">
        <v>101</v>
      </c>
      <c r="C34" s="220">
        <v>152</v>
      </c>
      <c r="D34" s="220">
        <v>173</v>
      </c>
      <c r="E34" s="220">
        <v>201.364</v>
      </c>
      <c r="F34" s="220">
        <v>198.968</v>
      </c>
      <c r="G34" s="220">
        <v>205.595</v>
      </c>
      <c r="H34" s="197"/>
      <c r="I34" s="226">
        <v>203</v>
      </c>
      <c r="J34" s="197"/>
      <c r="M34" s="46"/>
      <c r="N34" s="46"/>
      <c r="O34" s="46"/>
      <c r="P34" s="50"/>
      <c r="Q34" s="46"/>
      <c r="S34" s="49" t="s">
        <v>207</v>
      </c>
      <c r="T34" s="271">
        <v>226</v>
      </c>
      <c r="U34" s="265" t="s">
        <v>216</v>
      </c>
      <c r="V34" s="271">
        <v>4</v>
      </c>
      <c r="W34" s="49" t="s">
        <v>212</v>
      </c>
      <c r="X34" s="271">
        <v>500</v>
      </c>
      <c r="Y34" s="265"/>
      <c r="Z34" s="12"/>
      <c r="AA34" s="12"/>
      <c r="AC34" s="271"/>
    </row>
    <row r="35" spans="2:29" s="12" customFormat="1" ht="14.25">
      <c r="B35" s="93" t="s">
        <v>152</v>
      </c>
      <c r="C35" s="221">
        <v>4</v>
      </c>
      <c r="D35" s="221">
        <v>8</v>
      </c>
      <c r="E35" s="221">
        <v>5.05</v>
      </c>
      <c r="F35" s="221">
        <v>5.306</v>
      </c>
      <c r="G35" s="221">
        <v>7</v>
      </c>
      <c r="H35" s="198"/>
      <c r="I35" s="227">
        <v>7</v>
      </c>
      <c r="J35" s="198" t="s">
        <v>158</v>
      </c>
      <c r="M35" s="46"/>
      <c r="N35" s="46"/>
      <c r="O35" s="46"/>
      <c r="P35" s="46"/>
      <c r="Q35" s="46"/>
      <c r="S35" s="12" t="s">
        <v>206</v>
      </c>
      <c r="T35" s="271">
        <v>174</v>
      </c>
      <c r="U35" s="265" t="s">
        <v>212</v>
      </c>
      <c r="V35" s="271">
        <v>3</v>
      </c>
      <c r="W35" s="12" t="s">
        <v>214</v>
      </c>
      <c r="X35" s="271">
        <v>446.4</v>
      </c>
      <c r="Y35" s="265"/>
      <c r="Z35" s="49"/>
      <c r="AA35" s="49"/>
      <c r="AC35" s="271"/>
    </row>
    <row r="36" spans="2:27" ht="14.25">
      <c r="B36" s="94" t="s">
        <v>103</v>
      </c>
      <c r="C36" s="222">
        <v>491</v>
      </c>
      <c r="D36" s="222">
        <v>661</v>
      </c>
      <c r="E36" s="222">
        <v>1019.712</v>
      </c>
      <c r="F36" s="222">
        <v>1144.819</v>
      </c>
      <c r="G36" s="222">
        <v>1321.119</v>
      </c>
      <c r="H36" s="199"/>
      <c r="I36" s="222">
        <v>1248</v>
      </c>
      <c r="J36" s="199"/>
      <c r="M36" s="46"/>
      <c r="N36" s="46"/>
      <c r="O36" s="46"/>
      <c r="P36" s="46"/>
      <c r="Q36" s="46"/>
      <c r="S36" s="18" t="s">
        <v>226</v>
      </c>
      <c r="T36" s="276">
        <v>159</v>
      </c>
      <c r="U36" s="265" t="s">
        <v>229</v>
      </c>
      <c r="V36" s="271">
        <v>3</v>
      </c>
      <c r="W36" s="18" t="s">
        <v>219</v>
      </c>
      <c r="X36" s="276">
        <v>413.6</v>
      </c>
      <c r="Y36" s="267"/>
      <c r="Z36" s="12"/>
      <c r="AA36" s="12"/>
    </row>
    <row r="37" spans="2:25" ht="14.25">
      <c r="B37" s="12"/>
      <c r="C37" s="25"/>
      <c r="D37" s="25"/>
      <c r="E37" s="25"/>
      <c r="F37" s="36"/>
      <c r="G37" s="36"/>
      <c r="H37" s="178"/>
      <c r="I37" s="180">
        <f>+I34+I16+I15</f>
        <v>629</v>
      </c>
      <c r="J37" s="36"/>
      <c r="L37" s="181">
        <f>+I37/I6</f>
        <v>0.5316990701606086</v>
      </c>
      <c r="S37" s="18" t="s">
        <v>220</v>
      </c>
      <c r="T37" s="276">
        <v>73</v>
      </c>
      <c r="U37" s="267" t="s">
        <v>228</v>
      </c>
      <c r="V37" s="276">
        <v>3</v>
      </c>
      <c r="W37" s="18" t="s">
        <v>215</v>
      </c>
      <c r="X37" s="276">
        <v>335.4</v>
      </c>
      <c r="Y37" s="267"/>
    </row>
    <row r="38" spans="2:25" ht="14.25">
      <c r="B38" s="147" t="s">
        <v>156</v>
      </c>
      <c r="C38" s="25"/>
      <c r="D38" s="25"/>
      <c r="E38" s="25"/>
      <c r="F38" s="36"/>
      <c r="G38" s="36"/>
      <c r="I38" s="36"/>
      <c r="J38" s="36"/>
      <c r="S38" s="18" t="s">
        <v>230</v>
      </c>
      <c r="T38" s="276">
        <v>66</v>
      </c>
      <c r="U38" s="267" t="s">
        <v>240</v>
      </c>
      <c r="V38" s="276" t="s">
        <v>252</v>
      </c>
      <c r="W38" s="18" t="s">
        <v>222</v>
      </c>
      <c r="X38" s="276">
        <v>300</v>
      </c>
      <c r="Y38" s="267"/>
    </row>
    <row r="39" spans="1:24" ht="14.25">
      <c r="A39" s="53"/>
      <c r="B39" s="145" t="s">
        <v>145</v>
      </c>
      <c r="C39" s="54"/>
      <c r="D39" s="54"/>
      <c r="E39" s="54"/>
      <c r="F39" s="54"/>
      <c r="G39" s="54"/>
      <c r="I39" s="54"/>
      <c r="J39" s="54"/>
      <c r="S39" s="18" t="s">
        <v>232</v>
      </c>
      <c r="T39" s="276">
        <v>19</v>
      </c>
      <c r="U39" s="267" t="s">
        <v>234</v>
      </c>
      <c r="V39" s="276">
        <v>1</v>
      </c>
      <c r="W39" s="18" t="s">
        <v>224</v>
      </c>
      <c r="X39" s="276">
        <v>233.7</v>
      </c>
    </row>
    <row r="40" spans="2:24" ht="14.25">
      <c r="B40" s="146" t="s">
        <v>149</v>
      </c>
      <c r="C40" s="16"/>
      <c r="D40" s="16"/>
      <c r="E40" s="16"/>
      <c r="F40" s="16"/>
      <c r="G40" s="16"/>
      <c r="I40" s="16"/>
      <c r="J40" s="16"/>
      <c r="S40" s="18" t="s">
        <v>216</v>
      </c>
      <c r="T40" s="276">
        <v>10</v>
      </c>
      <c r="U40" s="267" t="s">
        <v>243</v>
      </c>
      <c r="V40" s="276">
        <v>1</v>
      </c>
      <c r="W40" s="18" t="s">
        <v>217</v>
      </c>
      <c r="X40" s="276">
        <v>200</v>
      </c>
    </row>
    <row r="41" spans="2:24" ht="14.25">
      <c r="B41" s="146" t="s">
        <v>153</v>
      </c>
      <c r="C41" s="55"/>
      <c r="D41" s="55"/>
      <c r="E41" s="56"/>
      <c r="F41" s="55"/>
      <c r="G41" s="55"/>
      <c r="H41" s="36"/>
      <c r="I41" s="55"/>
      <c r="J41" s="55"/>
      <c r="K41" s="1"/>
      <c r="L41" s="1"/>
      <c r="S41" s="18" t="s">
        <v>227</v>
      </c>
      <c r="T41" s="276">
        <v>9</v>
      </c>
      <c r="U41" s="267"/>
      <c r="W41" s="18" t="s">
        <v>231</v>
      </c>
      <c r="X41" s="276">
        <v>47</v>
      </c>
    </row>
    <row r="42" spans="2:24" ht="14.25">
      <c r="B42" s="146" t="s">
        <v>155</v>
      </c>
      <c r="C42" s="55"/>
      <c r="D42" s="55"/>
      <c r="E42" s="56"/>
      <c r="F42" s="55"/>
      <c r="G42" s="55"/>
      <c r="H42" s="191"/>
      <c r="I42" s="55"/>
      <c r="J42" s="55"/>
      <c r="K42" s="1"/>
      <c r="L42" s="1"/>
      <c r="S42" s="18" t="s">
        <v>234</v>
      </c>
      <c r="T42" s="276">
        <v>6</v>
      </c>
      <c r="V42" s="18">
        <f>V20/V19</f>
        <v>0.8044651510604488</v>
      </c>
      <c r="W42" s="18" t="s">
        <v>223</v>
      </c>
      <c r="X42" s="18">
        <v>38</v>
      </c>
    </row>
    <row r="43" spans="2:22" ht="14.25">
      <c r="B43" s="147" t="s">
        <v>157</v>
      </c>
      <c r="C43" s="55"/>
      <c r="D43" s="55"/>
      <c r="E43" s="56"/>
      <c r="F43" s="55"/>
      <c r="G43" s="55"/>
      <c r="I43" s="55"/>
      <c r="J43" s="55"/>
      <c r="K43" s="1"/>
      <c r="L43" s="1"/>
      <c r="S43" s="18" t="s">
        <v>239</v>
      </c>
      <c r="T43" s="276">
        <v>5</v>
      </c>
      <c r="V43" s="285"/>
    </row>
    <row r="44" spans="2:20" ht="14.25">
      <c r="B44" s="145" t="s">
        <v>138</v>
      </c>
      <c r="S44" s="273" t="s">
        <v>241</v>
      </c>
      <c r="T44" s="276">
        <v>2</v>
      </c>
    </row>
    <row r="45" spans="19:20" ht="14.25">
      <c r="S45" s="18" t="s">
        <v>233</v>
      </c>
      <c r="T45" s="276">
        <v>2</v>
      </c>
    </row>
    <row r="46" spans="19:20" ht="14.25">
      <c r="S46" s="18" t="s">
        <v>242</v>
      </c>
      <c r="T46" s="276">
        <v>2</v>
      </c>
    </row>
    <row r="47" spans="19:20" ht="14.25">
      <c r="S47" s="18" t="s">
        <v>208</v>
      </c>
      <c r="T47" s="276">
        <v>2</v>
      </c>
    </row>
    <row r="48" spans="19:20" ht="14.25">
      <c r="S48" s="18" t="s">
        <v>237</v>
      </c>
      <c r="T48" s="276">
        <v>1</v>
      </c>
    </row>
    <row r="49" spans="19:20" ht="14.25">
      <c r="S49" s="18" t="s">
        <v>231</v>
      </c>
      <c r="T49" s="276">
        <v>1</v>
      </c>
    </row>
    <row r="50" spans="19:20" ht="14.25">
      <c r="S50" s="18" t="s">
        <v>244</v>
      </c>
      <c r="T50" s="276">
        <v>1</v>
      </c>
    </row>
    <row r="51" spans="19:20" ht="14.25">
      <c r="S51" s="18" t="s">
        <v>238</v>
      </c>
      <c r="T51" s="276">
        <v>1</v>
      </c>
    </row>
    <row r="52" spans="19:20" ht="14.25">
      <c r="S52" s="18" t="s">
        <v>236</v>
      </c>
      <c r="T52" s="18">
        <v>1</v>
      </c>
    </row>
    <row r="54" spans="19:20" ht="14.25">
      <c r="S54" s="18">
        <f>R21/T19</f>
        <v>0.24993148323328412</v>
      </c>
      <c r="T54" s="18">
        <f>T20/T19</f>
        <v>0.7161637683337606</v>
      </c>
    </row>
  </sheetData>
  <mergeCells count="8">
    <mergeCell ref="S2:U2"/>
    <mergeCell ref="W2:Y2"/>
    <mergeCell ref="AB2:AC2"/>
    <mergeCell ref="AD2:AE2"/>
    <mergeCell ref="S17:T17"/>
    <mergeCell ref="U17:V17"/>
    <mergeCell ref="W17:X17"/>
    <mergeCell ref="Z17:AA17"/>
  </mergeCells>
  <printOptions/>
  <pageMargins left="0.3937007874015748" right="4.133858267716536" top="0.35433070866141736" bottom="3.5433070866141736" header="0" footer="0"/>
  <pageSetup horizontalDpi="600" verticalDpi="600" orientation="portrait" paperSize="9" scale="75" r:id="rId1"/>
  <headerFooter alignWithMargins="0">
    <oddFooter>&amp;C&amp;"Comic Sans MS,Bold"&amp;Z&amp;F  &amp;P/&amp;N - &amp;D &amp;T</oddFooter>
  </headerFooter>
  <ignoredErrors>
    <ignoredError sqref="G18 E22:G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showGridLines="0" tabSelected="1" workbookViewId="0" topLeftCell="A1"/>
  </sheetViews>
  <sheetFormatPr defaultColWidth="9.00390625" defaultRowHeight="14.25"/>
  <cols>
    <col min="1" max="1" width="9.00390625" style="1" customWidth="1"/>
    <col min="2" max="2" width="12.375" style="1" customWidth="1"/>
    <col min="3" max="5" width="7.75390625" style="86" customWidth="1"/>
    <col min="6" max="9" width="7.75390625" style="1" customWidth="1"/>
    <col min="10" max="10" width="11.25390625" style="80" bestFit="1" customWidth="1"/>
    <col min="11" max="16384" width="9.00390625" style="1" customWidth="1"/>
  </cols>
  <sheetData>
    <row r="1" spans="3:10" s="76" customFormat="1" ht="14.25">
      <c r="C1" s="33"/>
      <c r="D1" s="33"/>
      <c r="E1" s="33"/>
      <c r="F1" s="1"/>
      <c r="G1" s="1"/>
      <c r="J1" s="298"/>
    </row>
    <row r="2" spans="2:10" s="76" customFormat="1" ht="15">
      <c r="B2" s="259" t="s">
        <v>277</v>
      </c>
      <c r="C2" s="79"/>
      <c r="D2" s="79"/>
      <c r="E2" s="79"/>
      <c r="H2" s="80"/>
      <c r="I2" s="80"/>
      <c r="J2" s="298"/>
    </row>
    <row r="3" spans="2:10" s="84" customFormat="1" ht="14.25">
      <c r="B3" s="85" t="s">
        <v>77</v>
      </c>
      <c r="C3" s="82"/>
      <c r="D3" s="82"/>
      <c r="E3" s="77"/>
      <c r="F3" s="77"/>
      <c r="G3" s="83"/>
      <c r="J3" s="299"/>
    </row>
    <row r="4" spans="3:8" s="294" customFormat="1" ht="14.25">
      <c r="C4" s="295"/>
      <c r="D4" s="295"/>
      <c r="H4" s="296">
        <f>+(H6-G6)/G6</f>
        <v>0.07236833947149783</v>
      </c>
    </row>
    <row r="5" spans="2:9" ht="14.25">
      <c r="B5" s="73"/>
      <c r="C5" s="99">
        <v>2000</v>
      </c>
      <c r="D5" s="99">
        <v>2005</v>
      </c>
      <c r="E5" s="99">
        <v>2010</v>
      </c>
      <c r="F5" s="99">
        <v>2011</v>
      </c>
      <c r="G5" s="99">
        <v>2012</v>
      </c>
      <c r="H5" s="99">
        <v>2013</v>
      </c>
      <c r="I5" s="99">
        <v>2014</v>
      </c>
    </row>
    <row r="6" spans="2:10" ht="14.25">
      <c r="B6" s="74" t="s">
        <v>276</v>
      </c>
      <c r="C6" s="100">
        <v>95285</v>
      </c>
      <c r="D6" s="100">
        <v>88947</v>
      </c>
      <c r="E6" s="100">
        <v>83534</v>
      </c>
      <c r="F6" s="100">
        <v>81987</v>
      </c>
      <c r="G6" s="100">
        <v>80643</v>
      </c>
      <c r="H6" s="100">
        <v>86479</v>
      </c>
      <c r="I6" s="100">
        <v>85768</v>
      </c>
      <c r="J6" s="300">
        <f>+I6/$I$6*100</f>
        <v>100</v>
      </c>
    </row>
    <row r="7" spans="2:10" ht="14.25">
      <c r="B7" s="87" t="s">
        <v>78</v>
      </c>
      <c r="C7" s="183">
        <v>129</v>
      </c>
      <c r="D7" s="183">
        <v>120</v>
      </c>
      <c r="E7" s="183">
        <v>89</v>
      </c>
      <c r="F7" s="183">
        <v>86</v>
      </c>
      <c r="G7" s="183">
        <v>83</v>
      </c>
      <c r="H7" s="183">
        <v>80</v>
      </c>
      <c r="I7" s="183">
        <v>79</v>
      </c>
      <c r="J7" s="300">
        <f aca="true" t="shared" si="0" ref="J7:J34">+I7/$I$6*100</f>
        <v>0.09210894506109506</v>
      </c>
    </row>
    <row r="8" spans="2:10" ht="14.25">
      <c r="B8" s="88" t="s">
        <v>79</v>
      </c>
      <c r="C8" s="184" t="s">
        <v>1</v>
      </c>
      <c r="D8" s="184" t="s">
        <v>1</v>
      </c>
      <c r="E8" s="185">
        <v>2340</v>
      </c>
      <c r="F8" s="185">
        <v>2336</v>
      </c>
      <c r="G8" s="185">
        <v>2366</v>
      </c>
      <c r="H8" s="185">
        <v>2043</v>
      </c>
      <c r="I8" s="185">
        <v>1951</v>
      </c>
      <c r="J8" s="300">
        <f t="shared" si="0"/>
        <v>2.274741162205018</v>
      </c>
    </row>
    <row r="9" spans="2:10" ht="14.25">
      <c r="B9" s="88" t="s">
        <v>278</v>
      </c>
      <c r="C9" s="384" t="s">
        <v>286</v>
      </c>
      <c r="D9" s="384" t="s">
        <v>286</v>
      </c>
      <c r="E9" s="384" t="s">
        <v>286</v>
      </c>
      <c r="F9" s="384" t="s">
        <v>286</v>
      </c>
      <c r="G9" s="384" t="s">
        <v>286</v>
      </c>
      <c r="H9" s="384" t="s">
        <v>286</v>
      </c>
      <c r="I9" s="384" t="s">
        <v>286</v>
      </c>
      <c r="J9" s="300" t="s">
        <v>280</v>
      </c>
    </row>
    <row r="10" spans="2:10" ht="14.25">
      <c r="B10" s="88" t="s">
        <v>80</v>
      </c>
      <c r="C10" s="185">
        <v>4138</v>
      </c>
      <c r="D10" s="185">
        <v>3264</v>
      </c>
      <c r="E10" s="185">
        <v>2819</v>
      </c>
      <c r="F10" s="185">
        <v>2784</v>
      </c>
      <c r="G10" s="185">
        <v>2743</v>
      </c>
      <c r="H10" s="185">
        <v>2663</v>
      </c>
      <c r="I10" s="185">
        <v>2449</v>
      </c>
      <c r="J10" s="300">
        <f t="shared" si="0"/>
        <v>2.8553772968939466</v>
      </c>
    </row>
    <row r="11" spans="2:10" ht="14.25">
      <c r="B11" s="88" t="s">
        <v>81</v>
      </c>
      <c r="C11" s="185">
        <v>2315</v>
      </c>
      <c r="D11" s="185">
        <v>2116</v>
      </c>
      <c r="E11" s="185">
        <v>1673</v>
      </c>
      <c r="F11" s="185">
        <v>1582</v>
      </c>
      <c r="G11" s="185">
        <v>1550</v>
      </c>
      <c r="H11" s="185">
        <v>1533</v>
      </c>
      <c r="I11" s="185">
        <v>1492</v>
      </c>
      <c r="J11" s="300">
        <f t="shared" si="0"/>
        <v>1.739576532039922</v>
      </c>
    </row>
    <row r="12" spans="2:10" ht="14.25">
      <c r="B12" s="88" t="s">
        <v>82</v>
      </c>
      <c r="C12" s="184" t="s">
        <v>1</v>
      </c>
      <c r="D12" s="185">
        <v>1044</v>
      </c>
      <c r="E12" s="185">
        <v>934</v>
      </c>
      <c r="F12" s="185">
        <v>923</v>
      </c>
      <c r="G12" s="185">
        <v>1360</v>
      </c>
      <c r="H12" s="185">
        <v>1445</v>
      </c>
      <c r="I12" s="185">
        <v>1515</v>
      </c>
      <c r="J12" s="300">
        <f t="shared" si="0"/>
        <v>1.766393060348848</v>
      </c>
    </row>
    <row r="13" spans="2:10" ht="14.25">
      <c r="B13" s="88" t="s">
        <v>83</v>
      </c>
      <c r="C13" s="185">
        <v>1621</v>
      </c>
      <c r="D13" s="185">
        <v>1860</v>
      </c>
      <c r="E13" s="185">
        <v>2144</v>
      </c>
      <c r="F13" s="185">
        <v>2187</v>
      </c>
      <c r="G13" s="185">
        <v>2247</v>
      </c>
      <c r="H13" s="185">
        <v>2197</v>
      </c>
      <c r="I13" s="185">
        <v>2157</v>
      </c>
      <c r="J13" s="300">
        <f t="shared" si="0"/>
        <v>2.514923980971924</v>
      </c>
    </row>
    <row r="14" spans="2:10" ht="14.25">
      <c r="B14" s="88" t="s">
        <v>84</v>
      </c>
      <c r="C14" s="185">
        <v>19598</v>
      </c>
      <c r="D14" s="185">
        <v>17965</v>
      </c>
      <c r="E14" s="185">
        <v>17032</v>
      </c>
      <c r="F14" s="185">
        <v>16527</v>
      </c>
      <c r="G14" s="185">
        <v>15981</v>
      </c>
      <c r="H14" s="185">
        <v>15790</v>
      </c>
      <c r="I14" s="185">
        <v>15693</v>
      </c>
      <c r="J14" s="300">
        <f t="shared" si="0"/>
        <v>18.29703385878183</v>
      </c>
    </row>
    <row r="15" spans="2:10" ht="14.25">
      <c r="B15" s="88" t="s">
        <v>85</v>
      </c>
      <c r="C15" s="185">
        <v>16685</v>
      </c>
      <c r="D15" s="185">
        <v>13705</v>
      </c>
      <c r="E15" s="185">
        <v>10851</v>
      </c>
      <c r="F15" s="185">
        <v>10505</v>
      </c>
      <c r="G15" s="185">
        <v>10116</v>
      </c>
      <c r="H15" s="185">
        <v>9872</v>
      </c>
      <c r="I15" s="185">
        <v>9632</v>
      </c>
      <c r="J15" s="300">
        <f t="shared" si="0"/>
        <v>11.230295681373006</v>
      </c>
    </row>
    <row r="16" spans="2:10" ht="14.25">
      <c r="B16" s="89" t="s">
        <v>86</v>
      </c>
      <c r="C16" s="185">
        <v>8229</v>
      </c>
      <c r="D16" s="185">
        <v>8239</v>
      </c>
      <c r="E16" s="185">
        <v>7219</v>
      </c>
      <c r="F16" s="185">
        <v>7207</v>
      </c>
      <c r="G16" s="185">
        <v>7142</v>
      </c>
      <c r="H16" s="185">
        <v>7125</v>
      </c>
      <c r="I16" s="185">
        <v>7069</v>
      </c>
      <c r="J16" s="300">
        <f t="shared" si="0"/>
        <v>8.24200167894786</v>
      </c>
    </row>
    <row r="17" spans="2:10" ht="14.25">
      <c r="B17" s="88" t="s">
        <v>87</v>
      </c>
      <c r="C17" s="184" t="s">
        <v>1</v>
      </c>
      <c r="D17" s="184" t="s">
        <v>1</v>
      </c>
      <c r="E17" s="184" t="s">
        <v>1</v>
      </c>
      <c r="F17" s="184" t="s">
        <v>1</v>
      </c>
      <c r="G17" s="185" t="s">
        <v>1</v>
      </c>
      <c r="H17" s="185">
        <v>7039</v>
      </c>
      <c r="I17" s="185">
        <v>7313</v>
      </c>
      <c r="J17" s="300">
        <f t="shared" si="0"/>
        <v>8.526490066225167</v>
      </c>
    </row>
    <row r="18" spans="2:10" ht="14.25">
      <c r="B18" s="88" t="s">
        <v>88</v>
      </c>
      <c r="C18" s="185">
        <v>17369</v>
      </c>
      <c r="D18" s="185">
        <v>14397</v>
      </c>
      <c r="E18" s="185">
        <v>13444</v>
      </c>
      <c r="F18" s="185">
        <v>13043</v>
      </c>
      <c r="G18" s="185">
        <v>12731</v>
      </c>
      <c r="H18" s="185">
        <v>12650</v>
      </c>
      <c r="I18" s="185">
        <v>12451</v>
      </c>
      <c r="J18" s="300">
        <f t="shared" si="0"/>
        <v>14.517069303236637</v>
      </c>
    </row>
    <row r="19" spans="2:10" ht="14.25">
      <c r="B19" s="88" t="s">
        <v>89</v>
      </c>
      <c r="C19" s="184" t="s">
        <v>1</v>
      </c>
      <c r="D19" s="185">
        <v>882</v>
      </c>
      <c r="E19" s="185">
        <v>1003</v>
      </c>
      <c r="F19" s="185">
        <v>1078</v>
      </c>
      <c r="G19" s="185">
        <v>1074</v>
      </c>
      <c r="H19" s="185">
        <v>894</v>
      </c>
      <c r="I19" s="185">
        <v>949</v>
      </c>
      <c r="J19" s="300">
        <f t="shared" si="0"/>
        <v>1.1064732767465721</v>
      </c>
    </row>
    <row r="20" spans="2:10" ht="14.25">
      <c r="B20" s="88" t="s">
        <v>90</v>
      </c>
      <c r="C20" s="184" t="s">
        <v>1</v>
      </c>
      <c r="D20" s="185">
        <v>928</v>
      </c>
      <c r="E20" s="185">
        <v>786</v>
      </c>
      <c r="F20" s="185">
        <v>731</v>
      </c>
      <c r="G20" s="185">
        <v>715</v>
      </c>
      <c r="H20" s="185">
        <v>703</v>
      </c>
      <c r="I20" s="185">
        <v>700</v>
      </c>
      <c r="J20" s="300">
        <f t="shared" si="0"/>
        <v>0.816155209402108</v>
      </c>
    </row>
    <row r="21" spans="2:10" ht="14.25">
      <c r="B21" s="90" t="s">
        <v>91</v>
      </c>
      <c r="C21" s="184" t="s">
        <v>1</v>
      </c>
      <c r="D21" s="186">
        <v>267</v>
      </c>
      <c r="E21" s="186">
        <v>171</v>
      </c>
      <c r="F21" s="186">
        <v>151</v>
      </c>
      <c r="G21" s="187">
        <v>148</v>
      </c>
      <c r="H21" s="187">
        <v>146</v>
      </c>
      <c r="I21" s="187">
        <v>142</v>
      </c>
      <c r="J21" s="300">
        <f t="shared" si="0"/>
        <v>0.16556291390728478</v>
      </c>
    </row>
    <row r="22" spans="2:10" ht="14.25">
      <c r="B22" s="88" t="s">
        <v>269</v>
      </c>
      <c r="C22" s="384" t="s">
        <v>286</v>
      </c>
      <c r="D22" s="384" t="s">
        <v>286</v>
      </c>
      <c r="E22" s="384" t="s">
        <v>286</v>
      </c>
      <c r="F22" s="384" t="s">
        <v>286</v>
      </c>
      <c r="G22" s="384" t="s">
        <v>286</v>
      </c>
      <c r="H22" s="384" t="s">
        <v>286</v>
      </c>
      <c r="I22" s="384" t="s">
        <v>286</v>
      </c>
      <c r="J22" s="300" t="s">
        <v>280</v>
      </c>
    </row>
    <row r="23" spans="2:10" ht="14.25">
      <c r="B23" s="88" t="s">
        <v>270</v>
      </c>
      <c r="C23" s="384" t="s">
        <v>286</v>
      </c>
      <c r="D23" s="384" t="s">
        <v>286</v>
      </c>
      <c r="E23" s="384" t="s">
        <v>286</v>
      </c>
      <c r="F23" s="384" t="s">
        <v>286</v>
      </c>
      <c r="G23" s="384" t="s">
        <v>286</v>
      </c>
      <c r="H23" s="384" t="s">
        <v>286</v>
      </c>
      <c r="I23" s="384" t="s">
        <v>286</v>
      </c>
      <c r="J23" s="300" t="s">
        <v>280</v>
      </c>
    </row>
    <row r="24" spans="2:10" ht="14.25">
      <c r="B24" s="88" t="s">
        <v>92</v>
      </c>
      <c r="C24" s="184" t="s">
        <v>1</v>
      </c>
      <c r="D24" s="185">
        <v>1418</v>
      </c>
      <c r="E24" s="185">
        <v>1091</v>
      </c>
      <c r="F24" s="185">
        <v>1054</v>
      </c>
      <c r="G24" s="187">
        <v>1043</v>
      </c>
      <c r="H24" s="187">
        <v>1032</v>
      </c>
      <c r="I24" s="187">
        <v>1020</v>
      </c>
      <c r="J24" s="300">
        <f t="shared" si="0"/>
        <v>1.1892547337002144</v>
      </c>
    </row>
    <row r="25" spans="2:10" ht="14.25">
      <c r="B25" s="88" t="s">
        <v>93</v>
      </c>
      <c r="C25" s="185">
        <v>1101</v>
      </c>
      <c r="D25" s="185">
        <v>825</v>
      </c>
      <c r="E25" s="185">
        <v>846</v>
      </c>
      <c r="F25" s="185">
        <v>841</v>
      </c>
      <c r="G25" s="187">
        <v>848</v>
      </c>
      <c r="H25" s="187">
        <v>846</v>
      </c>
      <c r="I25" s="187">
        <v>831</v>
      </c>
      <c r="J25" s="300">
        <f t="shared" si="0"/>
        <v>0.9688928271616455</v>
      </c>
    </row>
    <row r="26" spans="2:10" ht="14.25">
      <c r="B26" s="88" t="s">
        <v>271</v>
      </c>
      <c r="C26" s="384" t="s">
        <v>286</v>
      </c>
      <c r="D26" s="384" t="s">
        <v>286</v>
      </c>
      <c r="E26" s="384" t="s">
        <v>286</v>
      </c>
      <c r="F26" s="384" t="s">
        <v>286</v>
      </c>
      <c r="G26" s="384" t="s">
        <v>286</v>
      </c>
      <c r="H26" s="384" t="s">
        <v>286</v>
      </c>
      <c r="I26" s="384" t="s">
        <v>286</v>
      </c>
      <c r="J26" s="300" t="s">
        <v>280</v>
      </c>
    </row>
    <row r="27" spans="2:10" ht="14.25">
      <c r="B27" s="88" t="s">
        <v>95</v>
      </c>
      <c r="C27" s="184" t="s">
        <v>1</v>
      </c>
      <c r="D27" s="185">
        <v>974</v>
      </c>
      <c r="E27" s="185">
        <v>793</v>
      </c>
      <c r="F27" s="185">
        <v>790</v>
      </c>
      <c r="G27" s="187">
        <v>798</v>
      </c>
      <c r="H27" s="187">
        <v>838</v>
      </c>
      <c r="I27" s="187">
        <v>873</v>
      </c>
      <c r="J27" s="300">
        <f t="shared" si="0"/>
        <v>1.0178621397257719</v>
      </c>
    </row>
    <row r="28" spans="2:10" ht="14.25">
      <c r="B28" s="88" t="s">
        <v>96</v>
      </c>
      <c r="C28" s="185">
        <v>10677</v>
      </c>
      <c r="D28" s="185">
        <v>9113</v>
      </c>
      <c r="E28" s="185">
        <v>8440</v>
      </c>
      <c r="F28" s="185">
        <v>8346</v>
      </c>
      <c r="G28" s="187">
        <v>8269</v>
      </c>
      <c r="H28" s="187">
        <v>8216</v>
      </c>
      <c r="I28" s="187">
        <v>8172</v>
      </c>
      <c r="J28" s="300">
        <f t="shared" si="0"/>
        <v>9.528029101762895</v>
      </c>
    </row>
    <row r="29" spans="2:10" ht="14.25">
      <c r="B29" s="88" t="s">
        <v>97</v>
      </c>
      <c r="C29" s="184" t="s">
        <v>1</v>
      </c>
      <c r="D29" s="184" t="s">
        <v>1</v>
      </c>
      <c r="E29" s="185">
        <v>476</v>
      </c>
      <c r="F29" s="185">
        <v>502</v>
      </c>
      <c r="G29" s="185">
        <v>195</v>
      </c>
      <c r="H29" s="185">
        <v>194</v>
      </c>
      <c r="I29" s="185">
        <v>158</v>
      </c>
      <c r="J29" s="300">
        <f t="shared" si="0"/>
        <v>0.18421789012219011</v>
      </c>
    </row>
    <row r="30" spans="2:10" ht="14.25">
      <c r="B30" s="88" t="s">
        <v>98</v>
      </c>
      <c r="C30" s="184" t="s">
        <v>1</v>
      </c>
      <c r="D30" s="185">
        <v>175</v>
      </c>
      <c r="E30" s="185">
        <v>182</v>
      </c>
      <c r="F30" s="185">
        <v>182</v>
      </c>
      <c r="G30" s="185">
        <v>174</v>
      </c>
      <c r="H30" s="185">
        <v>170</v>
      </c>
      <c r="I30" s="185">
        <v>169</v>
      </c>
      <c r="J30" s="300">
        <f t="shared" si="0"/>
        <v>0.1970431862699375</v>
      </c>
    </row>
    <row r="31" spans="2:10" ht="14.25">
      <c r="B31" s="88" t="s">
        <v>272</v>
      </c>
      <c r="C31" s="384" t="s">
        <v>286</v>
      </c>
      <c r="D31" s="384" t="s">
        <v>286</v>
      </c>
      <c r="E31" s="384" t="s">
        <v>286</v>
      </c>
      <c r="F31" s="384" t="s">
        <v>286</v>
      </c>
      <c r="G31" s="384" t="s">
        <v>286</v>
      </c>
      <c r="H31" s="384" t="s">
        <v>286</v>
      </c>
      <c r="I31" s="384" t="s">
        <v>286</v>
      </c>
      <c r="J31" s="300" t="s">
        <v>280</v>
      </c>
    </row>
    <row r="32" spans="2:10" ht="14.25">
      <c r="B32" s="88" t="s">
        <v>99</v>
      </c>
      <c r="C32" s="185">
        <v>3664</v>
      </c>
      <c r="D32" s="185">
        <v>3268</v>
      </c>
      <c r="E32" s="185">
        <v>3366</v>
      </c>
      <c r="F32" s="185">
        <v>3332</v>
      </c>
      <c r="G32" s="185">
        <v>3241</v>
      </c>
      <c r="H32" s="185">
        <v>3211</v>
      </c>
      <c r="I32" s="185">
        <v>3179</v>
      </c>
      <c r="J32" s="300">
        <f t="shared" si="0"/>
        <v>3.706510586699002</v>
      </c>
    </row>
    <row r="33" spans="2:10" ht="14.25">
      <c r="B33" s="91" t="s">
        <v>100</v>
      </c>
      <c r="C33" s="188">
        <v>2019</v>
      </c>
      <c r="D33" s="188">
        <v>1599</v>
      </c>
      <c r="E33" s="188">
        <v>1360</v>
      </c>
      <c r="F33" s="188">
        <v>1369</v>
      </c>
      <c r="G33" s="188">
        <v>1392</v>
      </c>
      <c r="H33" s="188">
        <v>1368</v>
      </c>
      <c r="I33" s="188">
        <v>1365</v>
      </c>
      <c r="J33" s="300">
        <f t="shared" si="0"/>
        <v>1.5915026583341108</v>
      </c>
    </row>
    <row r="34" spans="2:10" ht="14.25">
      <c r="B34" s="92" t="s">
        <v>101</v>
      </c>
      <c r="C34" s="189">
        <v>7740</v>
      </c>
      <c r="D34" s="189">
        <v>6788</v>
      </c>
      <c r="E34" s="189">
        <v>6475</v>
      </c>
      <c r="F34" s="189">
        <v>6431</v>
      </c>
      <c r="G34" s="189">
        <v>6427</v>
      </c>
      <c r="H34" s="189">
        <v>6424</v>
      </c>
      <c r="I34" s="189">
        <v>6409</v>
      </c>
      <c r="J34" s="300">
        <f t="shared" si="0"/>
        <v>7.472483910083015</v>
      </c>
    </row>
    <row r="35" spans="2:9" ht="14.25">
      <c r="B35" s="93" t="s">
        <v>102</v>
      </c>
      <c r="C35" s="190">
        <v>1997</v>
      </c>
      <c r="D35" s="190">
        <v>1756</v>
      </c>
      <c r="E35" s="190">
        <v>1628</v>
      </c>
      <c r="F35" s="190">
        <v>1658</v>
      </c>
      <c r="G35" s="190">
        <v>1691</v>
      </c>
      <c r="H35" s="190">
        <v>1692</v>
      </c>
      <c r="I35" s="190" t="s">
        <v>1</v>
      </c>
    </row>
    <row r="36" spans="2:9" ht="14.25">
      <c r="B36" s="94" t="s">
        <v>103</v>
      </c>
      <c r="C36" s="189">
        <v>13017</v>
      </c>
      <c r="D36" s="189">
        <v>7723</v>
      </c>
      <c r="E36" s="189">
        <v>6309</v>
      </c>
      <c r="F36" s="189">
        <v>6250</v>
      </c>
      <c r="G36" s="189">
        <v>6211</v>
      </c>
      <c r="H36" s="189">
        <v>6126</v>
      </c>
      <c r="I36" s="189" t="s">
        <v>1</v>
      </c>
    </row>
    <row r="37" spans="2:9" ht="14.25">
      <c r="B37" s="48"/>
      <c r="C37" s="95"/>
      <c r="D37" s="95"/>
      <c r="E37" s="95"/>
      <c r="F37" s="96"/>
      <c r="H37" s="97"/>
      <c r="I37" s="97"/>
    </row>
    <row r="38" spans="2:9" ht="24" customHeight="1">
      <c r="B38" s="391" t="s">
        <v>307</v>
      </c>
      <c r="C38" s="391"/>
      <c r="D38" s="391"/>
      <c r="E38" s="391"/>
      <c r="F38" s="391"/>
      <c r="G38" s="391"/>
      <c r="H38" s="391"/>
      <c r="I38" s="391"/>
    </row>
    <row r="39" spans="2:9" ht="14.25">
      <c r="B39" s="98" t="s">
        <v>275</v>
      </c>
      <c r="C39" s="95"/>
      <c r="D39" s="95"/>
      <c r="E39" s="95"/>
      <c r="F39" s="96"/>
      <c r="H39" s="97"/>
      <c r="I39" s="97"/>
    </row>
    <row r="40" spans="2:6" ht="14.25">
      <c r="B40" s="98" t="s">
        <v>104</v>
      </c>
      <c r="C40" s="98"/>
      <c r="D40" s="98"/>
      <c r="E40" s="98"/>
      <c r="F40" s="292"/>
    </row>
    <row r="41" spans="2:5" ht="14.25">
      <c r="B41" s="77" t="s">
        <v>120</v>
      </c>
      <c r="C41" s="85"/>
      <c r="D41" s="85"/>
      <c r="E41" s="1"/>
    </row>
    <row r="49" spans="3:9" s="80" customFormat="1" ht="14.25">
      <c r="C49" s="297"/>
      <c r="D49" s="297">
        <f aca="true" t="shared" si="1" ref="D49:I49">1-D6/C6</f>
        <v>0.06651624075142992</v>
      </c>
      <c r="E49" s="297">
        <f t="shared" si="1"/>
        <v>0.06085646508595011</v>
      </c>
      <c r="F49" s="297">
        <f t="shared" si="1"/>
        <v>0.018519405272104716</v>
      </c>
      <c r="G49" s="297">
        <f t="shared" si="1"/>
        <v>0.016392842767755877</v>
      </c>
      <c r="H49" s="297">
        <f t="shared" si="1"/>
        <v>-0.07236833947149779</v>
      </c>
      <c r="I49" s="297">
        <f t="shared" si="1"/>
        <v>0.008221649186507696</v>
      </c>
    </row>
  </sheetData>
  <mergeCells count="1">
    <mergeCell ref="B38:I38"/>
  </mergeCells>
  <printOptions/>
  <pageMargins left="0.3937007874015748" right="4.133858267716536" top="0.35433070866141736" bottom="3.5433070866141736" header="0" footer="0"/>
  <pageSetup horizontalDpi="600" verticalDpi="600" orientation="portrait" paperSize="9" scale="75" r:id="rId1"/>
  <headerFooter alignWithMargins="0">
    <oddFooter>&amp;C&amp;"Comic Sans MS,Bold"&amp;Z&amp;F  &amp;P/&amp;N -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8"/>
  <sheetViews>
    <sheetView showGridLines="0" workbookViewId="0" topLeftCell="A1"/>
  </sheetViews>
  <sheetFormatPr defaultColWidth="6.50390625" defaultRowHeight="14.25"/>
  <cols>
    <col min="1" max="1" width="6.50390625" style="1" customWidth="1"/>
    <col min="2" max="2" width="12.25390625" style="1" customWidth="1"/>
    <col min="3" max="7" width="7.75390625" style="1" bestFit="1" customWidth="1"/>
    <col min="8" max="9" width="7.75390625" style="86" bestFit="1" customWidth="1"/>
    <col min="10" max="10" width="7.625" style="101" hidden="1" customWidth="1"/>
    <col min="11" max="11" width="6.50390625" style="101" hidden="1" customWidth="1"/>
    <col min="12" max="12" width="7.125" style="1" bestFit="1" customWidth="1"/>
    <col min="13" max="13" width="7.375" style="302" bestFit="1" customWidth="1"/>
    <col min="14" max="16" width="6.875" style="302" bestFit="1" customWidth="1"/>
    <col min="17" max="17" width="7.625" style="302" bestFit="1" customWidth="1"/>
    <col min="18" max="18" width="6.875" style="302" bestFit="1" customWidth="1"/>
    <col min="19" max="16384" width="6.50390625" style="1" customWidth="1"/>
  </cols>
  <sheetData>
    <row r="2" spans="2:10" ht="15">
      <c r="B2" s="259" t="s">
        <v>281</v>
      </c>
      <c r="C2" s="83"/>
      <c r="D2" s="83"/>
      <c r="E2" s="83"/>
      <c r="F2" s="83"/>
      <c r="G2" s="83"/>
      <c r="H2" s="77"/>
      <c r="I2" s="77"/>
      <c r="J2" s="168"/>
    </row>
    <row r="3" spans="2:13" ht="14.25">
      <c r="B3" s="102" t="s">
        <v>105</v>
      </c>
      <c r="C3" s="77"/>
      <c r="D3" s="77"/>
      <c r="E3" s="77"/>
      <c r="F3" s="77"/>
      <c r="G3" s="77"/>
      <c r="H3" s="77"/>
      <c r="I3" s="77"/>
      <c r="J3" s="77"/>
      <c r="M3" s="303">
        <f>+M15+M16+M18+M34</f>
        <v>54.09951087946941</v>
      </c>
    </row>
    <row r="4" spans="11:18" s="83" customFormat="1" ht="14.25">
      <c r="K4" s="103"/>
      <c r="M4" s="301"/>
      <c r="N4" s="301"/>
      <c r="O4" s="301"/>
      <c r="P4" s="301"/>
      <c r="Q4" s="301"/>
      <c r="R4" s="301"/>
    </row>
    <row r="5" spans="2:18" s="83" customFormat="1" ht="14.25">
      <c r="B5" s="73"/>
      <c r="C5" s="99">
        <v>2000</v>
      </c>
      <c r="D5" s="99">
        <v>2005</v>
      </c>
      <c r="E5" s="99">
        <v>2010</v>
      </c>
      <c r="F5" s="99">
        <v>2011</v>
      </c>
      <c r="G5" s="99">
        <v>2012</v>
      </c>
      <c r="H5" s="99">
        <v>2013</v>
      </c>
      <c r="I5" s="99">
        <v>2014</v>
      </c>
      <c r="K5" s="77"/>
      <c r="M5" s="301"/>
      <c r="N5" s="301"/>
      <c r="O5" s="301"/>
      <c r="P5" s="301"/>
      <c r="Q5" s="302">
        <v>2014</v>
      </c>
      <c r="R5" s="301"/>
    </row>
    <row r="6" spans="2:18" s="77" customFormat="1" ht="14.25">
      <c r="B6" s="74" t="s">
        <v>276</v>
      </c>
      <c r="C6" s="100">
        <f>C63/1000</f>
        <v>2030.05807</v>
      </c>
      <c r="D6" s="100">
        <f>D63/1000</f>
        <v>2021.489</v>
      </c>
      <c r="E6" s="100">
        <f>E63/1000</f>
        <v>1748.298</v>
      </c>
      <c r="F6" s="100">
        <v>1687.091</v>
      </c>
      <c r="G6" s="100">
        <f>G63/1000</f>
        <v>1631.286</v>
      </c>
      <c r="H6" s="100">
        <f>H63/1000</f>
        <v>1656.8414299999965</v>
      </c>
      <c r="I6" s="100">
        <f>I63/1000</f>
        <v>1645.923549999997</v>
      </c>
      <c r="J6" s="104">
        <v>85768</v>
      </c>
      <c r="K6" s="169">
        <f aca="true" t="shared" si="0" ref="K6">+I6*1000/J6</f>
        <v>19.19041542300155</v>
      </c>
      <c r="M6" s="303">
        <f aca="true" t="shared" si="1" ref="M6:M34">+I6/$I$6*100</f>
        <v>100</v>
      </c>
      <c r="N6" s="303">
        <f aca="true" t="shared" si="2" ref="N6:N34">+(I6-D6)/D6*100</f>
        <v>-18.578654150480315</v>
      </c>
      <c r="O6" s="303">
        <f aca="true" t="shared" si="3" ref="O6:O34">+(I6-H6)/H6*100</f>
        <v>-0.6589574477262762</v>
      </c>
      <c r="P6" s="304">
        <f aca="true" t="shared" si="4" ref="P6:P34">+I6-H6</f>
        <v>-10.917879999999514</v>
      </c>
      <c r="Q6" s="302">
        <v>85768</v>
      </c>
      <c r="R6" s="303">
        <f aca="true" t="shared" si="5" ref="R6:R34">+I6*1000/Q6</f>
        <v>19.19041542300155</v>
      </c>
    </row>
    <row r="7" spans="2:18" s="77" customFormat="1" ht="14.25">
      <c r="B7" s="105" t="s">
        <v>78</v>
      </c>
      <c r="C7" s="183">
        <f>C64/1000</f>
        <v>23.547</v>
      </c>
      <c r="D7" s="183">
        <f>D64/1000</f>
        <v>22.584</v>
      </c>
      <c r="E7" s="183">
        <f>E64/1000</f>
        <v>15.812</v>
      </c>
      <c r="F7" s="183">
        <v>15.326</v>
      </c>
      <c r="G7" s="183">
        <f>G64/1000</f>
        <v>15.053</v>
      </c>
      <c r="H7" s="183">
        <f>H64/1000</f>
        <v>14.645</v>
      </c>
      <c r="I7" s="183">
        <f>I64/1000</f>
        <v>14.556</v>
      </c>
      <c r="J7" s="104"/>
      <c r="K7" s="104"/>
      <c r="M7" s="303">
        <f t="shared" si="1"/>
        <v>0.8843667131441204</v>
      </c>
      <c r="N7" s="303">
        <f t="shared" si="2"/>
        <v>-35.547290116896924</v>
      </c>
      <c r="O7" s="303">
        <f t="shared" si="3"/>
        <v>-0.6077159440081967</v>
      </c>
      <c r="P7" s="304">
        <f t="shared" si="4"/>
        <v>-0.08900000000000041</v>
      </c>
      <c r="Q7" s="302">
        <v>79</v>
      </c>
      <c r="R7" s="303">
        <f t="shared" si="5"/>
        <v>184.25316455696202</v>
      </c>
    </row>
    <row r="8" spans="2:18" s="107" customFormat="1" ht="14.25">
      <c r="B8" s="88" t="s">
        <v>79</v>
      </c>
      <c r="C8" s="184" t="s">
        <v>1</v>
      </c>
      <c r="D8" s="184" t="s">
        <v>1</v>
      </c>
      <c r="E8" s="185">
        <f>E65/1000</f>
        <v>7.93077</v>
      </c>
      <c r="F8" s="185">
        <v>7.372660000000001</v>
      </c>
      <c r="G8" s="185">
        <f>G65/1000</f>
        <v>7.061260000000001</v>
      </c>
      <c r="H8" s="185">
        <f>H65/1000</f>
        <v>6.308190000000002</v>
      </c>
      <c r="I8" s="185">
        <f>I65/1000</f>
        <v>6.014010000000001</v>
      </c>
      <c r="J8" s="104"/>
      <c r="K8" s="106"/>
      <c r="M8" s="303">
        <f t="shared" si="1"/>
        <v>0.36538817370952686</v>
      </c>
      <c r="N8" s="303" t="e">
        <f t="shared" si="2"/>
        <v>#VALUE!</v>
      </c>
      <c r="O8" s="303">
        <f t="shared" si="3"/>
        <v>-4.663461309821066</v>
      </c>
      <c r="P8" s="304">
        <f t="shared" si="4"/>
        <v>-0.29418000000000166</v>
      </c>
      <c r="Q8" s="302">
        <v>1951</v>
      </c>
      <c r="R8" s="303">
        <f t="shared" si="5"/>
        <v>3.0825269092772944</v>
      </c>
    </row>
    <row r="9" spans="2:18" s="78" customFormat="1" ht="14.25">
      <c r="B9" s="88" t="s">
        <v>261</v>
      </c>
      <c r="C9" s="384" t="s">
        <v>286</v>
      </c>
      <c r="D9" s="384" t="s">
        <v>286</v>
      </c>
      <c r="E9" s="384" t="s">
        <v>286</v>
      </c>
      <c r="F9" s="384" t="s">
        <v>286</v>
      </c>
      <c r="G9" s="384" t="s">
        <v>286</v>
      </c>
      <c r="H9" s="384" t="s">
        <v>286</v>
      </c>
      <c r="I9" s="384" t="s">
        <v>286</v>
      </c>
      <c r="J9" s="262" t="s">
        <v>280</v>
      </c>
      <c r="K9" s="106"/>
      <c r="M9" s="303" t="e">
        <f t="shared" si="1"/>
        <v>#VALUE!</v>
      </c>
      <c r="N9" s="303" t="e">
        <f t="shared" si="2"/>
        <v>#VALUE!</v>
      </c>
      <c r="O9" s="303" t="e">
        <f t="shared" si="3"/>
        <v>#VALUE!</v>
      </c>
      <c r="P9" s="304" t="e">
        <f t="shared" si="4"/>
        <v>#VALUE!</v>
      </c>
      <c r="Q9" s="302">
        <v>0</v>
      </c>
      <c r="R9" s="303" t="e">
        <f t="shared" si="5"/>
        <v>#VALUE!</v>
      </c>
    </row>
    <row r="10" spans="2:18" s="56" customFormat="1" ht="14.25">
      <c r="B10" s="88" t="s">
        <v>80</v>
      </c>
      <c r="C10" s="185">
        <f>C67/1000</f>
        <v>107.61381</v>
      </c>
      <c r="D10" s="185">
        <f>D67/1000</f>
        <v>91.49415</v>
      </c>
      <c r="E10" s="185">
        <f>E67/1000</f>
        <v>66.03727000000002</v>
      </c>
      <c r="F10" s="185">
        <v>64.53177000000001</v>
      </c>
      <c r="G10" s="185">
        <f>G67/1000</f>
        <v>65.94385</v>
      </c>
      <c r="H10" s="185">
        <f>H67/1000</f>
        <v>65.26592000000002</v>
      </c>
      <c r="I10" s="185">
        <f>I67/1000</f>
        <v>69.14845999999996</v>
      </c>
      <c r="J10" s="104"/>
      <c r="K10" s="106"/>
      <c r="M10" s="303">
        <f t="shared" si="1"/>
        <v>4.201195128412865</v>
      </c>
      <c r="N10" s="303">
        <f t="shared" si="2"/>
        <v>-24.423080601328113</v>
      </c>
      <c r="O10" s="303">
        <f t="shared" si="3"/>
        <v>5.948801457176936</v>
      </c>
      <c r="P10" s="304">
        <f t="shared" si="4"/>
        <v>3.882539999999935</v>
      </c>
      <c r="Q10" s="302">
        <v>2449</v>
      </c>
      <c r="R10" s="303">
        <f t="shared" si="5"/>
        <v>28.235385871784388</v>
      </c>
    </row>
    <row r="11" spans="2:18" s="56" customFormat="1" ht="14.25">
      <c r="B11" s="88" t="s">
        <v>81</v>
      </c>
      <c r="C11" s="185">
        <f>C68/1000</f>
        <v>71.31257000000001</v>
      </c>
      <c r="D11" s="185">
        <f>D68/1000</f>
        <v>64.078</v>
      </c>
      <c r="E11" s="185">
        <f>E68/1000</f>
        <v>67.757</v>
      </c>
      <c r="F11" s="185">
        <v>64.835</v>
      </c>
      <c r="G11" s="185">
        <f>G68/1000</f>
        <v>64.236</v>
      </c>
      <c r="H11" s="185">
        <f>H68/1000</f>
        <v>61.665</v>
      </c>
      <c r="I11" s="185">
        <f>I68/1000</f>
        <v>59.968</v>
      </c>
      <c r="J11" s="104"/>
      <c r="K11" s="106"/>
      <c r="M11" s="303">
        <f t="shared" si="1"/>
        <v>3.643425601389573</v>
      </c>
      <c r="N11" s="303">
        <f t="shared" si="2"/>
        <v>-6.414057866974623</v>
      </c>
      <c r="O11" s="303">
        <f t="shared" si="3"/>
        <v>-2.751966269358624</v>
      </c>
      <c r="P11" s="304">
        <f t="shared" si="4"/>
        <v>-1.6969999999999956</v>
      </c>
      <c r="Q11" s="302">
        <v>1492</v>
      </c>
      <c r="R11" s="303">
        <f t="shared" si="5"/>
        <v>40.193029490616624</v>
      </c>
    </row>
    <row r="12" spans="2:18" s="56" customFormat="1" ht="14.25">
      <c r="B12" s="88" t="s">
        <v>82</v>
      </c>
      <c r="C12" s="184" t="s">
        <v>1</v>
      </c>
      <c r="D12" s="185">
        <f>D69/1000</f>
        <v>24.25904999999999</v>
      </c>
      <c r="E12" s="185">
        <f>E69/1000</f>
        <v>14.67085</v>
      </c>
      <c r="F12" s="185">
        <v>14.28099</v>
      </c>
      <c r="G12" s="185">
        <f>G69/1000</f>
        <v>15.156889999999997</v>
      </c>
      <c r="H12" s="185">
        <f>H69/1000</f>
        <v>13.388050000000035</v>
      </c>
      <c r="I12" s="185">
        <f>I69/1000</f>
        <v>13.338730000000039</v>
      </c>
      <c r="J12" s="104"/>
      <c r="K12" s="106"/>
      <c r="M12" s="303">
        <f t="shared" si="1"/>
        <v>0.8104100582314447</v>
      </c>
      <c r="N12" s="303">
        <f t="shared" si="2"/>
        <v>-45.01544784317587</v>
      </c>
      <c r="O12" s="303">
        <f t="shared" si="3"/>
        <v>-0.36838822681418226</v>
      </c>
      <c r="P12" s="304">
        <f t="shared" si="4"/>
        <v>-0.049319999999996256</v>
      </c>
      <c r="Q12" s="302">
        <v>1515</v>
      </c>
      <c r="R12" s="303">
        <f t="shared" si="5"/>
        <v>8.804442244224449</v>
      </c>
    </row>
    <row r="13" spans="2:18" s="56" customFormat="1" ht="14.25">
      <c r="B13" s="88" t="s">
        <v>83</v>
      </c>
      <c r="C13" s="185">
        <f>C70/1000</f>
        <v>72.07967999999998</v>
      </c>
      <c r="D13" s="185">
        <f>D70/1000</f>
        <v>87.56683</v>
      </c>
      <c r="E13" s="185">
        <f>E70/1000</f>
        <v>69.21342000000003</v>
      </c>
      <c r="F13" s="185">
        <v>64.25082</v>
      </c>
      <c r="G13" s="185">
        <f>G70/1000</f>
        <v>65.16051999999999</v>
      </c>
      <c r="H13" s="185">
        <f>H70/1000</f>
        <v>63.35442999999982</v>
      </c>
      <c r="I13" s="185">
        <f>I70/1000</f>
        <v>62.81668999999984</v>
      </c>
      <c r="J13" s="104"/>
      <c r="K13" s="106"/>
      <c r="M13" s="303">
        <f t="shared" si="1"/>
        <v>3.8165010762498635</v>
      </c>
      <c r="N13" s="303">
        <f t="shared" si="2"/>
        <v>-28.264286830984016</v>
      </c>
      <c r="O13" s="303">
        <f t="shared" si="3"/>
        <v>-0.8487804246679936</v>
      </c>
      <c r="P13" s="304">
        <f t="shared" si="4"/>
        <v>-0.5377399999999852</v>
      </c>
      <c r="Q13" s="302">
        <v>2157</v>
      </c>
      <c r="R13" s="303">
        <f t="shared" si="5"/>
        <v>29.122248493277624</v>
      </c>
    </row>
    <row r="14" spans="2:18" s="56" customFormat="1" ht="14.25">
      <c r="B14" s="88" t="s">
        <v>84</v>
      </c>
      <c r="C14" s="185">
        <f>C71/1000</f>
        <v>106.92589000000001</v>
      </c>
      <c r="D14" s="185">
        <f>D71/1000</f>
        <v>93.13392000000005</v>
      </c>
      <c r="E14" s="185">
        <f>E71/1000</f>
        <v>86.74558999999999</v>
      </c>
      <c r="F14" s="185">
        <v>83.63811999999999</v>
      </c>
      <c r="G14" s="185">
        <f>G71/1000</f>
        <v>79.62836999999998</v>
      </c>
      <c r="H14" s="185">
        <f>H71/1000</f>
        <v>78.01281999999996</v>
      </c>
      <c r="I14" s="185">
        <f>I71/1000</f>
        <v>76.79292</v>
      </c>
      <c r="J14" s="143">
        <v>15693</v>
      </c>
      <c r="K14" s="170">
        <f>+I14*1000/J14</f>
        <v>4.893450583062512</v>
      </c>
      <c r="M14" s="303">
        <f t="shared" si="1"/>
        <v>4.665643188591605</v>
      </c>
      <c r="N14" s="303">
        <f t="shared" si="2"/>
        <v>-17.545701931154667</v>
      </c>
      <c r="O14" s="303">
        <f t="shared" si="3"/>
        <v>-1.5637173479948137</v>
      </c>
      <c r="P14" s="304">
        <f t="shared" si="4"/>
        <v>-1.2198999999999671</v>
      </c>
      <c r="Q14" s="302">
        <v>15693</v>
      </c>
      <c r="R14" s="303">
        <f t="shared" si="5"/>
        <v>4.893450583062512</v>
      </c>
    </row>
    <row r="15" spans="2:18" s="56" customFormat="1" ht="14.25">
      <c r="B15" s="88" t="s">
        <v>85</v>
      </c>
      <c r="C15" s="185">
        <f>C72/1000</f>
        <v>520.28441</v>
      </c>
      <c r="D15" s="185">
        <f>D72/1000</f>
        <v>488.01142000000004</v>
      </c>
      <c r="E15" s="185">
        <f>E72/1000</f>
        <v>414.36278000000004</v>
      </c>
      <c r="F15" s="185">
        <v>398.9464999999999</v>
      </c>
      <c r="G15" s="185">
        <f>G72/1000</f>
        <v>384.84906</v>
      </c>
      <c r="H15" s="185">
        <f>H72/1000</f>
        <v>373.0207699999981</v>
      </c>
      <c r="I15" s="185">
        <f>I72/1000</f>
        <v>357.6209399999981</v>
      </c>
      <c r="J15" s="104"/>
      <c r="K15" s="106"/>
      <c r="M15" s="303">
        <f t="shared" si="1"/>
        <v>21.727676233807987</v>
      </c>
      <c r="N15" s="303">
        <f t="shared" si="2"/>
        <v>-26.718735393528693</v>
      </c>
      <c r="O15" s="303">
        <f t="shared" si="3"/>
        <v>-4.128410865700611</v>
      </c>
      <c r="P15" s="304">
        <f t="shared" si="4"/>
        <v>-15.399830000000009</v>
      </c>
      <c r="Q15" s="302">
        <v>9632</v>
      </c>
      <c r="R15" s="303">
        <f t="shared" si="5"/>
        <v>37.12841985049814</v>
      </c>
    </row>
    <row r="16" spans="2:18" s="56" customFormat="1" ht="14.25">
      <c r="B16" s="89" t="s">
        <v>86</v>
      </c>
      <c r="C16" s="185">
        <f>C73/1000</f>
        <v>226.42362999999997</v>
      </c>
      <c r="D16" s="185">
        <f>D73/1000</f>
        <v>219.65903000000003</v>
      </c>
      <c r="E16" s="185">
        <f>E73/1000</f>
        <v>172.85819</v>
      </c>
      <c r="F16" s="185">
        <v>170.82045000000002</v>
      </c>
      <c r="G16" s="185">
        <f>G73/1000</f>
        <v>168.33551</v>
      </c>
      <c r="H16" s="185">
        <f>H73/1000</f>
        <v>164.12535999999957</v>
      </c>
      <c r="I16" s="185">
        <f>I73/1000</f>
        <v>173.44607999999963</v>
      </c>
      <c r="J16" s="104"/>
      <c r="K16" s="108"/>
      <c r="M16" s="303">
        <f t="shared" si="1"/>
        <v>10.537918362004113</v>
      </c>
      <c r="N16" s="303">
        <f t="shared" si="2"/>
        <v>-21.03849315914779</v>
      </c>
      <c r="O16" s="303">
        <f t="shared" si="3"/>
        <v>5.6790248624588395</v>
      </c>
      <c r="P16" s="304">
        <f t="shared" si="4"/>
        <v>9.320720000000051</v>
      </c>
      <c r="Q16" s="302">
        <v>7069</v>
      </c>
      <c r="R16" s="303">
        <f t="shared" si="5"/>
        <v>24.53615504314608</v>
      </c>
    </row>
    <row r="17" spans="2:18" s="56" customFormat="1" ht="14.25">
      <c r="B17" s="88" t="s">
        <v>87</v>
      </c>
      <c r="C17" s="184" t="s">
        <v>1</v>
      </c>
      <c r="D17" s="184" t="s">
        <v>1</v>
      </c>
      <c r="E17" s="184" t="s">
        <v>1</v>
      </c>
      <c r="F17" s="184" t="s">
        <v>1</v>
      </c>
      <c r="G17" s="185" t="s">
        <v>1</v>
      </c>
      <c r="H17" s="185">
        <f>H74/1000</f>
        <v>50.23843999999999</v>
      </c>
      <c r="I17" s="185">
        <f>I74/1000</f>
        <v>50.27385999999997</v>
      </c>
      <c r="J17" s="104"/>
      <c r="K17" s="106"/>
      <c r="M17" s="303">
        <f t="shared" si="1"/>
        <v>3.0544468483970633</v>
      </c>
      <c r="N17" s="303" t="e">
        <f t="shared" si="2"/>
        <v>#VALUE!</v>
      </c>
      <c r="O17" s="303">
        <f t="shared" si="3"/>
        <v>0.0705037815664274</v>
      </c>
      <c r="P17" s="304">
        <f t="shared" si="4"/>
        <v>0.03541999999998069</v>
      </c>
      <c r="Q17" s="302">
        <v>7313</v>
      </c>
      <c r="R17" s="303">
        <f t="shared" si="5"/>
        <v>6.87458772049774</v>
      </c>
    </row>
    <row r="18" spans="2:18" s="56" customFormat="1" ht="14.25">
      <c r="B18" s="88" t="s">
        <v>88</v>
      </c>
      <c r="C18" s="185">
        <f>C75/1000</f>
        <v>234.23319</v>
      </c>
      <c r="D18" s="185">
        <f>D75/1000</f>
        <v>214.44691</v>
      </c>
      <c r="E18" s="185">
        <f>E75/1000</f>
        <v>185.37739000000002</v>
      </c>
      <c r="F18" s="185">
        <v>175.34736</v>
      </c>
      <c r="G18" s="185">
        <f>G75/1000</f>
        <v>164.81135999999998</v>
      </c>
      <c r="H18" s="185">
        <f>H75/1000</f>
        <v>163.61535999999998</v>
      </c>
      <c r="I18" s="185">
        <f>I75/1000</f>
        <v>163.84235999999999</v>
      </c>
      <c r="J18" s="104"/>
      <c r="K18" s="106"/>
      <c r="M18" s="303">
        <f t="shared" si="1"/>
        <v>9.95443318129814</v>
      </c>
      <c r="N18" s="303">
        <f t="shared" si="2"/>
        <v>-23.597705371460012</v>
      </c>
      <c r="O18" s="303">
        <f t="shared" si="3"/>
        <v>0.13874003027588847</v>
      </c>
      <c r="P18" s="304">
        <f t="shared" si="4"/>
        <v>0.22700000000000387</v>
      </c>
      <c r="Q18" s="302">
        <v>12451</v>
      </c>
      <c r="R18" s="303">
        <f t="shared" si="5"/>
        <v>13.158971970122881</v>
      </c>
    </row>
    <row r="19" spans="2:18" s="56" customFormat="1" ht="14.25">
      <c r="B19" s="88" t="s">
        <v>89</v>
      </c>
      <c r="C19" s="184" t="s">
        <v>1</v>
      </c>
      <c r="D19" s="185">
        <f>D76/1000</f>
        <v>9.049280000000001</v>
      </c>
      <c r="E19" s="185">
        <f>E76/1000</f>
        <v>4.140479999999999</v>
      </c>
      <c r="F19" s="185">
        <v>4.203069999999999</v>
      </c>
      <c r="G19" s="185">
        <f>G76/1000</f>
        <v>4.247320000000003</v>
      </c>
      <c r="H19" s="185">
        <f>H76/1000</f>
        <v>3.4168899999999964</v>
      </c>
      <c r="I19" s="185">
        <f>I76/1000</f>
        <v>3.698509999999997</v>
      </c>
      <c r="J19" s="104"/>
      <c r="K19" s="106"/>
      <c r="M19" s="303">
        <f t="shared" si="1"/>
        <v>0.22470727756462344</v>
      </c>
      <c r="N19" s="303">
        <f t="shared" si="2"/>
        <v>-59.12923459103933</v>
      </c>
      <c r="O19" s="303">
        <f t="shared" si="3"/>
        <v>8.24199784014121</v>
      </c>
      <c r="P19" s="304">
        <f t="shared" si="4"/>
        <v>0.28162000000000065</v>
      </c>
      <c r="Q19" s="302">
        <v>949</v>
      </c>
      <c r="R19" s="303">
        <f t="shared" si="5"/>
        <v>3.8972708113803973</v>
      </c>
    </row>
    <row r="20" spans="2:18" s="56" customFormat="1" ht="14.25">
      <c r="B20" s="88" t="s">
        <v>90</v>
      </c>
      <c r="C20" s="184" t="s">
        <v>1</v>
      </c>
      <c r="D20" s="185">
        <f>D77/1000</f>
        <v>38.58619000000002</v>
      </c>
      <c r="E20" s="185">
        <f>E77/1000</f>
        <v>40.804439999999985</v>
      </c>
      <c r="F20" s="185">
        <v>34.725379999999994</v>
      </c>
      <c r="G20" s="185">
        <f>G77/1000</f>
        <v>33.78941</v>
      </c>
      <c r="H20" s="185">
        <f>H77/1000</f>
        <v>29.94517999999998</v>
      </c>
      <c r="I20" s="185">
        <f>I77/1000</f>
        <v>19.535249999999973</v>
      </c>
      <c r="J20" s="104"/>
      <c r="K20" s="106"/>
      <c r="M20" s="303">
        <f t="shared" si="1"/>
        <v>1.186886839306723</v>
      </c>
      <c r="N20" s="303">
        <f t="shared" si="2"/>
        <v>-49.37243091375448</v>
      </c>
      <c r="O20" s="303">
        <f t="shared" si="3"/>
        <v>-34.7632907866976</v>
      </c>
      <c r="P20" s="304">
        <f t="shared" si="4"/>
        <v>-10.409930000000006</v>
      </c>
      <c r="Q20" s="302">
        <v>700</v>
      </c>
      <c r="R20" s="303">
        <f t="shared" si="5"/>
        <v>27.907499999999963</v>
      </c>
    </row>
    <row r="21" spans="2:18" s="56" customFormat="1" ht="14.25">
      <c r="B21" s="90" t="s">
        <v>91</v>
      </c>
      <c r="C21" s="184" t="s">
        <v>1</v>
      </c>
      <c r="D21" s="186">
        <f>D78/1000</f>
        <v>64.62745000000001</v>
      </c>
      <c r="E21" s="186">
        <f>E78/1000</f>
        <v>45.964850000000006</v>
      </c>
      <c r="F21" s="186">
        <v>45.216460000000005</v>
      </c>
      <c r="G21" s="187">
        <f>G78/1000</f>
        <v>27.162679999999995</v>
      </c>
      <c r="H21" s="187">
        <f>H78/1000</f>
        <v>34.11078</v>
      </c>
      <c r="I21" s="187">
        <f>I78/1000</f>
        <v>48.60905000000001</v>
      </c>
      <c r="J21" s="104"/>
      <c r="K21" s="70"/>
      <c r="M21" s="303">
        <f t="shared" si="1"/>
        <v>2.9532993801565146</v>
      </c>
      <c r="N21" s="303">
        <f t="shared" si="2"/>
        <v>-24.785752803181925</v>
      </c>
      <c r="O21" s="303">
        <f t="shared" si="3"/>
        <v>42.50348423577536</v>
      </c>
      <c r="P21" s="304">
        <f t="shared" si="4"/>
        <v>14.498270000000012</v>
      </c>
      <c r="Q21" s="302">
        <v>142</v>
      </c>
      <c r="R21" s="303">
        <f t="shared" si="5"/>
        <v>342.3172535211268</v>
      </c>
    </row>
    <row r="22" spans="2:18" s="56" customFormat="1" ht="14.25">
      <c r="B22" s="88" t="s">
        <v>269</v>
      </c>
      <c r="C22" s="384" t="s">
        <v>286</v>
      </c>
      <c r="D22" s="384" t="s">
        <v>286</v>
      </c>
      <c r="E22" s="384" t="s">
        <v>286</v>
      </c>
      <c r="F22" s="384" t="s">
        <v>286</v>
      </c>
      <c r="G22" s="384" t="s">
        <v>286</v>
      </c>
      <c r="H22" s="384" t="s">
        <v>286</v>
      </c>
      <c r="I22" s="384" t="s">
        <v>286</v>
      </c>
      <c r="J22" s="262" t="s">
        <v>280</v>
      </c>
      <c r="K22" s="106"/>
      <c r="M22" s="303" t="e">
        <f t="shared" si="1"/>
        <v>#VALUE!</v>
      </c>
      <c r="N22" s="303" t="e">
        <f t="shared" si="2"/>
        <v>#VALUE!</v>
      </c>
      <c r="O22" s="303" t="e">
        <f t="shared" si="3"/>
        <v>#VALUE!</v>
      </c>
      <c r="P22" s="304" t="e">
        <f t="shared" si="4"/>
        <v>#VALUE!</v>
      </c>
      <c r="Q22" s="302">
        <v>0</v>
      </c>
      <c r="R22" s="303" t="e">
        <f t="shared" si="5"/>
        <v>#VALUE!</v>
      </c>
    </row>
    <row r="23" spans="2:18" s="56" customFormat="1" ht="14.25">
      <c r="B23" s="88" t="s">
        <v>142</v>
      </c>
      <c r="C23" s="384" t="s">
        <v>286</v>
      </c>
      <c r="D23" s="384" t="s">
        <v>286</v>
      </c>
      <c r="E23" s="384" t="s">
        <v>286</v>
      </c>
      <c r="F23" s="384" t="s">
        <v>286</v>
      </c>
      <c r="G23" s="384" t="s">
        <v>286</v>
      </c>
      <c r="H23" s="384" t="s">
        <v>286</v>
      </c>
      <c r="I23" s="384" t="s">
        <v>286</v>
      </c>
      <c r="J23" s="262" t="s">
        <v>280</v>
      </c>
      <c r="K23" s="106"/>
      <c r="M23" s="303" t="e">
        <f t="shared" si="1"/>
        <v>#VALUE!</v>
      </c>
      <c r="N23" s="303" t="e">
        <f t="shared" si="2"/>
        <v>#VALUE!</v>
      </c>
      <c r="O23" s="303" t="e">
        <f t="shared" si="3"/>
        <v>#VALUE!</v>
      </c>
      <c r="P23" s="304" t="e">
        <f t="shared" si="4"/>
        <v>#VALUE!</v>
      </c>
      <c r="Q23" s="302">
        <v>0</v>
      </c>
      <c r="R23" s="303" t="e">
        <f t="shared" si="5"/>
        <v>#VALUE!</v>
      </c>
    </row>
    <row r="24" spans="2:18" s="56" customFormat="1" ht="14.25">
      <c r="B24" s="88" t="s">
        <v>92</v>
      </c>
      <c r="C24" s="184" t="s">
        <v>1</v>
      </c>
      <c r="D24" s="185">
        <f>D81/1000</f>
        <v>15.224880000000002</v>
      </c>
      <c r="E24" s="185">
        <f>E81/1000</f>
        <v>11.900160000000001</v>
      </c>
      <c r="F24" s="185">
        <v>7.9957400000000005</v>
      </c>
      <c r="G24" s="187">
        <f>G81/1000</f>
        <v>7.997649999999999</v>
      </c>
      <c r="H24" s="187">
        <f>H81/1000</f>
        <v>7.418150000000007</v>
      </c>
      <c r="I24" s="187">
        <f>I81/1000</f>
        <v>7.09124000000001</v>
      </c>
      <c r="J24" s="104"/>
      <c r="K24" s="106"/>
      <c r="M24" s="303">
        <f t="shared" si="1"/>
        <v>0.43083653551223705</v>
      </c>
      <c r="N24" s="303">
        <f t="shared" si="2"/>
        <v>-53.42334389499288</v>
      </c>
      <c r="O24" s="303">
        <f t="shared" si="3"/>
        <v>-4.40689390211841</v>
      </c>
      <c r="P24" s="304">
        <f t="shared" si="4"/>
        <v>-0.32690999999999715</v>
      </c>
      <c r="Q24" s="302">
        <v>1020</v>
      </c>
      <c r="R24" s="303">
        <f t="shared" si="5"/>
        <v>6.952196078431382</v>
      </c>
    </row>
    <row r="25" spans="2:18" s="109" customFormat="1" ht="14.25">
      <c r="B25" s="88" t="s">
        <v>93</v>
      </c>
      <c r="C25" s="185">
        <f>C82/1000</f>
        <v>212.46097</v>
      </c>
      <c r="D25" s="185">
        <f>D82/1000</f>
        <v>170.886</v>
      </c>
      <c r="E25" s="185">
        <f>E82/1000</f>
        <v>146.85</v>
      </c>
      <c r="F25" s="185">
        <v>151.697</v>
      </c>
      <c r="G25" s="187">
        <f>G82/1000</f>
        <v>145.271</v>
      </c>
      <c r="H25" s="187">
        <f>H82/1000</f>
        <v>150.792</v>
      </c>
      <c r="I25" s="187">
        <f>I82/1000</f>
        <v>142.715</v>
      </c>
      <c r="J25" s="104"/>
      <c r="K25" s="106"/>
      <c r="M25" s="303">
        <f t="shared" si="1"/>
        <v>8.67081584682352</v>
      </c>
      <c r="N25" s="303">
        <f t="shared" si="2"/>
        <v>-16.485259178633704</v>
      </c>
      <c r="O25" s="303">
        <f t="shared" si="3"/>
        <v>-5.35638495410897</v>
      </c>
      <c r="P25" s="304">
        <f t="shared" si="4"/>
        <v>-8.076999999999998</v>
      </c>
      <c r="Q25" s="302">
        <v>831</v>
      </c>
      <c r="R25" s="303">
        <f t="shared" si="5"/>
        <v>171.73886883273164</v>
      </c>
    </row>
    <row r="26" spans="2:18" s="56" customFormat="1" ht="14.25">
      <c r="B26" s="88" t="s">
        <v>190</v>
      </c>
      <c r="C26" s="384" t="s">
        <v>286</v>
      </c>
      <c r="D26" s="384" t="s">
        <v>286</v>
      </c>
      <c r="E26" s="384" t="s">
        <v>286</v>
      </c>
      <c r="F26" s="384" t="s">
        <v>286</v>
      </c>
      <c r="G26" s="384" t="s">
        <v>286</v>
      </c>
      <c r="H26" s="384" t="s">
        <v>286</v>
      </c>
      <c r="I26" s="384" t="s">
        <v>286</v>
      </c>
      <c r="J26" s="262" t="s">
        <v>280</v>
      </c>
      <c r="K26" s="106"/>
      <c r="M26" s="303" t="e">
        <f t="shared" si="1"/>
        <v>#VALUE!</v>
      </c>
      <c r="N26" s="303" t="e">
        <f t="shared" si="2"/>
        <v>#VALUE!</v>
      </c>
      <c r="O26" s="303" t="e">
        <f t="shared" si="3"/>
        <v>#VALUE!</v>
      </c>
      <c r="P26" s="304" t="e">
        <f t="shared" si="4"/>
        <v>#VALUE!</v>
      </c>
      <c r="Q26" s="302">
        <v>0</v>
      </c>
      <c r="R26" s="303" t="e">
        <f t="shared" si="5"/>
        <v>#VALUE!</v>
      </c>
    </row>
    <row r="27" spans="2:18" s="109" customFormat="1" ht="14.25">
      <c r="B27" s="88" t="s">
        <v>95</v>
      </c>
      <c r="C27" s="184" t="s">
        <v>1</v>
      </c>
      <c r="D27" s="185">
        <f>D84/1000</f>
        <v>30.263930000000002</v>
      </c>
      <c r="E27" s="185">
        <f>E84/1000</f>
        <v>37.26839999999998</v>
      </c>
      <c r="F27" s="185">
        <v>33.37876999999999</v>
      </c>
      <c r="G27" s="187">
        <f>G84/1000</f>
        <v>33.39898</v>
      </c>
      <c r="H27" s="187">
        <f>H84/1000</f>
        <v>33.91571999999999</v>
      </c>
      <c r="I27" s="187">
        <f>I84/1000</f>
        <v>34.03363999999999</v>
      </c>
      <c r="J27" s="104"/>
      <c r="K27" s="106"/>
      <c r="M27" s="303">
        <f t="shared" si="1"/>
        <v>2.0677533898825406</v>
      </c>
      <c r="N27" s="303">
        <f t="shared" si="2"/>
        <v>12.45611525006828</v>
      </c>
      <c r="O27" s="303">
        <f t="shared" si="3"/>
        <v>0.3476853801128151</v>
      </c>
      <c r="P27" s="304">
        <f t="shared" si="4"/>
        <v>0.11791999999999803</v>
      </c>
      <c r="Q27" s="302">
        <v>873</v>
      </c>
      <c r="R27" s="303">
        <f t="shared" si="5"/>
        <v>38.98469644902634</v>
      </c>
    </row>
    <row r="28" spans="2:18" s="56" customFormat="1" ht="14.25">
      <c r="B28" s="88" t="s">
        <v>96</v>
      </c>
      <c r="C28" s="185">
        <f>C85/1000</f>
        <v>117.54355999999999</v>
      </c>
      <c r="D28" s="185">
        <f>D85/1000</f>
        <v>107.51694</v>
      </c>
      <c r="E28" s="185">
        <f>E85/1000</f>
        <v>101.30957000000002</v>
      </c>
      <c r="F28" s="185">
        <v>101.08065000000003</v>
      </c>
      <c r="G28" s="187">
        <f>G85/1000</f>
        <v>99.95024000000002</v>
      </c>
      <c r="H28" s="187">
        <f>H85/1000</f>
        <v>99.49381999999973</v>
      </c>
      <c r="I28" s="187">
        <f>I85/1000</f>
        <v>98.50257999999978</v>
      </c>
      <c r="J28" s="104"/>
      <c r="K28" s="106"/>
      <c r="M28" s="303">
        <f t="shared" si="1"/>
        <v>5.984638836961775</v>
      </c>
      <c r="N28" s="303">
        <f t="shared" si="2"/>
        <v>-8.384129979889888</v>
      </c>
      <c r="O28" s="303">
        <f t="shared" si="3"/>
        <v>-0.9962829852145095</v>
      </c>
      <c r="P28" s="304">
        <f t="shared" si="4"/>
        <v>-0.9912399999999479</v>
      </c>
      <c r="Q28" s="302">
        <v>8172</v>
      </c>
      <c r="R28" s="303">
        <f t="shared" si="5"/>
        <v>12.053668624571682</v>
      </c>
    </row>
    <row r="29" spans="2:18" s="56" customFormat="1" ht="14.25">
      <c r="B29" s="88" t="s">
        <v>97</v>
      </c>
      <c r="C29" s="184" t="s">
        <v>1</v>
      </c>
      <c r="D29" s="184" t="s">
        <v>1</v>
      </c>
      <c r="E29" s="185">
        <f>E86/1000</f>
        <v>1.18269</v>
      </c>
      <c r="F29" s="185">
        <v>0.9349100000000002</v>
      </c>
      <c r="G29" s="185">
        <f>G86/1000</f>
        <v>0.62766</v>
      </c>
      <c r="H29" s="185">
        <f>H86/1000</f>
        <v>0.6151899999999996</v>
      </c>
      <c r="I29" s="185">
        <f>I86/1000</f>
        <v>0.7896299999999998</v>
      </c>
      <c r="J29" s="104"/>
      <c r="K29" s="106"/>
      <c r="M29" s="303">
        <f t="shared" si="1"/>
        <v>0.04797488923467929</v>
      </c>
      <c r="N29" s="303" t="e">
        <f t="shared" si="2"/>
        <v>#VALUE!</v>
      </c>
      <c r="O29" s="303">
        <f t="shared" si="3"/>
        <v>28.35546741657055</v>
      </c>
      <c r="P29" s="304">
        <f t="shared" si="4"/>
        <v>0.17444000000000026</v>
      </c>
      <c r="Q29" s="302">
        <v>158</v>
      </c>
      <c r="R29" s="303">
        <f t="shared" si="5"/>
        <v>4.997658227848101</v>
      </c>
    </row>
    <row r="30" spans="2:18" s="56" customFormat="1" ht="14.25">
      <c r="B30" s="88" t="s">
        <v>98</v>
      </c>
      <c r="C30" s="184" t="s">
        <v>1</v>
      </c>
      <c r="D30" s="185">
        <f>D87/1000</f>
        <v>1.05594</v>
      </c>
      <c r="E30" s="185">
        <f>E87/1000</f>
        <v>0.9999400000000002</v>
      </c>
      <c r="F30" s="185">
        <v>0.9988900000000002</v>
      </c>
      <c r="G30" s="185">
        <f>G87/1000</f>
        <v>0.6232500000000001</v>
      </c>
      <c r="H30" s="185">
        <f>H87/1000</f>
        <v>0.5980100000000002</v>
      </c>
      <c r="I30" s="185">
        <f>I87/1000</f>
        <v>0.5968900000000001</v>
      </c>
      <c r="J30" s="104"/>
      <c r="K30" s="106"/>
      <c r="M30" s="303">
        <f t="shared" si="1"/>
        <v>0.03626474631826012</v>
      </c>
      <c r="N30" s="303">
        <f t="shared" si="2"/>
        <v>-43.47311400268954</v>
      </c>
      <c r="O30" s="303">
        <f t="shared" si="3"/>
        <v>-0.18728783799602172</v>
      </c>
      <c r="P30" s="304">
        <f t="shared" si="4"/>
        <v>-0.0011200000000000099</v>
      </c>
      <c r="Q30" s="302">
        <v>169</v>
      </c>
      <c r="R30" s="303">
        <f t="shared" si="5"/>
        <v>3.531893491124261</v>
      </c>
    </row>
    <row r="31" spans="2:18" s="56" customFormat="1" ht="14.25">
      <c r="B31" s="88" t="s">
        <v>272</v>
      </c>
      <c r="C31" s="384" t="s">
        <v>286</v>
      </c>
      <c r="D31" s="384" t="s">
        <v>286</v>
      </c>
      <c r="E31" s="384" t="s">
        <v>286</v>
      </c>
      <c r="F31" s="384" t="s">
        <v>286</v>
      </c>
      <c r="G31" s="384" t="s">
        <v>286</v>
      </c>
      <c r="H31" s="384" t="s">
        <v>286</v>
      </c>
      <c r="I31" s="384" t="s">
        <v>286</v>
      </c>
      <c r="J31" s="262" t="s">
        <v>280</v>
      </c>
      <c r="K31" s="106"/>
      <c r="M31" s="303" t="e">
        <f t="shared" si="1"/>
        <v>#VALUE!</v>
      </c>
      <c r="N31" s="303" t="e">
        <f t="shared" si="2"/>
        <v>#VALUE!</v>
      </c>
      <c r="O31" s="303" t="e">
        <f t="shared" si="3"/>
        <v>#VALUE!</v>
      </c>
      <c r="P31" s="304" t="e">
        <f t="shared" si="4"/>
        <v>#VALUE!</v>
      </c>
      <c r="Q31" s="302">
        <v>0</v>
      </c>
      <c r="R31" s="303" t="e">
        <f t="shared" si="5"/>
        <v>#VALUE!</v>
      </c>
    </row>
    <row r="32" spans="2:18" s="56" customFormat="1" ht="14.25">
      <c r="B32" s="88" t="s">
        <v>99</v>
      </c>
      <c r="C32" s="185">
        <f>C89/1000</f>
        <v>20.78457</v>
      </c>
      <c r="D32" s="185">
        <f>D89/1000</f>
        <v>17.160800000000005</v>
      </c>
      <c r="E32" s="185">
        <f>E89/1000</f>
        <v>16.71736</v>
      </c>
      <c r="F32" s="185">
        <v>16.061429999999998</v>
      </c>
      <c r="G32" s="185">
        <f>G89/1000</f>
        <v>16.4052</v>
      </c>
      <c r="H32" s="185">
        <f>H89/1000</f>
        <v>16.51843000000002</v>
      </c>
      <c r="I32" s="185">
        <f>I89/1000</f>
        <v>16.446870000000025</v>
      </c>
      <c r="J32" s="104"/>
      <c r="K32" s="106"/>
      <c r="M32" s="303">
        <f t="shared" si="1"/>
        <v>0.9992487196625904</v>
      </c>
      <c r="N32" s="303">
        <f t="shared" si="2"/>
        <v>-4.160237284974942</v>
      </c>
      <c r="O32" s="303">
        <f t="shared" si="3"/>
        <v>-0.4332130838099894</v>
      </c>
      <c r="P32" s="304">
        <f t="shared" si="4"/>
        <v>-0.07155999999999452</v>
      </c>
      <c r="Q32" s="302">
        <v>3179</v>
      </c>
      <c r="R32" s="303">
        <f t="shared" si="5"/>
        <v>5.173598615916963</v>
      </c>
    </row>
    <row r="33" spans="2:18" s="56" customFormat="1" ht="14.25">
      <c r="B33" s="91" t="s">
        <v>100</v>
      </c>
      <c r="C33" s="188">
        <f>C90/1000</f>
        <v>51.62239</v>
      </c>
      <c r="D33" s="188">
        <f>D90/1000</f>
        <v>44.20159999999999</v>
      </c>
      <c r="E33" s="188">
        <f>E90/1000</f>
        <v>32.94469</v>
      </c>
      <c r="F33" s="188">
        <v>29.64729</v>
      </c>
      <c r="G33" s="188">
        <f>G90/1000</f>
        <v>30.639530000000004</v>
      </c>
      <c r="H33" s="188">
        <f>H90/1000</f>
        <v>29.20949000000004</v>
      </c>
      <c r="I33" s="188">
        <f>I90/1000</f>
        <v>30.55963000000004</v>
      </c>
      <c r="J33" s="104"/>
      <c r="K33" s="106"/>
      <c r="M33" s="303">
        <f t="shared" si="1"/>
        <v>1.856685870981073</v>
      </c>
      <c r="N33" s="303">
        <f t="shared" si="2"/>
        <v>-30.863068305219617</v>
      </c>
      <c r="O33" s="303">
        <f t="shared" si="3"/>
        <v>4.622264887199324</v>
      </c>
      <c r="P33" s="304">
        <f t="shared" si="4"/>
        <v>1.3501399999999997</v>
      </c>
      <c r="Q33" s="302">
        <v>1365</v>
      </c>
      <c r="R33" s="303">
        <f t="shared" si="5"/>
        <v>22.388007326007354</v>
      </c>
    </row>
    <row r="34" spans="2:18" s="109" customFormat="1" ht="14.25">
      <c r="B34" s="92" t="s">
        <v>101</v>
      </c>
      <c r="C34" s="189">
        <f>C91/1000</f>
        <v>265.22640000000024</v>
      </c>
      <c r="D34" s="189">
        <f>D91/1000</f>
        <v>217.68244000000004</v>
      </c>
      <c r="E34" s="189">
        <f>E91/1000</f>
        <v>207.4500499999999</v>
      </c>
      <c r="F34" s="189">
        <v>201.80138999999997</v>
      </c>
      <c r="G34" s="189">
        <f>G91/1000</f>
        <v>200.93707999999992</v>
      </c>
      <c r="H34" s="189">
        <f>H91/1000</f>
        <v>197.16842999999946</v>
      </c>
      <c r="I34" s="189">
        <f>I91/1000</f>
        <v>195.5272099999998</v>
      </c>
      <c r="J34" s="104"/>
      <c r="K34" s="106"/>
      <c r="M34" s="303">
        <f t="shared" si="1"/>
        <v>11.879483102359167</v>
      </c>
      <c r="N34" s="303">
        <f t="shared" si="2"/>
        <v>-10.177775478812274</v>
      </c>
      <c r="O34" s="303">
        <f t="shared" si="3"/>
        <v>-0.8323949224526804</v>
      </c>
      <c r="P34" s="304">
        <f t="shared" si="4"/>
        <v>-1.641219999999663</v>
      </c>
      <c r="Q34" s="302">
        <v>6409</v>
      </c>
      <c r="R34" s="303">
        <f t="shared" si="5"/>
        <v>30.508224371976873</v>
      </c>
    </row>
    <row r="35" spans="2:18" s="56" customFormat="1" ht="14.25">
      <c r="B35" s="93" t="s">
        <v>102</v>
      </c>
      <c r="C35" s="190">
        <f>C92/1000</f>
        <v>180.203</v>
      </c>
      <c r="D35" s="190">
        <f>D92/1000</f>
        <v>181.39</v>
      </c>
      <c r="E35" s="190">
        <f>E92/1000</f>
        <v>150.431</v>
      </c>
      <c r="F35" s="190">
        <v>158.781</v>
      </c>
      <c r="G35" s="190">
        <f>G92/1000</f>
        <v>164.962</v>
      </c>
      <c r="H35" s="190">
        <f>H92/1000</f>
        <v>154.02882</v>
      </c>
      <c r="I35" s="190" t="s">
        <v>1</v>
      </c>
      <c r="K35" s="48"/>
      <c r="M35" s="302"/>
      <c r="N35" s="302"/>
      <c r="O35" s="302"/>
      <c r="P35" s="302"/>
      <c r="Q35" s="306">
        <v>1692</v>
      </c>
      <c r="R35" s="303">
        <f>+H35*1000/Q35</f>
        <v>91.0335815602837</v>
      </c>
    </row>
    <row r="36" spans="2:18" s="56" customFormat="1" ht="14.25">
      <c r="B36" s="94" t="s">
        <v>103</v>
      </c>
      <c r="C36" s="189">
        <f>C93/1000</f>
        <v>392.316</v>
      </c>
      <c r="D36" s="189">
        <f>D93/1000</f>
        <v>373.282</v>
      </c>
      <c r="E36" s="189">
        <f>E93/1000</f>
        <v>366.123</v>
      </c>
      <c r="F36" s="189">
        <v>389.468</v>
      </c>
      <c r="G36" s="189">
        <f>G93/1000</f>
        <v>378.003</v>
      </c>
      <c r="H36" s="189">
        <f>H93/1000</f>
        <v>392.799</v>
      </c>
      <c r="I36" s="189" t="s">
        <v>1</v>
      </c>
      <c r="K36" s="108"/>
      <c r="M36" s="302"/>
      <c r="N36" s="302"/>
      <c r="O36" s="302"/>
      <c r="P36" s="302"/>
      <c r="Q36" s="306">
        <v>6126</v>
      </c>
      <c r="R36" s="303">
        <f>+H36*1000/Q36</f>
        <v>64.11998041136141</v>
      </c>
    </row>
    <row r="37" spans="2:18" s="56" customFormat="1" ht="14.25">
      <c r="B37" s="76"/>
      <c r="C37" s="76"/>
      <c r="D37" s="76"/>
      <c r="E37" s="110"/>
      <c r="F37" s="110"/>
      <c r="G37" s="110"/>
      <c r="H37" s="76"/>
      <c r="I37" s="76"/>
      <c r="J37" s="76"/>
      <c r="L37" s="111"/>
      <c r="M37" s="302"/>
      <c r="N37" s="302"/>
      <c r="O37" s="302"/>
      <c r="P37" s="302" t="s">
        <v>1</v>
      </c>
      <c r="Q37" s="302"/>
      <c r="R37" s="302"/>
    </row>
    <row r="38" spans="2:18" s="56" customFormat="1" ht="24" customHeight="1">
      <c r="B38" s="391" t="s">
        <v>308</v>
      </c>
      <c r="C38" s="391"/>
      <c r="D38" s="391"/>
      <c r="E38" s="391"/>
      <c r="F38" s="391"/>
      <c r="G38" s="391"/>
      <c r="H38" s="391"/>
      <c r="I38" s="391"/>
      <c r="J38" s="76"/>
      <c r="L38" s="111"/>
      <c r="M38" s="302"/>
      <c r="N38" s="302"/>
      <c r="O38" s="302"/>
      <c r="P38" s="302"/>
      <c r="Q38" s="302"/>
      <c r="R38" s="302"/>
    </row>
    <row r="39" spans="2:18" s="109" customFormat="1" ht="14.25">
      <c r="B39" s="112" t="s">
        <v>275</v>
      </c>
      <c r="C39" s="95"/>
      <c r="D39" s="95"/>
      <c r="E39" s="95"/>
      <c r="F39" s="95"/>
      <c r="G39" s="95"/>
      <c r="H39" s="95"/>
      <c r="I39" s="95"/>
      <c r="J39" s="292"/>
      <c r="L39" s="111"/>
      <c r="M39" s="305"/>
      <c r="N39" s="305"/>
      <c r="O39" s="305"/>
      <c r="P39" s="305"/>
      <c r="Q39" s="305"/>
      <c r="R39" s="305"/>
    </row>
    <row r="40" spans="2:18" s="76" customFormat="1" ht="14.25">
      <c r="B40" s="112" t="s">
        <v>104</v>
      </c>
      <c r="C40" s="112"/>
      <c r="D40" s="112"/>
      <c r="E40" s="112"/>
      <c r="F40" s="112"/>
      <c r="G40" s="112"/>
      <c r="H40" s="112"/>
      <c r="I40" s="112"/>
      <c r="J40" s="1"/>
      <c r="L40" s="113"/>
      <c r="M40" s="307"/>
      <c r="N40" s="307"/>
      <c r="O40" s="307"/>
      <c r="P40" s="307"/>
      <c r="Q40" s="307"/>
      <c r="R40" s="307"/>
    </row>
    <row r="41" spans="2:18" s="76" customFormat="1" ht="14.25">
      <c r="B41" s="77" t="s">
        <v>121</v>
      </c>
      <c r="C41" s="1"/>
      <c r="D41" s="1"/>
      <c r="E41" s="1"/>
      <c r="F41" s="1"/>
      <c r="G41" s="1"/>
      <c r="H41" s="1"/>
      <c r="I41" s="1"/>
      <c r="J41" s="1"/>
      <c r="M41" s="307"/>
      <c r="N41" s="307"/>
      <c r="O41" s="307"/>
      <c r="P41" s="307"/>
      <c r="Q41" s="307"/>
      <c r="R41" s="307"/>
    </row>
    <row r="42" spans="13:18" s="76" customFormat="1" ht="14.25">
      <c r="M42" s="307"/>
      <c r="N42" s="307"/>
      <c r="O42" s="307"/>
      <c r="P42" s="307"/>
      <c r="Q42" s="307"/>
      <c r="R42" s="307"/>
    </row>
    <row r="43" spans="13:18" s="76" customFormat="1" ht="14.25">
      <c r="M43" s="307"/>
      <c r="N43" s="307"/>
      <c r="O43" s="307"/>
      <c r="P43" s="307"/>
      <c r="Q43" s="307"/>
      <c r="R43" s="307"/>
    </row>
    <row r="45" spans="4:9" ht="14.25">
      <c r="D45" s="101"/>
      <c r="E45" s="101"/>
      <c r="F45" s="101"/>
      <c r="G45" s="101"/>
      <c r="H45" s="101"/>
      <c r="I45" s="101"/>
    </row>
    <row r="59" spans="2:12" ht="14.25">
      <c r="B59" s="81"/>
      <c r="C59" s="114"/>
      <c r="D59" s="114"/>
      <c r="E59" s="114"/>
      <c r="F59" s="83"/>
      <c r="G59" s="83"/>
      <c r="H59" s="83"/>
      <c r="I59" s="83"/>
      <c r="J59" s="103"/>
      <c r="L59" s="101"/>
    </row>
    <row r="60" spans="2:12" ht="14.25">
      <c r="B60" s="102"/>
      <c r="C60" s="115"/>
      <c r="D60" s="116"/>
      <c r="E60" s="115"/>
      <c r="F60" s="77"/>
      <c r="G60" s="77"/>
      <c r="H60" s="77"/>
      <c r="I60" s="77"/>
      <c r="J60" s="117"/>
      <c r="L60" s="101"/>
    </row>
    <row r="61" spans="2:12" ht="14.25">
      <c r="B61" s="102"/>
      <c r="C61" s="115"/>
      <c r="D61" s="116"/>
      <c r="E61" s="115"/>
      <c r="F61" s="77"/>
      <c r="G61" s="77"/>
      <c r="H61" s="77"/>
      <c r="I61" s="77"/>
      <c r="J61" s="117"/>
      <c r="L61" s="101"/>
    </row>
    <row r="62" spans="2:11" ht="14.25">
      <c r="B62" s="409"/>
      <c r="C62" s="410">
        <v>2000</v>
      </c>
      <c r="D62" s="410">
        <v>2005</v>
      </c>
      <c r="E62" s="410">
        <v>2010</v>
      </c>
      <c r="F62" s="410">
        <v>2011</v>
      </c>
      <c r="G62" s="410">
        <v>2012</v>
      </c>
      <c r="H62" s="410">
        <v>2013</v>
      </c>
      <c r="I62" s="410">
        <v>2014</v>
      </c>
      <c r="K62" s="1"/>
    </row>
    <row r="63" spans="2:11" ht="14.25">
      <c r="B63" s="74" t="s">
        <v>276</v>
      </c>
      <c r="C63" s="411">
        <v>2030058.07</v>
      </c>
      <c r="D63" s="411">
        <v>2021489</v>
      </c>
      <c r="E63" s="411">
        <v>1748298</v>
      </c>
      <c r="F63" s="411">
        <v>1687091</v>
      </c>
      <c r="G63" s="411">
        <v>1631286</v>
      </c>
      <c r="H63" s="411">
        <f>SUM(H64:H91)</f>
        <v>1656841.4299999964</v>
      </c>
      <c r="I63" s="411">
        <f>SUM(I64:I91)</f>
        <v>1645923.549999997</v>
      </c>
      <c r="K63" s="1"/>
    </row>
    <row r="64" spans="2:11" ht="14.25">
      <c r="B64" s="105" t="s">
        <v>78</v>
      </c>
      <c r="C64" s="412">
        <v>23547</v>
      </c>
      <c r="D64" s="412">
        <v>22584</v>
      </c>
      <c r="E64" s="412">
        <v>15812</v>
      </c>
      <c r="F64" s="412">
        <v>15326</v>
      </c>
      <c r="G64" s="412">
        <v>15053</v>
      </c>
      <c r="H64" s="412">
        <v>14645</v>
      </c>
      <c r="I64" s="412">
        <v>14556</v>
      </c>
      <c r="K64" s="1"/>
    </row>
    <row r="65" spans="2:11" ht="14.25">
      <c r="B65" s="88" t="s">
        <v>79</v>
      </c>
      <c r="C65" s="413" t="s">
        <v>1</v>
      </c>
      <c r="D65" s="413" t="s">
        <v>1</v>
      </c>
      <c r="E65" s="414">
        <v>7930.7699999999995</v>
      </c>
      <c r="F65" s="414">
        <v>7372.660000000001</v>
      </c>
      <c r="G65" s="414">
        <v>7061.260000000001</v>
      </c>
      <c r="H65" s="414">
        <v>6308.190000000002</v>
      </c>
      <c r="I65" s="414">
        <v>6014.010000000001</v>
      </c>
      <c r="K65" s="1"/>
    </row>
    <row r="66" spans="2:11" ht="14.25">
      <c r="B66" s="88" t="s">
        <v>261</v>
      </c>
      <c r="C66" s="415" t="s">
        <v>1</v>
      </c>
      <c r="D66" s="415" t="s">
        <v>1</v>
      </c>
      <c r="E66" s="413" t="s">
        <v>1</v>
      </c>
      <c r="F66" s="413" t="s">
        <v>1</v>
      </c>
      <c r="G66" s="415" t="s">
        <v>116</v>
      </c>
      <c r="H66" s="415"/>
      <c r="I66" s="415"/>
      <c r="K66" s="1"/>
    </row>
    <row r="67" spans="2:11" ht="14.25">
      <c r="B67" s="88" t="s">
        <v>80</v>
      </c>
      <c r="C67" s="414">
        <v>107613.81</v>
      </c>
      <c r="D67" s="414">
        <v>91494.15000000001</v>
      </c>
      <c r="E67" s="414">
        <v>66037.27000000002</v>
      </c>
      <c r="F67" s="414">
        <v>64531.770000000004</v>
      </c>
      <c r="G67" s="414">
        <v>65943.84999999999</v>
      </c>
      <c r="H67" s="414">
        <v>65265.92000000002</v>
      </c>
      <c r="I67" s="414">
        <v>69148.45999999996</v>
      </c>
      <c r="K67" s="1"/>
    </row>
    <row r="68" spans="2:11" ht="14.25">
      <c r="B68" s="88" t="s">
        <v>81</v>
      </c>
      <c r="C68" s="414">
        <v>71312.57</v>
      </c>
      <c r="D68" s="414">
        <v>64078</v>
      </c>
      <c r="E68" s="414">
        <v>67757</v>
      </c>
      <c r="F68" s="414">
        <v>64835</v>
      </c>
      <c r="G68" s="414">
        <v>64236</v>
      </c>
      <c r="H68" s="414">
        <v>61665</v>
      </c>
      <c r="I68" s="414">
        <v>59968</v>
      </c>
      <c r="K68" s="1"/>
    </row>
    <row r="69" spans="2:11" ht="14.25">
      <c r="B69" s="88" t="s">
        <v>82</v>
      </c>
      <c r="C69" s="413" t="s">
        <v>1</v>
      </c>
      <c r="D69" s="414">
        <v>24259.049999999992</v>
      </c>
      <c r="E69" s="414">
        <v>14670.85</v>
      </c>
      <c r="F69" s="414">
        <v>14280.99</v>
      </c>
      <c r="G69" s="414">
        <v>15156.889999999998</v>
      </c>
      <c r="H69" s="414">
        <v>13388.050000000036</v>
      </c>
      <c r="I69" s="414">
        <v>13338.73000000004</v>
      </c>
      <c r="K69" s="1"/>
    </row>
    <row r="70" spans="2:11" ht="14.25">
      <c r="B70" s="88" t="s">
        <v>83</v>
      </c>
      <c r="C70" s="414">
        <v>72079.67999999998</v>
      </c>
      <c r="D70" s="414">
        <v>87566.83</v>
      </c>
      <c r="E70" s="414">
        <v>69213.42000000003</v>
      </c>
      <c r="F70" s="414">
        <v>64250.82</v>
      </c>
      <c r="G70" s="414">
        <v>65160.51999999999</v>
      </c>
      <c r="H70" s="414">
        <v>63354.429999999826</v>
      </c>
      <c r="I70" s="414">
        <v>62816.689999999835</v>
      </c>
      <c r="K70" s="1"/>
    </row>
    <row r="71" spans="2:11" ht="14.25">
      <c r="B71" s="88" t="s">
        <v>84</v>
      </c>
      <c r="C71" s="414">
        <v>106925.89000000001</v>
      </c>
      <c r="D71" s="414">
        <v>93133.92000000004</v>
      </c>
      <c r="E71" s="414">
        <v>86745.59</v>
      </c>
      <c r="F71" s="414">
        <v>83638.11999999998</v>
      </c>
      <c r="G71" s="414">
        <v>79628.36999999998</v>
      </c>
      <c r="H71" s="414">
        <v>78012.81999999996</v>
      </c>
      <c r="I71" s="414">
        <v>76792.92</v>
      </c>
      <c r="K71" s="1"/>
    </row>
    <row r="72" spans="2:11" ht="14.25">
      <c r="B72" s="88" t="s">
        <v>85</v>
      </c>
      <c r="C72" s="414">
        <v>520284.41000000003</v>
      </c>
      <c r="D72" s="414">
        <v>488011.42000000004</v>
      </c>
      <c r="E72" s="414">
        <v>414362.78</v>
      </c>
      <c r="F72" s="414">
        <v>398946.4999999999</v>
      </c>
      <c r="G72" s="414">
        <v>384849.06</v>
      </c>
      <c r="H72" s="414">
        <v>373020.7699999981</v>
      </c>
      <c r="I72" s="414">
        <v>357620.9399999981</v>
      </c>
      <c r="K72" s="1"/>
    </row>
    <row r="73" spans="2:11" ht="14.25">
      <c r="B73" s="89" t="s">
        <v>86</v>
      </c>
      <c r="C73" s="414">
        <v>226423.62999999998</v>
      </c>
      <c r="D73" s="414">
        <v>219659.03000000003</v>
      </c>
      <c r="E73" s="414">
        <v>172858.19</v>
      </c>
      <c r="F73" s="414">
        <v>170820.45</v>
      </c>
      <c r="G73" s="414">
        <v>168335.51</v>
      </c>
      <c r="H73" s="414">
        <v>164125.35999999958</v>
      </c>
      <c r="I73" s="414">
        <v>173446.07999999964</v>
      </c>
      <c r="K73" s="1"/>
    </row>
    <row r="74" spans="2:11" ht="14.25">
      <c r="B74" s="88" t="s">
        <v>87</v>
      </c>
      <c r="C74" s="413" t="s">
        <v>1</v>
      </c>
      <c r="D74" s="413" t="s">
        <v>1</v>
      </c>
      <c r="E74" s="413" t="s">
        <v>1</v>
      </c>
      <c r="F74" s="413" t="s">
        <v>1</v>
      </c>
      <c r="G74" s="415" t="s">
        <v>1</v>
      </c>
      <c r="H74" s="414">
        <v>50238.43999999999</v>
      </c>
      <c r="I74" s="414">
        <v>50273.85999999997</v>
      </c>
      <c r="K74" s="1"/>
    </row>
    <row r="75" spans="2:11" ht="14.25">
      <c r="B75" s="88" t="s">
        <v>88</v>
      </c>
      <c r="C75" s="414">
        <v>234233.19</v>
      </c>
      <c r="D75" s="414">
        <v>214446.91</v>
      </c>
      <c r="E75" s="414">
        <v>185377.39</v>
      </c>
      <c r="F75" s="414">
        <v>175347.36000000002</v>
      </c>
      <c r="G75" s="414">
        <v>164811.36</v>
      </c>
      <c r="H75" s="414">
        <v>163615.36</v>
      </c>
      <c r="I75" s="414">
        <v>163842.36</v>
      </c>
      <c r="K75" s="1"/>
    </row>
    <row r="76" spans="2:11" ht="14.25">
      <c r="B76" s="88" t="s">
        <v>89</v>
      </c>
      <c r="C76" s="413" t="s">
        <v>1</v>
      </c>
      <c r="D76" s="414">
        <v>9049.28</v>
      </c>
      <c r="E76" s="414">
        <v>4140.48</v>
      </c>
      <c r="F76" s="414">
        <v>4203.07</v>
      </c>
      <c r="G76" s="414">
        <v>4247.320000000002</v>
      </c>
      <c r="H76" s="414">
        <v>3416.8899999999962</v>
      </c>
      <c r="I76" s="414">
        <v>3698.509999999997</v>
      </c>
      <c r="K76" s="1"/>
    </row>
    <row r="77" spans="2:11" ht="14.25">
      <c r="B77" s="88" t="s">
        <v>90</v>
      </c>
      <c r="C77" s="413" t="s">
        <v>1</v>
      </c>
      <c r="D77" s="414">
        <v>38586.190000000024</v>
      </c>
      <c r="E77" s="414">
        <v>40804.43999999999</v>
      </c>
      <c r="F77" s="414">
        <v>34725.38</v>
      </c>
      <c r="G77" s="414">
        <v>33789.409999999996</v>
      </c>
      <c r="H77" s="414">
        <v>29945.17999999998</v>
      </c>
      <c r="I77" s="414">
        <v>19535.249999999975</v>
      </c>
      <c r="K77" s="1"/>
    </row>
    <row r="78" spans="2:11" ht="14.25">
      <c r="B78" s="90" t="s">
        <v>91</v>
      </c>
      <c r="C78" s="415" t="s">
        <v>1</v>
      </c>
      <c r="D78" s="416">
        <v>64627.450000000004</v>
      </c>
      <c r="E78" s="416">
        <v>45964.850000000006</v>
      </c>
      <c r="F78" s="416">
        <v>45216.46000000001</v>
      </c>
      <c r="G78" s="416">
        <v>27162.679999999993</v>
      </c>
      <c r="H78" s="416">
        <v>34110.78</v>
      </c>
      <c r="I78" s="416">
        <v>48609.05000000001</v>
      </c>
      <c r="K78" s="1"/>
    </row>
    <row r="79" spans="2:11" ht="14.25">
      <c r="B79" s="88" t="s">
        <v>269</v>
      </c>
      <c r="C79" s="415" t="s">
        <v>1</v>
      </c>
      <c r="D79" s="415" t="s">
        <v>1</v>
      </c>
      <c r="E79" s="413" t="s">
        <v>1</v>
      </c>
      <c r="F79" s="413" t="s">
        <v>1</v>
      </c>
      <c r="G79" s="415" t="s">
        <v>116</v>
      </c>
      <c r="H79" s="415"/>
      <c r="I79" s="415"/>
      <c r="K79" s="1"/>
    </row>
    <row r="80" spans="2:11" ht="14.25">
      <c r="B80" s="88" t="s">
        <v>142</v>
      </c>
      <c r="C80" s="415" t="s">
        <v>1</v>
      </c>
      <c r="D80" s="415" t="s">
        <v>1</v>
      </c>
      <c r="E80" s="413" t="s">
        <v>1</v>
      </c>
      <c r="F80" s="413" t="s">
        <v>1</v>
      </c>
      <c r="G80" s="415" t="s">
        <v>116</v>
      </c>
      <c r="H80" s="415"/>
      <c r="I80" s="415"/>
      <c r="K80" s="1"/>
    </row>
    <row r="81" spans="2:11" ht="14.25">
      <c r="B81" s="88" t="s">
        <v>92</v>
      </c>
      <c r="C81" s="413" t="s">
        <v>1</v>
      </c>
      <c r="D81" s="414">
        <v>15224.880000000003</v>
      </c>
      <c r="E81" s="414">
        <v>11900.160000000002</v>
      </c>
      <c r="F81" s="414">
        <v>7995.740000000001</v>
      </c>
      <c r="G81" s="414">
        <v>7997.65</v>
      </c>
      <c r="H81" s="414">
        <v>7418.150000000007</v>
      </c>
      <c r="I81" s="414">
        <v>7091.24000000001</v>
      </c>
      <c r="K81" s="1"/>
    </row>
    <row r="82" spans="2:11" ht="14.25">
      <c r="B82" s="88" t="s">
        <v>93</v>
      </c>
      <c r="C82" s="414">
        <v>212460.97</v>
      </c>
      <c r="D82" s="414">
        <v>170886</v>
      </c>
      <c r="E82" s="414">
        <v>146850</v>
      </c>
      <c r="F82" s="414">
        <v>151697</v>
      </c>
      <c r="G82" s="414">
        <v>145271</v>
      </c>
      <c r="H82" s="414">
        <v>150792</v>
      </c>
      <c r="I82" s="414">
        <v>142715</v>
      </c>
      <c r="K82" s="1"/>
    </row>
    <row r="83" spans="2:11" ht="14.25">
      <c r="B83" s="88" t="s">
        <v>190</v>
      </c>
      <c r="C83" s="415" t="s">
        <v>1</v>
      </c>
      <c r="D83" s="415" t="s">
        <v>1</v>
      </c>
      <c r="E83" s="413" t="s">
        <v>1</v>
      </c>
      <c r="F83" s="413" t="s">
        <v>1</v>
      </c>
      <c r="G83" s="415" t="s">
        <v>116</v>
      </c>
      <c r="H83" s="415"/>
      <c r="I83" s="415"/>
      <c r="K83" s="1"/>
    </row>
    <row r="84" spans="2:11" ht="14.25">
      <c r="B84" s="88" t="s">
        <v>95</v>
      </c>
      <c r="C84" s="413" t="s">
        <v>1</v>
      </c>
      <c r="D84" s="414">
        <v>30263.93</v>
      </c>
      <c r="E84" s="414">
        <v>37268.39999999998</v>
      </c>
      <c r="F84" s="414">
        <v>33378.76999999999</v>
      </c>
      <c r="G84" s="414">
        <v>33398.98</v>
      </c>
      <c r="H84" s="414">
        <v>33915.719999999994</v>
      </c>
      <c r="I84" s="414">
        <v>34033.63999999999</v>
      </c>
      <c r="K84" s="1"/>
    </row>
    <row r="85" spans="2:11" ht="14.25">
      <c r="B85" s="88" t="s">
        <v>96</v>
      </c>
      <c r="C85" s="414">
        <v>117543.55999999998</v>
      </c>
      <c r="D85" s="414">
        <v>107516.94</v>
      </c>
      <c r="E85" s="414">
        <v>101309.57000000002</v>
      </c>
      <c r="F85" s="414">
        <v>101080.65000000004</v>
      </c>
      <c r="G85" s="414">
        <v>99950.24000000002</v>
      </c>
      <c r="H85" s="414">
        <v>99493.81999999973</v>
      </c>
      <c r="I85" s="414">
        <v>98502.57999999978</v>
      </c>
      <c r="K85" s="1"/>
    </row>
    <row r="86" spans="2:11" ht="14.25">
      <c r="B86" s="88" t="s">
        <v>97</v>
      </c>
      <c r="C86" s="413" t="s">
        <v>1</v>
      </c>
      <c r="D86" s="413" t="s">
        <v>1</v>
      </c>
      <c r="E86" s="414">
        <v>1182.69</v>
      </c>
      <c r="F86" s="414">
        <v>934.9100000000002</v>
      </c>
      <c r="G86" s="414">
        <v>627.66</v>
      </c>
      <c r="H86" s="414">
        <v>615.1899999999996</v>
      </c>
      <c r="I86" s="414">
        <v>789.6299999999999</v>
      </c>
      <c r="K86" s="1"/>
    </row>
    <row r="87" spans="2:11" ht="14.25">
      <c r="B87" s="88" t="s">
        <v>98</v>
      </c>
      <c r="C87" s="413" t="s">
        <v>1</v>
      </c>
      <c r="D87" s="414">
        <v>1055.94</v>
      </c>
      <c r="E87" s="414">
        <v>999.9400000000002</v>
      </c>
      <c r="F87" s="414">
        <v>998.8900000000002</v>
      </c>
      <c r="G87" s="414">
        <v>623.2500000000001</v>
      </c>
      <c r="H87" s="414">
        <v>598.0100000000001</v>
      </c>
      <c r="I87" s="414">
        <v>596.8900000000001</v>
      </c>
      <c r="K87" s="1"/>
    </row>
    <row r="88" spans="2:11" ht="14.25">
      <c r="B88" s="88" t="s">
        <v>272</v>
      </c>
      <c r="C88" s="413"/>
      <c r="D88" s="415" t="s">
        <v>1</v>
      </c>
      <c r="E88" s="413" t="s">
        <v>1</v>
      </c>
      <c r="F88" s="413" t="s">
        <v>1</v>
      </c>
      <c r="G88" s="415" t="s">
        <v>116</v>
      </c>
      <c r="H88" s="415"/>
      <c r="I88" s="415"/>
      <c r="K88" s="1"/>
    </row>
    <row r="89" spans="2:11" ht="14.25">
      <c r="B89" s="88" t="s">
        <v>99</v>
      </c>
      <c r="C89" s="414">
        <v>20784.57</v>
      </c>
      <c r="D89" s="414">
        <v>17160.800000000007</v>
      </c>
      <c r="E89" s="414">
        <v>16717.36</v>
      </c>
      <c r="F89" s="414">
        <v>16061.429999999998</v>
      </c>
      <c r="G89" s="414">
        <v>16405.2</v>
      </c>
      <c r="H89" s="414">
        <v>16518.43000000002</v>
      </c>
      <c r="I89" s="414">
        <v>16446.870000000024</v>
      </c>
      <c r="K89" s="1"/>
    </row>
    <row r="90" spans="2:11" ht="14.25">
      <c r="B90" s="91" t="s">
        <v>100</v>
      </c>
      <c r="C90" s="414">
        <v>51622.39</v>
      </c>
      <c r="D90" s="414">
        <v>44201.59999999999</v>
      </c>
      <c r="E90" s="414">
        <v>32944.69</v>
      </c>
      <c r="F90" s="414">
        <v>29647.29</v>
      </c>
      <c r="G90" s="414">
        <v>30639.530000000002</v>
      </c>
      <c r="H90" s="414">
        <v>29209.49000000004</v>
      </c>
      <c r="I90" s="414">
        <v>30559.63000000004</v>
      </c>
      <c r="K90" s="1"/>
    </row>
    <row r="91" spans="2:11" ht="14.25">
      <c r="B91" s="92" t="s">
        <v>101</v>
      </c>
      <c r="C91" s="417">
        <v>265226.40000000026</v>
      </c>
      <c r="D91" s="417">
        <v>217682.44000000003</v>
      </c>
      <c r="E91" s="417">
        <v>207450.0499999999</v>
      </c>
      <c r="F91" s="417">
        <v>201801.38999999996</v>
      </c>
      <c r="G91" s="417">
        <v>200937.07999999993</v>
      </c>
      <c r="H91" s="417">
        <v>197168.42999999947</v>
      </c>
      <c r="I91" s="417">
        <v>195527.2099999998</v>
      </c>
      <c r="K91" s="1"/>
    </row>
    <row r="92" spans="2:11" ht="14.25">
      <c r="B92" s="93" t="s">
        <v>102</v>
      </c>
      <c r="C92" s="418">
        <v>180203</v>
      </c>
      <c r="D92" s="418">
        <v>181390</v>
      </c>
      <c r="E92" s="418">
        <v>150431</v>
      </c>
      <c r="F92" s="418">
        <v>158781</v>
      </c>
      <c r="G92" s="418">
        <v>164962</v>
      </c>
      <c r="H92" s="419">
        <v>154028.82</v>
      </c>
      <c r="I92" s="419" t="s">
        <v>1</v>
      </c>
      <c r="K92" s="1"/>
    </row>
    <row r="93" spans="2:11" ht="14.25">
      <c r="B93" s="94" t="s">
        <v>103</v>
      </c>
      <c r="C93" s="420">
        <v>392316</v>
      </c>
      <c r="D93" s="420">
        <v>373282</v>
      </c>
      <c r="E93" s="420">
        <v>366123</v>
      </c>
      <c r="F93" s="420">
        <v>389468</v>
      </c>
      <c r="G93" s="420">
        <v>378003</v>
      </c>
      <c r="H93" s="421">
        <v>392799</v>
      </c>
      <c r="I93" s="421" t="s">
        <v>1</v>
      </c>
      <c r="K93" s="1"/>
    </row>
    <row r="94" spans="2:12" ht="14.25">
      <c r="B94" s="76"/>
      <c r="C94" s="76"/>
      <c r="D94" s="76"/>
      <c r="E94" s="33"/>
      <c r="F94" s="76"/>
      <c r="G94" s="76"/>
      <c r="H94" s="76"/>
      <c r="I94" s="76"/>
      <c r="J94" s="118"/>
      <c r="L94" s="101"/>
    </row>
    <row r="95" spans="1:9" ht="14.25">
      <c r="A95" s="98"/>
      <c r="B95" s="95"/>
      <c r="C95" s="95"/>
      <c r="D95" s="95"/>
      <c r="E95" s="95"/>
      <c r="F95" s="95"/>
      <c r="G95" s="95"/>
      <c r="H95" s="96"/>
      <c r="I95" s="96"/>
    </row>
    <row r="96" spans="1:9" ht="12" customHeight="1">
      <c r="A96" s="391"/>
      <c r="B96" s="391"/>
      <c r="C96" s="391"/>
      <c r="D96" s="391"/>
      <c r="E96" s="391"/>
      <c r="F96" s="391"/>
      <c r="G96" s="391"/>
      <c r="H96" s="391"/>
      <c r="I96" s="118"/>
    </row>
    <row r="97" spans="1:9" ht="12" customHeight="1">
      <c r="A97" s="391"/>
      <c r="B97" s="391"/>
      <c r="C97" s="391"/>
      <c r="D97" s="391"/>
      <c r="E97" s="391"/>
      <c r="F97" s="391"/>
      <c r="G97" s="391"/>
      <c r="H97" s="391"/>
      <c r="I97" s="118"/>
    </row>
    <row r="98" spans="1:9" ht="14.25">
      <c r="A98" s="77"/>
      <c r="B98" s="119"/>
      <c r="C98" s="119"/>
      <c r="H98" s="1"/>
      <c r="I98" s="1"/>
    </row>
  </sheetData>
  <mergeCells count="3">
    <mergeCell ref="A96:H96"/>
    <mergeCell ref="A97:H97"/>
    <mergeCell ref="B38:I38"/>
  </mergeCells>
  <printOptions/>
  <pageMargins left="0.3937007874015748" right="4.133858267716536" top="0.35433070866141736" bottom="3.5433070866141736" header="0" footer="0"/>
  <pageSetup horizontalDpi="600" verticalDpi="600" orientation="portrait" paperSize="9" scale="75" r:id="rId1"/>
  <headerFooter alignWithMargins="0">
    <oddFooter>&amp;C&amp;"Comic Sans MS,Bold"&amp;Z&amp;F  &amp;P/&amp;N -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8"/>
  <sheetViews>
    <sheetView showGridLines="0" workbookViewId="0" topLeftCell="A1"/>
  </sheetViews>
  <sheetFormatPr defaultColWidth="6.625" defaultRowHeight="14.25"/>
  <cols>
    <col min="1" max="1" width="6.625" style="1" customWidth="1"/>
    <col min="2" max="2" width="12.375" style="1" customWidth="1"/>
    <col min="3" max="7" width="7.75390625" style="1" bestFit="1" customWidth="1"/>
    <col min="8" max="8" width="7.75390625" style="86" bestFit="1" customWidth="1"/>
    <col min="9" max="9" width="7.75390625" style="1" bestFit="1" customWidth="1"/>
    <col min="10" max="10" width="8.125" style="302" customWidth="1"/>
    <col min="11" max="11" width="6.75390625" style="302" bestFit="1" customWidth="1"/>
    <col min="12" max="12" width="6.875" style="302" bestFit="1" customWidth="1"/>
    <col min="13" max="13" width="7.375" style="302" bestFit="1" customWidth="1"/>
    <col min="14" max="14" width="6.875" style="302" bestFit="1" customWidth="1"/>
    <col min="15" max="16" width="6.75390625" style="302" bestFit="1" customWidth="1"/>
    <col min="17" max="17" width="6.875" style="302" bestFit="1" customWidth="1"/>
    <col min="18" max="16384" width="6.625" style="1" customWidth="1"/>
  </cols>
  <sheetData>
    <row r="2" spans="2:10" ht="15">
      <c r="B2" s="259" t="s">
        <v>285</v>
      </c>
      <c r="C2" s="81"/>
      <c r="D2" s="81"/>
      <c r="E2" s="114"/>
      <c r="F2" s="114"/>
      <c r="G2" s="114"/>
      <c r="H2" s="83"/>
      <c r="I2" s="77"/>
      <c r="J2" s="301"/>
    </row>
    <row r="3" spans="2:10" ht="14.25">
      <c r="B3" s="102" t="s">
        <v>106</v>
      </c>
      <c r="C3" s="102"/>
      <c r="D3" s="102"/>
      <c r="E3" s="116"/>
      <c r="F3" s="116"/>
      <c r="G3" s="116"/>
      <c r="H3" s="77"/>
      <c r="I3" s="77"/>
      <c r="J3" s="301"/>
    </row>
    <row r="4" spans="10:17" s="83" customFormat="1" ht="14.25">
      <c r="J4" s="301"/>
      <c r="K4" s="301"/>
      <c r="L4" s="303">
        <f>+L15+L16+L18+L34</f>
        <v>55.902666075833395</v>
      </c>
      <c r="M4" s="301"/>
      <c r="N4" s="301"/>
      <c r="O4" s="301"/>
      <c r="P4" s="301"/>
      <c r="Q4" s="301"/>
    </row>
    <row r="5" spans="2:17" s="83" customFormat="1" ht="14.25">
      <c r="B5" s="73"/>
      <c r="C5" s="99">
        <v>2000</v>
      </c>
      <c r="D5" s="99">
        <v>2005</v>
      </c>
      <c r="E5" s="99">
        <v>2010</v>
      </c>
      <c r="F5" s="99">
        <v>2011</v>
      </c>
      <c r="G5" s="99">
        <v>2012</v>
      </c>
      <c r="H5" s="99">
        <v>2013</v>
      </c>
      <c r="I5" s="99">
        <v>2014</v>
      </c>
      <c r="J5" s="301"/>
      <c r="K5" s="301"/>
      <c r="L5" s="301"/>
      <c r="M5" s="301"/>
      <c r="N5" s="310" t="s">
        <v>130</v>
      </c>
      <c r="O5" s="310" t="s">
        <v>129</v>
      </c>
      <c r="P5" s="302" t="s">
        <v>136</v>
      </c>
      <c r="Q5" s="301"/>
    </row>
    <row r="6" spans="2:17" s="77" customFormat="1" ht="14.25">
      <c r="B6" s="74" t="s">
        <v>279</v>
      </c>
      <c r="C6" s="100">
        <f aca="true" t="shared" si="0" ref="C6:E7">C63/1000</f>
        <v>7646.305999999949</v>
      </c>
      <c r="D6" s="100">
        <f t="shared" si="0"/>
        <v>7278.489</v>
      </c>
      <c r="E6" s="100">
        <f t="shared" si="0"/>
        <v>6528.673</v>
      </c>
      <c r="F6" s="100">
        <v>6360.564</v>
      </c>
      <c r="G6" s="100">
        <v>6236.472</v>
      </c>
      <c r="H6" s="100">
        <f aca="true" t="shared" si="1" ref="H6:I8">H63/1000</f>
        <v>6573.805590000067</v>
      </c>
      <c r="I6" s="100">
        <f t="shared" si="1"/>
        <v>6505.842700000065</v>
      </c>
      <c r="J6" s="303">
        <v>85768</v>
      </c>
      <c r="K6" s="302">
        <f>+I6*1000/J6</f>
        <v>75.8539630165104</v>
      </c>
      <c r="L6" s="303">
        <f>+I6/$I$6*100</f>
        <v>100</v>
      </c>
      <c r="M6" s="303">
        <f>+(I6-D6)/D6*100</f>
        <v>-10.615476646319516</v>
      </c>
      <c r="N6" s="303">
        <f>+(I6-H6)/H6*100</f>
        <v>-1.0338439290536097</v>
      </c>
      <c r="O6" s="303">
        <v>-10.917879999999514</v>
      </c>
      <c r="P6" s="302">
        <v>85768</v>
      </c>
      <c r="Q6" s="303">
        <f>+I6*1000/P6</f>
        <v>75.8539630165104</v>
      </c>
    </row>
    <row r="7" spans="2:17" s="77" customFormat="1" ht="14.25">
      <c r="B7" s="105" t="s">
        <v>78</v>
      </c>
      <c r="C7" s="183">
        <f t="shared" si="0"/>
        <v>65.135</v>
      </c>
      <c r="D7" s="183">
        <f t="shared" si="0"/>
        <v>65.422</v>
      </c>
      <c r="E7" s="183">
        <f t="shared" si="0"/>
        <v>51.198</v>
      </c>
      <c r="F7" s="183">
        <v>49.135</v>
      </c>
      <c r="G7" s="183">
        <v>47.554</v>
      </c>
      <c r="H7" s="183">
        <f t="shared" si="1"/>
        <v>46.525</v>
      </c>
      <c r="I7" s="183">
        <f t="shared" si="1"/>
        <v>46.289</v>
      </c>
      <c r="J7" s="302"/>
      <c r="K7" s="302"/>
      <c r="L7" s="303">
        <f aca="true" t="shared" si="2" ref="L7:L34">+I7/$I$6*100</f>
        <v>0.7114989115860355</v>
      </c>
      <c r="M7" s="303">
        <f aca="true" t="shared" si="3" ref="M7:M34">+(I7-D7)/D7*100</f>
        <v>-29.245513741554824</v>
      </c>
      <c r="N7" s="303">
        <f aca="true" t="shared" si="4" ref="N7:N34">+(I7-H7)/H7*100</f>
        <v>-0.5072541644277208</v>
      </c>
      <c r="O7" s="303">
        <v>-0.08900000000000041</v>
      </c>
      <c r="P7" s="302">
        <v>79</v>
      </c>
      <c r="Q7" s="303">
        <f aca="true" t="shared" si="5" ref="Q7:Q36">+I7*1000/P7</f>
        <v>585.9367088607595</v>
      </c>
    </row>
    <row r="8" spans="2:17" s="10" customFormat="1" ht="14.25">
      <c r="B8" s="88" t="s">
        <v>79</v>
      </c>
      <c r="C8" s="184" t="s">
        <v>1</v>
      </c>
      <c r="D8" s="184" t="s">
        <v>1</v>
      </c>
      <c r="E8" s="185">
        <f>E65/1000</f>
        <v>63.4440299999993</v>
      </c>
      <c r="F8" s="185">
        <v>61.30699999999942</v>
      </c>
      <c r="G8" s="185">
        <v>61.36559999999939</v>
      </c>
      <c r="H8" s="185">
        <f t="shared" si="1"/>
        <v>57.38276999999952</v>
      </c>
      <c r="I8" s="185">
        <f t="shared" si="1"/>
        <v>52.31313999999955</v>
      </c>
      <c r="J8" s="308"/>
      <c r="K8" s="308"/>
      <c r="L8" s="303">
        <f t="shared" si="2"/>
        <v>0.8040947562411712</v>
      </c>
      <c r="M8" s="303" t="e">
        <f t="shared" si="3"/>
        <v>#VALUE!</v>
      </c>
      <c r="N8" s="303">
        <f t="shared" si="4"/>
        <v>-8.83475998108842</v>
      </c>
      <c r="O8" s="303">
        <v>-0.29418000000000166</v>
      </c>
      <c r="P8" s="302">
        <v>1951</v>
      </c>
      <c r="Q8" s="303">
        <f t="shared" si="5"/>
        <v>26.813500768836263</v>
      </c>
    </row>
    <row r="9" spans="2:17" s="78" customFormat="1" ht="14.25">
      <c r="B9" s="88" t="s">
        <v>261</v>
      </c>
      <c r="C9" s="384" t="s">
        <v>286</v>
      </c>
      <c r="D9" s="384" t="s">
        <v>286</v>
      </c>
      <c r="E9" s="384" t="s">
        <v>286</v>
      </c>
      <c r="F9" s="384" t="s">
        <v>286</v>
      </c>
      <c r="G9" s="384" t="s">
        <v>286</v>
      </c>
      <c r="H9" s="384" t="s">
        <v>286</v>
      </c>
      <c r="I9" s="384" t="s">
        <v>286</v>
      </c>
      <c r="J9" s="303" t="s">
        <v>280</v>
      </c>
      <c r="K9" s="307"/>
      <c r="L9" s="303" t="e">
        <f t="shared" si="2"/>
        <v>#VALUE!</v>
      </c>
      <c r="M9" s="303" t="e">
        <f t="shared" si="3"/>
        <v>#VALUE!</v>
      </c>
      <c r="N9" s="303" t="e">
        <f t="shared" si="4"/>
        <v>#VALUE!</v>
      </c>
      <c r="O9" s="303">
        <v>0</v>
      </c>
      <c r="P9" s="302">
        <v>0</v>
      </c>
      <c r="Q9" s="303" t="e">
        <f t="shared" si="5"/>
        <v>#VALUE!</v>
      </c>
    </row>
    <row r="10" spans="2:17" s="56" customFormat="1" ht="14.25">
      <c r="B10" s="88" t="s">
        <v>80</v>
      </c>
      <c r="C10" s="185">
        <f aca="true" t="shared" si="6" ref="C10:E16">C67/1000</f>
        <v>393.385</v>
      </c>
      <c r="D10" s="185">
        <f t="shared" si="6"/>
        <v>324.571</v>
      </c>
      <c r="E10" s="185">
        <f t="shared" si="6"/>
        <v>240.101</v>
      </c>
      <c r="F10" s="185">
        <v>232.444</v>
      </c>
      <c r="G10" s="185">
        <v>230.131</v>
      </c>
      <c r="H10" s="185">
        <f aca="true" t="shared" si="7" ref="H10:I21">H67/1000</f>
        <v>223.368</v>
      </c>
      <c r="I10" s="185">
        <f t="shared" si="7"/>
        <v>224.849</v>
      </c>
      <c r="J10" s="302"/>
      <c r="K10" s="302"/>
      <c r="L10" s="303">
        <f t="shared" si="2"/>
        <v>3.456108768199971</v>
      </c>
      <c r="M10" s="303">
        <f t="shared" si="3"/>
        <v>-30.72424831546873</v>
      </c>
      <c r="N10" s="303">
        <f t="shared" si="4"/>
        <v>0.6630314100497808</v>
      </c>
      <c r="O10" s="303">
        <v>3.882539999999935</v>
      </c>
      <c r="P10" s="302">
        <v>2449</v>
      </c>
      <c r="Q10" s="303">
        <f t="shared" si="5"/>
        <v>91.81257656186199</v>
      </c>
    </row>
    <row r="11" spans="2:17" s="56" customFormat="1" ht="14.25">
      <c r="B11" s="88" t="s">
        <v>81</v>
      </c>
      <c r="C11" s="185">
        <f t="shared" si="6"/>
        <v>167.739</v>
      </c>
      <c r="D11" s="185">
        <f t="shared" si="6"/>
        <v>159.2</v>
      </c>
      <c r="E11" s="185">
        <f t="shared" si="6"/>
        <v>159.497</v>
      </c>
      <c r="F11" s="185">
        <v>149.549</v>
      </c>
      <c r="G11" s="185">
        <v>147.292</v>
      </c>
      <c r="H11" s="185">
        <f t="shared" si="7"/>
        <v>144.035</v>
      </c>
      <c r="I11" s="185">
        <f t="shared" si="7"/>
        <v>138.763</v>
      </c>
      <c r="J11" s="302"/>
      <c r="K11" s="302"/>
      <c r="L11" s="303">
        <f t="shared" si="2"/>
        <v>2.1328981716695767</v>
      </c>
      <c r="M11" s="303">
        <f t="shared" si="3"/>
        <v>-12.837311557788937</v>
      </c>
      <c r="N11" s="303">
        <f t="shared" si="4"/>
        <v>-3.6602214739472982</v>
      </c>
      <c r="O11" s="303">
        <v>-1.6969999999999956</v>
      </c>
      <c r="P11" s="302">
        <v>1492</v>
      </c>
      <c r="Q11" s="303">
        <f t="shared" si="5"/>
        <v>93.00469168900804</v>
      </c>
    </row>
    <row r="12" spans="2:17" s="56" customFormat="1" ht="14.25">
      <c r="B12" s="88" t="s">
        <v>82</v>
      </c>
      <c r="C12" s="184" t="s">
        <v>1</v>
      </c>
      <c r="D12" s="185">
        <f t="shared" si="6"/>
        <v>61.977649999999734</v>
      </c>
      <c r="E12" s="185">
        <f t="shared" si="6"/>
        <v>40.20497999999994</v>
      </c>
      <c r="F12" s="185">
        <v>38.91460999999994</v>
      </c>
      <c r="G12" s="185">
        <v>46.569930000000014</v>
      </c>
      <c r="H12" s="185">
        <f t="shared" si="7"/>
        <v>43.99404</v>
      </c>
      <c r="I12" s="185">
        <f t="shared" si="7"/>
        <v>44.488610000000016</v>
      </c>
      <c r="J12" s="302"/>
      <c r="K12" s="302"/>
      <c r="L12" s="303">
        <f t="shared" si="2"/>
        <v>0.6838254789037487</v>
      </c>
      <c r="M12" s="303">
        <f t="shared" si="3"/>
        <v>-28.21830127473338</v>
      </c>
      <c r="N12" s="303">
        <f t="shared" si="4"/>
        <v>1.1241750018866585</v>
      </c>
      <c r="O12" s="303">
        <v>-0.049319999999996256</v>
      </c>
      <c r="P12" s="302">
        <v>1515</v>
      </c>
      <c r="Q12" s="303">
        <f t="shared" si="5"/>
        <v>29.365419141914202</v>
      </c>
    </row>
    <row r="13" spans="2:17" s="56" customFormat="1" ht="14.25">
      <c r="B13" s="88" t="s">
        <v>83</v>
      </c>
      <c r="C13" s="185">
        <f aca="true" t="shared" si="8" ref="C13:C16">C70/1000</f>
        <v>212.04493000000102</v>
      </c>
      <c r="D13" s="185">
        <f t="shared" si="6"/>
        <v>226.82638000000173</v>
      </c>
      <c r="E13" s="185">
        <f t="shared" si="6"/>
        <v>197.50634000000224</v>
      </c>
      <c r="F13" s="185">
        <v>194.91366000000215</v>
      </c>
      <c r="G13" s="185">
        <v>197.57949000000224</v>
      </c>
      <c r="H13" s="185">
        <f t="shared" si="7"/>
        <v>194.6576100000022</v>
      </c>
      <c r="I13" s="185">
        <f t="shared" si="7"/>
        <v>189.50432000000222</v>
      </c>
      <c r="J13" s="302"/>
      <c r="K13" s="302"/>
      <c r="L13" s="303">
        <f t="shared" si="2"/>
        <v>2.9128327987395135</v>
      </c>
      <c r="M13" s="303">
        <f t="shared" si="3"/>
        <v>-16.454020912382074</v>
      </c>
      <c r="N13" s="303">
        <f t="shared" si="4"/>
        <v>-2.6473611794575675</v>
      </c>
      <c r="O13" s="303">
        <v>-0.5377399999999852</v>
      </c>
      <c r="P13" s="302">
        <v>2157</v>
      </c>
      <c r="Q13" s="303">
        <f t="shared" si="5"/>
        <v>87.85550301344563</v>
      </c>
    </row>
    <row r="14" spans="2:17" s="56" customFormat="1" ht="14.25">
      <c r="B14" s="88" t="s">
        <v>84</v>
      </c>
      <c r="C14" s="185">
        <f t="shared" si="8"/>
        <v>617.49917000005</v>
      </c>
      <c r="D14" s="185">
        <f t="shared" si="6"/>
        <v>531.8490600000571</v>
      </c>
      <c r="E14" s="185">
        <f t="shared" si="6"/>
        <v>501.66993000005266</v>
      </c>
      <c r="F14" s="185">
        <v>481.492870000048</v>
      </c>
      <c r="G14" s="185">
        <v>461.2331800000469</v>
      </c>
      <c r="H14" s="185">
        <f t="shared" si="7"/>
        <v>456.73289000004587</v>
      </c>
      <c r="I14" s="185">
        <f t="shared" si="7"/>
        <v>451.37551000004567</v>
      </c>
      <c r="J14" s="302"/>
      <c r="K14" s="302"/>
      <c r="L14" s="303">
        <f t="shared" si="2"/>
        <v>6.938002205310638</v>
      </c>
      <c r="M14" s="303">
        <f t="shared" si="3"/>
        <v>-15.13090010914051</v>
      </c>
      <c r="N14" s="303">
        <f t="shared" si="4"/>
        <v>-1.1729788060587596</v>
      </c>
      <c r="O14" s="303">
        <v>-1.2198999999999671</v>
      </c>
      <c r="P14" s="302">
        <v>15693</v>
      </c>
      <c r="Q14" s="303">
        <f t="shared" si="5"/>
        <v>28.762856687698058</v>
      </c>
    </row>
    <row r="15" spans="2:17" s="56" customFormat="1" ht="14.25">
      <c r="B15" s="88" t="s">
        <v>85</v>
      </c>
      <c r="C15" s="185">
        <f t="shared" si="8"/>
        <v>1335.812999999926</v>
      </c>
      <c r="D15" s="185">
        <f t="shared" si="6"/>
        <v>1128.2647499999573</v>
      </c>
      <c r="E15" s="185">
        <f t="shared" si="6"/>
        <v>935.1230900000082</v>
      </c>
      <c r="F15" s="185">
        <v>901.1844500000104</v>
      </c>
      <c r="G15" s="185">
        <v>873.2496000000109</v>
      </c>
      <c r="H15" s="185">
        <f t="shared" si="7"/>
        <v>849.0912100000124</v>
      </c>
      <c r="I15" s="185">
        <f t="shared" si="7"/>
        <v>822.6785000000125</v>
      </c>
      <c r="J15" s="302"/>
      <c r="K15" s="302"/>
      <c r="L15" s="303">
        <f t="shared" si="2"/>
        <v>12.645225806028238</v>
      </c>
      <c r="M15" s="303">
        <f t="shared" si="3"/>
        <v>-27.08462264729589</v>
      </c>
      <c r="N15" s="303">
        <f t="shared" si="4"/>
        <v>-3.11070350145299</v>
      </c>
      <c r="O15" s="303">
        <v>-15.399830000000009</v>
      </c>
      <c r="P15" s="302">
        <v>9632</v>
      </c>
      <c r="Q15" s="303">
        <f t="shared" si="5"/>
        <v>85.41097383721059</v>
      </c>
    </row>
    <row r="16" spans="2:17" s="56" customFormat="1" ht="14.25">
      <c r="B16" s="89" t="s">
        <v>86</v>
      </c>
      <c r="C16" s="185">
        <f t="shared" si="8"/>
        <v>1113.642</v>
      </c>
      <c r="D16" s="185">
        <f t="shared" si="6"/>
        <v>1104.031</v>
      </c>
      <c r="E16" s="185">
        <f t="shared" si="6"/>
        <v>991.245</v>
      </c>
      <c r="F16" s="185">
        <v>1000.668</v>
      </c>
      <c r="G16" s="185">
        <v>999.045</v>
      </c>
      <c r="H16" s="185">
        <f t="shared" si="7"/>
        <v>999.948</v>
      </c>
      <c r="I16" s="185">
        <f t="shared" si="7"/>
        <v>1013.145</v>
      </c>
      <c r="J16" s="302"/>
      <c r="K16" s="302"/>
      <c r="L16" s="303">
        <f t="shared" si="2"/>
        <v>15.572848080080231</v>
      </c>
      <c r="M16" s="303">
        <f t="shared" si="3"/>
        <v>-8.232196378543716</v>
      </c>
      <c r="N16" s="303">
        <f t="shared" si="4"/>
        <v>1.3197686279686547</v>
      </c>
      <c r="O16" s="303">
        <v>9.320720000000051</v>
      </c>
      <c r="P16" s="302">
        <v>7069</v>
      </c>
      <c r="Q16" s="303">
        <f t="shared" si="5"/>
        <v>143.3222520865752</v>
      </c>
    </row>
    <row r="17" spans="2:17" s="56" customFormat="1" ht="14.25">
      <c r="B17" s="88" t="s">
        <v>87</v>
      </c>
      <c r="C17" s="184" t="s">
        <v>1</v>
      </c>
      <c r="D17" s="184" t="s">
        <v>1</v>
      </c>
      <c r="E17" s="184" t="s">
        <v>1</v>
      </c>
      <c r="F17" s="184" t="s">
        <v>1</v>
      </c>
      <c r="G17" s="184" t="s">
        <v>1</v>
      </c>
      <c r="H17" s="185">
        <f t="shared" si="7"/>
        <v>397.5865699999961</v>
      </c>
      <c r="I17" s="185">
        <f t="shared" si="7"/>
        <v>396.7625599999961</v>
      </c>
      <c r="J17" s="302"/>
      <c r="K17" s="302"/>
      <c r="L17" s="303">
        <f t="shared" si="2"/>
        <v>6.098557531985705</v>
      </c>
      <c r="M17" s="303" t="e">
        <f t="shared" si="3"/>
        <v>#VALUE!</v>
      </c>
      <c r="N17" s="303">
        <f t="shared" si="4"/>
        <v>-0.20725297637694232</v>
      </c>
      <c r="O17" s="303">
        <v>0.03541999999998069</v>
      </c>
      <c r="P17" s="302">
        <v>7313</v>
      </c>
      <c r="Q17" s="303">
        <f t="shared" si="5"/>
        <v>54.254418159441556</v>
      </c>
    </row>
    <row r="18" spans="2:17" s="56" customFormat="1" ht="14.25">
      <c r="B18" s="88" t="s">
        <v>88</v>
      </c>
      <c r="C18" s="185">
        <f>C75/1000</f>
        <v>1395.546119999964</v>
      </c>
      <c r="D18" s="185">
        <f>D75/1000</f>
        <v>1223.684919999997</v>
      </c>
      <c r="E18" s="185">
        <f>E75/1000</f>
        <v>1107.1558800000032</v>
      </c>
      <c r="F18" s="185">
        <v>1056.8365800000047</v>
      </c>
      <c r="G18" s="185">
        <v>1019.4561300000067</v>
      </c>
      <c r="H18" s="185">
        <f t="shared" si="7"/>
        <v>1016.7475500000063</v>
      </c>
      <c r="I18" s="185">
        <f t="shared" si="7"/>
        <v>1007.7671100000065</v>
      </c>
      <c r="J18" s="302"/>
      <c r="K18" s="302"/>
      <c r="L18" s="303">
        <f t="shared" si="2"/>
        <v>15.490185614232518</v>
      </c>
      <c r="M18" s="303">
        <f t="shared" si="3"/>
        <v>-17.644886070835213</v>
      </c>
      <c r="N18" s="303">
        <f t="shared" si="4"/>
        <v>-0.8832516980247223</v>
      </c>
      <c r="O18" s="303">
        <v>0.22700000000000387</v>
      </c>
      <c r="P18" s="302">
        <v>12451</v>
      </c>
      <c r="Q18" s="303">
        <f t="shared" si="5"/>
        <v>80.93864830134179</v>
      </c>
    </row>
    <row r="19" spans="2:17" s="56" customFormat="1" ht="14.25">
      <c r="B19" s="88" t="s">
        <v>89</v>
      </c>
      <c r="C19" s="184" t="s">
        <v>1</v>
      </c>
      <c r="D19" s="185">
        <f aca="true" t="shared" si="9" ref="D19:E21">D76/1000</f>
        <v>47.076839999999955</v>
      </c>
      <c r="E19" s="185">
        <f t="shared" si="9"/>
        <v>43.051070000000095</v>
      </c>
      <c r="F19" s="185">
        <v>45.28234000000011</v>
      </c>
      <c r="G19" s="185">
        <v>45.7002200000001</v>
      </c>
      <c r="H19" s="185">
        <f t="shared" si="7"/>
        <v>39.06281000000006</v>
      </c>
      <c r="I19" s="185">
        <f t="shared" si="7"/>
        <v>41.87592000000006</v>
      </c>
      <c r="J19" s="302"/>
      <c r="K19" s="302"/>
      <c r="L19" s="303">
        <f t="shared" si="2"/>
        <v>0.6436663462521103</v>
      </c>
      <c r="M19" s="303">
        <f t="shared" si="3"/>
        <v>-11.047725378338695</v>
      </c>
      <c r="N19" s="303">
        <f t="shared" si="4"/>
        <v>7.2015044488606685</v>
      </c>
      <c r="O19" s="303">
        <v>0.28162000000000065</v>
      </c>
      <c r="P19" s="302">
        <v>949</v>
      </c>
      <c r="Q19" s="303">
        <f t="shared" si="5"/>
        <v>44.12636459430986</v>
      </c>
    </row>
    <row r="20" spans="2:17" s="56" customFormat="1" ht="14.25">
      <c r="B20" s="88" t="s">
        <v>90</v>
      </c>
      <c r="C20" s="184" t="s">
        <v>1</v>
      </c>
      <c r="D20" s="185">
        <f t="shared" si="9"/>
        <v>64.71185000000004</v>
      </c>
      <c r="E20" s="185">
        <f t="shared" si="9"/>
        <v>61.49156000000001</v>
      </c>
      <c r="F20" s="185">
        <v>52.72136000000002</v>
      </c>
      <c r="G20" s="185">
        <v>51.24046000000001</v>
      </c>
      <c r="H20" s="185">
        <f t="shared" si="7"/>
        <v>49.94754000000004</v>
      </c>
      <c r="I20" s="185">
        <f t="shared" si="7"/>
        <v>37.411880000000046</v>
      </c>
      <c r="J20" s="302"/>
      <c r="K20" s="302"/>
      <c r="L20" s="303">
        <f t="shared" si="2"/>
        <v>0.5750504850048046</v>
      </c>
      <c r="M20" s="303">
        <f t="shared" si="3"/>
        <v>-42.186971937906236</v>
      </c>
      <c r="N20" s="303">
        <f t="shared" si="4"/>
        <v>-25.09765245695781</v>
      </c>
      <c r="O20" s="303">
        <v>-10.409930000000006</v>
      </c>
      <c r="P20" s="302">
        <v>700</v>
      </c>
      <c r="Q20" s="303">
        <f t="shared" si="5"/>
        <v>53.445542857142925</v>
      </c>
    </row>
    <row r="21" spans="2:17" s="56" customFormat="1" ht="14.25">
      <c r="B21" s="90" t="s">
        <v>91</v>
      </c>
      <c r="C21" s="184" t="s">
        <v>1</v>
      </c>
      <c r="D21" s="186">
        <f t="shared" si="9"/>
        <v>71.13691000000006</v>
      </c>
      <c r="E21" s="186">
        <f t="shared" si="9"/>
        <v>54.39543000000001</v>
      </c>
      <c r="F21" s="186">
        <v>54.35687000000003</v>
      </c>
      <c r="G21" s="186">
        <v>34.38897000000001</v>
      </c>
      <c r="H21" s="186">
        <f t="shared" si="7"/>
        <v>42.157930000000015</v>
      </c>
      <c r="I21" s="186">
        <f t="shared" si="7"/>
        <v>50.75826</v>
      </c>
      <c r="J21" s="302"/>
      <c r="K21" s="302"/>
      <c r="L21" s="303">
        <f t="shared" si="2"/>
        <v>0.7801950084037459</v>
      </c>
      <c r="M21" s="303">
        <f t="shared" si="3"/>
        <v>-28.647083490131976</v>
      </c>
      <c r="N21" s="303">
        <f t="shared" si="4"/>
        <v>20.400266331862078</v>
      </c>
      <c r="O21" s="303">
        <v>14.498270000000012</v>
      </c>
      <c r="P21" s="302">
        <v>142</v>
      </c>
      <c r="Q21" s="303">
        <f t="shared" si="5"/>
        <v>357.4525352112676</v>
      </c>
    </row>
    <row r="22" spans="2:17" s="56" customFormat="1" ht="14.25">
      <c r="B22" s="88" t="s">
        <v>269</v>
      </c>
      <c r="C22" s="384" t="s">
        <v>286</v>
      </c>
      <c r="D22" s="384" t="s">
        <v>286</v>
      </c>
      <c r="E22" s="384" t="s">
        <v>286</v>
      </c>
      <c r="F22" s="384" t="s">
        <v>286</v>
      </c>
      <c r="G22" s="384" t="s">
        <v>286</v>
      </c>
      <c r="H22" s="384" t="s">
        <v>286</v>
      </c>
      <c r="I22" s="384" t="s">
        <v>286</v>
      </c>
      <c r="J22" s="303" t="s">
        <v>280</v>
      </c>
      <c r="K22" s="302"/>
      <c r="L22" s="303" t="e">
        <f t="shared" si="2"/>
        <v>#VALUE!</v>
      </c>
      <c r="M22" s="303" t="e">
        <f t="shared" si="3"/>
        <v>#VALUE!</v>
      </c>
      <c r="N22" s="303" t="e">
        <f t="shared" si="4"/>
        <v>#VALUE!</v>
      </c>
      <c r="O22" s="303">
        <v>0</v>
      </c>
      <c r="P22" s="302">
        <v>0</v>
      </c>
      <c r="Q22" s="303" t="e">
        <f t="shared" si="5"/>
        <v>#VALUE!</v>
      </c>
    </row>
    <row r="23" spans="2:17" s="56" customFormat="1" ht="14.25">
      <c r="B23" s="88" t="s">
        <v>270</v>
      </c>
      <c r="C23" s="384" t="s">
        <v>286</v>
      </c>
      <c r="D23" s="384" t="s">
        <v>286</v>
      </c>
      <c r="E23" s="384" t="s">
        <v>286</v>
      </c>
      <c r="F23" s="384" t="s">
        <v>286</v>
      </c>
      <c r="G23" s="384" t="s">
        <v>286</v>
      </c>
      <c r="H23" s="384" t="s">
        <v>286</v>
      </c>
      <c r="I23" s="384" t="s">
        <v>286</v>
      </c>
      <c r="J23" s="303" t="s">
        <v>280</v>
      </c>
      <c r="K23" s="302"/>
      <c r="L23" s="303" t="e">
        <f t="shared" si="2"/>
        <v>#VALUE!</v>
      </c>
      <c r="M23" s="303" t="e">
        <f t="shared" si="3"/>
        <v>#VALUE!</v>
      </c>
      <c r="N23" s="303" t="e">
        <f t="shared" si="4"/>
        <v>#VALUE!</v>
      </c>
      <c r="O23" s="303">
        <v>0</v>
      </c>
      <c r="P23" s="302">
        <v>0</v>
      </c>
      <c r="Q23" s="303" t="e">
        <f t="shared" si="5"/>
        <v>#VALUE!</v>
      </c>
    </row>
    <row r="24" spans="2:17" s="56" customFormat="1" ht="14.25">
      <c r="B24" s="88" t="s">
        <v>92</v>
      </c>
      <c r="C24" s="184" t="s">
        <v>1</v>
      </c>
      <c r="D24" s="185">
        <f>D81/1000</f>
        <v>99.21014000000024</v>
      </c>
      <c r="E24" s="185">
        <f>E81/1000</f>
        <v>85.47537</v>
      </c>
      <c r="F24" s="185">
        <v>77.65001999999988</v>
      </c>
      <c r="G24" s="185">
        <v>76.75728999999988</v>
      </c>
      <c r="H24" s="185">
        <f>H81/1000</f>
        <v>75.08527999999986</v>
      </c>
      <c r="I24" s="185">
        <f>I81/1000</f>
        <v>73.0697299999999</v>
      </c>
      <c r="J24" s="302"/>
      <c r="K24" s="302"/>
      <c r="L24" s="303">
        <f t="shared" si="2"/>
        <v>1.1231401275656292</v>
      </c>
      <c r="M24" s="303">
        <f t="shared" si="3"/>
        <v>-26.34852647118559</v>
      </c>
      <c r="N24" s="303">
        <f t="shared" si="4"/>
        <v>-2.684347717688428</v>
      </c>
      <c r="O24" s="303">
        <v>-0.32690999999999715</v>
      </c>
      <c r="P24" s="302">
        <v>1020</v>
      </c>
      <c r="Q24" s="303">
        <f t="shared" si="5"/>
        <v>71.63699019607833</v>
      </c>
    </row>
    <row r="25" spans="2:17" s="109" customFormat="1" ht="14.25">
      <c r="B25" s="88" t="s">
        <v>93</v>
      </c>
      <c r="C25" s="185">
        <f>C82/1000</f>
        <v>522.3219</v>
      </c>
      <c r="D25" s="185">
        <f>D82/1000</f>
        <v>400.14934999999997</v>
      </c>
      <c r="E25" s="185">
        <f>E82/1000</f>
        <v>342.98545</v>
      </c>
      <c r="F25" s="185">
        <v>341.77175</v>
      </c>
      <c r="G25" s="185">
        <v>331.30575</v>
      </c>
      <c r="H25" s="185">
        <f>H82/1000</f>
        <v>335.81975</v>
      </c>
      <c r="I25" s="185">
        <f>I82/1000</f>
        <v>322.50875</v>
      </c>
      <c r="J25" s="305"/>
      <c r="K25" s="305"/>
      <c r="L25" s="303">
        <f t="shared" si="2"/>
        <v>4.957217148825268</v>
      </c>
      <c r="M25" s="303">
        <f t="shared" si="3"/>
        <v>-19.40290544018126</v>
      </c>
      <c r="N25" s="303">
        <f t="shared" si="4"/>
        <v>-3.9637335207354476</v>
      </c>
      <c r="O25" s="303">
        <v>-8.076999999999998</v>
      </c>
      <c r="P25" s="302">
        <v>831</v>
      </c>
      <c r="Q25" s="303">
        <f t="shared" si="5"/>
        <v>388.0971720818291</v>
      </c>
    </row>
    <row r="26" spans="2:17" s="56" customFormat="1" ht="14.25">
      <c r="B26" s="88" t="s">
        <v>271</v>
      </c>
      <c r="C26" s="384" t="s">
        <v>286</v>
      </c>
      <c r="D26" s="384" t="s">
        <v>286</v>
      </c>
      <c r="E26" s="384" t="s">
        <v>286</v>
      </c>
      <c r="F26" s="384" t="s">
        <v>286</v>
      </c>
      <c r="G26" s="384" t="s">
        <v>286</v>
      </c>
      <c r="H26" s="384" t="s">
        <v>286</v>
      </c>
      <c r="I26" s="384" t="s">
        <v>286</v>
      </c>
      <c r="J26" s="303" t="s">
        <v>280</v>
      </c>
      <c r="K26" s="302"/>
      <c r="L26" s="303" t="e">
        <f t="shared" si="2"/>
        <v>#VALUE!</v>
      </c>
      <c r="M26" s="303" t="e">
        <f t="shared" si="3"/>
        <v>#VALUE!</v>
      </c>
      <c r="N26" s="303" t="e">
        <f t="shared" si="4"/>
        <v>#VALUE!</v>
      </c>
      <c r="O26" s="303">
        <v>0</v>
      </c>
      <c r="P26" s="302">
        <v>0</v>
      </c>
      <c r="Q26" s="303" t="e">
        <f t="shared" si="5"/>
        <v>#VALUE!</v>
      </c>
    </row>
    <row r="27" spans="2:17" s="109" customFormat="1" ht="14.25">
      <c r="B27" s="88" t="s">
        <v>95</v>
      </c>
      <c r="C27" s="184" t="s">
        <v>1</v>
      </c>
      <c r="D27" s="185">
        <f>D84/1000</f>
        <v>105.47108999999986</v>
      </c>
      <c r="E27" s="185">
        <f>E84/1000</f>
        <v>86.89215999999988</v>
      </c>
      <c r="F27" s="185">
        <v>82.79143999999985</v>
      </c>
      <c r="G27" s="185">
        <v>81.93723999999987</v>
      </c>
      <c r="H27" s="185">
        <f aca="true" t="shared" si="10" ref="H27:I30">H84/1000</f>
        <v>81.38147999999983</v>
      </c>
      <c r="I27" s="185">
        <f t="shared" si="10"/>
        <v>81.53803999999982</v>
      </c>
      <c r="J27" s="305"/>
      <c r="K27" s="305"/>
      <c r="L27" s="303">
        <f t="shared" si="2"/>
        <v>1.2533048178370345</v>
      </c>
      <c r="M27" s="303">
        <f t="shared" si="3"/>
        <v>-22.691573586657793</v>
      </c>
      <c r="N27" s="303">
        <f t="shared" si="4"/>
        <v>0.19237792185642144</v>
      </c>
      <c r="O27" s="303">
        <v>0.11791999999999803</v>
      </c>
      <c r="P27" s="302">
        <v>873</v>
      </c>
      <c r="Q27" s="303">
        <f t="shared" si="5"/>
        <v>93.39981672394023</v>
      </c>
    </row>
    <row r="28" spans="2:17" s="56" customFormat="1" ht="14.25">
      <c r="B28" s="88" t="s">
        <v>96</v>
      </c>
      <c r="C28" s="185">
        <f>C85/1000</f>
        <v>399.33498000000577</v>
      </c>
      <c r="D28" s="185">
        <f>D85/1000</f>
        <v>382.6630000000113</v>
      </c>
      <c r="E28" s="185">
        <f>E85/1000</f>
        <v>371.3807900000052</v>
      </c>
      <c r="F28" s="185">
        <v>370.9708300000039</v>
      </c>
      <c r="G28" s="185">
        <v>366.5312000000029</v>
      </c>
      <c r="H28" s="185">
        <f t="shared" si="10"/>
        <v>365.5198600000023</v>
      </c>
      <c r="I28" s="185">
        <f t="shared" si="10"/>
        <v>362.95065000000125</v>
      </c>
      <c r="J28" s="302"/>
      <c r="K28" s="302"/>
      <c r="L28" s="303">
        <f t="shared" si="2"/>
        <v>5.578841461998422</v>
      </c>
      <c r="M28" s="303">
        <f t="shared" si="3"/>
        <v>-5.151360335336705</v>
      </c>
      <c r="N28" s="303">
        <f t="shared" si="4"/>
        <v>-0.7028920398473183</v>
      </c>
      <c r="O28" s="303">
        <v>-0.9912399999999479</v>
      </c>
      <c r="P28" s="302">
        <v>8172</v>
      </c>
      <c r="Q28" s="303">
        <f t="shared" si="5"/>
        <v>44.413931718061825</v>
      </c>
    </row>
    <row r="29" spans="2:17" s="56" customFormat="1" ht="14.25">
      <c r="B29" s="88" t="s">
        <v>97</v>
      </c>
      <c r="C29" s="184" t="s">
        <v>1</v>
      </c>
      <c r="D29" s="184" t="s">
        <v>1</v>
      </c>
      <c r="E29" s="185">
        <f>E86/1000</f>
        <v>6.599900000000004</v>
      </c>
      <c r="F29" s="185">
        <v>7.66974</v>
      </c>
      <c r="G29" s="185">
        <v>6.153080000000001</v>
      </c>
      <c r="H29" s="185">
        <f t="shared" si="10"/>
        <v>6.288190000000001</v>
      </c>
      <c r="I29" s="185">
        <f t="shared" si="10"/>
        <v>6.11054</v>
      </c>
      <c r="J29" s="302"/>
      <c r="K29" s="302"/>
      <c r="L29" s="303">
        <f t="shared" si="2"/>
        <v>0.09392388168253653</v>
      </c>
      <c r="M29" s="303" t="e">
        <f t="shared" si="3"/>
        <v>#VALUE!</v>
      </c>
      <c r="N29" s="303">
        <f t="shared" si="4"/>
        <v>-2.8251372811572284</v>
      </c>
      <c r="O29" s="303">
        <v>0.17444000000000026</v>
      </c>
      <c r="P29" s="302">
        <v>158</v>
      </c>
      <c r="Q29" s="303">
        <f t="shared" si="5"/>
        <v>38.674303797468355</v>
      </c>
    </row>
    <row r="30" spans="2:17" s="56" customFormat="1" ht="14.25">
      <c r="B30" s="88" t="s">
        <v>98</v>
      </c>
      <c r="C30" s="184" t="s">
        <v>1</v>
      </c>
      <c r="D30" s="185">
        <f>D87/1000</f>
        <v>10.972160000000004</v>
      </c>
      <c r="E30" s="185">
        <f>E87/1000</f>
        <v>10.839000000000006</v>
      </c>
      <c r="F30" s="185">
        <v>10.747330000000002</v>
      </c>
      <c r="G30" s="185">
        <v>8.812239999999994</v>
      </c>
      <c r="H30" s="185">
        <f t="shared" si="10"/>
        <v>8.4253</v>
      </c>
      <c r="I30" s="185">
        <f t="shared" si="10"/>
        <v>8.49173</v>
      </c>
      <c r="J30" s="302"/>
      <c r="K30" s="302"/>
      <c r="L30" s="303">
        <f t="shared" si="2"/>
        <v>0.13052467438230433</v>
      </c>
      <c r="M30" s="303">
        <f t="shared" si="3"/>
        <v>-22.60657883224454</v>
      </c>
      <c r="N30" s="303">
        <f t="shared" si="4"/>
        <v>0.788458571208152</v>
      </c>
      <c r="O30" s="303">
        <v>-0.0011200000000000099</v>
      </c>
      <c r="P30" s="302">
        <v>169</v>
      </c>
      <c r="Q30" s="303">
        <f t="shared" si="5"/>
        <v>50.246923076923075</v>
      </c>
    </row>
    <row r="31" spans="2:17" s="56" customFormat="1" ht="14.25">
      <c r="B31" s="88" t="s">
        <v>272</v>
      </c>
      <c r="C31" s="384" t="s">
        <v>286</v>
      </c>
      <c r="D31" s="384" t="s">
        <v>286</v>
      </c>
      <c r="E31" s="384" t="s">
        <v>286</v>
      </c>
      <c r="F31" s="384" t="s">
        <v>286</v>
      </c>
      <c r="G31" s="384" t="s">
        <v>286</v>
      </c>
      <c r="H31" s="384" t="s">
        <v>286</v>
      </c>
      <c r="I31" s="384" t="s">
        <v>286</v>
      </c>
      <c r="J31" s="303" t="s">
        <v>280</v>
      </c>
      <c r="K31" s="302"/>
      <c r="L31" s="303" t="e">
        <f t="shared" si="2"/>
        <v>#VALUE!</v>
      </c>
      <c r="M31" s="303" t="e">
        <f t="shared" si="3"/>
        <v>#VALUE!</v>
      </c>
      <c r="N31" s="303" t="e">
        <f t="shared" si="4"/>
        <v>#VALUE!</v>
      </c>
      <c r="O31" s="303">
        <v>0</v>
      </c>
      <c r="P31" s="302">
        <v>0</v>
      </c>
      <c r="Q31" s="303" t="e">
        <f t="shared" si="5"/>
        <v>#VALUE!</v>
      </c>
    </row>
    <row r="32" spans="2:17" s="56" customFormat="1" ht="14.25">
      <c r="B32" s="88" t="s">
        <v>99</v>
      </c>
      <c r="C32" s="185">
        <f aca="true" t="shared" si="11" ref="C32:E36">C89/1000</f>
        <v>197.50716999999972</v>
      </c>
      <c r="D32" s="185">
        <f t="shared" si="11"/>
        <v>171.86577000000108</v>
      </c>
      <c r="E32" s="185">
        <f t="shared" si="11"/>
        <v>172.85673000000108</v>
      </c>
      <c r="F32" s="185">
        <v>171.16659000000098</v>
      </c>
      <c r="G32" s="185">
        <v>170.68099000000092</v>
      </c>
      <c r="H32" s="185">
        <f aca="true" t="shared" si="12" ref="H32:I34">H89/1000</f>
        <v>172.6381300000009</v>
      </c>
      <c r="I32" s="185">
        <f t="shared" si="12"/>
        <v>172.11494000000081</v>
      </c>
      <c r="J32" s="302"/>
      <c r="K32" s="302"/>
      <c r="L32" s="303">
        <f t="shared" si="2"/>
        <v>2.6455441352739606</v>
      </c>
      <c r="M32" s="303">
        <f t="shared" si="3"/>
        <v>0.1449794220220437</v>
      </c>
      <c r="N32" s="303">
        <f t="shared" si="4"/>
        <v>-0.3030558776326424</v>
      </c>
      <c r="O32" s="303">
        <v>-0.07155999999999452</v>
      </c>
      <c r="P32" s="302">
        <v>3179</v>
      </c>
      <c r="Q32" s="303">
        <f t="shared" si="5"/>
        <v>54.14122050959447</v>
      </c>
    </row>
    <row r="33" spans="2:17" s="56" customFormat="1" ht="14.25">
      <c r="B33" s="91" t="s">
        <v>100</v>
      </c>
      <c r="C33" s="188">
        <f t="shared" si="11"/>
        <v>245.7067400000002</v>
      </c>
      <c r="D33" s="188">
        <f t="shared" si="11"/>
        <v>218.85004000000026</v>
      </c>
      <c r="E33" s="188">
        <f t="shared" si="11"/>
        <v>178.21225000000013</v>
      </c>
      <c r="F33" s="188">
        <v>170.51268999999988</v>
      </c>
      <c r="G33" s="188">
        <v>173.36833999999985</v>
      </c>
      <c r="H33" s="188">
        <f t="shared" si="12"/>
        <v>166.59906999999984</v>
      </c>
      <c r="I33" s="188">
        <f t="shared" si="12"/>
        <v>167.72759999999985</v>
      </c>
      <c r="J33" s="302"/>
      <c r="K33" s="302"/>
      <c r="L33" s="303">
        <f t="shared" si="2"/>
        <v>2.5781072143044312</v>
      </c>
      <c r="M33" s="303">
        <f t="shared" si="3"/>
        <v>-23.35957535123153</v>
      </c>
      <c r="N33" s="303">
        <f t="shared" si="4"/>
        <v>0.6773927369462586</v>
      </c>
      <c r="O33" s="303">
        <v>1.3501399999999997</v>
      </c>
      <c r="P33" s="302">
        <v>1365</v>
      </c>
      <c r="Q33" s="303">
        <f t="shared" si="5"/>
        <v>122.87736263736254</v>
      </c>
    </row>
    <row r="34" spans="2:17" s="109" customFormat="1" ht="14.25">
      <c r="B34" s="92" t="s">
        <v>101</v>
      </c>
      <c r="C34" s="189">
        <f t="shared" si="11"/>
        <v>980.6309900000016</v>
      </c>
      <c r="D34" s="189">
        <f t="shared" si="11"/>
        <v>880.5554800000016</v>
      </c>
      <c r="E34" s="189">
        <f t="shared" si="11"/>
        <v>827.348420000001</v>
      </c>
      <c r="F34" s="189">
        <v>808.4777500000006</v>
      </c>
      <c r="G34" s="189">
        <v>806.1197900000008</v>
      </c>
      <c r="H34" s="189">
        <f t="shared" si="12"/>
        <v>800.811610000001</v>
      </c>
      <c r="I34" s="189">
        <f t="shared" si="12"/>
        <v>793.348910000001</v>
      </c>
      <c r="J34" s="305"/>
      <c r="K34" s="305"/>
      <c r="L34" s="303">
        <f t="shared" si="2"/>
        <v>12.194406575492412</v>
      </c>
      <c r="M34" s="303">
        <f t="shared" si="3"/>
        <v>-9.903586086364538</v>
      </c>
      <c r="N34" s="303">
        <f t="shared" si="4"/>
        <v>-0.9318920838323049</v>
      </c>
      <c r="O34" s="303">
        <v>-1.641219999999663</v>
      </c>
      <c r="P34" s="302">
        <v>6409</v>
      </c>
      <c r="Q34" s="303">
        <f t="shared" si="5"/>
        <v>123.78669215166188</v>
      </c>
    </row>
    <row r="35" spans="2:17" s="56" customFormat="1" ht="14.25">
      <c r="B35" s="93" t="s">
        <v>102</v>
      </c>
      <c r="C35" s="190">
        <f t="shared" si="11"/>
        <v>528.711</v>
      </c>
      <c r="D35" s="190">
        <f t="shared" si="11"/>
        <v>526.057</v>
      </c>
      <c r="E35" s="190">
        <f t="shared" si="11"/>
        <v>469.556</v>
      </c>
      <c r="F35" s="190">
        <v>479.181</v>
      </c>
      <c r="G35" s="190">
        <v>495.729</v>
      </c>
      <c r="H35" s="190">
        <f>H92/1000</f>
        <v>481.573</v>
      </c>
      <c r="I35" s="190" t="s">
        <v>1</v>
      </c>
      <c r="J35" s="302"/>
      <c r="K35" s="302"/>
      <c r="L35" s="303" t="e">
        <f aca="true" t="shared" si="13" ref="L35:L36">+I35/$I$6*100</f>
        <v>#VALUE!</v>
      </c>
      <c r="M35" s="303" t="e">
        <f aca="true" t="shared" si="14" ref="M35:M36">+(I35-D35)/D35*100</f>
        <v>#VALUE!</v>
      </c>
      <c r="N35" s="303" t="e">
        <f aca="true" t="shared" si="15" ref="N35:N36">+(I35-H35)/H35*100</f>
        <v>#VALUE!</v>
      </c>
      <c r="O35" s="303">
        <v>-0.641219999999663</v>
      </c>
      <c r="P35" s="302"/>
      <c r="Q35" s="303" t="e">
        <f>+I35*1000/P35</f>
        <v>#VALUE!</v>
      </c>
    </row>
    <row r="36" spans="2:17" s="56" customFormat="1" ht="14.25">
      <c r="B36" s="94" t="s">
        <v>103</v>
      </c>
      <c r="C36" s="189">
        <f t="shared" si="11"/>
        <v>1321.06</v>
      </c>
      <c r="D36" s="189">
        <f t="shared" si="11"/>
        <v>1272.375</v>
      </c>
      <c r="E36" s="189">
        <f t="shared" si="11"/>
        <v>1237.694</v>
      </c>
      <c r="F36" s="189">
        <v>1101.89</v>
      </c>
      <c r="G36" s="189">
        <v>1245.962</v>
      </c>
      <c r="H36" s="189">
        <f>H93/1000</f>
        <v>1254.418</v>
      </c>
      <c r="I36" s="189" t="s">
        <v>1</v>
      </c>
      <c r="J36" s="302"/>
      <c r="K36" s="302"/>
      <c r="L36" s="303" t="e">
        <f t="shared" si="13"/>
        <v>#VALUE!</v>
      </c>
      <c r="M36" s="303" t="e">
        <f t="shared" si="14"/>
        <v>#VALUE!</v>
      </c>
      <c r="N36" s="303" t="e">
        <f t="shared" si="15"/>
        <v>#VALUE!</v>
      </c>
      <c r="O36" s="303">
        <v>0.358780000000337</v>
      </c>
      <c r="P36" s="302"/>
      <c r="Q36" s="303" t="e">
        <f t="shared" si="5"/>
        <v>#VALUE!</v>
      </c>
    </row>
    <row r="37" spans="2:17" s="56" customFormat="1" ht="14.25">
      <c r="B37" s="76"/>
      <c r="C37" s="76"/>
      <c r="D37" s="76"/>
      <c r="E37" s="110"/>
      <c r="F37" s="110"/>
      <c r="G37" s="110"/>
      <c r="H37" s="76"/>
      <c r="I37" s="76"/>
      <c r="J37" s="307"/>
      <c r="K37" s="302"/>
      <c r="L37" s="302"/>
      <c r="M37" s="302"/>
      <c r="N37" s="302"/>
      <c r="O37" s="302"/>
      <c r="P37" s="302"/>
      <c r="Q37" s="302"/>
    </row>
    <row r="38" spans="2:17" s="56" customFormat="1" ht="24" customHeight="1">
      <c r="B38" s="392" t="s">
        <v>307</v>
      </c>
      <c r="C38" s="392"/>
      <c r="D38" s="392"/>
      <c r="E38" s="392"/>
      <c r="F38" s="392"/>
      <c r="G38" s="392"/>
      <c r="H38" s="392"/>
      <c r="I38" s="392"/>
      <c r="J38" s="307"/>
      <c r="K38" s="302"/>
      <c r="L38" s="302"/>
      <c r="M38" s="302"/>
      <c r="N38" s="302"/>
      <c r="O38" s="302"/>
      <c r="P38" s="302"/>
      <c r="Q38" s="302"/>
    </row>
    <row r="39" spans="2:17" s="109" customFormat="1" ht="14.25">
      <c r="B39" s="112" t="s">
        <v>275</v>
      </c>
      <c r="C39" s="95"/>
      <c r="D39" s="95"/>
      <c r="E39" s="95"/>
      <c r="F39" s="95"/>
      <c r="G39" s="95"/>
      <c r="H39" s="95"/>
      <c r="I39" s="96"/>
      <c r="J39" s="309"/>
      <c r="K39" s="305"/>
      <c r="L39" s="305" t="s">
        <v>1</v>
      </c>
      <c r="M39" s="305"/>
      <c r="N39" s="305"/>
      <c r="O39" s="305"/>
      <c r="P39" s="305"/>
      <c r="Q39" s="305"/>
    </row>
    <row r="40" spans="2:17" s="76" customFormat="1" ht="14.25">
      <c r="B40" s="112" t="s">
        <v>104</v>
      </c>
      <c r="C40" s="112"/>
      <c r="D40" s="112"/>
      <c r="E40" s="112"/>
      <c r="F40" s="112"/>
      <c r="G40" s="112"/>
      <c r="H40" s="112"/>
      <c r="I40" s="112"/>
      <c r="J40" s="302"/>
      <c r="K40" s="307"/>
      <c r="L40" s="307"/>
      <c r="M40" s="307"/>
      <c r="N40" s="307"/>
      <c r="O40" s="307"/>
      <c r="P40" s="307"/>
      <c r="Q40" s="307"/>
    </row>
    <row r="41" spans="2:17" s="76" customFormat="1" ht="14.25">
      <c r="B41" s="77" t="s">
        <v>121</v>
      </c>
      <c r="C41" s="85"/>
      <c r="D41" s="85"/>
      <c r="E41" s="1"/>
      <c r="F41" s="1"/>
      <c r="G41" s="1"/>
      <c r="H41" s="1"/>
      <c r="I41" s="1"/>
      <c r="J41" s="302"/>
      <c r="K41" s="307"/>
      <c r="L41" s="307"/>
      <c r="M41" s="307"/>
      <c r="N41" s="307"/>
      <c r="O41" s="307"/>
      <c r="P41" s="307"/>
      <c r="Q41" s="307"/>
    </row>
    <row r="42" spans="10:17" s="76" customFormat="1" ht="14.25">
      <c r="J42" s="307"/>
      <c r="K42" s="307"/>
      <c r="L42" s="307"/>
      <c r="M42" s="307"/>
      <c r="N42" s="307"/>
      <c r="O42" s="307"/>
      <c r="P42" s="307"/>
      <c r="Q42" s="307"/>
    </row>
    <row r="45" spans="5:11" ht="14.25">
      <c r="E45" s="101"/>
      <c r="F45" s="101"/>
      <c r="G45" s="101"/>
      <c r="H45" s="101"/>
      <c r="I45" s="101"/>
      <c r="J45" s="311"/>
      <c r="K45" s="311"/>
    </row>
    <row r="59" spans="2:10" ht="14.25">
      <c r="B59" s="81"/>
      <c r="C59" s="81"/>
      <c r="D59" s="81"/>
      <c r="E59" s="114"/>
      <c r="F59" s="83"/>
      <c r="G59" s="83"/>
      <c r="H59" s="83"/>
      <c r="I59" s="83"/>
      <c r="J59" s="301"/>
    </row>
    <row r="60" spans="2:10" ht="14.25">
      <c r="B60" s="102"/>
      <c r="C60" s="102"/>
      <c r="D60" s="102"/>
      <c r="E60" s="116"/>
      <c r="F60" s="77"/>
      <c r="G60" s="77"/>
      <c r="H60" s="77"/>
      <c r="I60" s="77"/>
      <c r="J60" s="301"/>
    </row>
    <row r="61" spans="2:10" ht="14.25">
      <c r="B61" s="102"/>
      <c r="C61" s="102"/>
      <c r="D61" s="102"/>
      <c r="E61" s="116"/>
      <c r="F61" s="77"/>
      <c r="G61" s="77"/>
      <c r="H61" s="77"/>
      <c r="I61" s="77"/>
      <c r="J61" s="301"/>
    </row>
    <row r="62" spans="2:9" ht="14.25">
      <c r="B62" s="422"/>
      <c r="C62" s="423">
        <v>2000</v>
      </c>
      <c r="D62" s="423">
        <v>2005</v>
      </c>
      <c r="E62" s="423">
        <v>2010</v>
      </c>
      <c r="F62" s="423">
        <v>2011</v>
      </c>
      <c r="G62" s="423">
        <v>2012</v>
      </c>
      <c r="H62" s="423">
        <v>2013</v>
      </c>
      <c r="I62" s="423">
        <v>2014</v>
      </c>
    </row>
    <row r="63" spans="2:9" ht="14.25">
      <c r="B63" s="235" t="s">
        <v>279</v>
      </c>
      <c r="C63" s="411">
        <v>7646305.999999949</v>
      </c>
      <c r="D63" s="411">
        <v>7278489</v>
      </c>
      <c r="E63" s="411">
        <v>6528673</v>
      </c>
      <c r="F63" s="411">
        <v>6360564</v>
      </c>
      <c r="G63" s="411">
        <v>6236472</v>
      </c>
      <c r="H63" s="411">
        <v>6573805.590000067</v>
      </c>
      <c r="I63" s="411">
        <f>SUM(I64:I91)</f>
        <v>6505842.700000064</v>
      </c>
    </row>
    <row r="64" spans="2:9" ht="14.25">
      <c r="B64" s="424" t="s">
        <v>78</v>
      </c>
      <c r="C64" s="425">
        <v>65135</v>
      </c>
      <c r="D64" s="425">
        <v>65422</v>
      </c>
      <c r="E64" s="425">
        <v>51198</v>
      </c>
      <c r="F64" s="425">
        <v>49135</v>
      </c>
      <c r="G64" s="425">
        <v>47554</v>
      </c>
      <c r="H64" s="425">
        <v>46525</v>
      </c>
      <c r="I64" s="425">
        <v>46289</v>
      </c>
    </row>
    <row r="65" spans="2:9" ht="14.25">
      <c r="B65" s="90" t="s">
        <v>79</v>
      </c>
      <c r="C65" s="415" t="s">
        <v>1</v>
      </c>
      <c r="D65" s="415" t="s">
        <v>1</v>
      </c>
      <c r="E65" s="416">
        <v>63444.0299999993</v>
      </c>
      <c r="F65" s="416">
        <v>61306.99999999942</v>
      </c>
      <c r="G65" s="416">
        <v>61365.59999999939</v>
      </c>
      <c r="H65" s="416">
        <v>57382.76999999952</v>
      </c>
      <c r="I65" s="416">
        <v>52313.13999999955</v>
      </c>
    </row>
    <row r="66" spans="2:9" ht="14.25">
      <c r="B66" s="90" t="s">
        <v>261</v>
      </c>
      <c r="C66" s="415" t="s">
        <v>1</v>
      </c>
      <c r="D66" s="415" t="s">
        <v>1</v>
      </c>
      <c r="E66" s="415" t="s">
        <v>1</v>
      </c>
      <c r="F66" s="415" t="s">
        <v>1</v>
      </c>
      <c r="G66" s="415" t="s">
        <v>1</v>
      </c>
      <c r="H66" s="415" t="s">
        <v>1</v>
      </c>
      <c r="I66" s="415" t="s">
        <v>1</v>
      </c>
    </row>
    <row r="67" spans="2:9" ht="14.25">
      <c r="B67" s="90" t="s">
        <v>80</v>
      </c>
      <c r="C67" s="416">
        <v>393385</v>
      </c>
      <c r="D67" s="416">
        <v>324571</v>
      </c>
      <c r="E67" s="416">
        <v>240101</v>
      </c>
      <c r="F67" s="416">
        <v>232444</v>
      </c>
      <c r="G67" s="416">
        <v>230131</v>
      </c>
      <c r="H67" s="416">
        <v>223368</v>
      </c>
      <c r="I67" s="416">
        <v>224849</v>
      </c>
    </row>
    <row r="68" spans="2:9" ht="14.25">
      <c r="B68" s="90" t="s">
        <v>81</v>
      </c>
      <c r="C68" s="416">
        <v>167739</v>
      </c>
      <c r="D68" s="416">
        <v>159200</v>
      </c>
      <c r="E68" s="416">
        <v>159497</v>
      </c>
      <c r="F68" s="416">
        <v>149549</v>
      </c>
      <c r="G68" s="416">
        <v>147292</v>
      </c>
      <c r="H68" s="416">
        <v>144035</v>
      </c>
      <c r="I68" s="416">
        <v>138763</v>
      </c>
    </row>
    <row r="69" spans="2:9" ht="14.25">
      <c r="B69" s="90" t="s">
        <v>82</v>
      </c>
      <c r="C69" s="415" t="s">
        <v>1</v>
      </c>
      <c r="D69" s="416">
        <v>61977.64999999973</v>
      </c>
      <c r="E69" s="416">
        <v>40204.979999999945</v>
      </c>
      <c r="F69" s="416">
        <v>38914.60999999994</v>
      </c>
      <c r="G69" s="416">
        <v>46569.930000000015</v>
      </c>
      <c r="H69" s="416">
        <v>43994.04</v>
      </c>
      <c r="I69" s="416">
        <v>44488.610000000015</v>
      </c>
    </row>
    <row r="70" spans="2:9" ht="14.25">
      <c r="B70" s="90" t="s">
        <v>83</v>
      </c>
      <c r="C70" s="416">
        <v>212044.930000001</v>
      </c>
      <c r="D70" s="416">
        <v>226826.38000000172</v>
      </c>
      <c r="E70" s="416">
        <v>197506.34000000224</v>
      </c>
      <c r="F70" s="416">
        <v>194913.66000000216</v>
      </c>
      <c r="G70" s="416">
        <v>197579.49000000223</v>
      </c>
      <c r="H70" s="416">
        <v>194657.6100000022</v>
      </c>
      <c r="I70" s="416">
        <v>189504.32000000222</v>
      </c>
    </row>
    <row r="71" spans="2:9" ht="14.25">
      <c r="B71" s="90" t="s">
        <v>84</v>
      </c>
      <c r="C71" s="416">
        <v>617499.17000005</v>
      </c>
      <c r="D71" s="416">
        <v>531849.0600000571</v>
      </c>
      <c r="E71" s="416">
        <v>501669.9300000527</v>
      </c>
      <c r="F71" s="416">
        <v>481492.870000048</v>
      </c>
      <c r="G71" s="416">
        <v>461233.1800000469</v>
      </c>
      <c r="H71" s="416">
        <v>456732.8900000459</v>
      </c>
      <c r="I71" s="416">
        <v>451375.51000004564</v>
      </c>
    </row>
    <row r="72" spans="2:9" ht="14.25">
      <c r="B72" s="90" t="s">
        <v>85</v>
      </c>
      <c r="C72" s="416">
        <v>1335812.999999926</v>
      </c>
      <c r="D72" s="416">
        <v>1128264.7499999574</v>
      </c>
      <c r="E72" s="416">
        <v>935123.0900000082</v>
      </c>
      <c r="F72" s="416">
        <v>901184.4500000104</v>
      </c>
      <c r="G72" s="416">
        <v>873249.6000000109</v>
      </c>
      <c r="H72" s="416">
        <v>849091.2100000124</v>
      </c>
      <c r="I72" s="416">
        <v>822678.5000000125</v>
      </c>
    </row>
    <row r="73" spans="2:9" ht="14.25">
      <c r="B73" s="426" t="s">
        <v>86</v>
      </c>
      <c r="C73" s="416">
        <v>1113642</v>
      </c>
      <c r="D73" s="416">
        <v>1104031</v>
      </c>
      <c r="E73" s="416">
        <v>991245</v>
      </c>
      <c r="F73" s="416">
        <v>1000668</v>
      </c>
      <c r="G73" s="416">
        <v>999045</v>
      </c>
      <c r="H73" s="416">
        <v>999948</v>
      </c>
      <c r="I73" s="416">
        <v>1013145</v>
      </c>
    </row>
    <row r="74" spans="2:9" ht="14.25">
      <c r="B74" s="90" t="s">
        <v>87</v>
      </c>
      <c r="C74" s="415" t="s">
        <v>1</v>
      </c>
      <c r="D74" s="415" t="s">
        <v>1</v>
      </c>
      <c r="E74" s="415" t="s">
        <v>1</v>
      </c>
      <c r="F74" s="415" t="s">
        <v>1</v>
      </c>
      <c r="G74" s="415" t="s">
        <v>1</v>
      </c>
      <c r="H74" s="416">
        <v>397586.56999999605</v>
      </c>
      <c r="I74" s="416">
        <v>396762.5599999961</v>
      </c>
    </row>
    <row r="75" spans="2:9" ht="14.25">
      <c r="B75" s="90" t="s">
        <v>88</v>
      </c>
      <c r="C75" s="416">
        <v>1395546.119999964</v>
      </c>
      <c r="D75" s="416">
        <v>1223684.919999997</v>
      </c>
      <c r="E75" s="416">
        <v>1107155.8800000031</v>
      </c>
      <c r="F75" s="416">
        <v>1056836.5800000047</v>
      </c>
      <c r="G75" s="416">
        <v>1019456.1300000068</v>
      </c>
      <c r="H75" s="416">
        <v>1016747.5500000063</v>
      </c>
      <c r="I75" s="416">
        <v>1007767.1100000065</v>
      </c>
    </row>
    <row r="76" spans="2:9" ht="14.25">
      <c r="B76" s="90" t="s">
        <v>89</v>
      </c>
      <c r="C76" s="415" t="s">
        <v>1</v>
      </c>
      <c r="D76" s="416">
        <v>47076.83999999995</v>
      </c>
      <c r="E76" s="416">
        <v>43051.070000000094</v>
      </c>
      <c r="F76" s="416">
        <v>45282.34000000011</v>
      </c>
      <c r="G76" s="416">
        <v>45700.2200000001</v>
      </c>
      <c r="H76" s="416">
        <v>39062.81000000006</v>
      </c>
      <c r="I76" s="416">
        <v>41875.92000000006</v>
      </c>
    </row>
    <row r="77" spans="2:9" ht="14.25">
      <c r="B77" s="90" t="s">
        <v>90</v>
      </c>
      <c r="C77" s="415" t="s">
        <v>1</v>
      </c>
      <c r="D77" s="416">
        <v>64711.850000000035</v>
      </c>
      <c r="E77" s="416">
        <v>61491.560000000005</v>
      </c>
      <c r="F77" s="416">
        <v>52721.360000000015</v>
      </c>
      <c r="G77" s="416">
        <v>51240.460000000014</v>
      </c>
      <c r="H77" s="416">
        <v>49947.54000000004</v>
      </c>
      <c r="I77" s="416">
        <v>37411.88000000005</v>
      </c>
    </row>
    <row r="78" spans="2:9" ht="14.25">
      <c r="B78" s="90" t="s">
        <v>91</v>
      </c>
      <c r="C78" s="415" t="s">
        <v>1</v>
      </c>
      <c r="D78" s="416">
        <v>71136.91000000006</v>
      </c>
      <c r="E78" s="416">
        <v>54395.430000000015</v>
      </c>
      <c r="F78" s="416">
        <v>54356.87000000003</v>
      </c>
      <c r="G78" s="416">
        <v>34388.97000000001</v>
      </c>
      <c r="H78" s="416">
        <v>42157.930000000015</v>
      </c>
      <c r="I78" s="416">
        <v>50758.26</v>
      </c>
    </row>
    <row r="79" spans="2:9" ht="14.25">
      <c r="B79" s="90" t="s">
        <v>269</v>
      </c>
      <c r="C79" s="415" t="s">
        <v>1</v>
      </c>
      <c r="D79" s="415" t="s">
        <v>1</v>
      </c>
      <c r="E79" s="415" t="s">
        <v>1</v>
      </c>
      <c r="F79" s="415" t="s">
        <v>1</v>
      </c>
      <c r="G79" s="415" t="s">
        <v>1</v>
      </c>
      <c r="H79" s="415" t="s">
        <v>1</v>
      </c>
      <c r="I79" s="415" t="s">
        <v>1</v>
      </c>
    </row>
    <row r="80" spans="2:9" ht="14.25">
      <c r="B80" s="90" t="s">
        <v>270</v>
      </c>
      <c r="C80" s="415" t="s">
        <v>1</v>
      </c>
      <c r="D80" s="415" t="s">
        <v>1</v>
      </c>
      <c r="E80" s="415" t="s">
        <v>1</v>
      </c>
      <c r="F80" s="415" t="s">
        <v>1</v>
      </c>
      <c r="G80" s="415" t="s">
        <v>1</v>
      </c>
      <c r="H80" s="415" t="s">
        <v>1</v>
      </c>
      <c r="I80" s="415" t="s">
        <v>1</v>
      </c>
    </row>
    <row r="81" spans="2:9" ht="14.25">
      <c r="B81" s="90" t="s">
        <v>92</v>
      </c>
      <c r="C81" s="415" t="s">
        <v>1</v>
      </c>
      <c r="D81" s="416">
        <v>99210.14000000023</v>
      </c>
      <c r="E81" s="416">
        <v>85475.37</v>
      </c>
      <c r="F81" s="416">
        <v>77650.01999999989</v>
      </c>
      <c r="G81" s="416">
        <v>76757.28999999988</v>
      </c>
      <c r="H81" s="416">
        <v>75085.27999999985</v>
      </c>
      <c r="I81" s="416">
        <v>73069.7299999999</v>
      </c>
    </row>
    <row r="82" spans="2:9" ht="14.25">
      <c r="B82" s="90" t="s">
        <v>93</v>
      </c>
      <c r="C82" s="416">
        <v>522321.9</v>
      </c>
      <c r="D82" s="416">
        <v>400149.35</v>
      </c>
      <c r="E82" s="416">
        <v>342985.45</v>
      </c>
      <c r="F82" s="416">
        <v>341771.75</v>
      </c>
      <c r="G82" s="416">
        <v>331305.75</v>
      </c>
      <c r="H82" s="416">
        <v>335819.75</v>
      </c>
      <c r="I82" s="416">
        <v>322508.75</v>
      </c>
    </row>
    <row r="83" spans="2:9" ht="14.25">
      <c r="B83" s="90" t="s">
        <v>271</v>
      </c>
      <c r="C83" s="415" t="s">
        <v>1</v>
      </c>
      <c r="D83" s="415" t="s">
        <v>1</v>
      </c>
      <c r="E83" s="415" t="s">
        <v>1</v>
      </c>
      <c r="F83" s="415" t="s">
        <v>1</v>
      </c>
      <c r="G83" s="415" t="s">
        <v>1</v>
      </c>
      <c r="H83" s="415" t="s">
        <v>1</v>
      </c>
      <c r="I83" s="415"/>
    </row>
    <row r="84" spans="2:9" ht="14.25">
      <c r="B84" s="90" t="s">
        <v>95</v>
      </c>
      <c r="C84" s="415" t="s">
        <v>1</v>
      </c>
      <c r="D84" s="416">
        <v>105471.08999999987</v>
      </c>
      <c r="E84" s="416">
        <v>86892.15999999987</v>
      </c>
      <c r="F84" s="416">
        <v>82791.43999999986</v>
      </c>
      <c r="G84" s="416">
        <v>81937.23999999987</v>
      </c>
      <c r="H84" s="416">
        <v>81381.47999999982</v>
      </c>
      <c r="I84" s="416">
        <v>81538.03999999982</v>
      </c>
    </row>
    <row r="85" spans="2:9" ht="14.25">
      <c r="B85" s="90" t="s">
        <v>96</v>
      </c>
      <c r="C85" s="416">
        <v>399334.98000000574</v>
      </c>
      <c r="D85" s="416">
        <v>382663.00000001135</v>
      </c>
      <c r="E85" s="416">
        <v>371380.7900000052</v>
      </c>
      <c r="F85" s="416">
        <v>370970.8300000039</v>
      </c>
      <c r="G85" s="416">
        <v>366531.2000000029</v>
      </c>
      <c r="H85" s="416">
        <v>365519.8600000023</v>
      </c>
      <c r="I85" s="416">
        <v>362950.65000000125</v>
      </c>
    </row>
    <row r="86" spans="2:9" ht="14.25">
      <c r="B86" s="90" t="s">
        <v>97</v>
      </c>
      <c r="C86" s="415" t="s">
        <v>1</v>
      </c>
      <c r="D86" s="415" t="s">
        <v>1</v>
      </c>
      <c r="E86" s="416">
        <v>6599.900000000004</v>
      </c>
      <c r="F86" s="416">
        <v>7669.74</v>
      </c>
      <c r="G86" s="416">
        <v>6153.080000000001</v>
      </c>
      <c r="H86" s="416">
        <v>6288.190000000001</v>
      </c>
      <c r="I86" s="416">
        <v>6110.54</v>
      </c>
    </row>
    <row r="87" spans="2:9" ht="14.25">
      <c r="B87" s="90" t="s">
        <v>98</v>
      </c>
      <c r="C87" s="415" t="s">
        <v>1</v>
      </c>
      <c r="D87" s="416">
        <v>10972.160000000003</v>
      </c>
      <c r="E87" s="416">
        <v>10839.000000000005</v>
      </c>
      <c r="F87" s="416">
        <v>10747.330000000002</v>
      </c>
      <c r="G87" s="416">
        <v>8812.239999999994</v>
      </c>
      <c r="H87" s="416">
        <v>8425.3</v>
      </c>
      <c r="I87" s="416">
        <v>8491.73</v>
      </c>
    </row>
    <row r="88" spans="2:9" ht="14.25">
      <c r="B88" s="90" t="s">
        <v>272</v>
      </c>
      <c r="C88" s="415" t="s">
        <v>1</v>
      </c>
      <c r="D88" s="415" t="s">
        <v>1</v>
      </c>
      <c r="E88" s="415" t="s">
        <v>1</v>
      </c>
      <c r="F88" s="415" t="s">
        <v>1</v>
      </c>
      <c r="G88" s="415" t="s">
        <v>1</v>
      </c>
      <c r="H88" s="415" t="s">
        <v>1</v>
      </c>
      <c r="I88" s="415" t="s">
        <v>1</v>
      </c>
    </row>
    <row r="89" spans="2:9" ht="14.25">
      <c r="B89" s="90" t="s">
        <v>99</v>
      </c>
      <c r="C89" s="416">
        <v>197507.16999999972</v>
      </c>
      <c r="D89" s="416">
        <v>171865.77000000107</v>
      </c>
      <c r="E89" s="416">
        <v>172856.7300000011</v>
      </c>
      <c r="F89" s="416">
        <v>171166.590000001</v>
      </c>
      <c r="G89" s="416">
        <v>170680.99000000092</v>
      </c>
      <c r="H89" s="416">
        <v>172638.1300000009</v>
      </c>
      <c r="I89" s="416">
        <v>172114.94000000082</v>
      </c>
    </row>
    <row r="90" spans="2:9" ht="14.25">
      <c r="B90" s="90" t="s">
        <v>100</v>
      </c>
      <c r="C90" s="416">
        <v>245706.7400000002</v>
      </c>
      <c r="D90" s="416">
        <v>218850.04000000027</v>
      </c>
      <c r="E90" s="416">
        <v>178212.25000000012</v>
      </c>
      <c r="F90" s="416">
        <v>170512.6899999999</v>
      </c>
      <c r="G90" s="416">
        <v>173368.33999999985</v>
      </c>
      <c r="H90" s="416">
        <v>166599.06999999983</v>
      </c>
      <c r="I90" s="416">
        <v>167727.59999999986</v>
      </c>
    </row>
    <row r="91" spans="2:9" ht="14.25">
      <c r="B91" s="427" t="s">
        <v>101</v>
      </c>
      <c r="C91" s="428">
        <v>980630.9900000016</v>
      </c>
      <c r="D91" s="428">
        <v>880555.4800000016</v>
      </c>
      <c r="E91" s="428">
        <v>827348.4200000011</v>
      </c>
      <c r="F91" s="428">
        <v>808477.7500000006</v>
      </c>
      <c r="G91" s="428">
        <v>806119.7900000007</v>
      </c>
      <c r="H91" s="428">
        <v>800811.610000001</v>
      </c>
      <c r="I91" s="428">
        <v>793348.910000001</v>
      </c>
    </row>
    <row r="92" spans="2:9" ht="14.25">
      <c r="B92" s="429" t="s">
        <v>102</v>
      </c>
      <c r="C92" s="430">
        <v>528711</v>
      </c>
      <c r="D92" s="430">
        <v>526057</v>
      </c>
      <c r="E92" s="430">
        <v>469556</v>
      </c>
      <c r="F92" s="430">
        <v>479181</v>
      </c>
      <c r="G92" s="430">
        <v>495729</v>
      </c>
      <c r="H92" s="431">
        <v>481573</v>
      </c>
      <c r="I92" s="431" t="s">
        <v>1</v>
      </c>
    </row>
    <row r="93" spans="2:9" ht="14.25">
      <c r="B93" s="432" t="s">
        <v>103</v>
      </c>
      <c r="C93" s="433">
        <v>1321060</v>
      </c>
      <c r="D93" s="433">
        <v>1272375</v>
      </c>
      <c r="E93" s="433">
        <v>1237694</v>
      </c>
      <c r="F93" s="433">
        <v>1101890</v>
      </c>
      <c r="G93" s="434">
        <v>1245962</v>
      </c>
      <c r="H93" s="434">
        <v>1254418</v>
      </c>
      <c r="I93" s="434" t="s">
        <v>1</v>
      </c>
    </row>
    <row r="94" spans="1:9" ht="14.25">
      <c r="A94" s="76"/>
      <c r="B94" s="76"/>
      <c r="C94" s="76"/>
      <c r="D94" s="110"/>
      <c r="E94" s="76"/>
      <c r="F94" s="76"/>
      <c r="G94" s="76"/>
      <c r="H94" s="76"/>
      <c r="I94" s="76"/>
    </row>
    <row r="95" spans="1:9" ht="14.25">
      <c r="A95" s="98"/>
      <c r="B95" s="95"/>
      <c r="C95" s="95"/>
      <c r="D95" s="95"/>
      <c r="E95" s="95"/>
      <c r="F95" s="95"/>
      <c r="G95" s="95"/>
      <c r="H95" s="96"/>
      <c r="I95" s="292"/>
    </row>
    <row r="96" spans="1:9" ht="14.25">
      <c r="A96" s="391"/>
      <c r="B96" s="391"/>
      <c r="C96" s="391"/>
      <c r="D96" s="391"/>
      <c r="E96" s="391"/>
      <c r="F96" s="391"/>
      <c r="G96" s="391"/>
      <c r="H96" s="391"/>
      <c r="I96" s="76"/>
    </row>
    <row r="97" spans="1:8" ht="14.25">
      <c r="A97" s="391"/>
      <c r="B97" s="391"/>
      <c r="C97" s="391"/>
      <c r="D97" s="391"/>
      <c r="E97" s="391"/>
      <c r="F97" s="391"/>
      <c r="G97" s="391"/>
      <c r="H97" s="391"/>
    </row>
    <row r="98" spans="1:8" ht="14.25">
      <c r="A98" s="77"/>
      <c r="B98" s="119"/>
      <c r="C98" s="119"/>
      <c r="H98" s="1"/>
    </row>
  </sheetData>
  <mergeCells count="3">
    <mergeCell ref="A96:H96"/>
    <mergeCell ref="A97:H97"/>
    <mergeCell ref="B38:I38"/>
  </mergeCells>
  <printOptions/>
  <pageMargins left="0.3937007874015748" right="4.133858267716536" top="0.35433070866141736" bottom="3.5433070866141736" header="0" footer="0"/>
  <pageSetup horizontalDpi="600" verticalDpi="600" orientation="portrait" paperSize="9" scale="75" r:id="rId1"/>
  <headerFooter alignWithMargins="0">
    <oddFooter>&amp;C&amp;"Comic Sans MS,Bold"&amp;Z&amp;F  &amp;P/&amp;N -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5"/>
  <sheetViews>
    <sheetView showGridLines="0" workbookViewId="0" topLeftCell="A1"/>
  </sheetViews>
  <sheetFormatPr defaultColWidth="9.00390625" defaultRowHeight="14.25"/>
  <cols>
    <col min="1" max="1" width="7.875" style="18" customWidth="1"/>
    <col min="2" max="2" width="12.50390625" style="18" customWidth="1"/>
    <col min="3" max="5" width="7.75390625" style="19" customWidth="1"/>
    <col min="6" max="8" width="7.75390625" style="20" customWidth="1"/>
    <col min="9" max="9" width="9.25390625" style="18" customWidth="1"/>
    <col min="10" max="10" width="9.625" style="325" bestFit="1" customWidth="1"/>
    <col min="11" max="11" width="9.125" style="325" bestFit="1" customWidth="1"/>
    <col min="12" max="17" width="9.00390625" style="325" customWidth="1"/>
    <col min="18" max="16384" width="9.00390625" style="18" customWidth="1"/>
  </cols>
  <sheetData>
    <row r="2" ht="15">
      <c r="B2" s="261" t="s">
        <v>283</v>
      </c>
    </row>
    <row r="3" spans="2:17" s="122" customFormat="1" ht="14.25">
      <c r="B3" s="125" t="s">
        <v>2</v>
      </c>
      <c r="J3" s="313"/>
      <c r="K3" s="313"/>
      <c r="L3" s="313"/>
      <c r="M3" s="313"/>
      <c r="N3" s="313"/>
      <c r="O3" s="313"/>
      <c r="P3" s="313"/>
      <c r="Q3" s="313"/>
    </row>
    <row r="4" spans="2:17" s="334" customFormat="1" ht="14.25">
      <c r="B4" s="332"/>
      <c r="C4" s="333">
        <f>(6008-C6)/C6*100</f>
        <v>-23.850376047578887</v>
      </c>
      <c r="D4" s="333">
        <f aca="true" t="shared" si="0" ref="D4:F4">+(D6-C6)/C6*100</f>
        <v>-14.163755274394415</v>
      </c>
      <c r="E4" s="333">
        <f t="shared" si="0"/>
        <v>-7.358618007899239</v>
      </c>
      <c r="F4" s="333">
        <f t="shared" si="0"/>
        <v>-3.0587711953620667</v>
      </c>
      <c r="G4" s="333">
        <f>+(G6-F6)/F6*100</f>
        <v>-7.185136468267017</v>
      </c>
      <c r="H4" s="333">
        <f>+(6008-G6)/G6*100</f>
        <v>6.430469441984056</v>
      </c>
      <c r="J4" s="313"/>
      <c r="K4" s="313"/>
      <c r="L4" s="313"/>
      <c r="M4" s="313"/>
      <c r="N4" s="313"/>
      <c r="O4" s="313"/>
      <c r="P4" s="313"/>
      <c r="Q4" s="313"/>
    </row>
    <row r="5" spans="2:17" s="11" customFormat="1" ht="14.25">
      <c r="B5" s="73"/>
      <c r="C5" s="335">
        <v>2000</v>
      </c>
      <c r="D5" s="335">
        <v>2005</v>
      </c>
      <c r="E5" s="335">
        <v>2010</v>
      </c>
      <c r="F5" s="335">
        <v>2011</v>
      </c>
      <c r="G5" s="335">
        <v>2012</v>
      </c>
      <c r="H5" s="335">
        <v>2013</v>
      </c>
      <c r="J5" s="314"/>
      <c r="K5" s="314" t="s">
        <v>133</v>
      </c>
      <c r="L5" s="315" t="s">
        <v>132</v>
      </c>
      <c r="M5" s="314"/>
      <c r="N5" s="314"/>
      <c r="O5" s="316">
        <v>2013</v>
      </c>
      <c r="P5" s="326"/>
      <c r="Q5" s="314"/>
    </row>
    <row r="6" spans="2:19" s="14" customFormat="1" ht="14.25">
      <c r="B6" s="74" t="s">
        <v>254</v>
      </c>
      <c r="C6" s="336">
        <v>7889.73036</v>
      </c>
      <c r="D6" s="336">
        <v>6772.248260000002</v>
      </c>
      <c r="E6" s="336">
        <v>6273.904379999999</v>
      </c>
      <c r="F6" s="336">
        <v>6082</v>
      </c>
      <c r="G6" s="336">
        <v>5645</v>
      </c>
      <c r="H6" s="345">
        <v>6012</v>
      </c>
      <c r="J6" s="327" t="s">
        <v>268</v>
      </c>
      <c r="K6" s="317">
        <f aca="true" t="shared" si="1" ref="K6:K36">+(J6-D6)/D6*100</f>
        <v>-11.225936067500305</v>
      </c>
      <c r="L6" s="317">
        <f>+(J6-G6)/G6*100</f>
        <v>6.50132860938884</v>
      </c>
      <c r="M6" s="318">
        <f aca="true" t="shared" si="2" ref="M6:M34">+J6/$J$6*100</f>
        <v>100</v>
      </c>
      <c r="N6" s="319">
        <f>1-G6/C6</f>
        <v>0.2845129373977744</v>
      </c>
      <c r="O6" s="316">
        <v>1183</v>
      </c>
      <c r="P6" s="328" t="s">
        <v>254</v>
      </c>
      <c r="Q6" s="320">
        <f>+O6/H6*100</f>
        <v>19.677312042581505</v>
      </c>
      <c r="R6" s="46"/>
      <c r="S6" s="46"/>
    </row>
    <row r="7" spans="2:19" s="12" customFormat="1" ht="14.25">
      <c r="B7" s="105" t="s">
        <v>78</v>
      </c>
      <c r="C7" s="337">
        <v>31.2913</v>
      </c>
      <c r="D7" s="343">
        <v>24.092</v>
      </c>
      <c r="E7" s="343">
        <v>23</v>
      </c>
      <c r="F7" s="337">
        <v>22</v>
      </c>
      <c r="G7" s="337">
        <v>24</v>
      </c>
      <c r="H7" s="337">
        <v>25</v>
      </c>
      <c r="I7" s="14"/>
      <c r="J7" s="322">
        <v>25</v>
      </c>
      <c r="K7" s="317">
        <f t="shared" si="1"/>
        <v>3.7688859372405834</v>
      </c>
      <c r="L7" s="317">
        <f aca="true" t="shared" si="3" ref="L7:L36">+(J7-G7)/G7*100</f>
        <v>4.166666666666666</v>
      </c>
      <c r="M7" s="318">
        <f t="shared" si="2"/>
        <v>0.41583499667332</v>
      </c>
      <c r="N7" s="321"/>
      <c r="O7" s="316">
        <v>0</v>
      </c>
      <c r="P7" s="329" t="s">
        <v>78</v>
      </c>
      <c r="Q7" s="320">
        <f aca="true" t="shared" si="4" ref="Q7:Q36">+O7/H7*100</f>
        <v>0</v>
      </c>
      <c r="R7" s="46"/>
      <c r="S7" s="46"/>
    </row>
    <row r="8" spans="2:19" s="12" customFormat="1" ht="14.25">
      <c r="B8" s="88" t="s">
        <v>79</v>
      </c>
      <c r="C8" s="338">
        <v>10.13702</v>
      </c>
      <c r="D8" s="338">
        <v>6.4084</v>
      </c>
      <c r="E8" s="338">
        <v>18</v>
      </c>
      <c r="F8" s="338">
        <v>16</v>
      </c>
      <c r="G8" s="338">
        <v>15</v>
      </c>
      <c r="H8" s="338">
        <v>21</v>
      </c>
      <c r="J8" s="322">
        <v>21</v>
      </c>
      <c r="K8" s="317">
        <f t="shared" si="1"/>
        <v>227.6949004431683</v>
      </c>
      <c r="L8" s="317">
        <f t="shared" si="3"/>
        <v>40</v>
      </c>
      <c r="M8" s="318">
        <f t="shared" si="2"/>
        <v>0.34930139720558884</v>
      </c>
      <c r="N8" s="321"/>
      <c r="O8" s="316">
        <v>11</v>
      </c>
      <c r="P8" s="329" t="s">
        <v>79</v>
      </c>
      <c r="Q8" s="320">
        <f t="shared" si="4"/>
        <v>52.38095238095239</v>
      </c>
      <c r="R8" s="46"/>
      <c r="S8" s="46"/>
    </row>
    <row r="9" spans="2:19" s="12" customFormat="1" ht="14.25">
      <c r="B9" s="88" t="s">
        <v>261</v>
      </c>
      <c r="C9" s="338">
        <v>19</v>
      </c>
      <c r="D9" s="338">
        <v>20</v>
      </c>
      <c r="E9" s="338">
        <v>20</v>
      </c>
      <c r="F9" s="338">
        <v>21</v>
      </c>
      <c r="G9" s="344">
        <v>21</v>
      </c>
      <c r="H9" s="338">
        <v>19</v>
      </c>
      <c r="J9" s="322">
        <v>19</v>
      </c>
      <c r="K9" s="317">
        <f t="shared" si="1"/>
        <v>-5</v>
      </c>
      <c r="L9" s="317">
        <f t="shared" si="3"/>
        <v>-9.523809523809524</v>
      </c>
      <c r="M9" s="318">
        <f t="shared" si="2"/>
        <v>0.3160345974717232</v>
      </c>
      <c r="N9" s="321"/>
      <c r="O9" s="316">
        <v>19</v>
      </c>
      <c r="P9" s="329" t="s">
        <v>147</v>
      </c>
      <c r="Q9" s="320">
        <f t="shared" si="4"/>
        <v>100</v>
      </c>
      <c r="R9" s="46"/>
      <c r="S9" s="46"/>
    </row>
    <row r="10" spans="2:19" s="12" customFormat="1" ht="14.25">
      <c r="B10" s="88" t="s">
        <v>80</v>
      </c>
      <c r="C10" s="338">
        <v>1577.89089</v>
      </c>
      <c r="D10" s="338">
        <v>949.573</v>
      </c>
      <c r="E10" s="338">
        <v>860</v>
      </c>
      <c r="F10" s="338">
        <v>748</v>
      </c>
      <c r="G10" s="338">
        <v>537</v>
      </c>
      <c r="H10" s="338">
        <v>700</v>
      </c>
      <c r="J10" s="322">
        <v>700</v>
      </c>
      <c r="K10" s="317">
        <f t="shared" si="1"/>
        <v>-26.282655467246858</v>
      </c>
      <c r="L10" s="317">
        <f t="shared" si="3"/>
        <v>30.353817504655495</v>
      </c>
      <c r="M10" s="318">
        <f t="shared" si="2"/>
        <v>11.64337990685296</v>
      </c>
      <c r="N10" s="321"/>
      <c r="O10" s="316">
        <v>32</v>
      </c>
      <c r="P10" s="329" t="s">
        <v>80</v>
      </c>
      <c r="Q10" s="320">
        <f t="shared" si="4"/>
        <v>4.571428571428571</v>
      </c>
      <c r="R10" s="46"/>
      <c r="S10" s="46"/>
    </row>
    <row r="11" spans="2:19" s="12" customFormat="1" ht="14.25">
      <c r="B11" s="88" t="s">
        <v>81</v>
      </c>
      <c r="C11" s="338">
        <v>248.826</v>
      </c>
      <c r="D11" s="338">
        <v>309.283</v>
      </c>
      <c r="E11" s="338">
        <v>256</v>
      </c>
      <c r="F11" s="338">
        <v>257</v>
      </c>
      <c r="G11" s="338">
        <v>232</v>
      </c>
      <c r="H11" s="338">
        <v>244</v>
      </c>
      <c r="J11" s="322">
        <v>244</v>
      </c>
      <c r="K11" s="317">
        <f t="shared" si="1"/>
        <v>-21.107852678614737</v>
      </c>
      <c r="L11" s="317">
        <f t="shared" si="3"/>
        <v>5.172413793103448</v>
      </c>
      <c r="M11" s="318">
        <f t="shared" si="2"/>
        <v>4.058549567531603</v>
      </c>
      <c r="N11" s="321"/>
      <c r="O11" s="316">
        <v>25</v>
      </c>
      <c r="P11" s="329" t="s">
        <v>81</v>
      </c>
      <c r="Q11" s="320">
        <f t="shared" si="4"/>
        <v>10.245901639344263</v>
      </c>
      <c r="R11" s="46"/>
      <c r="S11" s="46"/>
    </row>
    <row r="12" spans="2:19" s="12" customFormat="1" ht="14.25">
      <c r="B12" s="88" t="s">
        <v>82</v>
      </c>
      <c r="C12" s="338">
        <v>109.969</v>
      </c>
      <c r="D12" s="338">
        <v>98.11110000000001</v>
      </c>
      <c r="E12" s="338">
        <v>93</v>
      </c>
      <c r="F12" s="338">
        <v>79</v>
      </c>
      <c r="G12" s="338">
        <v>65</v>
      </c>
      <c r="H12" s="338">
        <v>68</v>
      </c>
      <c r="J12" s="322">
        <v>68</v>
      </c>
      <c r="K12" s="317">
        <f t="shared" si="1"/>
        <v>-30.690818877782437</v>
      </c>
      <c r="L12" s="317">
        <f t="shared" si="3"/>
        <v>4.615384615384616</v>
      </c>
      <c r="M12" s="318">
        <f t="shared" si="2"/>
        <v>1.1310711909514306</v>
      </c>
      <c r="N12" s="321"/>
      <c r="O12" s="316">
        <v>1</v>
      </c>
      <c r="P12" s="329" t="s">
        <v>82</v>
      </c>
      <c r="Q12" s="320">
        <f t="shared" si="4"/>
        <v>1.4705882352941175</v>
      </c>
      <c r="R12" s="46"/>
      <c r="S12" s="46"/>
    </row>
    <row r="13" spans="2:19" s="12" customFormat="1" ht="14.25">
      <c r="B13" s="88" t="s">
        <v>260</v>
      </c>
      <c r="C13" s="338">
        <v>328.10015000000004</v>
      </c>
      <c r="D13" s="338">
        <v>327.0891</v>
      </c>
      <c r="E13" s="338">
        <v>365</v>
      </c>
      <c r="F13" s="338">
        <v>250</v>
      </c>
      <c r="G13" s="338">
        <v>312</v>
      </c>
      <c r="H13" s="344">
        <v>280</v>
      </c>
      <c r="J13" s="322">
        <v>280</v>
      </c>
      <c r="K13" s="317">
        <f t="shared" si="1"/>
        <v>-14.396413698897328</v>
      </c>
      <c r="L13" s="317">
        <f t="shared" si="3"/>
        <v>-10.256410256410255</v>
      </c>
      <c r="M13" s="318">
        <f t="shared" si="2"/>
        <v>4.657351962741185</v>
      </c>
      <c r="N13" s="321"/>
      <c r="O13" s="316">
        <v>34</v>
      </c>
      <c r="P13" s="329" t="s">
        <v>148</v>
      </c>
      <c r="Q13" s="320">
        <f t="shared" si="4"/>
        <v>12.142857142857142</v>
      </c>
      <c r="R13" s="46"/>
      <c r="S13" s="46"/>
    </row>
    <row r="14" spans="2:19" s="12" customFormat="1" ht="14.25">
      <c r="B14" s="88" t="s">
        <v>84</v>
      </c>
      <c r="C14" s="338">
        <v>190.91071</v>
      </c>
      <c r="D14" s="338">
        <v>196.61305</v>
      </c>
      <c r="E14" s="338">
        <v>191</v>
      </c>
      <c r="F14" s="338">
        <v>174</v>
      </c>
      <c r="G14" s="338">
        <v>171</v>
      </c>
      <c r="H14" s="338">
        <v>178</v>
      </c>
      <c r="J14" s="322">
        <v>178</v>
      </c>
      <c r="K14" s="317">
        <f t="shared" si="1"/>
        <v>-9.466843630165947</v>
      </c>
      <c r="L14" s="317">
        <f t="shared" si="3"/>
        <v>4.093567251461988</v>
      </c>
      <c r="M14" s="318">
        <f t="shared" si="2"/>
        <v>2.9607451763140387</v>
      </c>
      <c r="N14" s="321"/>
      <c r="O14" s="316">
        <v>114</v>
      </c>
      <c r="P14" s="329" t="s">
        <v>84</v>
      </c>
      <c r="Q14" s="320">
        <f t="shared" si="4"/>
        <v>64.04494382022472</v>
      </c>
      <c r="R14" s="46"/>
      <c r="S14" s="46"/>
    </row>
    <row r="15" spans="2:19" s="12" customFormat="1" ht="14.25">
      <c r="B15" s="88" t="s">
        <v>85</v>
      </c>
      <c r="C15" s="338">
        <v>1295.73513</v>
      </c>
      <c r="D15" s="338">
        <v>937.77805</v>
      </c>
      <c r="E15" s="338">
        <v>996</v>
      </c>
      <c r="F15" s="338">
        <v>1073</v>
      </c>
      <c r="G15" s="338">
        <v>1025</v>
      </c>
      <c r="H15" s="338">
        <v>1130</v>
      </c>
      <c r="J15" s="322">
        <v>1130</v>
      </c>
      <c r="K15" s="317">
        <f t="shared" si="1"/>
        <v>20.49759535318618</v>
      </c>
      <c r="L15" s="317">
        <f t="shared" si="3"/>
        <v>10.24390243902439</v>
      </c>
      <c r="M15" s="318">
        <f t="shared" si="2"/>
        <v>18.795741849634066</v>
      </c>
      <c r="N15" s="321"/>
      <c r="O15" s="316">
        <v>226</v>
      </c>
      <c r="P15" s="329" t="s">
        <v>85</v>
      </c>
      <c r="Q15" s="320">
        <f t="shared" si="4"/>
        <v>20</v>
      </c>
      <c r="R15" s="46"/>
      <c r="S15" s="46"/>
    </row>
    <row r="16" spans="2:19" s="47" customFormat="1" ht="14.25">
      <c r="B16" s="89" t="s">
        <v>259</v>
      </c>
      <c r="C16" s="338">
        <v>958.94201</v>
      </c>
      <c r="D16" s="338">
        <v>830.6435</v>
      </c>
      <c r="E16" s="338">
        <v>643</v>
      </c>
      <c r="F16" s="338">
        <v>681</v>
      </c>
      <c r="G16" s="344">
        <v>666</v>
      </c>
      <c r="H16" s="344">
        <v>729</v>
      </c>
      <c r="I16" s="12"/>
      <c r="J16" s="322">
        <v>729</v>
      </c>
      <c r="K16" s="317">
        <f t="shared" si="1"/>
        <v>-12.236717677318852</v>
      </c>
      <c r="L16" s="317">
        <f t="shared" si="3"/>
        <v>9.45945945945946</v>
      </c>
      <c r="M16" s="318">
        <f t="shared" si="2"/>
        <v>12.125748502994012</v>
      </c>
      <c r="N16" s="321"/>
      <c r="O16" s="316">
        <v>200</v>
      </c>
      <c r="P16" s="330" t="s">
        <v>86</v>
      </c>
      <c r="Q16" s="320">
        <f t="shared" si="4"/>
        <v>27.434842249657066</v>
      </c>
      <c r="R16" s="46"/>
      <c r="S16" s="46"/>
    </row>
    <row r="17" spans="2:19" s="12" customFormat="1" ht="14.25">
      <c r="B17" s="88" t="s">
        <v>87</v>
      </c>
      <c r="C17" s="338">
        <v>28.0512</v>
      </c>
      <c r="D17" s="338">
        <v>45.6496</v>
      </c>
      <c r="E17" s="338">
        <v>68</v>
      </c>
      <c r="F17" s="338">
        <v>88</v>
      </c>
      <c r="G17" s="338">
        <v>78</v>
      </c>
      <c r="H17" s="338">
        <v>89</v>
      </c>
      <c r="I17" s="47"/>
      <c r="J17" s="322">
        <v>89</v>
      </c>
      <c r="K17" s="317">
        <f t="shared" si="1"/>
        <v>94.96337317303986</v>
      </c>
      <c r="L17" s="317">
        <f t="shared" si="3"/>
        <v>14.102564102564102</v>
      </c>
      <c r="M17" s="318">
        <f t="shared" si="2"/>
        <v>1.4803725881570193</v>
      </c>
      <c r="N17" s="321"/>
      <c r="O17" s="316">
        <v>14</v>
      </c>
      <c r="P17" s="329" t="s">
        <v>87</v>
      </c>
      <c r="Q17" s="320">
        <f t="shared" si="4"/>
        <v>15.730337078651685</v>
      </c>
      <c r="R17" s="46"/>
      <c r="S17" s="46"/>
    </row>
    <row r="18" spans="2:19" s="12" customFormat="1" ht="14.25">
      <c r="B18" s="88" t="s">
        <v>88</v>
      </c>
      <c r="C18" s="338">
        <v>514.5899</v>
      </c>
      <c r="D18" s="338">
        <v>475.07602</v>
      </c>
      <c r="E18" s="338">
        <v>384</v>
      </c>
      <c r="F18" s="338">
        <v>377</v>
      </c>
      <c r="G18" s="338">
        <v>333</v>
      </c>
      <c r="H18" s="338">
        <v>314</v>
      </c>
      <c r="J18" s="331" t="s">
        <v>115</v>
      </c>
      <c r="K18" s="317">
        <f t="shared" si="1"/>
        <v>-33.90531477467543</v>
      </c>
      <c r="L18" s="317">
        <f t="shared" si="3"/>
        <v>-5.7057057057057055</v>
      </c>
      <c r="M18" s="318">
        <f t="shared" si="2"/>
        <v>5.222887558216899</v>
      </c>
      <c r="N18" s="321"/>
      <c r="O18" s="316">
        <v>141</v>
      </c>
      <c r="P18" s="329" t="s">
        <v>88</v>
      </c>
      <c r="Q18" s="320">
        <f t="shared" si="4"/>
        <v>44.904458598726116</v>
      </c>
      <c r="R18" s="46"/>
      <c r="S18" s="46"/>
    </row>
    <row r="19" spans="2:19" s="12" customFormat="1" ht="14.25">
      <c r="B19" s="88" t="s">
        <v>89</v>
      </c>
      <c r="C19" s="338">
        <v>4.505</v>
      </c>
      <c r="D19" s="338">
        <v>3.8495</v>
      </c>
      <c r="E19" s="338">
        <v>5</v>
      </c>
      <c r="F19" s="338">
        <v>6</v>
      </c>
      <c r="G19" s="338">
        <v>5</v>
      </c>
      <c r="H19" s="338">
        <v>6</v>
      </c>
      <c r="J19" s="322">
        <v>6</v>
      </c>
      <c r="K19" s="317">
        <f t="shared" si="1"/>
        <v>55.86439797376283</v>
      </c>
      <c r="L19" s="317">
        <f t="shared" si="3"/>
        <v>20</v>
      </c>
      <c r="M19" s="318">
        <f t="shared" si="2"/>
        <v>0.09980039920159679</v>
      </c>
      <c r="N19" s="321"/>
      <c r="O19" s="316">
        <v>5</v>
      </c>
      <c r="P19" s="329" t="s">
        <v>89</v>
      </c>
      <c r="Q19" s="320">
        <f t="shared" si="4"/>
        <v>83.33333333333334</v>
      </c>
      <c r="R19" s="46"/>
      <c r="S19" s="46"/>
    </row>
    <row r="20" spans="2:19" s="12" customFormat="1" ht="14.25">
      <c r="B20" s="88" t="s">
        <v>90</v>
      </c>
      <c r="C20" s="338">
        <v>135.791</v>
      </c>
      <c r="D20" s="338">
        <v>151.262</v>
      </c>
      <c r="E20" s="338">
        <v>165</v>
      </c>
      <c r="F20" s="338">
        <v>157</v>
      </c>
      <c r="G20" s="338">
        <v>91</v>
      </c>
      <c r="H20" s="338">
        <v>117</v>
      </c>
      <c r="J20" s="322">
        <v>117</v>
      </c>
      <c r="K20" s="317">
        <f t="shared" si="1"/>
        <v>-22.650764897991564</v>
      </c>
      <c r="L20" s="317">
        <f t="shared" si="3"/>
        <v>28.57142857142857</v>
      </c>
      <c r="M20" s="318">
        <f t="shared" si="2"/>
        <v>1.9461077844311379</v>
      </c>
      <c r="N20" s="321"/>
      <c r="O20" s="316">
        <v>1</v>
      </c>
      <c r="P20" s="329" t="s">
        <v>90</v>
      </c>
      <c r="Q20" s="320">
        <f t="shared" si="4"/>
        <v>0.8547008547008548</v>
      </c>
      <c r="R20" s="46"/>
      <c r="S20" s="46"/>
    </row>
    <row r="21" spans="2:19" s="12" customFormat="1" ht="14.25">
      <c r="B21" s="90" t="s">
        <v>91</v>
      </c>
      <c r="C21" s="338">
        <v>79.077</v>
      </c>
      <c r="D21" s="338">
        <v>140.166</v>
      </c>
      <c r="E21" s="338">
        <v>141</v>
      </c>
      <c r="F21" s="338">
        <v>139</v>
      </c>
      <c r="G21" s="338">
        <v>73</v>
      </c>
      <c r="H21" s="338">
        <v>79</v>
      </c>
      <c r="J21" s="322">
        <v>79</v>
      </c>
      <c r="K21" s="317">
        <f t="shared" si="1"/>
        <v>-43.63825749468487</v>
      </c>
      <c r="L21" s="317">
        <f t="shared" si="3"/>
        <v>8.21917808219178</v>
      </c>
      <c r="M21" s="318">
        <f t="shared" si="2"/>
        <v>1.3140385894876914</v>
      </c>
      <c r="N21" s="321"/>
      <c r="O21" s="316">
        <v>4</v>
      </c>
      <c r="P21" s="329" t="s">
        <v>91</v>
      </c>
      <c r="Q21" s="320">
        <f t="shared" si="4"/>
        <v>5.063291139240507</v>
      </c>
      <c r="R21" s="46"/>
      <c r="S21" s="46"/>
    </row>
    <row r="22" spans="2:19" s="49" customFormat="1" ht="14.25">
      <c r="B22" s="88" t="s">
        <v>141</v>
      </c>
      <c r="C22" s="338">
        <v>0</v>
      </c>
      <c r="D22" s="338">
        <v>0</v>
      </c>
      <c r="E22" s="338">
        <v>0</v>
      </c>
      <c r="F22" s="338">
        <v>0</v>
      </c>
      <c r="G22" s="338" t="s">
        <v>67</v>
      </c>
      <c r="H22" s="338" t="s">
        <v>67</v>
      </c>
      <c r="I22" s="12"/>
      <c r="J22" s="331" t="s">
        <v>67</v>
      </c>
      <c r="K22" s="317" t="e">
        <f t="shared" si="1"/>
        <v>#DIV/0!</v>
      </c>
      <c r="L22" s="317" t="e">
        <f t="shared" si="3"/>
        <v>#DIV/0!</v>
      </c>
      <c r="M22" s="318">
        <f t="shared" si="2"/>
        <v>0</v>
      </c>
      <c r="N22" s="321"/>
      <c r="O22" s="316">
        <v>0</v>
      </c>
      <c r="P22" s="329" t="s">
        <v>141</v>
      </c>
      <c r="Q22" s="320" t="e">
        <f t="shared" si="4"/>
        <v>#DIV/0!</v>
      </c>
      <c r="R22" s="46"/>
      <c r="S22" s="46"/>
    </row>
    <row r="23" spans="2:19" s="12" customFormat="1" ht="14.25">
      <c r="B23" s="88" t="s">
        <v>142</v>
      </c>
      <c r="C23" s="338">
        <v>13</v>
      </c>
      <c r="D23" s="338">
        <v>14</v>
      </c>
      <c r="E23" s="338">
        <v>14</v>
      </c>
      <c r="F23" s="338">
        <v>16</v>
      </c>
      <c r="G23" s="338">
        <v>15</v>
      </c>
      <c r="H23" s="338">
        <v>14</v>
      </c>
      <c r="I23" s="49"/>
      <c r="J23" s="322">
        <v>14</v>
      </c>
      <c r="K23" s="317">
        <f t="shared" si="1"/>
        <v>0</v>
      </c>
      <c r="L23" s="317">
        <f t="shared" si="3"/>
        <v>-6.666666666666667</v>
      </c>
      <c r="M23" s="318">
        <f t="shared" si="2"/>
        <v>0.2328675981370592</v>
      </c>
      <c r="N23" s="321"/>
      <c r="O23" s="316">
        <v>14</v>
      </c>
      <c r="P23" s="329" t="s">
        <v>142</v>
      </c>
      <c r="Q23" s="320">
        <f t="shared" si="4"/>
        <v>100</v>
      </c>
      <c r="R23" s="46"/>
      <c r="S23" s="46"/>
    </row>
    <row r="24" spans="2:19" s="49" customFormat="1" ht="14.25">
      <c r="B24" s="88" t="s">
        <v>258</v>
      </c>
      <c r="C24" s="338">
        <v>3.07411</v>
      </c>
      <c r="D24" s="338">
        <v>6.33601</v>
      </c>
      <c r="E24" s="338">
        <v>9</v>
      </c>
      <c r="F24" s="338">
        <v>6</v>
      </c>
      <c r="G24" s="338">
        <v>9</v>
      </c>
      <c r="H24" s="344">
        <v>11</v>
      </c>
      <c r="I24" s="12"/>
      <c r="J24" s="322">
        <v>11</v>
      </c>
      <c r="K24" s="317">
        <f t="shared" si="1"/>
        <v>73.6108371041081</v>
      </c>
      <c r="L24" s="317">
        <f t="shared" si="3"/>
        <v>22.22222222222222</v>
      </c>
      <c r="M24" s="318">
        <f t="shared" si="2"/>
        <v>0.18296739853626082</v>
      </c>
      <c r="N24" s="321"/>
      <c r="O24" s="316">
        <v>9</v>
      </c>
      <c r="P24" s="329" t="s">
        <v>302</v>
      </c>
      <c r="Q24" s="320">
        <f t="shared" si="4"/>
        <v>81.81818181818183</v>
      </c>
      <c r="R24" s="46"/>
      <c r="S24" s="46"/>
    </row>
    <row r="25" spans="2:19" s="12" customFormat="1" ht="14.25">
      <c r="B25" s="88" t="s">
        <v>257</v>
      </c>
      <c r="C25" s="338">
        <v>568.524</v>
      </c>
      <c r="D25" s="338">
        <v>618.108</v>
      </c>
      <c r="E25" s="338">
        <v>443</v>
      </c>
      <c r="F25" s="338">
        <v>409</v>
      </c>
      <c r="G25" s="344">
        <v>391</v>
      </c>
      <c r="H25" s="344">
        <v>371</v>
      </c>
      <c r="I25" s="49"/>
      <c r="J25" s="322">
        <v>371</v>
      </c>
      <c r="K25" s="317">
        <f t="shared" si="1"/>
        <v>-39.97812679984727</v>
      </c>
      <c r="L25" s="317">
        <f t="shared" si="3"/>
        <v>-5.115089514066496</v>
      </c>
      <c r="M25" s="318">
        <f t="shared" si="2"/>
        <v>6.170991350632069</v>
      </c>
      <c r="N25" s="321"/>
      <c r="O25" s="316">
        <v>47</v>
      </c>
      <c r="P25" s="329" t="s">
        <v>282</v>
      </c>
      <c r="Q25" s="320">
        <f t="shared" si="4"/>
        <v>12.668463611859837</v>
      </c>
      <c r="R25" s="46"/>
      <c r="S25" s="46"/>
    </row>
    <row r="26" spans="2:19" s="12" customFormat="1" ht="14.25">
      <c r="B26" s="88" t="s">
        <v>190</v>
      </c>
      <c r="C26" s="338">
        <v>3</v>
      </c>
      <c r="D26" s="338">
        <v>2</v>
      </c>
      <c r="E26" s="338">
        <v>2</v>
      </c>
      <c r="F26" s="338">
        <v>3</v>
      </c>
      <c r="G26" s="338">
        <v>3</v>
      </c>
      <c r="H26" s="338">
        <v>3</v>
      </c>
      <c r="J26" s="322">
        <v>3</v>
      </c>
      <c r="K26" s="317">
        <f t="shared" si="1"/>
        <v>50</v>
      </c>
      <c r="L26" s="317">
        <f t="shared" si="3"/>
        <v>0</v>
      </c>
      <c r="M26" s="318">
        <f t="shared" si="2"/>
        <v>0.049900199600798396</v>
      </c>
      <c r="N26" s="321"/>
      <c r="O26" s="316">
        <v>3</v>
      </c>
      <c r="P26" s="329" t="s">
        <v>94</v>
      </c>
      <c r="Q26" s="320">
        <f t="shared" si="4"/>
        <v>100</v>
      </c>
      <c r="R26" s="46"/>
      <c r="S26" s="46"/>
    </row>
    <row r="27" spans="2:19" s="12" customFormat="1" ht="14.25">
      <c r="B27" s="88" t="s">
        <v>95</v>
      </c>
      <c r="C27" s="338">
        <v>181.87901000000002</v>
      </c>
      <c r="D27" s="338">
        <v>169.44310000000002</v>
      </c>
      <c r="E27" s="338">
        <v>167</v>
      </c>
      <c r="F27" s="338">
        <v>202</v>
      </c>
      <c r="G27" s="338">
        <v>213</v>
      </c>
      <c r="H27" s="338" t="s">
        <v>1</v>
      </c>
      <c r="J27" s="322" t="s">
        <v>1</v>
      </c>
      <c r="K27" s="317" t="e">
        <f t="shared" si="1"/>
        <v>#VALUE!</v>
      </c>
      <c r="L27" s="317" t="e">
        <f t="shared" si="3"/>
        <v>#VALUE!</v>
      </c>
      <c r="M27" s="318" t="e">
        <f t="shared" si="2"/>
        <v>#VALUE!</v>
      </c>
      <c r="N27" s="321"/>
      <c r="O27" s="316" t="s">
        <v>1</v>
      </c>
      <c r="P27" s="329" t="s">
        <v>95</v>
      </c>
      <c r="Q27" s="320" t="e">
        <f t="shared" si="4"/>
        <v>#VALUE!</v>
      </c>
      <c r="R27" s="46"/>
      <c r="S27" s="46"/>
    </row>
    <row r="28" spans="2:19" s="12" customFormat="1" ht="14.25">
      <c r="B28" s="88" t="s">
        <v>256</v>
      </c>
      <c r="C28" s="338">
        <v>197.15715</v>
      </c>
      <c r="D28" s="338">
        <v>225.92952</v>
      </c>
      <c r="E28" s="338">
        <v>231</v>
      </c>
      <c r="F28" s="338">
        <v>223</v>
      </c>
      <c r="G28" s="338">
        <v>206</v>
      </c>
      <c r="H28" s="344">
        <v>203</v>
      </c>
      <c r="J28" s="322">
        <v>203</v>
      </c>
      <c r="K28" s="317">
        <f t="shared" si="1"/>
        <v>-10.148970351461816</v>
      </c>
      <c r="L28" s="317">
        <f t="shared" si="3"/>
        <v>-1.4563106796116505</v>
      </c>
      <c r="M28" s="318">
        <f t="shared" si="2"/>
        <v>3.3765801729873584</v>
      </c>
      <c r="N28" s="321"/>
      <c r="O28" s="316">
        <v>8</v>
      </c>
      <c r="P28" s="329" t="s">
        <v>303</v>
      </c>
      <c r="Q28" s="320">
        <f t="shared" si="4"/>
        <v>3.9408866995073892</v>
      </c>
      <c r="R28" s="46"/>
      <c r="S28" s="46"/>
    </row>
    <row r="29" spans="2:19" s="12" customFormat="1" ht="14.25">
      <c r="B29" s="88" t="s">
        <v>97</v>
      </c>
      <c r="C29" s="338">
        <v>12.475999999999999</v>
      </c>
      <c r="D29" s="338">
        <v>9.026</v>
      </c>
      <c r="E29" s="338">
        <v>9</v>
      </c>
      <c r="F29" s="338">
        <v>9</v>
      </c>
      <c r="G29" s="338">
        <v>11</v>
      </c>
      <c r="H29" s="344">
        <v>12</v>
      </c>
      <c r="J29" s="322">
        <v>12</v>
      </c>
      <c r="K29" s="317">
        <f t="shared" si="1"/>
        <v>32.94925769997785</v>
      </c>
      <c r="L29" s="317">
        <f t="shared" si="3"/>
        <v>9.090909090909092</v>
      </c>
      <c r="M29" s="318">
        <f t="shared" si="2"/>
        <v>0.19960079840319359</v>
      </c>
      <c r="N29" s="321"/>
      <c r="O29" s="316">
        <v>10</v>
      </c>
      <c r="P29" s="329" t="s">
        <v>175</v>
      </c>
      <c r="Q29" s="320">
        <f t="shared" si="4"/>
        <v>83.33333333333334</v>
      </c>
      <c r="R29" s="46"/>
      <c r="S29" s="46"/>
    </row>
    <row r="30" spans="2:19" s="12" customFormat="1" ht="14.25">
      <c r="B30" s="88" t="s">
        <v>98</v>
      </c>
      <c r="C30" s="338">
        <v>2.6300499999999998</v>
      </c>
      <c r="D30" s="338">
        <v>2.0250399999999997</v>
      </c>
      <c r="E30" s="338">
        <v>2</v>
      </c>
      <c r="F30" s="338">
        <v>2</v>
      </c>
      <c r="G30" s="338">
        <v>1</v>
      </c>
      <c r="H30" s="338">
        <v>1</v>
      </c>
      <c r="J30" s="322">
        <v>1</v>
      </c>
      <c r="K30" s="317">
        <f t="shared" si="1"/>
        <v>-50.61825939240706</v>
      </c>
      <c r="L30" s="317">
        <f t="shared" si="3"/>
        <v>0</v>
      </c>
      <c r="M30" s="318">
        <f t="shared" si="2"/>
        <v>0.0166333998669328</v>
      </c>
      <c r="N30" s="321"/>
      <c r="O30" s="316">
        <v>1</v>
      </c>
      <c r="P30" s="329" t="s">
        <v>98</v>
      </c>
      <c r="Q30" s="320">
        <f t="shared" si="4"/>
        <v>100</v>
      </c>
      <c r="R30" s="46"/>
      <c r="S30" s="46"/>
    </row>
    <row r="31" spans="2:19" s="49" customFormat="1" ht="14.25">
      <c r="B31" s="88" t="s">
        <v>143</v>
      </c>
      <c r="C31" s="338">
        <v>1</v>
      </c>
      <c r="D31" s="338">
        <v>1</v>
      </c>
      <c r="E31" s="338">
        <v>1</v>
      </c>
      <c r="F31" s="338">
        <v>1</v>
      </c>
      <c r="G31" s="338">
        <v>1</v>
      </c>
      <c r="H31" s="338">
        <v>1</v>
      </c>
      <c r="I31" s="12"/>
      <c r="J31" s="322">
        <v>1</v>
      </c>
      <c r="K31" s="317">
        <f t="shared" si="1"/>
        <v>0</v>
      </c>
      <c r="L31" s="317">
        <f t="shared" si="3"/>
        <v>0</v>
      </c>
      <c r="M31" s="318">
        <f t="shared" si="2"/>
        <v>0.0166333998669328</v>
      </c>
      <c r="N31" s="321"/>
      <c r="O31" s="316">
        <v>1</v>
      </c>
      <c r="P31" s="329" t="s">
        <v>143</v>
      </c>
      <c r="Q31" s="320">
        <f t="shared" si="4"/>
        <v>100</v>
      </c>
      <c r="R31" s="50"/>
      <c r="S31" s="46"/>
    </row>
    <row r="32" spans="2:19" s="12" customFormat="1" ht="14.25">
      <c r="B32" s="88" t="s">
        <v>99</v>
      </c>
      <c r="C32" s="338">
        <v>136.64143</v>
      </c>
      <c r="D32" s="338">
        <v>109.46717</v>
      </c>
      <c r="E32" s="338">
        <v>139</v>
      </c>
      <c r="F32" s="338">
        <v>136</v>
      </c>
      <c r="G32" s="338">
        <v>151</v>
      </c>
      <c r="H32" s="338">
        <v>158</v>
      </c>
      <c r="I32" s="49"/>
      <c r="J32" s="322">
        <v>158</v>
      </c>
      <c r="K32" s="317">
        <f t="shared" si="1"/>
        <v>44.33551173379197</v>
      </c>
      <c r="L32" s="317">
        <f t="shared" si="3"/>
        <v>4.635761589403973</v>
      </c>
      <c r="M32" s="318">
        <f t="shared" si="2"/>
        <v>2.6280771789753827</v>
      </c>
      <c r="N32" s="321"/>
      <c r="O32" s="316">
        <v>14</v>
      </c>
      <c r="P32" s="329" t="s">
        <v>99</v>
      </c>
      <c r="Q32" s="320">
        <f t="shared" si="4"/>
        <v>8.860759493670885</v>
      </c>
      <c r="R32" s="46"/>
      <c r="S32" s="50"/>
    </row>
    <row r="33" spans="2:19" s="12" customFormat="1" ht="14.25">
      <c r="B33" s="91" t="s">
        <v>100</v>
      </c>
      <c r="C33" s="339">
        <v>342.08128000000005</v>
      </c>
      <c r="D33" s="339">
        <v>260.943</v>
      </c>
      <c r="E33" s="339">
        <v>222</v>
      </c>
      <c r="F33" s="339">
        <v>193</v>
      </c>
      <c r="G33" s="339">
        <v>164</v>
      </c>
      <c r="H33" s="339">
        <v>190</v>
      </c>
      <c r="J33" s="322">
        <v>190</v>
      </c>
      <c r="K33" s="317">
        <f t="shared" si="1"/>
        <v>-27.187163480147003</v>
      </c>
      <c r="L33" s="317">
        <f t="shared" si="3"/>
        <v>15.853658536585366</v>
      </c>
      <c r="M33" s="318">
        <f t="shared" si="2"/>
        <v>3.1603459747172327</v>
      </c>
      <c r="N33" s="321"/>
      <c r="O33" s="316">
        <v>13</v>
      </c>
      <c r="P33" s="329" t="s">
        <v>100</v>
      </c>
      <c r="Q33" s="320">
        <f t="shared" si="4"/>
        <v>6.842105263157896</v>
      </c>
      <c r="R33" s="46"/>
      <c r="S33" s="46"/>
    </row>
    <row r="34" spans="2:19" s="49" customFormat="1" ht="14.25">
      <c r="B34" s="92" t="s">
        <v>101</v>
      </c>
      <c r="C34" s="340">
        <v>895.45102</v>
      </c>
      <c r="D34" s="340">
        <v>838.3761</v>
      </c>
      <c r="E34" s="340">
        <v>806</v>
      </c>
      <c r="F34" s="340">
        <v>794</v>
      </c>
      <c r="G34" s="340">
        <v>832</v>
      </c>
      <c r="H34" s="340">
        <v>821</v>
      </c>
      <c r="I34" s="12"/>
      <c r="J34" s="322">
        <v>821</v>
      </c>
      <c r="K34" s="317">
        <f t="shared" si="1"/>
        <v>-2.0725900941116944</v>
      </c>
      <c r="L34" s="317">
        <f t="shared" si="3"/>
        <v>-1.3221153846153846</v>
      </c>
      <c r="M34" s="318">
        <f t="shared" si="2"/>
        <v>13.65602129075183</v>
      </c>
      <c r="N34" s="321"/>
      <c r="O34" s="316">
        <v>203</v>
      </c>
      <c r="P34" s="329" t="s">
        <v>101</v>
      </c>
      <c r="Q34" s="320">
        <f t="shared" si="4"/>
        <v>24.725943970767357</v>
      </c>
      <c r="R34" s="50"/>
      <c r="S34" s="46"/>
    </row>
    <row r="35" spans="2:19" s="12" customFormat="1" ht="14.25">
      <c r="B35" s="93" t="s">
        <v>255</v>
      </c>
      <c r="C35" s="341">
        <v>2004</v>
      </c>
      <c r="D35" s="341">
        <v>1669</v>
      </c>
      <c r="E35" s="341">
        <v>1068</v>
      </c>
      <c r="F35" s="341">
        <v>1159</v>
      </c>
      <c r="G35" s="341">
        <v>1459</v>
      </c>
      <c r="H35" s="346">
        <v>1391</v>
      </c>
      <c r="J35" s="322">
        <v>1391</v>
      </c>
      <c r="K35" s="317">
        <f t="shared" si="1"/>
        <v>-16.65668064709407</v>
      </c>
      <c r="L35" s="317">
        <f t="shared" si="3"/>
        <v>-4.660726525017135</v>
      </c>
      <c r="M35" s="318">
        <f>0.0478589420654912*100</f>
        <v>4.78589420654912</v>
      </c>
      <c r="N35" s="321"/>
      <c r="O35" s="316">
        <v>7</v>
      </c>
      <c r="P35" s="308" t="s">
        <v>304</v>
      </c>
      <c r="Q35" s="320">
        <f t="shared" si="4"/>
        <v>0.503235082674335</v>
      </c>
      <c r="R35" s="46"/>
      <c r="S35" s="46"/>
    </row>
    <row r="36" spans="2:19" ht="14.25">
      <c r="B36" s="94" t="s">
        <v>103</v>
      </c>
      <c r="C36" s="342">
        <v>3190</v>
      </c>
      <c r="D36" s="342">
        <v>3053</v>
      </c>
      <c r="E36" s="342">
        <v>3582</v>
      </c>
      <c r="F36" s="342">
        <v>3323</v>
      </c>
      <c r="G36" s="342">
        <v>3368</v>
      </c>
      <c r="H36" s="342">
        <v>3192</v>
      </c>
      <c r="J36" s="322">
        <v>3192</v>
      </c>
      <c r="K36" s="317">
        <f t="shared" si="1"/>
        <v>4.552898788077301</v>
      </c>
      <c r="L36" s="317">
        <f t="shared" si="3"/>
        <v>-5.225653206650831</v>
      </c>
      <c r="M36" s="318"/>
      <c r="N36" s="321"/>
      <c r="O36" s="325">
        <v>1248</v>
      </c>
      <c r="P36" s="330" t="s">
        <v>103</v>
      </c>
      <c r="Q36" s="320">
        <f t="shared" si="4"/>
        <v>39.097744360902254</v>
      </c>
      <c r="R36" s="46"/>
      <c r="S36" s="46"/>
    </row>
    <row r="37" spans="2:17" s="312" customFormat="1" ht="14.25">
      <c r="B37" s="325"/>
      <c r="C37" s="347"/>
      <c r="D37" s="347"/>
      <c r="E37" s="347"/>
      <c r="F37" s="348"/>
      <c r="G37" s="348">
        <f>+(G34-F34)/F34</f>
        <v>0.04785894206549118</v>
      </c>
      <c r="H37" s="349"/>
      <c r="J37" s="323">
        <f>+J36+J35</f>
        <v>4583</v>
      </c>
      <c r="K37" s="324">
        <f>+J37/J6</f>
        <v>0.7623087159015303</v>
      </c>
      <c r="L37" s="317"/>
      <c r="M37" s="325"/>
      <c r="N37" s="325"/>
      <c r="O37" s="325"/>
      <c r="P37" s="325"/>
      <c r="Q37" s="325"/>
    </row>
    <row r="38" spans="2:8" ht="14.25">
      <c r="B38" s="144" t="s">
        <v>144</v>
      </c>
      <c r="H38" s="291"/>
    </row>
    <row r="39" spans="2:8" ht="24" customHeight="1">
      <c r="B39" s="393" t="s">
        <v>289</v>
      </c>
      <c r="C39" s="393"/>
      <c r="D39" s="393"/>
      <c r="E39" s="393"/>
      <c r="F39" s="393"/>
      <c r="G39" s="393"/>
      <c r="H39" s="393"/>
    </row>
    <row r="40" spans="2:8" ht="36" customHeight="1">
      <c r="B40" s="394" t="s">
        <v>290</v>
      </c>
      <c r="C40" s="394"/>
      <c r="D40" s="394"/>
      <c r="E40" s="394"/>
      <c r="F40" s="394"/>
      <c r="G40" s="394"/>
      <c r="H40" s="394"/>
    </row>
    <row r="41" spans="2:9" ht="24" customHeight="1">
      <c r="B41" s="395" t="s">
        <v>291</v>
      </c>
      <c r="C41" s="395"/>
      <c r="D41" s="395"/>
      <c r="E41" s="395"/>
      <c r="F41" s="395"/>
      <c r="G41" s="395"/>
      <c r="H41" s="395"/>
      <c r="I41" s="12"/>
    </row>
    <row r="42" spans="1:8" ht="24" customHeight="1">
      <c r="A42" s="53"/>
      <c r="B42" s="394" t="s">
        <v>292</v>
      </c>
      <c r="C42" s="394"/>
      <c r="D42" s="394"/>
      <c r="E42" s="394"/>
      <c r="F42" s="394"/>
      <c r="G42" s="394"/>
      <c r="H42" s="394"/>
    </row>
    <row r="43" spans="1:8" ht="24" customHeight="1">
      <c r="A43" s="53"/>
      <c r="B43" s="394" t="s">
        <v>293</v>
      </c>
      <c r="C43" s="394"/>
      <c r="D43" s="394"/>
      <c r="E43" s="394"/>
      <c r="F43" s="394"/>
      <c r="G43" s="394"/>
      <c r="H43" s="394"/>
    </row>
    <row r="44" spans="2:8" ht="24" customHeight="1">
      <c r="B44" s="394" t="s">
        <v>294</v>
      </c>
      <c r="C44" s="394"/>
      <c r="D44" s="394"/>
      <c r="E44" s="394"/>
      <c r="F44" s="394"/>
      <c r="G44" s="394"/>
      <c r="H44" s="394"/>
    </row>
    <row r="45" ht="14.25">
      <c r="B45" s="145" t="s">
        <v>139</v>
      </c>
    </row>
  </sheetData>
  <mergeCells count="6">
    <mergeCell ref="B39:H39"/>
    <mergeCell ref="B44:H44"/>
    <mergeCell ref="B43:H43"/>
    <mergeCell ref="B42:H42"/>
    <mergeCell ref="B41:H41"/>
    <mergeCell ref="B40:H40"/>
  </mergeCells>
  <printOptions/>
  <pageMargins left="0.3937007874015748" right="4.133858267716536" top="0.35433070866141736" bottom="3.5433070866141736" header="0" footer="0"/>
  <pageSetup horizontalDpi="600" verticalDpi="600" orientation="portrait" paperSize="9" scale="75" r:id="rId1"/>
  <headerFooter alignWithMargins="0">
    <oddFooter>&amp;C&amp;"Comic Sans MS,Bold"&amp;Z&amp;F  &amp;P/&amp;N -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showGridLines="0" workbookViewId="0" topLeftCell="A1"/>
  </sheetViews>
  <sheetFormatPr defaultColWidth="9.00390625" defaultRowHeight="14.25"/>
  <cols>
    <col min="1" max="1" width="8.75390625" style="18" customWidth="1"/>
    <col min="2" max="2" width="12.50390625" style="18" customWidth="1"/>
    <col min="3" max="5" width="7.875" style="19" customWidth="1"/>
    <col min="6" max="8" width="7.875" style="20" customWidth="1"/>
    <col min="9" max="9" width="9.00390625" style="18" customWidth="1"/>
    <col min="10" max="15" width="9.00390625" style="325" customWidth="1"/>
    <col min="16" max="16384" width="9.00390625" style="18" customWidth="1"/>
  </cols>
  <sheetData>
    <row r="2" spans="2:15" s="37" customFormat="1" ht="15">
      <c r="B2" s="260" t="s">
        <v>284</v>
      </c>
      <c r="C2" s="11"/>
      <c r="D2" s="11"/>
      <c r="E2" s="11"/>
      <c r="F2" s="36"/>
      <c r="G2" s="36"/>
      <c r="H2" s="36"/>
      <c r="J2" s="313"/>
      <c r="K2" s="313"/>
      <c r="L2" s="313"/>
      <c r="M2" s="313"/>
      <c r="N2" s="313"/>
      <c r="O2" s="313"/>
    </row>
    <row r="3" spans="2:15" s="37" customFormat="1" ht="14.25">
      <c r="B3" s="38" t="s">
        <v>2</v>
      </c>
      <c r="C3" s="128"/>
      <c r="D3" s="128"/>
      <c r="E3" s="128"/>
      <c r="F3" s="36"/>
      <c r="G3" s="290"/>
      <c r="J3" s="313"/>
      <c r="K3" s="313"/>
      <c r="L3" s="313"/>
      <c r="M3" s="313"/>
      <c r="N3" s="313"/>
      <c r="O3" s="313"/>
    </row>
    <row r="4" spans="3:15" s="334" customFormat="1" ht="14.25">
      <c r="C4" s="356"/>
      <c r="D4" s="356"/>
      <c r="E4" s="357"/>
      <c r="F4" s="358"/>
      <c r="G4" s="359">
        <f>SUM(G7:G34)</f>
        <v>1224.717</v>
      </c>
      <c r="J4" s="313"/>
      <c r="K4" s="313"/>
      <c r="L4" s="313"/>
      <c r="M4" s="313"/>
      <c r="N4" s="313"/>
      <c r="O4" s="313"/>
    </row>
    <row r="5" spans="2:15" s="11" customFormat="1" ht="14.25">
      <c r="B5" s="42"/>
      <c r="C5" s="360">
        <v>2000</v>
      </c>
      <c r="D5" s="360">
        <v>2005</v>
      </c>
      <c r="E5" s="360">
        <v>2010</v>
      </c>
      <c r="F5" s="360">
        <v>2011</v>
      </c>
      <c r="G5" s="360">
        <v>2012</v>
      </c>
      <c r="H5" s="360">
        <v>2013</v>
      </c>
      <c r="J5" s="314"/>
      <c r="K5" s="314"/>
      <c r="L5" s="315"/>
      <c r="M5" s="314"/>
      <c r="N5" s="314"/>
      <c r="O5" s="355">
        <v>4828.990302995589</v>
      </c>
    </row>
    <row r="6" spans="2:15" s="14" customFormat="1" ht="14.25">
      <c r="B6" s="209" t="s">
        <v>254</v>
      </c>
      <c r="C6" s="361">
        <v>1405</v>
      </c>
      <c r="D6" s="361">
        <v>1278</v>
      </c>
      <c r="E6" s="361">
        <v>1271.6285</v>
      </c>
      <c r="F6" s="361">
        <v>1249</v>
      </c>
      <c r="G6" s="361">
        <v>1225</v>
      </c>
      <c r="H6" s="370">
        <v>1183</v>
      </c>
      <c r="J6" s="325" t="s">
        <v>128</v>
      </c>
      <c r="K6" s="316">
        <f>+H6/O6*100</f>
        <v>19.69041278295606</v>
      </c>
      <c r="L6" s="316">
        <f>+(H6-G6)/G6*100</f>
        <v>-3.428571428571429</v>
      </c>
      <c r="M6" s="316">
        <f>+(H6-C6)/C6*100</f>
        <v>-15.800711743772242</v>
      </c>
      <c r="N6" s="316"/>
      <c r="O6" s="327" t="s">
        <v>131</v>
      </c>
    </row>
    <row r="7" spans="2:15" s="12" customFormat="1" ht="14.25">
      <c r="B7" s="105" t="s">
        <v>78</v>
      </c>
      <c r="C7" s="362">
        <v>2</v>
      </c>
      <c r="D7" s="362">
        <v>0</v>
      </c>
      <c r="E7" s="362">
        <v>0.5385</v>
      </c>
      <c r="F7" s="362">
        <v>0.049</v>
      </c>
      <c r="G7" s="362">
        <v>0.054</v>
      </c>
      <c r="H7" s="371">
        <v>0</v>
      </c>
      <c r="J7" s="325"/>
      <c r="K7" s="316"/>
      <c r="L7" s="316"/>
      <c r="M7" s="316"/>
      <c r="N7" s="316"/>
      <c r="O7" s="316"/>
    </row>
    <row r="8" spans="2:15" s="12" customFormat="1" ht="14.25">
      <c r="B8" s="88" t="s">
        <v>79</v>
      </c>
      <c r="C8" s="363">
        <v>4</v>
      </c>
      <c r="D8" s="363">
        <v>3</v>
      </c>
      <c r="E8" s="363">
        <v>7.92</v>
      </c>
      <c r="F8" s="363">
        <v>7.091</v>
      </c>
      <c r="G8" s="363">
        <v>6.94</v>
      </c>
      <c r="H8" s="363">
        <v>11</v>
      </c>
      <c r="J8" s="316"/>
      <c r="K8" s="351"/>
      <c r="L8" s="316"/>
      <c r="M8" s="316"/>
      <c r="N8" s="316"/>
      <c r="O8" s="316"/>
    </row>
    <row r="9" spans="2:15" s="12" customFormat="1" ht="14.25">
      <c r="B9" s="88" t="s">
        <v>262</v>
      </c>
      <c r="C9" s="363">
        <v>19</v>
      </c>
      <c r="D9" s="363">
        <v>20</v>
      </c>
      <c r="E9" s="363">
        <v>20.42</v>
      </c>
      <c r="F9" s="363">
        <v>21.01</v>
      </c>
      <c r="G9" s="369">
        <v>21</v>
      </c>
      <c r="H9" s="363">
        <v>19</v>
      </c>
      <c r="J9" s="325"/>
      <c r="K9" s="316"/>
      <c r="L9" s="316"/>
      <c r="M9" s="316"/>
      <c r="N9" s="316"/>
      <c r="O9" s="316"/>
    </row>
    <row r="10" spans="2:15" s="12" customFormat="1" ht="14.25">
      <c r="B10" s="88" t="s">
        <v>80</v>
      </c>
      <c r="C10" s="363">
        <v>44</v>
      </c>
      <c r="D10" s="363">
        <v>39</v>
      </c>
      <c r="E10" s="363">
        <v>32</v>
      </c>
      <c r="F10" s="363">
        <v>32</v>
      </c>
      <c r="G10" s="363">
        <v>34</v>
      </c>
      <c r="H10" s="363">
        <v>32</v>
      </c>
      <c r="J10" s="325"/>
      <c r="K10" s="316"/>
      <c r="L10" s="316"/>
      <c r="M10" s="316"/>
      <c r="N10" s="316"/>
      <c r="O10" s="316"/>
    </row>
    <row r="11" spans="2:15" s="12" customFormat="1" ht="14.25">
      <c r="B11" s="88" t="s">
        <v>81</v>
      </c>
      <c r="C11" s="363">
        <v>66</v>
      </c>
      <c r="D11" s="363">
        <v>45</v>
      </c>
      <c r="E11" s="363">
        <v>40.694</v>
      </c>
      <c r="F11" s="363">
        <v>39</v>
      </c>
      <c r="G11" s="363">
        <v>27</v>
      </c>
      <c r="H11" s="184">
        <v>25</v>
      </c>
      <c r="J11" s="325"/>
      <c r="K11" s="316"/>
      <c r="L11" s="316"/>
      <c r="M11" s="316"/>
      <c r="N11" s="316"/>
      <c r="O11" s="316"/>
    </row>
    <row r="12" spans="2:15" s="12" customFormat="1" ht="14.25">
      <c r="B12" s="88" t="s">
        <v>82</v>
      </c>
      <c r="C12" s="363">
        <v>0</v>
      </c>
      <c r="D12" s="363">
        <v>1</v>
      </c>
      <c r="E12" s="363">
        <v>0.573</v>
      </c>
      <c r="F12" s="363">
        <v>0.42</v>
      </c>
      <c r="G12" s="184">
        <v>1</v>
      </c>
      <c r="H12" s="184">
        <v>1</v>
      </c>
      <c r="J12" s="325"/>
      <c r="K12" s="316"/>
      <c r="L12" s="316"/>
      <c r="M12" s="316"/>
      <c r="N12" s="316"/>
      <c r="O12" s="316"/>
    </row>
    <row r="13" spans="2:15" s="12" customFormat="1" ht="14.25">
      <c r="B13" s="88" t="s">
        <v>263</v>
      </c>
      <c r="C13" s="363">
        <v>51</v>
      </c>
      <c r="D13" s="363">
        <v>60</v>
      </c>
      <c r="E13" s="363">
        <v>46.188</v>
      </c>
      <c r="F13" s="363">
        <v>44.289</v>
      </c>
      <c r="G13" s="363">
        <v>36.142</v>
      </c>
      <c r="H13" s="369">
        <v>34</v>
      </c>
      <c r="J13" s="325"/>
      <c r="K13" s="316"/>
      <c r="L13" s="316"/>
      <c r="M13" s="316"/>
      <c r="N13" s="316"/>
      <c r="O13" s="316"/>
    </row>
    <row r="14" spans="2:15" s="12" customFormat="1" ht="14.25">
      <c r="B14" s="88" t="s">
        <v>84</v>
      </c>
      <c r="C14" s="363">
        <v>95</v>
      </c>
      <c r="D14" s="363">
        <v>106</v>
      </c>
      <c r="E14" s="363">
        <v>120.982</v>
      </c>
      <c r="F14" s="363">
        <v>111.218</v>
      </c>
      <c r="G14" s="184">
        <v>109</v>
      </c>
      <c r="H14" s="184">
        <v>114</v>
      </c>
      <c r="J14" s="325"/>
      <c r="K14" s="316"/>
      <c r="L14" s="316"/>
      <c r="M14" s="316"/>
      <c r="N14" s="316"/>
      <c r="O14" s="316"/>
    </row>
    <row r="15" spans="2:15" s="12" customFormat="1" ht="14.25">
      <c r="B15" s="88" t="s">
        <v>85</v>
      </c>
      <c r="C15" s="363">
        <v>309</v>
      </c>
      <c r="D15" s="363">
        <v>221</v>
      </c>
      <c r="E15" s="363">
        <v>253.784</v>
      </c>
      <c r="F15" s="363">
        <v>274.223</v>
      </c>
      <c r="G15" s="363">
        <v>266.593</v>
      </c>
      <c r="H15" s="363">
        <v>226</v>
      </c>
      <c r="J15" s="325"/>
      <c r="K15" s="316"/>
      <c r="L15" s="316"/>
      <c r="M15" s="316"/>
      <c r="N15" s="316"/>
      <c r="O15" s="316"/>
    </row>
    <row r="16" spans="2:15" s="47" customFormat="1" ht="14.25">
      <c r="B16" s="89" t="s">
        <v>264</v>
      </c>
      <c r="C16" s="363">
        <v>267</v>
      </c>
      <c r="D16" s="363">
        <v>245</v>
      </c>
      <c r="E16" s="363">
        <v>203.017</v>
      </c>
      <c r="F16" s="363">
        <v>193.672</v>
      </c>
      <c r="G16" s="369">
        <v>205</v>
      </c>
      <c r="H16" s="369">
        <v>200</v>
      </c>
      <c r="J16" s="325"/>
      <c r="K16" s="316"/>
      <c r="L16" s="316"/>
      <c r="M16" s="316"/>
      <c r="N16" s="316"/>
      <c r="O16" s="316"/>
    </row>
    <row r="17" spans="2:15" s="12" customFormat="1" ht="14.25">
      <c r="B17" s="88" t="s">
        <v>87</v>
      </c>
      <c r="C17" s="363">
        <v>7</v>
      </c>
      <c r="D17" s="363">
        <v>11</v>
      </c>
      <c r="E17" s="363">
        <v>15.686</v>
      </c>
      <c r="F17" s="363">
        <v>17.189</v>
      </c>
      <c r="G17" s="363">
        <v>13.921</v>
      </c>
      <c r="H17" s="363">
        <v>14</v>
      </c>
      <c r="J17" s="325"/>
      <c r="K17" s="316"/>
      <c r="L17" s="316"/>
      <c r="M17" s="316"/>
      <c r="N17" s="316"/>
      <c r="O17" s="316"/>
    </row>
    <row r="18" spans="2:15" s="12" customFormat="1" ht="14.25">
      <c r="B18" s="88" t="s">
        <v>88</v>
      </c>
      <c r="C18" s="363">
        <v>217</v>
      </c>
      <c r="D18" s="363">
        <v>181</v>
      </c>
      <c r="E18" s="363">
        <v>153.626</v>
      </c>
      <c r="F18" s="363">
        <v>164.127</v>
      </c>
      <c r="G18" s="363">
        <v>137</v>
      </c>
      <c r="H18" s="363">
        <v>141</v>
      </c>
      <c r="J18" s="325"/>
      <c r="K18" s="316"/>
      <c r="L18" s="316"/>
      <c r="M18" s="316"/>
      <c r="N18" s="316"/>
      <c r="O18" s="316"/>
    </row>
    <row r="19" spans="2:15" s="12" customFormat="1" ht="14.25">
      <c r="B19" s="88" t="s">
        <v>89</v>
      </c>
      <c r="C19" s="363">
        <v>2</v>
      </c>
      <c r="D19" s="363">
        <v>2</v>
      </c>
      <c r="E19" s="363">
        <v>4.106</v>
      </c>
      <c r="F19" s="363">
        <v>4.667</v>
      </c>
      <c r="G19" s="363">
        <v>4.332</v>
      </c>
      <c r="H19" s="363">
        <v>5</v>
      </c>
      <c r="J19" s="325"/>
      <c r="K19" s="316"/>
      <c r="L19" s="316"/>
      <c r="M19" s="316"/>
      <c r="N19" s="316"/>
      <c r="O19" s="316"/>
    </row>
    <row r="20" spans="2:15" s="12" customFormat="1" ht="14.25">
      <c r="B20" s="88" t="s">
        <v>90</v>
      </c>
      <c r="C20" s="363">
        <v>0</v>
      </c>
      <c r="D20" s="363">
        <v>1</v>
      </c>
      <c r="E20" s="363">
        <v>0.549</v>
      </c>
      <c r="F20" s="363">
        <v>0.546</v>
      </c>
      <c r="G20" s="363">
        <v>0.574</v>
      </c>
      <c r="H20" s="363">
        <v>1</v>
      </c>
      <c r="J20" s="325"/>
      <c r="K20" s="316"/>
      <c r="L20" s="316"/>
      <c r="M20" s="316"/>
      <c r="N20" s="316"/>
      <c r="O20" s="316"/>
    </row>
    <row r="21" spans="2:15" s="12" customFormat="1" ht="14.25">
      <c r="B21" s="90" t="s">
        <v>91</v>
      </c>
      <c r="C21" s="363">
        <v>2</v>
      </c>
      <c r="D21" s="363">
        <v>2</v>
      </c>
      <c r="E21" s="363">
        <v>3</v>
      </c>
      <c r="F21" s="363">
        <v>2</v>
      </c>
      <c r="G21" s="363">
        <v>3</v>
      </c>
      <c r="H21" s="363">
        <v>4</v>
      </c>
      <c r="J21" s="325"/>
      <c r="K21" s="316"/>
      <c r="L21" s="316"/>
      <c r="M21" s="316"/>
      <c r="N21" s="316"/>
      <c r="O21" s="316"/>
    </row>
    <row r="22" spans="2:15" s="49" customFormat="1" ht="14.25">
      <c r="B22" s="88" t="s">
        <v>141</v>
      </c>
      <c r="C22" s="363">
        <v>0</v>
      </c>
      <c r="D22" s="363">
        <v>0</v>
      </c>
      <c r="E22" s="368">
        <v>0</v>
      </c>
      <c r="F22" s="368">
        <v>0</v>
      </c>
      <c r="G22" s="363">
        <v>0</v>
      </c>
      <c r="H22" s="363">
        <v>0</v>
      </c>
      <c r="J22" s="352"/>
      <c r="K22" s="316"/>
      <c r="L22" s="316"/>
      <c r="M22" s="316"/>
      <c r="N22" s="316"/>
      <c r="O22" s="316"/>
    </row>
    <row r="23" spans="2:15" s="12" customFormat="1" ht="14.25">
      <c r="B23" s="88" t="s">
        <v>142</v>
      </c>
      <c r="C23" s="363">
        <v>13</v>
      </c>
      <c r="D23" s="363">
        <v>14</v>
      </c>
      <c r="E23" s="363">
        <v>13.637</v>
      </c>
      <c r="F23" s="363">
        <v>15.509</v>
      </c>
      <c r="G23" s="363">
        <v>14.558</v>
      </c>
      <c r="H23" s="363">
        <v>14</v>
      </c>
      <c r="J23" s="325"/>
      <c r="K23" s="316"/>
      <c r="L23" s="316"/>
      <c r="M23" s="316"/>
      <c r="N23" s="316"/>
      <c r="O23" s="316"/>
    </row>
    <row r="24" spans="2:15" s="49" customFormat="1" ht="14.25">
      <c r="B24" s="88" t="s">
        <v>302</v>
      </c>
      <c r="C24" s="363">
        <v>2</v>
      </c>
      <c r="D24" s="363">
        <v>5</v>
      </c>
      <c r="E24" s="363">
        <v>6.881</v>
      </c>
      <c r="F24" s="363">
        <v>4.072</v>
      </c>
      <c r="G24" s="363">
        <v>7.44</v>
      </c>
      <c r="H24" s="369">
        <v>9</v>
      </c>
      <c r="J24" s="352"/>
      <c r="K24" s="316"/>
      <c r="L24" s="316"/>
      <c r="M24" s="316"/>
      <c r="N24" s="316"/>
      <c r="O24" s="316"/>
    </row>
    <row r="25" spans="2:15" s="12" customFormat="1" ht="14.25">
      <c r="B25" s="88" t="s">
        <v>265</v>
      </c>
      <c r="C25" s="363">
        <v>75</v>
      </c>
      <c r="D25" s="363">
        <v>71</v>
      </c>
      <c r="E25" s="363">
        <v>66.795</v>
      </c>
      <c r="F25" s="363">
        <v>43.72</v>
      </c>
      <c r="G25" s="369">
        <v>46</v>
      </c>
      <c r="H25" s="369">
        <v>47</v>
      </c>
      <c r="J25" s="325"/>
      <c r="K25" s="316"/>
      <c r="L25" s="316"/>
      <c r="M25" s="316"/>
      <c r="N25" s="316"/>
      <c r="O25" s="316"/>
    </row>
    <row r="26" spans="2:15" s="12" customFormat="1" ht="14.25">
      <c r="B26" s="88" t="s">
        <v>266</v>
      </c>
      <c r="C26" s="363">
        <v>3</v>
      </c>
      <c r="D26" s="363">
        <v>2</v>
      </c>
      <c r="E26" s="363">
        <v>2.167</v>
      </c>
      <c r="F26" s="363">
        <v>3</v>
      </c>
      <c r="G26" s="363">
        <v>3</v>
      </c>
      <c r="H26" s="184">
        <v>3</v>
      </c>
      <c r="J26" s="325"/>
      <c r="K26" s="316"/>
      <c r="L26" s="316"/>
      <c r="M26" s="316"/>
      <c r="N26" s="316"/>
      <c r="O26" s="316"/>
    </row>
    <row r="27" spans="2:15" s="12" customFormat="1" ht="14.25">
      <c r="B27" s="88" t="s">
        <v>95</v>
      </c>
      <c r="C27" s="363">
        <v>36</v>
      </c>
      <c r="D27" s="363">
        <v>38</v>
      </c>
      <c r="E27" s="363">
        <v>36.503</v>
      </c>
      <c r="F27" s="363">
        <v>26</v>
      </c>
      <c r="G27" s="363">
        <v>33.226</v>
      </c>
      <c r="H27" s="372" t="s">
        <v>1</v>
      </c>
      <c r="I27" s="288"/>
      <c r="J27" s="353"/>
      <c r="K27" s="316"/>
      <c r="L27" s="316"/>
      <c r="M27" s="316"/>
      <c r="N27" s="316"/>
      <c r="O27" s="316"/>
    </row>
    <row r="28" spans="2:15" s="12" customFormat="1" ht="14.25">
      <c r="B28" s="88" t="s">
        <v>303</v>
      </c>
      <c r="C28" s="363">
        <v>8</v>
      </c>
      <c r="D28" s="363">
        <v>7</v>
      </c>
      <c r="E28" s="363">
        <v>8.225</v>
      </c>
      <c r="F28" s="363">
        <v>9.166</v>
      </c>
      <c r="G28" s="363">
        <v>10.317</v>
      </c>
      <c r="H28" s="369">
        <v>8</v>
      </c>
      <c r="J28" s="325"/>
      <c r="K28" s="316"/>
      <c r="L28" s="316"/>
      <c r="M28" s="316"/>
      <c r="N28" s="316"/>
      <c r="O28" s="316"/>
    </row>
    <row r="29" spans="2:15" s="12" customFormat="1" ht="14.25">
      <c r="B29" s="88" t="s">
        <v>267</v>
      </c>
      <c r="C29" s="363">
        <v>10</v>
      </c>
      <c r="D29" s="363">
        <v>7</v>
      </c>
      <c r="E29" s="363">
        <v>8.781</v>
      </c>
      <c r="F29" s="363">
        <v>8.353</v>
      </c>
      <c r="G29" s="363">
        <v>10.005</v>
      </c>
      <c r="H29" s="369">
        <v>10</v>
      </c>
      <c r="J29" s="325"/>
      <c r="K29" s="316"/>
      <c r="L29" s="316"/>
      <c r="M29" s="316"/>
      <c r="N29" s="316"/>
      <c r="O29" s="316"/>
    </row>
    <row r="30" spans="2:15" s="12" customFormat="1" ht="14.25">
      <c r="B30" s="88" t="s">
        <v>98</v>
      </c>
      <c r="C30" s="363">
        <v>1</v>
      </c>
      <c r="D30" s="363">
        <v>1</v>
      </c>
      <c r="E30" s="363">
        <v>0.778</v>
      </c>
      <c r="F30" s="363">
        <v>1</v>
      </c>
      <c r="G30" s="363">
        <v>1</v>
      </c>
      <c r="H30" s="184">
        <v>1</v>
      </c>
      <c r="J30" s="325"/>
      <c r="K30" s="316"/>
      <c r="L30" s="316"/>
      <c r="M30" s="316"/>
      <c r="N30" s="316"/>
      <c r="O30" s="316"/>
    </row>
    <row r="31" spans="2:15" s="49" customFormat="1" ht="14.25">
      <c r="B31" s="88" t="s">
        <v>143</v>
      </c>
      <c r="C31" s="363">
        <v>1</v>
      </c>
      <c r="D31" s="363">
        <v>1</v>
      </c>
      <c r="E31" s="363">
        <v>1</v>
      </c>
      <c r="F31" s="363">
        <v>0.913</v>
      </c>
      <c r="G31" s="363">
        <v>1.263</v>
      </c>
      <c r="H31" s="363">
        <v>1</v>
      </c>
      <c r="J31" s="352"/>
      <c r="K31" s="316"/>
      <c r="L31" s="316"/>
      <c r="M31" s="316"/>
      <c r="N31" s="354"/>
      <c r="O31" s="316"/>
    </row>
    <row r="32" spans="2:15" s="12" customFormat="1" ht="14.25">
      <c r="B32" s="88" t="s">
        <v>99</v>
      </c>
      <c r="C32" s="363">
        <v>15</v>
      </c>
      <c r="D32" s="363">
        <v>14</v>
      </c>
      <c r="E32" s="363">
        <v>11.771</v>
      </c>
      <c r="F32" s="363">
        <v>11</v>
      </c>
      <c r="G32" s="363">
        <v>13</v>
      </c>
      <c r="H32" s="184">
        <v>14</v>
      </c>
      <c r="J32" s="325"/>
      <c r="K32" s="316"/>
      <c r="L32" s="316"/>
      <c r="M32" s="316"/>
      <c r="N32" s="316"/>
      <c r="O32" s="354"/>
    </row>
    <row r="33" spans="2:15" s="12" customFormat="1" ht="14.25">
      <c r="B33" s="91" t="s">
        <v>100</v>
      </c>
      <c r="C33" s="364">
        <v>5</v>
      </c>
      <c r="D33" s="364">
        <v>6</v>
      </c>
      <c r="E33" s="364">
        <v>10.643</v>
      </c>
      <c r="F33" s="364">
        <v>13.441</v>
      </c>
      <c r="G33" s="364">
        <v>13.757</v>
      </c>
      <c r="H33" s="364">
        <v>13</v>
      </c>
      <c r="J33" s="325"/>
      <c r="K33" s="316"/>
      <c r="L33" s="316"/>
      <c r="M33" s="316"/>
      <c r="N33" s="316"/>
      <c r="O33" s="316"/>
    </row>
    <row r="34" spans="2:15" s="49" customFormat="1" ht="14.25">
      <c r="B34" s="92" t="s">
        <v>101</v>
      </c>
      <c r="C34" s="365">
        <v>152</v>
      </c>
      <c r="D34" s="365">
        <v>173</v>
      </c>
      <c r="E34" s="365">
        <v>201.364</v>
      </c>
      <c r="F34" s="365">
        <v>198.968</v>
      </c>
      <c r="G34" s="365">
        <v>205.595</v>
      </c>
      <c r="H34" s="373">
        <v>203</v>
      </c>
      <c r="J34" s="352"/>
      <c r="K34" s="316"/>
      <c r="L34" s="316"/>
      <c r="M34" s="316"/>
      <c r="N34" s="354"/>
      <c r="O34" s="316"/>
    </row>
    <row r="35" spans="2:15" s="12" customFormat="1" ht="14.25">
      <c r="B35" s="93" t="s">
        <v>304</v>
      </c>
      <c r="C35" s="366">
        <v>4</v>
      </c>
      <c r="D35" s="366">
        <v>8</v>
      </c>
      <c r="E35" s="366">
        <v>5.05</v>
      </c>
      <c r="F35" s="366">
        <v>5.306</v>
      </c>
      <c r="G35" s="366">
        <v>7</v>
      </c>
      <c r="H35" s="374">
        <v>7</v>
      </c>
      <c r="J35" s="325"/>
      <c r="K35" s="316"/>
      <c r="L35" s="316"/>
      <c r="M35" s="316"/>
      <c r="N35" s="316"/>
      <c r="O35" s="316"/>
    </row>
    <row r="36" spans="2:15" ht="14.25">
      <c r="B36" s="94" t="s">
        <v>103</v>
      </c>
      <c r="C36" s="367">
        <v>491</v>
      </c>
      <c r="D36" s="367">
        <v>661</v>
      </c>
      <c r="E36" s="367">
        <v>1019.712</v>
      </c>
      <c r="F36" s="367">
        <v>1144.819</v>
      </c>
      <c r="G36" s="367">
        <v>1321.119</v>
      </c>
      <c r="H36" s="367">
        <v>1248</v>
      </c>
      <c r="K36" s="316"/>
      <c r="L36" s="316"/>
      <c r="M36" s="316"/>
      <c r="N36" s="316"/>
      <c r="O36" s="316"/>
    </row>
    <row r="37" spans="2:15" s="312" customFormat="1" ht="14.25">
      <c r="B37" s="325"/>
      <c r="C37" s="347"/>
      <c r="D37" s="347"/>
      <c r="E37" s="347"/>
      <c r="F37" s="348"/>
      <c r="G37" s="348"/>
      <c r="H37" s="350">
        <f>+H34+H16+H15</f>
        <v>629</v>
      </c>
      <c r="J37" s="325">
        <f>+H37/H6</f>
        <v>0.5316990701606086</v>
      </c>
      <c r="K37" s="325"/>
      <c r="L37" s="325"/>
      <c r="M37" s="325"/>
      <c r="N37" s="325"/>
      <c r="O37" s="325"/>
    </row>
    <row r="38" spans="2:8" ht="24" customHeight="1">
      <c r="B38" s="396" t="s">
        <v>295</v>
      </c>
      <c r="C38" s="396"/>
      <c r="D38" s="396"/>
      <c r="E38" s="396"/>
      <c r="F38" s="396"/>
      <c r="G38" s="396"/>
      <c r="H38" s="396"/>
    </row>
    <row r="39" spans="1:8" ht="24" customHeight="1">
      <c r="A39" s="53"/>
      <c r="B39" s="397" t="s">
        <v>296</v>
      </c>
      <c r="C39" s="397"/>
      <c r="D39" s="397"/>
      <c r="E39" s="397"/>
      <c r="F39" s="397"/>
      <c r="G39" s="397"/>
      <c r="H39" s="397"/>
    </row>
    <row r="40" spans="1:8" ht="24" customHeight="1">
      <c r="A40" s="53"/>
      <c r="B40" s="396" t="s">
        <v>293</v>
      </c>
      <c r="C40" s="396"/>
      <c r="D40" s="396"/>
      <c r="E40" s="396"/>
      <c r="F40" s="396"/>
      <c r="G40" s="396"/>
      <c r="H40" s="396"/>
    </row>
    <row r="41" spans="2:8" ht="24" customHeight="1">
      <c r="B41" s="396" t="s">
        <v>294</v>
      </c>
      <c r="C41" s="396"/>
      <c r="D41" s="396"/>
      <c r="E41" s="396"/>
      <c r="F41" s="396"/>
      <c r="G41" s="396"/>
      <c r="H41" s="396"/>
    </row>
    <row r="42" ht="14.25">
      <c r="B42" s="145" t="s">
        <v>138</v>
      </c>
    </row>
  </sheetData>
  <mergeCells count="4">
    <mergeCell ref="B41:H41"/>
    <mergeCell ref="B40:H40"/>
    <mergeCell ref="B39:H39"/>
    <mergeCell ref="B38:H38"/>
  </mergeCells>
  <printOptions/>
  <pageMargins left="0.3937007874015748" right="4.133858267716536" top="0.35433070866141736" bottom="3.5433070866141736" header="0" footer="0"/>
  <pageSetup fitToHeight="1" fitToWidth="1" horizontalDpi="600" verticalDpi="600" orientation="portrait" paperSize="9" scale="68" r:id="rId1"/>
  <headerFooter alignWithMargins="0">
    <oddFooter>&amp;C&amp;"Comic Sans MS,Bold"&amp;Z&amp;F  &amp;P/&amp;N -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9"/>
  <sheetViews>
    <sheetView showGridLines="0" workbookViewId="0" topLeftCell="A1"/>
  </sheetViews>
  <sheetFormatPr defaultColWidth="9.00390625" defaultRowHeight="14.25"/>
  <cols>
    <col min="1" max="1" width="7.875" style="127" customWidth="1"/>
    <col min="2" max="16384" width="9.00390625" style="127" customWidth="1"/>
  </cols>
  <sheetData>
    <row r="2" spans="1:2" ht="15">
      <c r="A2" s="148"/>
      <c r="B2" s="259" t="s">
        <v>310</v>
      </c>
    </row>
    <row r="3" spans="1:17" ht="14.25">
      <c r="A3" s="148"/>
      <c r="B3" s="85" t="s">
        <v>0</v>
      </c>
      <c r="Q3" s="390"/>
    </row>
    <row r="4" ht="12">
      <c r="A4" s="148"/>
    </row>
    <row r="5" ht="12"/>
    <row r="31" ht="12"/>
    <row r="32" ht="12">
      <c r="Q32" s="390"/>
    </row>
    <row r="33" ht="12"/>
    <row r="42" spans="1:3" ht="14.25">
      <c r="A42" s="106"/>
      <c r="B42" s="149"/>
      <c r="C42" s="149"/>
    </row>
    <row r="43" spans="2:3" ht="14.25">
      <c r="B43" s="149"/>
      <c r="C43" s="149"/>
    </row>
    <row r="44" spans="2:3" ht="14.25">
      <c r="B44" s="149"/>
      <c r="C44" s="149"/>
    </row>
    <row r="45" spans="2:3" ht="14.25">
      <c r="B45" s="149"/>
      <c r="C45" s="149"/>
    </row>
    <row r="46" spans="2:3" ht="14.25">
      <c r="B46" s="149"/>
      <c r="C46" s="149"/>
    </row>
    <row r="59" ht="14.25">
      <c r="B59" s="147" t="s">
        <v>156</v>
      </c>
    </row>
    <row r="60" ht="14.25">
      <c r="B60" s="145" t="s">
        <v>162</v>
      </c>
    </row>
    <row r="113" ht="14.25">
      <c r="B113" s="81"/>
    </row>
    <row r="114" ht="14.25">
      <c r="B114" s="85"/>
    </row>
    <row r="115" spans="2:7" ht="14.25">
      <c r="B115" s="148"/>
      <c r="G115" s="71"/>
    </row>
    <row r="116" ht="14.25">
      <c r="B116" s="148"/>
    </row>
    <row r="117" spans="2:12" ht="14.25" customHeight="1">
      <c r="B117" s="436">
        <v>2000</v>
      </c>
      <c r="C117" s="436"/>
      <c r="D117" s="435"/>
      <c r="E117" s="436">
        <v>2013</v>
      </c>
      <c r="F117" s="436"/>
      <c r="G117" s="435"/>
      <c r="H117" s="436">
        <v>2000</v>
      </c>
      <c r="I117" s="436"/>
      <c r="J117" s="435"/>
      <c r="K117" s="436">
        <v>2013</v>
      </c>
      <c r="L117" s="436"/>
    </row>
    <row r="118" spans="2:12" ht="14.25">
      <c r="B118" s="437" t="s">
        <v>311</v>
      </c>
      <c r="C118" s="438">
        <f>SUM(C119:C146)</f>
        <v>1405.3480000000004</v>
      </c>
      <c r="D118" s="435"/>
      <c r="E118" s="450" t="s">
        <v>61</v>
      </c>
      <c r="F118" s="438">
        <f>SUM(F119:F146)</f>
        <v>1182.8960000000002</v>
      </c>
      <c r="G118" s="435"/>
      <c r="H118" s="439" t="s">
        <v>85</v>
      </c>
      <c r="I118" s="458">
        <v>309</v>
      </c>
      <c r="J118" s="435"/>
      <c r="K118" s="424" t="s">
        <v>85</v>
      </c>
      <c r="L118" s="441">
        <v>226</v>
      </c>
    </row>
    <row r="119" spans="2:12" ht="14.25">
      <c r="B119" s="439" t="s">
        <v>85</v>
      </c>
      <c r="C119" s="458">
        <v>309</v>
      </c>
      <c r="D119" s="435"/>
      <c r="E119" s="451" t="s">
        <v>85</v>
      </c>
      <c r="F119" s="441">
        <v>226</v>
      </c>
      <c r="G119" s="435"/>
      <c r="H119" s="440" t="s">
        <v>122</v>
      </c>
      <c r="I119" s="459">
        <v>266.802</v>
      </c>
      <c r="J119" s="435"/>
      <c r="K119" s="90" t="s">
        <v>101</v>
      </c>
      <c r="L119" s="442">
        <v>203</v>
      </c>
    </row>
    <row r="120" spans="2:12" ht="14.25">
      <c r="B120" s="440" t="s">
        <v>122</v>
      </c>
      <c r="C120" s="459">
        <v>266.802</v>
      </c>
      <c r="D120" s="435"/>
      <c r="E120" s="452" t="s">
        <v>101</v>
      </c>
      <c r="F120" s="442">
        <v>203</v>
      </c>
      <c r="G120" s="435"/>
      <c r="H120" s="440" t="s">
        <v>88</v>
      </c>
      <c r="I120" s="459">
        <v>216.525</v>
      </c>
      <c r="J120" s="435"/>
      <c r="K120" s="90" t="s">
        <v>122</v>
      </c>
      <c r="L120" s="442">
        <v>200</v>
      </c>
    </row>
    <row r="121" spans="2:12" ht="14.25">
      <c r="B121" s="440" t="s">
        <v>88</v>
      </c>
      <c r="C121" s="459">
        <v>216.525</v>
      </c>
      <c r="D121" s="435"/>
      <c r="E121" s="452" t="s">
        <v>122</v>
      </c>
      <c r="F121" s="442">
        <v>200</v>
      </c>
      <c r="G121" s="435"/>
      <c r="H121" s="440" t="s">
        <v>101</v>
      </c>
      <c r="I121" s="459">
        <v>152.485</v>
      </c>
      <c r="J121" s="435"/>
      <c r="K121" s="90" t="s">
        <v>88</v>
      </c>
      <c r="L121" s="442">
        <v>141</v>
      </c>
    </row>
    <row r="122" spans="2:12" ht="14.25">
      <c r="B122" s="440" t="s">
        <v>101</v>
      </c>
      <c r="C122" s="459">
        <v>152.485</v>
      </c>
      <c r="D122" s="435"/>
      <c r="E122" s="452" t="s">
        <v>88</v>
      </c>
      <c r="F122" s="442">
        <v>141</v>
      </c>
      <c r="G122" s="435"/>
      <c r="H122" s="440" t="s">
        <v>84</v>
      </c>
      <c r="I122" s="459">
        <v>95.418</v>
      </c>
      <c r="J122" s="435"/>
      <c r="K122" s="90" t="s">
        <v>84</v>
      </c>
      <c r="L122" s="442">
        <v>114</v>
      </c>
    </row>
    <row r="123" spans="2:12" ht="14.25">
      <c r="B123" s="440" t="s">
        <v>84</v>
      </c>
      <c r="C123" s="459">
        <v>95.418</v>
      </c>
      <c r="D123" s="435"/>
      <c r="E123" s="452" t="s">
        <v>84</v>
      </c>
      <c r="F123" s="442">
        <v>114</v>
      </c>
      <c r="G123" s="435"/>
      <c r="H123" s="456" t="s">
        <v>33</v>
      </c>
      <c r="I123" s="457">
        <f>SUM(C124:C146)</f>
        <v>365.1179999999999</v>
      </c>
      <c r="J123" s="435"/>
      <c r="K123" s="456" t="s">
        <v>33</v>
      </c>
      <c r="L123" s="457">
        <v>299</v>
      </c>
    </row>
    <row r="124" spans="2:12" ht="14.25">
      <c r="B124" s="440" t="s">
        <v>93</v>
      </c>
      <c r="C124" s="459">
        <v>75.231</v>
      </c>
      <c r="D124" s="435"/>
      <c r="E124" s="452" t="s">
        <v>93</v>
      </c>
      <c r="F124" s="442">
        <v>47</v>
      </c>
      <c r="G124" s="435"/>
      <c r="H124" s="435"/>
      <c r="I124" s="435"/>
      <c r="J124" s="435"/>
      <c r="K124" s="435"/>
      <c r="L124" s="435"/>
    </row>
    <row r="125" spans="2:12" ht="14.25">
      <c r="B125" s="440" t="s">
        <v>81</v>
      </c>
      <c r="C125" s="459">
        <v>65.891</v>
      </c>
      <c r="D125" s="435"/>
      <c r="E125" s="452" t="s">
        <v>83</v>
      </c>
      <c r="F125" s="442">
        <v>34</v>
      </c>
      <c r="G125" s="435"/>
      <c r="H125" s="435"/>
      <c r="I125" s="435"/>
      <c r="J125" s="435"/>
      <c r="K125" s="435"/>
      <c r="L125" s="435"/>
    </row>
    <row r="126" spans="2:12" ht="14.25">
      <c r="B126" s="440" t="s">
        <v>83</v>
      </c>
      <c r="C126" s="459">
        <v>51.247</v>
      </c>
      <c r="D126" s="435"/>
      <c r="E126" s="452" t="s">
        <v>95</v>
      </c>
      <c r="F126" s="442">
        <v>33</v>
      </c>
      <c r="G126" s="435"/>
      <c r="H126" s="435"/>
      <c r="I126" s="435"/>
      <c r="J126" s="435"/>
      <c r="K126" s="435"/>
      <c r="L126" s="435"/>
    </row>
    <row r="127" spans="2:12" ht="14.25">
      <c r="B127" s="440" t="s">
        <v>80</v>
      </c>
      <c r="C127" s="459">
        <v>43.609</v>
      </c>
      <c r="D127" s="435"/>
      <c r="E127" s="452" t="s">
        <v>80</v>
      </c>
      <c r="F127" s="442">
        <v>32</v>
      </c>
      <c r="G127" s="435"/>
      <c r="H127" s="435"/>
      <c r="I127" s="435"/>
      <c r="J127" s="435"/>
      <c r="K127" s="435"/>
      <c r="L127" s="435"/>
    </row>
    <row r="128" spans="2:12" ht="14.25">
      <c r="B128" s="440" t="s">
        <v>95</v>
      </c>
      <c r="C128" s="459">
        <v>35.795</v>
      </c>
      <c r="D128" s="435"/>
      <c r="E128" s="452" t="s">
        <v>81</v>
      </c>
      <c r="F128" s="443">
        <v>25</v>
      </c>
      <c r="G128" s="435"/>
      <c r="H128" s="435"/>
      <c r="I128" s="435"/>
      <c r="J128" s="435"/>
      <c r="K128" s="435"/>
      <c r="L128" s="435"/>
    </row>
    <row r="129" spans="2:12" ht="14.25">
      <c r="B129" s="440" t="s">
        <v>278</v>
      </c>
      <c r="C129" s="459">
        <v>19.475</v>
      </c>
      <c r="D129" s="435"/>
      <c r="E129" s="452" t="s">
        <v>278</v>
      </c>
      <c r="F129" s="442">
        <v>19</v>
      </c>
      <c r="G129" s="435"/>
      <c r="H129" s="435"/>
      <c r="I129" s="435"/>
      <c r="J129" s="435"/>
      <c r="K129" s="435"/>
      <c r="L129" s="435"/>
    </row>
    <row r="130" spans="2:12" ht="14.25">
      <c r="B130" s="440" t="s">
        <v>99</v>
      </c>
      <c r="C130" s="459">
        <v>15.4</v>
      </c>
      <c r="D130" s="435"/>
      <c r="E130" s="452" t="s">
        <v>87</v>
      </c>
      <c r="F130" s="442">
        <v>14</v>
      </c>
      <c r="G130" s="435"/>
      <c r="H130" s="435"/>
      <c r="I130" s="435"/>
      <c r="J130" s="435"/>
      <c r="K130" s="435"/>
      <c r="L130" s="435"/>
    </row>
    <row r="131" spans="2:12" ht="14.25">
      <c r="B131" s="440" t="s">
        <v>142</v>
      </c>
      <c r="C131" s="459">
        <v>12.886</v>
      </c>
      <c r="D131" s="435"/>
      <c r="E131" s="452" t="s">
        <v>142</v>
      </c>
      <c r="F131" s="442">
        <v>14</v>
      </c>
      <c r="G131" s="435"/>
      <c r="H131" s="435"/>
      <c r="I131" s="435"/>
      <c r="J131" s="435"/>
      <c r="K131" s="435"/>
      <c r="L131" s="435"/>
    </row>
    <row r="132" spans="2:12" ht="14.25">
      <c r="B132" s="440" t="s">
        <v>97</v>
      </c>
      <c r="C132" s="459">
        <v>9.727</v>
      </c>
      <c r="D132" s="435"/>
      <c r="E132" s="452" t="s">
        <v>99</v>
      </c>
      <c r="F132" s="443">
        <v>14</v>
      </c>
      <c r="G132" s="435"/>
      <c r="H132" s="435"/>
      <c r="I132" s="435"/>
      <c r="J132" s="435"/>
      <c r="K132" s="435"/>
      <c r="L132" s="435"/>
    </row>
    <row r="133" spans="2:12" ht="14.25">
      <c r="B133" s="440" t="s">
        <v>96</v>
      </c>
      <c r="C133" s="459">
        <v>7.537</v>
      </c>
      <c r="D133" s="435"/>
      <c r="E133" s="452" t="s">
        <v>100</v>
      </c>
      <c r="F133" s="442">
        <v>13</v>
      </c>
      <c r="G133" s="435"/>
      <c r="H133" s="435"/>
      <c r="I133" s="435"/>
      <c r="J133" s="435"/>
      <c r="K133" s="435"/>
      <c r="L133" s="435"/>
    </row>
    <row r="134" spans="2:12" ht="14.25">
      <c r="B134" s="440" t="s">
        <v>87</v>
      </c>
      <c r="C134" s="459">
        <v>6.876</v>
      </c>
      <c r="D134" s="435"/>
      <c r="E134" s="452" t="s">
        <v>79</v>
      </c>
      <c r="F134" s="442">
        <v>11</v>
      </c>
      <c r="G134" s="435"/>
      <c r="H134" s="435"/>
      <c r="I134" s="435"/>
      <c r="J134" s="435"/>
      <c r="K134" s="435"/>
      <c r="L134" s="435"/>
    </row>
    <row r="135" spans="2:12" ht="14.25">
      <c r="B135" s="440" t="s">
        <v>100</v>
      </c>
      <c r="C135" s="459">
        <v>4.834</v>
      </c>
      <c r="D135" s="435"/>
      <c r="E135" s="452" t="s">
        <v>97</v>
      </c>
      <c r="F135" s="442">
        <v>10.005</v>
      </c>
      <c r="G135" s="435"/>
      <c r="H135" s="435"/>
      <c r="I135" s="435"/>
      <c r="J135" s="435"/>
      <c r="K135" s="435"/>
      <c r="L135" s="435"/>
    </row>
    <row r="136" spans="2:12" ht="14.25">
      <c r="B136" s="440" t="s">
        <v>79</v>
      </c>
      <c r="C136" s="459">
        <v>3.654</v>
      </c>
      <c r="D136" s="435"/>
      <c r="E136" s="452" t="s">
        <v>92</v>
      </c>
      <c r="F136" s="442">
        <v>9</v>
      </c>
      <c r="G136" s="435"/>
      <c r="H136" s="435"/>
      <c r="I136" s="435"/>
      <c r="J136" s="435"/>
      <c r="K136" s="435"/>
      <c r="L136" s="435"/>
    </row>
    <row r="137" spans="2:12" ht="14.25">
      <c r="B137" s="440" t="s">
        <v>190</v>
      </c>
      <c r="C137" s="459">
        <v>2.847</v>
      </c>
      <c r="D137" s="435"/>
      <c r="E137" s="452" t="s">
        <v>96</v>
      </c>
      <c r="F137" s="442">
        <v>8</v>
      </c>
      <c r="G137" s="435"/>
      <c r="H137" s="435"/>
      <c r="I137" s="435"/>
      <c r="J137" s="435"/>
      <c r="K137" s="435"/>
      <c r="L137" s="435"/>
    </row>
    <row r="138" spans="2:12" ht="14.25">
      <c r="B138" s="440" t="s">
        <v>91</v>
      </c>
      <c r="C138" s="459">
        <v>1.996</v>
      </c>
      <c r="D138" s="435"/>
      <c r="E138" s="452" t="s">
        <v>89</v>
      </c>
      <c r="F138" s="442">
        <v>5</v>
      </c>
      <c r="G138" s="435"/>
      <c r="H138" s="435"/>
      <c r="I138" s="435"/>
      <c r="J138" s="435"/>
      <c r="K138" s="435"/>
      <c r="L138" s="435"/>
    </row>
    <row r="139" spans="2:12" ht="14.25">
      <c r="B139" s="440" t="s">
        <v>89</v>
      </c>
      <c r="C139" s="459">
        <v>1.878</v>
      </c>
      <c r="D139" s="435"/>
      <c r="E139" s="452" t="s">
        <v>91</v>
      </c>
      <c r="F139" s="443">
        <v>4</v>
      </c>
      <c r="G139" s="435"/>
      <c r="H139" s="435"/>
      <c r="I139" s="435"/>
      <c r="J139" s="435"/>
      <c r="K139" s="435"/>
      <c r="L139" s="435"/>
    </row>
    <row r="140" spans="2:12" ht="14.25">
      <c r="B140" s="440" t="s">
        <v>78</v>
      </c>
      <c r="C140" s="459">
        <v>1.871</v>
      </c>
      <c r="D140" s="435"/>
      <c r="E140" s="452" t="s">
        <v>190</v>
      </c>
      <c r="F140" s="443">
        <v>3</v>
      </c>
      <c r="G140" s="435"/>
      <c r="H140" s="435"/>
      <c r="I140" s="435"/>
      <c r="J140" s="435"/>
      <c r="K140" s="435"/>
      <c r="L140" s="435"/>
    </row>
    <row r="141" spans="2:12" ht="14.25">
      <c r="B141" s="440" t="s">
        <v>92</v>
      </c>
      <c r="C141" s="459">
        <v>1.746</v>
      </c>
      <c r="D141" s="435"/>
      <c r="E141" s="452" t="s">
        <v>143</v>
      </c>
      <c r="F141" s="442">
        <v>1.263</v>
      </c>
      <c r="G141" s="435"/>
      <c r="H141" s="435"/>
      <c r="I141" s="435"/>
      <c r="J141" s="435"/>
      <c r="K141" s="435"/>
      <c r="L141" s="435"/>
    </row>
    <row r="142" spans="2:12" ht="14.25">
      <c r="B142" s="440" t="s">
        <v>98</v>
      </c>
      <c r="C142" s="459">
        <v>1.181</v>
      </c>
      <c r="D142" s="435"/>
      <c r="E142" s="452" t="s">
        <v>82</v>
      </c>
      <c r="F142" s="443">
        <v>1</v>
      </c>
      <c r="G142" s="435"/>
      <c r="H142" s="435"/>
      <c r="I142" s="435"/>
      <c r="J142" s="435"/>
      <c r="K142" s="435"/>
      <c r="L142" s="435"/>
    </row>
    <row r="143" spans="2:12" ht="14.25">
      <c r="B143" s="440" t="s">
        <v>143</v>
      </c>
      <c r="C143" s="459">
        <v>0.887</v>
      </c>
      <c r="D143" s="435"/>
      <c r="E143" s="452" t="s">
        <v>98</v>
      </c>
      <c r="F143" s="443">
        <v>1</v>
      </c>
      <c r="G143" s="435"/>
      <c r="H143" s="435"/>
      <c r="I143" s="435"/>
      <c r="J143" s="435"/>
      <c r="K143" s="435"/>
      <c r="L143" s="435"/>
    </row>
    <row r="144" spans="2:12" ht="14.25">
      <c r="B144" s="440" t="s">
        <v>90</v>
      </c>
      <c r="C144" s="459">
        <v>0.325</v>
      </c>
      <c r="D144" s="435"/>
      <c r="E144" s="452" t="s">
        <v>90</v>
      </c>
      <c r="F144" s="442">
        <v>0.574</v>
      </c>
      <c r="G144" s="435"/>
      <c r="H144" s="435"/>
      <c r="I144" s="435"/>
      <c r="J144" s="435"/>
      <c r="K144" s="435"/>
      <c r="L144" s="435"/>
    </row>
    <row r="145" spans="2:12" ht="14.25">
      <c r="B145" s="446" t="s">
        <v>82</v>
      </c>
      <c r="C145" s="460">
        <v>0.225</v>
      </c>
      <c r="D145" s="435"/>
      <c r="E145" s="453" t="s">
        <v>78</v>
      </c>
      <c r="F145" s="447">
        <v>0.054</v>
      </c>
      <c r="G145" s="435"/>
      <c r="H145" s="435"/>
      <c r="I145" s="435"/>
      <c r="J145" s="435"/>
      <c r="K145" s="435"/>
      <c r="L145" s="435"/>
    </row>
    <row r="146" spans="2:12" ht="14.25">
      <c r="B146" s="444" t="s">
        <v>141</v>
      </c>
      <c r="C146" s="461">
        <v>0</v>
      </c>
      <c r="D146" s="435"/>
      <c r="E146" s="454" t="s">
        <v>141</v>
      </c>
      <c r="F146" s="445">
        <v>0</v>
      </c>
      <c r="G146" s="435"/>
      <c r="H146" s="435"/>
      <c r="I146" s="435"/>
      <c r="J146" s="435"/>
      <c r="K146" s="435"/>
      <c r="L146" s="435"/>
    </row>
    <row r="147" spans="2:6" ht="14.25">
      <c r="B147" s="448" t="s">
        <v>102</v>
      </c>
      <c r="C147" s="462">
        <v>3.623</v>
      </c>
      <c r="E147" s="455" t="s">
        <v>102</v>
      </c>
      <c r="F147" s="449">
        <v>7</v>
      </c>
    </row>
    <row r="148" spans="2:6" ht="14.25">
      <c r="B148" s="444" t="s">
        <v>103</v>
      </c>
      <c r="C148" s="461">
        <v>491.329</v>
      </c>
      <c r="E148" s="453" t="s">
        <v>103</v>
      </c>
      <c r="F148" s="447">
        <v>1248</v>
      </c>
    </row>
    <row r="149" spans="2:6" ht="14.25">
      <c r="B149" s="456" t="s">
        <v>33</v>
      </c>
      <c r="C149" s="457">
        <f>SUM(C124:C146)</f>
        <v>365.1179999999999</v>
      </c>
      <c r="E149" s="456" t="s">
        <v>33</v>
      </c>
      <c r="F149" s="457">
        <f>SUM(F124:F146)</f>
        <v>298.89599999999996</v>
      </c>
    </row>
  </sheetData>
  <mergeCells count="4">
    <mergeCell ref="K117:L117"/>
    <mergeCell ref="H117:I117"/>
    <mergeCell ref="E117:F117"/>
    <mergeCell ref="B117:C1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5"/>
  <sheetViews>
    <sheetView showGridLines="0" workbookViewId="0" topLeftCell="A1"/>
  </sheetViews>
  <sheetFormatPr defaultColWidth="9.00390625" defaultRowHeight="14.25"/>
  <cols>
    <col min="1" max="1" width="9.00390625" style="151" customWidth="1"/>
    <col min="2" max="2" width="12.50390625" style="151" customWidth="1"/>
    <col min="3" max="9" width="7.75390625" style="151" customWidth="1"/>
    <col min="10" max="13" width="9.00390625" style="377" customWidth="1"/>
    <col min="14" max="16384" width="9.00390625" style="151" customWidth="1"/>
  </cols>
  <sheetData>
    <row r="2" spans="2:9" ht="15">
      <c r="B2" s="258" t="s">
        <v>274</v>
      </c>
      <c r="C2" s="150"/>
      <c r="D2" s="150"/>
      <c r="E2" s="150"/>
      <c r="F2" s="150"/>
      <c r="G2" s="150"/>
      <c r="H2" s="150"/>
      <c r="I2" s="150"/>
    </row>
    <row r="3" spans="2:8" ht="14.25">
      <c r="B3" s="144" t="s">
        <v>0</v>
      </c>
      <c r="C3" s="150"/>
      <c r="D3" s="150"/>
      <c r="E3" s="150"/>
      <c r="F3" s="150"/>
      <c r="G3" s="150"/>
      <c r="H3" s="150"/>
    </row>
    <row r="4" spans="2:8" ht="14.25">
      <c r="B4" s="144"/>
      <c r="C4" s="144"/>
      <c r="D4" s="144"/>
      <c r="E4" s="144"/>
      <c r="F4" s="144"/>
      <c r="G4" s="144"/>
      <c r="H4" s="144"/>
    </row>
    <row r="5" spans="2:12" ht="14.25">
      <c r="B5" s="73"/>
      <c r="C5" s="99">
        <v>2000</v>
      </c>
      <c r="D5" s="99">
        <v>2005</v>
      </c>
      <c r="E5" s="99">
        <v>2010</v>
      </c>
      <c r="F5" s="99">
        <v>2011</v>
      </c>
      <c r="G5" s="99">
        <v>2012</v>
      </c>
      <c r="H5" s="99">
        <v>2013</v>
      </c>
      <c r="I5" s="99">
        <v>2014</v>
      </c>
      <c r="K5" s="327" t="s">
        <v>131</v>
      </c>
      <c r="L5" s="378">
        <f>H6/K5</f>
        <v>0.803760037116443</v>
      </c>
    </row>
    <row r="6" spans="2:11" ht="14.25">
      <c r="B6" s="74" t="s">
        <v>273</v>
      </c>
      <c r="C6" s="229">
        <v>6484</v>
      </c>
      <c r="D6" s="229">
        <v>5496.248259999999</v>
      </c>
      <c r="E6" s="229">
        <v>4998.90438</v>
      </c>
      <c r="F6" s="229">
        <v>4832.69233430092</v>
      </c>
      <c r="G6" s="229">
        <v>4420.58726362775</v>
      </c>
      <c r="H6" s="229">
        <v>4828.990302995589</v>
      </c>
      <c r="I6" s="229">
        <v>5382.509910344884</v>
      </c>
      <c r="K6" s="375"/>
    </row>
    <row r="7" spans="2:13" ht="14.25">
      <c r="B7" s="105" t="s">
        <v>78</v>
      </c>
      <c r="C7" s="230">
        <v>29.2913</v>
      </c>
      <c r="D7" s="230">
        <v>24.092</v>
      </c>
      <c r="E7" s="230">
        <v>21.904</v>
      </c>
      <c r="F7" s="230">
        <v>22.1906</v>
      </c>
      <c r="G7" s="230">
        <v>24.3712</v>
      </c>
      <c r="H7" s="230">
        <v>25.3774</v>
      </c>
      <c r="I7" s="230">
        <v>26.508599999999998</v>
      </c>
      <c r="J7" s="377">
        <v>0</v>
      </c>
      <c r="K7" s="376">
        <f>(+I6-C6)/C6*100</f>
        <v>-16.987817545575513</v>
      </c>
      <c r="L7" s="379">
        <f>+I6-C6</f>
        <v>-1101.4900896551162</v>
      </c>
      <c r="M7" s="379">
        <f>H7+J7</f>
        <v>25.3774</v>
      </c>
    </row>
    <row r="8" spans="2:13" ht="14.25">
      <c r="B8" s="88" t="s">
        <v>79</v>
      </c>
      <c r="C8" s="231">
        <v>6.137020000000001</v>
      </c>
      <c r="D8" s="231">
        <v>3.4084</v>
      </c>
      <c r="E8" s="231">
        <v>9.681</v>
      </c>
      <c r="F8" s="231">
        <v>8.95631</v>
      </c>
      <c r="G8" s="231">
        <v>8.15325</v>
      </c>
      <c r="H8" s="231">
        <v>9.534543</v>
      </c>
      <c r="I8" s="231">
        <v>8.5643</v>
      </c>
      <c r="J8" s="377">
        <v>11</v>
      </c>
      <c r="K8" s="377">
        <f>1-I6/H6</f>
        <v>-0.11462429464932389</v>
      </c>
      <c r="M8" s="379">
        <f aca="true" t="shared" si="0" ref="M8:M34">H8+J8</f>
        <v>20.534543</v>
      </c>
    </row>
    <row r="9" spans="2:13" ht="14.25">
      <c r="B9" s="88" t="s">
        <v>261</v>
      </c>
      <c r="C9" s="384" t="s">
        <v>286</v>
      </c>
      <c r="D9" s="384" t="s">
        <v>286</v>
      </c>
      <c r="E9" s="384" t="s">
        <v>286</v>
      </c>
      <c r="F9" s="384" t="s">
        <v>286</v>
      </c>
      <c r="G9" s="384" t="s">
        <v>286</v>
      </c>
      <c r="H9" s="384" t="s">
        <v>286</v>
      </c>
      <c r="I9" s="384" t="s">
        <v>286</v>
      </c>
      <c r="J9" s="377">
        <v>19</v>
      </c>
      <c r="M9" s="379" t="e">
        <f t="shared" si="0"/>
        <v>#VALUE!</v>
      </c>
    </row>
    <row r="10" spans="2:13" ht="14.25">
      <c r="B10" s="88" t="s">
        <v>80</v>
      </c>
      <c r="C10" s="231">
        <v>1533.89089</v>
      </c>
      <c r="D10" s="231">
        <v>910.573</v>
      </c>
      <c r="E10" s="231">
        <v>827.97259</v>
      </c>
      <c r="F10" s="231">
        <v>716.23159</v>
      </c>
      <c r="G10" s="231">
        <v>502.63163000000003</v>
      </c>
      <c r="H10" s="231">
        <v>668.33823</v>
      </c>
      <c r="I10" s="231">
        <v>745.01928</v>
      </c>
      <c r="J10" s="377">
        <v>32</v>
      </c>
      <c r="M10" s="379">
        <f t="shared" si="0"/>
        <v>700.33823</v>
      </c>
    </row>
    <row r="11" spans="2:13" ht="14.25">
      <c r="B11" s="88" t="s">
        <v>81</v>
      </c>
      <c r="C11" s="231">
        <v>182.826</v>
      </c>
      <c r="D11" s="231">
        <v>264.283</v>
      </c>
      <c r="E11" s="231">
        <v>214.88812</v>
      </c>
      <c r="F11" s="231">
        <v>217.70416</v>
      </c>
      <c r="G11" s="231">
        <v>205.384491</v>
      </c>
      <c r="H11" s="231">
        <v>219.0005</v>
      </c>
      <c r="I11" s="231">
        <v>216.165865</v>
      </c>
      <c r="J11" s="377">
        <v>25</v>
      </c>
      <c r="M11" s="379">
        <f t="shared" si="0"/>
        <v>244.0005</v>
      </c>
    </row>
    <row r="12" spans="2:13" ht="14.25">
      <c r="B12" s="88" t="s">
        <v>82</v>
      </c>
      <c r="C12" s="231">
        <v>109.969</v>
      </c>
      <c r="D12" s="231">
        <v>97.11110000000001</v>
      </c>
      <c r="E12" s="231">
        <v>92.41608000000001</v>
      </c>
      <c r="F12" s="231">
        <v>78.63179</v>
      </c>
      <c r="G12" s="231">
        <v>63.7861252</v>
      </c>
      <c r="H12" s="231">
        <v>66.7634875</v>
      </c>
      <c r="I12" s="231">
        <v>66.1033931</v>
      </c>
      <c r="J12" s="377">
        <v>1</v>
      </c>
      <c r="M12" s="379">
        <f t="shared" si="0"/>
        <v>67.7634875</v>
      </c>
    </row>
    <row r="13" spans="2:13" ht="14.25">
      <c r="B13" s="88" t="s">
        <v>83</v>
      </c>
      <c r="C13" s="231">
        <v>277.10015000000004</v>
      </c>
      <c r="D13" s="231">
        <v>267.0891</v>
      </c>
      <c r="E13" s="231">
        <v>318.76466</v>
      </c>
      <c r="F13" s="231">
        <v>206.177329</v>
      </c>
      <c r="G13" s="231">
        <v>275.916799024</v>
      </c>
      <c r="H13" s="231">
        <v>246.240083542</v>
      </c>
      <c r="I13" s="231">
        <v>276.84716399999996</v>
      </c>
      <c r="J13" s="377">
        <v>34</v>
      </c>
      <c r="M13" s="379">
        <f t="shared" si="0"/>
        <v>280.240083542</v>
      </c>
    </row>
    <row r="14" spans="2:13" ht="14.25">
      <c r="B14" s="88" t="s">
        <v>84</v>
      </c>
      <c r="C14" s="231">
        <v>95.91071000000001</v>
      </c>
      <c r="D14" s="231">
        <v>90.61305</v>
      </c>
      <c r="E14" s="231">
        <v>70.088</v>
      </c>
      <c r="F14" s="231">
        <v>62.84736</v>
      </c>
      <c r="G14" s="231">
        <v>61.74517</v>
      </c>
      <c r="H14" s="231">
        <v>63.63821</v>
      </c>
      <c r="I14" s="231">
        <v>60.31883</v>
      </c>
      <c r="J14" s="377">
        <v>114</v>
      </c>
      <c r="M14" s="379">
        <f t="shared" si="0"/>
        <v>177.63821000000002</v>
      </c>
    </row>
    <row r="15" spans="2:13" ht="14.25">
      <c r="B15" s="88" t="s">
        <v>85</v>
      </c>
      <c r="C15" s="231">
        <v>986.73513</v>
      </c>
      <c r="D15" s="231">
        <v>716.77805</v>
      </c>
      <c r="E15" s="231">
        <v>741.6750999999999</v>
      </c>
      <c r="F15" s="231">
        <v>798.5585500000001</v>
      </c>
      <c r="G15" s="231">
        <v>757.8271</v>
      </c>
      <c r="H15" s="231">
        <v>904.12582</v>
      </c>
      <c r="I15" s="231">
        <v>1108.8303999999998</v>
      </c>
      <c r="J15" s="377">
        <v>226</v>
      </c>
      <c r="M15" s="379">
        <f t="shared" si="0"/>
        <v>1130.12582</v>
      </c>
    </row>
    <row r="16" spans="2:13" ht="14.25">
      <c r="B16" s="89" t="s">
        <v>122</v>
      </c>
      <c r="C16" s="231">
        <v>691.94201</v>
      </c>
      <c r="D16" s="231">
        <v>585.6435</v>
      </c>
      <c r="E16" s="231">
        <v>440.01390000000004</v>
      </c>
      <c r="F16" s="231">
        <v>486.84770000000003</v>
      </c>
      <c r="G16" s="231">
        <v>461.19638</v>
      </c>
      <c r="H16" s="231">
        <v>528.7318399999999</v>
      </c>
      <c r="I16" s="231">
        <v>543.525</v>
      </c>
      <c r="J16" s="377">
        <v>200</v>
      </c>
      <c r="M16" s="379">
        <f t="shared" si="0"/>
        <v>728.7318399999999</v>
      </c>
    </row>
    <row r="17" spans="2:13" ht="14.25">
      <c r="B17" s="88" t="s">
        <v>87</v>
      </c>
      <c r="C17" s="231">
        <v>21.0512</v>
      </c>
      <c r="D17" s="231">
        <v>34.6496</v>
      </c>
      <c r="E17" s="231">
        <v>52.3969</v>
      </c>
      <c r="F17" s="231">
        <v>70.53402</v>
      </c>
      <c r="G17" s="231">
        <v>63.599019999999996</v>
      </c>
      <c r="H17" s="231">
        <v>75.267231</v>
      </c>
      <c r="I17" s="231">
        <v>78.92848</v>
      </c>
      <c r="J17" s="377">
        <v>14</v>
      </c>
      <c r="M17" s="379">
        <f t="shared" si="0"/>
        <v>89.267231</v>
      </c>
    </row>
    <row r="18" spans="2:13" ht="14.25">
      <c r="B18" s="88" t="s">
        <v>88</v>
      </c>
      <c r="C18" s="231">
        <v>297.5899</v>
      </c>
      <c r="D18" s="231">
        <v>294.07602</v>
      </c>
      <c r="E18" s="231">
        <v>230.0206</v>
      </c>
      <c r="F18" s="231">
        <v>212.7296</v>
      </c>
      <c r="G18" s="231">
        <v>195.99620000000002</v>
      </c>
      <c r="H18" s="231">
        <v>172.9065</v>
      </c>
      <c r="I18" s="231">
        <v>177.0186</v>
      </c>
      <c r="J18" s="377">
        <v>141</v>
      </c>
      <c r="M18" s="379">
        <f t="shared" si="0"/>
        <v>313.9065</v>
      </c>
    </row>
    <row r="19" spans="2:13" ht="14.25">
      <c r="B19" s="88" t="s">
        <v>89</v>
      </c>
      <c r="C19" s="231">
        <v>2.505</v>
      </c>
      <c r="D19" s="231">
        <v>1.8495</v>
      </c>
      <c r="E19" s="231">
        <v>1.39991</v>
      </c>
      <c r="F19" s="231">
        <v>1.1629</v>
      </c>
      <c r="G19" s="231">
        <v>1.29717065081571</v>
      </c>
      <c r="H19" s="231">
        <v>1.1656</v>
      </c>
      <c r="I19" s="231">
        <v>1.2486916000000001</v>
      </c>
      <c r="J19" s="377">
        <v>5</v>
      </c>
      <c r="M19" s="379">
        <f t="shared" si="0"/>
        <v>6.1655999999999995</v>
      </c>
    </row>
    <row r="20" spans="2:13" ht="14.25">
      <c r="B20" s="88" t="s">
        <v>90</v>
      </c>
      <c r="C20" s="231">
        <v>135.791</v>
      </c>
      <c r="D20" s="231">
        <v>150.262</v>
      </c>
      <c r="E20" s="231">
        <v>164.48839999999998</v>
      </c>
      <c r="F20" s="231">
        <v>156.13015</v>
      </c>
      <c r="G20" s="231">
        <v>89.50111</v>
      </c>
      <c r="H20" s="231">
        <v>115.75926</v>
      </c>
      <c r="I20" s="231">
        <v>119.29315</v>
      </c>
      <c r="J20" s="377">
        <v>1</v>
      </c>
      <c r="M20" s="379">
        <f t="shared" si="0"/>
        <v>116.75926</v>
      </c>
    </row>
    <row r="21" spans="2:13" ht="14.25">
      <c r="B21" s="90" t="s">
        <v>91</v>
      </c>
      <c r="C21" s="231">
        <v>77.077</v>
      </c>
      <c r="D21" s="231">
        <v>138.166</v>
      </c>
      <c r="E21" s="231">
        <v>138.24470000000002</v>
      </c>
      <c r="F21" s="231">
        <v>137.08499600000002</v>
      </c>
      <c r="G21" s="231">
        <v>70.174322</v>
      </c>
      <c r="H21" s="231">
        <v>74.802811</v>
      </c>
      <c r="I21" s="231">
        <v>148.84276</v>
      </c>
      <c r="J21" s="377">
        <v>4</v>
      </c>
      <c r="M21" s="379">
        <f t="shared" si="0"/>
        <v>78.802811</v>
      </c>
    </row>
    <row r="22" spans="2:13" ht="14.25">
      <c r="B22" s="88" t="s">
        <v>269</v>
      </c>
      <c r="C22" s="384" t="s">
        <v>286</v>
      </c>
      <c r="D22" s="384" t="s">
        <v>286</v>
      </c>
      <c r="E22" s="384" t="s">
        <v>286</v>
      </c>
      <c r="F22" s="384" t="s">
        <v>286</v>
      </c>
      <c r="G22" s="384" t="s">
        <v>286</v>
      </c>
      <c r="H22" s="384" t="s">
        <v>286</v>
      </c>
      <c r="I22" s="384" t="s">
        <v>286</v>
      </c>
      <c r="J22" s="377">
        <v>0</v>
      </c>
      <c r="M22" s="379" t="e">
        <f t="shared" si="0"/>
        <v>#VALUE!</v>
      </c>
    </row>
    <row r="23" spans="2:13" ht="14.25">
      <c r="B23" s="88" t="s">
        <v>142</v>
      </c>
      <c r="C23" s="384" t="s">
        <v>286</v>
      </c>
      <c r="D23" s="384" t="s">
        <v>286</v>
      </c>
      <c r="E23" s="384" t="s">
        <v>286</v>
      </c>
      <c r="F23" s="384" t="s">
        <v>286</v>
      </c>
      <c r="G23" s="384" t="s">
        <v>286</v>
      </c>
      <c r="H23" s="384" t="s">
        <v>286</v>
      </c>
      <c r="I23" s="384" t="s">
        <v>286</v>
      </c>
      <c r="J23" s="377">
        <v>14</v>
      </c>
      <c r="M23" s="379" t="e">
        <f t="shared" si="0"/>
        <v>#VALUE!</v>
      </c>
    </row>
    <row r="24" spans="2:13" ht="14.25">
      <c r="B24" s="88" t="s">
        <v>92</v>
      </c>
      <c r="C24" s="231">
        <v>1.07411</v>
      </c>
      <c r="D24" s="231">
        <v>1.33601</v>
      </c>
      <c r="E24" s="231">
        <v>1.83566</v>
      </c>
      <c r="F24" s="231">
        <v>1.91986</v>
      </c>
      <c r="G24" s="231">
        <v>2.2038588141199997</v>
      </c>
      <c r="H24" s="231">
        <v>2.35494277046561</v>
      </c>
      <c r="I24" s="231">
        <v>2.402551</v>
      </c>
      <c r="J24" s="377">
        <v>9</v>
      </c>
      <c r="M24" s="379">
        <f t="shared" si="0"/>
        <v>11.354942770465609</v>
      </c>
    </row>
    <row r="25" spans="2:13" ht="14.25">
      <c r="B25" s="88" t="s">
        <v>93</v>
      </c>
      <c r="C25" s="231">
        <v>493.524</v>
      </c>
      <c r="D25" s="231">
        <v>547.108</v>
      </c>
      <c r="E25" s="231">
        <v>375.961</v>
      </c>
      <c r="F25" s="231">
        <v>364.953</v>
      </c>
      <c r="G25" s="231">
        <v>345.244</v>
      </c>
      <c r="H25" s="231">
        <v>324.37</v>
      </c>
      <c r="I25" s="231">
        <v>375.4413</v>
      </c>
      <c r="J25" s="377">
        <v>47</v>
      </c>
      <c r="M25" s="379">
        <f t="shared" si="0"/>
        <v>371.37</v>
      </c>
    </row>
    <row r="26" spans="2:13" ht="14.25">
      <c r="B26" s="88" t="s">
        <v>271</v>
      </c>
      <c r="C26" s="384" t="s">
        <v>286</v>
      </c>
      <c r="D26" s="384" t="s">
        <v>286</v>
      </c>
      <c r="E26" s="384" t="s">
        <v>286</v>
      </c>
      <c r="F26" s="384" t="s">
        <v>286</v>
      </c>
      <c r="G26" s="384" t="s">
        <v>286</v>
      </c>
      <c r="H26" s="384" t="s">
        <v>286</v>
      </c>
      <c r="I26" s="384" t="s">
        <v>286</v>
      </c>
      <c r="J26" s="377">
        <v>3</v>
      </c>
      <c r="M26" s="379" t="e">
        <f t="shared" si="0"/>
        <v>#VALUE!</v>
      </c>
    </row>
    <row r="27" spans="2:13" ht="14.25">
      <c r="B27" s="88" t="s">
        <v>95</v>
      </c>
      <c r="C27" s="231">
        <v>145.87901000000002</v>
      </c>
      <c r="D27" s="231">
        <v>131.44310000000002</v>
      </c>
      <c r="E27" s="231">
        <v>130.42166</v>
      </c>
      <c r="F27" s="231">
        <v>175.60637733</v>
      </c>
      <c r="G27" s="231">
        <v>179.6944076</v>
      </c>
      <c r="H27" s="231">
        <v>195.47714541</v>
      </c>
      <c r="I27" s="231">
        <v>169.77545569999998</v>
      </c>
      <c r="J27" s="377">
        <v>33</v>
      </c>
      <c r="M27" s="379">
        <f t="shared" si="0"/>
        <v>228.47714541</v>
      </c>
    </row>
    <row r="28" spans="2:13" ht="14.25">
      <c r="B28" s="88" t="s">
        <v>96</v>
      </c>
      <c r="C28" s="231">
        <v>189.15715</v>
      </c>
      <c r="D28" s="231">
        <v>218.92952</v>
      </c>
      <c r="E28" s="231">
        <v>222.565</v>
      </c>
      <c r="F28" s="231">
        <v>213.906487470923</v>
      </c>
      <c r="G28" s="231">
        <v>196.055719338818</v>
      </c>
      <c r="H28" s="231">
        <v>194.609638573134</v>
      </c>
      <c r="I28" s="231">
        <v>177.231040644883</v>
      </c>
      <c r="J28" s="377">
        <v>8</v>
      </c>
      <c r="M28" s="379">
        <f t="shared" si="0"/>
        <v>202.609638573134</v>
      </c>
    </row>
    <row r="29" spans="2:13" ht="14.25">
      <c r="B29" s="88" t="s">
        <v>97</v>
      </c>
      <c r="C29" s="231">
        <v>2.476</v>
      </c>
      <c r="D29" s="231">
        <v>2.026</v>
      </c>
      <c r="E29" s="231">
        <v>0.2309</v>
      </c>
      <c r="F29" s="231">
        <v>0.5372</v>
      </c>
      <c r="G29" s="231">
        <v>0.8107000000000001</v>
      </c>
      <c r="H29" s="231">
        <v>1.617401</v>
      </c>
      <c r="I29" s="231">
        <v>2.1995189999999996</v>
      </c>
      <c r="J29" s="377">
        <v>10</v>
      </c>
      <c r="M29" s="379">
        <f t="shared" si="0"/>
        <v>11.617401000000001</v>
      </c>
    </row>
    <row r="30" spans="2:13" ht="14.25">
      <c r="B30" s="88" t="s">
        <v>98</v>
      </c>
      <c r="C30" s="231">
        <v>1.63005</v>
      </c>
      <c r="D30" s="231">
        <v>1.02504</v>
      </c>
      <c r="E30" s="231">
        <v>0.7592000000000001</v>
      </c>
      <c r="F30" s="231">
        <v>0.7140700000000001</v>
      </c>
      <c r="G30" s="231">
        <v>0.32354</v>
      </c>
      <c r="H30" s="231">
        <v>0.23233</v>
      </c>
      <c r="I30" s="231">
        <v>0.24653</v>
      </c>
      <c r="J30" s="377">
        <v>1</v>
      </c>
      <c r="M30" s="379">
        <f t="shared" si="0"/>
        <v>1.23233</v>
      </c>
    </row>
    <row r="31" spans="2:13" ht="14.25">
      <c r="B31" s="88" t="s">
        <v>143</v>
      </c>
      <c r="C31" s="384" t="s">
        <v>286</v>
      </c>
      <c r="D31" s="384" t="s">
        <v>286</v>
      </c>
      <c r="E31" s="384" t="s">
        <v>286</v>
      </c>
      <c r="F31" s="384" t="s">
        <v>286</v>
      </c>
      <c r="G31" s="384" t="s">
        <v>286</v>
      </c>
      <c r="H31" s="384" t="s">
        <v>286</v>
      </c>
      <c r="I31" s="384" t="s">
        <v>286</v>
      </c>
      <c r="J31" s="377">
        <v>1</v>
      </c>
      <c r="M31" s="379" t="e">
        <f t="shared" si="0"/>
        <v>#VALUE!</v>
      </c>
    </row>
    <row r="32" spans="2:13" ht="14.25">
      <c r="B32" s="88" t="s">
        <v>99</v>
      </c>
      <c r="C32" s="231">
        <v>121.64143</v>
      </c>
      <c r="D32" s="231">
        <v>95.46717</v>
      </c>
      <c r="E32" s="231">
        <v>127.22</v>
      </c>
      <c r="F32" s="231">
        <v>124.82745</v>
      </c>
      <c r="G32" s="231">
        <v>138.06887</v>
      </c>
      <c r="H32" s="231">
        <v>144.297</v>
      </c>
      <c r="I32" s="231">
        <v>154.130755</v>
      </c>
      <c r="J32" s="377">
        <v>14</v>
      </c>
      <c r="M32" s="379">
        <f t="shared" si="0"/>
        <v>158.297</v>
      </c>
    </row>
    <row r="33" spans="2:13" ht="14.25">
      <c r="B33" s="91" t="s">
        <v>100</v>
      </c>
      <c r="C33" s="231">
        <v>337.08128000000005</v>
      </c>
      <c r="D33" s="231">
        <v>254.943</v>
      </c>
      <c r="E33" s="231">
        <v>210.6662</v>
      </c>
      <c r="F33" s="231">
        <v>179.8363</v>
      </c>
      <c r="G33" s="231">
        <v>150.11929999999998</v>
      </c>
      <c r="H33" s="231">
        <v>176.7886</v>
      </c>
      <c r="I33" s="231">
        <v>171.88920000000002</v>
      </c>
      <c r="J33" s="377">
        <v>13</v>
      </c>
      <c r="M33" s="379">
        <f t="shared" si="0"/>
        <v>189.7886</v>
      </c>
    </row>
    <row r="34" spans="2:13" ht="14.25">
      <c r="B34" s="92" t="s">
        <v>101</v>
      </c>
      <c r="C34" s="233">
        <v>743.45102</v>
      </c>
      <c r="D34" s="233">
        <v>665.3761</v>
      </c>
      <c r="E34" s="233">
        <v>605.2908</v>
      </c>
      <c r="F34" s="233">
        <v>594.6045345</v>
      </c>
      <c r="G34" s="233">
        <v>626.4869</v>
      </c>
      <c r="H34" s="233">
        <v>617.591729199999</v>
      </c>
      <c r="I34" s="233">
        <v>751.9790453</v>
      </c>
      <c r="J34" s="377">
        <v>203</v>
      </c>
      <c r="M34" s="379">
        <f t="shared" si="0"/>
        <v>820.591729199999</v>
      </c>
    </row>
    <row r="35" spans="2:9" ht="14.25">
      <c r="B35" s="93" t="s">
        <v>102</v>
      </c>
      <c r="C35" s="230">
        <v>1999.804</v>
      </c>
      <c r="D35" s="230">
        <v>1660.9255</v>
      </c>
      <c r="E35" s="230">
        <v>1062.7101100000002</v>
      </c>
      <c r="F35" s="230">
        <v>1153.81203</v>
      </c>
      <c r="G35" s="230">
        <v>1452.3317</v>
      </c>
      <c r="H35" s="230">
        <v>1383.638111</v>
      </c>
      <c r="I35" s="230">
        <v>1080.292</v>
      </c>
    </row>
    <row r="36" spans="2:9" ht="14.25">
      <c r="B36" s="94" t="s">
        <v>103</v>
      </c>
      <c r="C36" s="232">
        <v>2698.97217</v>
      </c>
      <c r="D36" s="232">
        <v>2391.7073</v>
      </c>
      <c r="E36" s="232">
        <v>2561.98805</v>
      </c>
      <c r="F36" s="232">
        <v>2178.0848849999998</v>
      </c>
      <c r="G36" s="232">
        <v>2046.7546416</v>
      </c>
      <c r="H36" s="232">
        <v>1943.911719</v>
      </c>
      <c r="I36" s="232">
        <v>2134.6090902</v>
      </c>
    </row>
    <row r="37" spans="2:9" ht="14.25">
      <c r="B37" s="153" t="s">
        <v>164</v>
      </c>
      <c r="C37" s="154">
        <v>460.531</v>
      </c>
      <c r="D37" s="154">
        <v>380.381</v>
      </c>
      <c r="E37" s="154">
        <v>891.36</v>
      </c>
      <c r="F37" s="154">
        <v>477.65840000000003</v>
      </c>
      <c r="G37" s="154">
        <v>396.322</v>
      </c>
      <c r="H37" s="154">
        <v>339.04690000000005</v>
      </c>
      <c r="I37" s="154">
        <v>266.07759999999996</v>
      </c>
    </row>
    <row r="38" spans="2:9" ht="14.25">
      <c r="B38" s="145"/>
      <c r="C38" s="155"/>
      <c r="D38" s="155"/>
      <c r="E38" s="155"/>
      <c r="F38" s="155"/>
      <c r="G38" s="155"/>
      <c r="H38" s="155"/>
      <c r="I38" s="155"/>
    </row>
    <row r="39" spans="2:9" ht="24" customHeight="1">
      <c r="B39" s="394" t="s">
        <v>297</v>
      </c>
      <c r="C39" s="394"/>
      <c r="D39" s="394"/>
      <c r="E39" s="394"/>
      <c r="F39" s="394"/>
      <c r="G39" s="394"/>
      <c r="H39" s="394"/>
      <c r="I39" s="394"/>
    </row>
    <row r="40" spans="2:9" ht="36" customHeight="1">
      <c r="B40" s="394" t="s">
        <v>298</v>
      </c>
      <c r="C40" s="394"/>
      <c r="D40" s="394"/>
      <c r="E40" s="394"/>
      <c r="F40" s="394"/>
      <c r="G40" s="394"/>
      <c r="H40" s="394"/>
      <c r="I40" s="394"/>
    </row>
    <row r="41" ht="14.25">
      <c r="B41" s="144" t="s">
        <v>299</v>
      </c>
    </row>
    <row r="42" spans="2:9" ht="24" customHeight="1">
      <c r="B42" s="394" t="s">
        <v>300</v>
      </c>
      <c r="C42" s="394"/>
      <c r="D42" s="394"/>
      <c r="E42" s="394"/>
      <c r="F42" s="394"/>
      <c r="G42" s="394"/>
      <c r="H42" s="394"/>
      <c r="I42" s="394"/>
    </row>
    <row r="43" spans="2:9" ht="14.25">
      <c r="B43" s="228" t="s">
        <v>163</v>
      </c>
      <c r="C43" s="156"/>
      <c r="D43" s="156"/>
      <c r="E43" s="156"/>
      <c r="F43" s="156"/>
      <c r="G43" s="156"/>
      <c r="H43" s="156"/>
      <c r="I43" s="156"/>
    </row>
    <row r="45" ht="14.25">
      <c r="B45" s="228"/>
    </row>
  </sheetData>
  <mergeCells count="3">
    <mergeCell ref="B42:I42"/>
    <mergeCell ref="B40:I40"/>
    <mergeCell ref="B39:I39"/>
  </mergeCells>
  <printOptions/>
  <pageMargins left="0.5905511811023623" right="0.5905511811023623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showGridLines="0" workbookViewId="0" topLeftCell="A1"/>
  </sheetViews>
  <sheetFormatPr defaultColWidth="9.00390625" defaultRowHeight="14.25"/>
  <cols>
    <col min="1" max="1" width="9.00390625" style="1" customWidth="1"/>
    <col min="2" max="2" width="12.125" style="1" customWidth="1"/>
    <col min="3" max="6" width="8.625" style="2" customWidth="1"/>
    <col min="7" max="7" width="8.625" style="3" customWidth="1"/>
    <col min="8" max="10" width="8.625" style="4" customWidth="1"/>
    <col min="11" max="11" width="3.75390625" style="1" customWidth="1"/>
    <col min="12" max="15" width="9.00390625" style="302" customWidth="1"/>
    <col min="16" max="16384" width="9.00390625" style="1" customWidth="1"/>
  </cols>
  <sheetData>
    <row r="2" ht="15">
      <c r="B2" s="257" t="s">
        <v>166</v>
      </c>
    </row>
    <row r="3" spans="2:10" ht="14.25">
      <c r="B3" s="28" t="s">
        <v>2</v>
      </c>
      <c r="C3" s="27"/>
      <c r="D3" s="27"/>
      <c r="E3" s="27"/>
      <c r="F3" s="27"/>
      <c r="G3" s="27"/>
      <c r="H3" s="27"/>
      <c r="I3" s="27"/>
      <c r="J3" s="27"/>
    </row>
    <row r="4" spans="2:10" ht="14.25">
      <c r="B4" s="28"/>
      <c r="C4" s="32"/>
      <c r="D4" s="32"/>
      <c r="E4" s="32"/>
      <c r="F4" s="32"/>
      <c r="G4" s="32"/>
      <c r="H4" s="32"/>
      <c r="I4" s="32"/>
      <c r="J4" s="32"/>
    </row>
    <row r="5" spans="2:10" ht="48">
      <c r="B5" s="467"/>
      <c r="C5" s="468" t="s">
        <v>3</v>
      </c>
      <c r="D5" s="467" t="s">
        <v>4</v>
      </c>
      <c r="E5" s="467" t="s">
        <v>5</v>
      </c>
      <c r="F5" s="467" t="s">
        <v>165</v>
      </c>
      <c r="G5" s="467" t="s">
        <v>7</v>
      </c>
      <c r="H5" s="467" t="s">
        <v>8</v>
      </c>
      <c r="I5" s="467" t="s">
        <v>9</v>
      </c>
      <c r="J5" s="468" t="s">
        <v>10</v>
      </c>
    </row>
    <row r="6" spans="2:14" ht="14.25">
      <c r="B6" s="463" t="s">
        <v>61</v>
      </c>
      <c r="C6" s="464">
        <v>55</v>
      </c>
      <c r="D6" s="465">
        <v>3830</v>
      </c>
      <c r="E6" s="465">
        <v>477</v>
      </c>
      <c r="F6" s="465">
        <v>425</v>
      </c>
      <c r="G6" s="465">
        <v>206</v>
      </c>
      <c r="H6" s="465">
        <v>90</v>
      </c>
      <c r="I6" s="465">
        <v>300</v>
      </c>
      <c r="J6" s="466">
        <f aca="true" t="shared" si="0" ref="J6:J7">SUM(C6:I6)</f>
        <v>5383</v>
      </c>
      <c r="L6" s="380">
        <f>+D6/J6</f>
        <v>0.7114991640349247</v>
      </c>
      <c r="M6" s="380">
        <f>+E6/J6</f>
        <v>0.08861229797510682</v>
      </c>
      <c r="N6" s="380">
        <f>+F6/J6</f>
        <v>0.07895225710570314</v>
      </c>
    </row>
    <row r="7" spans="2:10" ht="14.25">
      <c r="B7" s="105" t="s">
        <v>78</v>
      </c>
      <c r="C7" s="236" t="s">
        <v>1</v>
      </c>
      <c r="D7" s="237">
        <v>27</v>
      </c>
      <c r="E7" s="237" t="s">
        <v>1</v>
      </c>
      <c r="F7" s="237" t="s">
        <v>1</v>
      </c>
      <c r="G7" s="237" t="s">
        <v>1</v>
      </c>
      <c r="H7" s="237" t="s">
        <v>1</v>
      </c>
      <c r="I7" s="237" t="s">
        <v>1</v>
      </c>
      <c r="J7" s="381">
        <f t="shared" si="0"/>
        <v>27</v>
      </c>
    </row>
    <row r="8" spans="2:10" ht="14.25">
      <c r="B8" s="88" t="s">
        <v>79</v>
      </c>
      <c r="C8" s="238" t="s">
        <v>1</v>
      </c>
      <c r="D8" s="210" t="s">
        <v>1</v>
      </c>
      <c r="E8" s="210" t="s">
        <v>1</v>
      </c>
      <c r="F8" s="210">
        <v>9</v>
      </c>
      <c r="G8" s="210" t="s">
        <v>1</v>
      </c>
      <c r="H8" s="210" t="s">
        <v>1</v>
      </c>
      <c r="I8" s="210" t="s">
        <v>1</v>
      </c>
      <c r="J8" s="382">
        <f>SUM(C8:I8)</f>
        <v>9</v>
      </c>
    </row>
    <row r="9" spans="2:10" ht="14.25">
      <c r="B9" s="88" t="s">
        <v>80</v>
      </c>
      <c r="C9" s="238">
        <v>3</v>
      </c>
      <c r="D9" s="210">
        <v>742</v>
      </c>
      <c r="E9" s="210" t="s">
        <v>1</v>
      </c>
      <c r="F9" s="210" t="s">
        <v>1</v>
      </c>
      <c r="G9" s="210" t="s">
        <v>1</v>
      </c>
      <c r="H9" s="210" t="s">
        <v>1</v>
      </c>
      <c r="I9" s="210" t="s">
        <v>1</v>
      </c>
      <c r="J9" s="382">
        <f aca="true" t="shared" si="1" ref="J9:J32">SUM(C9:I9)</f>
        <v>745</v>
      </c>
    </row>
    <row r="10" spans="2:10" ht="14.25">
      <c r="B10" s="88" t="s">
        <v>81</v>
      </c>
      <c r="C10" s="238">
        <v>2</v>
      </c>
      <c r="D10" s="210">
        <v>206</v>
      </c>
      <c r="E10" s="210">
        <v>8</v>
      </c>
      <c r="F10" s="210" t="s">
        <v>1</v>
      </c>
      <c r="G10" s="210" t="s">
        <v>1</v>
      </c>
      <c r="H10" s="210" t="s">
        <v>1</v>
      </c>
      <c r="I10" s="210" t="s">
        <v>1</v>
      </c>
      <c r="J10" s="382">
        <f t="shared" si="1"/>
        <v>216</v>
      </c>
    </row>
    <row r="11" spans="2:10" ht="14.25">
      <c r="B11" s="88" t="s">
        <v>82</v>
      </c>
      <c r="C11" s="238">
        <v>3</v>
      </c>
      <c r="D11" s="210">
        <v>63</v>
      </c>
      <c r="E11" s="210" t="s">
        <v>1</v>
      </c>
      <c r="F11" s="210" t="s">
        <v>1</v>
      </c>
      <c r="G11" s="210" t="s">
        <v>1</v>
      </c>
      <c r="H11" s="210" t="s">
        <v>1</v>
      </c>
      <c r="I11" s="210" t="s">
        <v>1</v>
      </c>
      <c r="J11" s="382">
        <f t="shared" si="1"/>
        <v>66</v>
      </c>
    </row>
    <row r="12" spans="2:10" ht="14.25">
      <c r="B12" s="88" t="s">
        <v>83</v>
      </c>
      <c r="C12" s="238" t="s">
        <v>1</v>
      </c>
      <c r="D12" s="210">
        <v>277</v>
      </c>
      <c r="E12" s="210" t="s">
        <v>111</v>
      </c>
      <c r="F12" s="210" t="s">
        <v>1</v>
      </c>
      <c r="G12" s="210" t="s">
        <v>1</v>
      </c>
      <c r="H12" s="210" t="s">
        <v>1</v>
      </c>
      <c r="I12" s="210" t="s">
        <v>1</v>
      </c>
      <c r="J12" s="382">
        <f t="shared" si="1"/>
        <v>277</v>
      </c>
    </row>
    <row r="13" spans="2:10" ht="14.25">
      <c r="B13" s="88" t="s">
        <v>84</v>
      </c>
      <c r="C13" s="238" t="s">
        <v>1</v>
      </c>
      <c r="D13" s="210" t="s">
        <v>1</v>
      </c>
      <c r="E13" s="210">
        <v>1</v>
      </c>
      <c r="F13" s="210">
        <v>60</v>
      </c>
      <c r="G13" s="210" t="s">
        <v>1</v>
      </c>
      <c r="H13" s="210" t="s">
        <v>1</v>
      </c>
      <c r="I13" s="210" t="s">
        <v>1</v>
      </c>
      <c r="J13" s="382">
        <f t="shared" si="1"/>
        <v>61</v>
      </c>
    </row>
    <row r="14" spans="2:10" ht="14.25">
      <c r="B14" s="88" t="s">
        <v>85</v>
      </c>
      <c r="C14" s="238">
        <v>26</v>
      </c>
      <c r="D14" s="210">
        <v>356</v>
      </c>
      <c r="E14" s="210">
        <v>158</v>
      </c>
      <c r="F14" s="210">
        <v>78</v>
      </c>
      <c r="G14" s="210">
        <v>200</v>
      </c>
      <c r="H14" s="210">
        <v>52</v>
      </c>
      <c r="I14" s="210">
        <v>239</v>
      </c>
      <c r="J14" s="382">
        <f t="shared" si="1"/>
        <v>1109</v>
      </c>
    </row>
    <row r="15" spans="2:10" ht="14.25">
      <c r="B15" s="89" t="s">
        <v>122</v>
      </c>
      <c r="C15" s="238" t="s">
        <v>1</v>
      </c>
      <c r="D15" s="210">
        <v>426</v>
      </c>
      <c r="E15" s="210">
        <v>40</v>
      </c>
      <c r="F15" s="210">
        <v>15</v>
      </c>
      <c r="G15" s="210">
        <v>0</v>
      </c>
      <c r="H15" s="210">
        <v>2</v>
      </c>
      <c r="I15" s="210">
        <v>60</v>
      </c>
      <c r="J15" s="382">
        <v>544</v>
      </c>
    </row>
    <row r="16" spans="2:10" ht="14.25">
      <c r="B16" s="88" t="s">
        <v>87</v>
      </c>
      <c r="C16" s="238" t="s">
        <v>1</v>
      </c>
      <c r="D16" s="210" t="s">
        <v>1</v>
      </c>
      <c r="E16" s="210" t="s">
        <v>1</v>
      </c>
      <c r="F16" s="210">
        <v>79</v>
      </c>
      <c r="G16" s="210" t="s">
        <v>1</v>
      </c>
      <c r="H16" s="210" t="s">
        <v>1</v>
      </c>
      <c r="I16" s="210" t="s">
        <v>1</v>
      </c>
      <c r="J16" s="382">
        <f t="shared" si="1"/>
        <v>79</v>
      </c>
    </row>
    <row r="17" spans="2:10" ht="14.25">
      <c r="B17" s="88" t="s">
        <v>88</v>
      </c>
      <c r="C17" s="238" t="s">
        <v>1</v>
      </c>
      <c r="D17" s="210" t="s">
        <v>1</v>
      </c>
      <c r="E17" s="210" t="s">
        <v>1</v>
      </c>
      <c r="F17" s="210">
        <v>177</v>
      </c>
      <c r="G17" s="210" t="s">
        <v>1</v>
      </c>
      <c r="H17" s="210" t="s">
        <v>1</v>
      </c>
      <c r="I17" s="210" t="s">
        <v>1</v>
      </c>
      <c r="J17" s="382">
        <f t="shared" si="1"/>
        <v>177</v>
      </c>
    </row>
    <row r="18" spans="2:10" ht="14.25">
      <c r="B18" s="88" t="s">
        <v>89</v>
      </c>
      <c r="C18" s="238" t="s">
        <v>1</v>
      </c>
      <c r="D18" s="210" t="s">
        <v>1</v>
      </c>
      <c r="E18" s="210" t="s">
        <v>1</v>
      </c>
      <c r="F18" s="210">
        <v>1</v>
      </c>
      <c r="G18" s="210" t="s">
        <v>1</v>
      </c>
      <c r="H18" s="210" t="s">
        <v>1</v>
      </c>
      <c r="I18" s="210" t="s">
        <v>1</v>
      </c>
      <c r="J18" s="382">
        <f t="shared" si="1"/>
        <v>1</v>
      </c>
    </row>
    <row r="19" spans="2:10" ht="14.25">
      <c r="B19" s="88" t="s">
        <v>90</v>
      </c>
      <c r="C19" s="238" t="s">
        <v>1</v>
      </c>
      <c r="D19" s="210">
        <v>62</v>
      </c>
      <c r="E19" s="210">
        <v>58</v>
      </c>
      <c r="F19" s="210" t="s">
        <v>1</v>
      </c>
      <c r="G19" s="210" t="s">
        <v>1</v>
      </c>
      <c r="H19" s="210" t="s">
        <v>1</v>
      </c>
      <c r="I19" s="210" t="s">
        <v>1</v>
      </c>
      <c r="J19" s="382">
        <f t="shared" si="1"/>
        <v>120</v>
      </c>
    </row>
    <row r="20" spans="2:10" ht="14.25">
      <c r="B20" s="90" t="s">
        <v>91</v>
      </c>
      <c r="C20" s="238">
        <v>0</v>
      </c>
      <c r="D20" s="210">
        <v>47</v>
      </c>
      <c r="E20" s="210">
        <v>102</v>
      </c>
      <c r="F20" s="210" t="s">
        <v>1</v>
      </c>
      <c r="G20" s="210" t="s">
        <v>1</v>
      </c>
      <c r="H20" s="210" t="s">
        <v>1</v>
      </c>
      <c r="I20" s="210" t="s">
        <v>1</v>
      </c>
      <c r="J20" s="382">
        <f t="shared" si="1"/>
        <v>149</v>
      </c>
    </row>
    <row r="21" spans="2:10" ht="14.25">
      <c r="B21" s="88" t="s">
        <v>92</v>
      </c>
      <c r="C21" s="238" t="s">
        <v>1</v>
      </c>
      <c r="D21" s="210" t="s">
        <v>1</v>
      </c>
      <c r="E21" s="210" t="s">
        <v>1</v>
      </c>
      <c r="F21" s="210">
        <v>2</v>
      </c>
      <c r="G21" s="210" t="s">
        <v>1</v>
      </c>
      <c r="H21" s="210" t="s">
        <v>1</v>
      </c>
      <c r="I21" s="210" t="s">
        <v>1</v>
      </c>
      <c r="J21" s="382">
        <f t="shared" si="1"/>
        <v>2</v>
      </c>
    </row>
    <row r="22" spans="2:10" ht="14.25">
      <c r="B22" s="88" t="s">
        <v>93</v>
      </c>
      <c r="C22" s="238" t="s">
        <v>1</v>
      </c>
      <c r="D22" s="210">
        <v>290</v>
      </c>
      <c r="E22" s="210">
        <v>75</v>
      </c>
      <c r="F22" s="210" t="s">
        <v>1</v>
      </c>
      <c r="G22" s="210" t="s">
        <v>1</v>
      </c>
      <c r="H22" s="210">
        <v>10</v>
      </c>
      <c r="I22" s="210" t="s">
        <v>1</v>
      </c>
      <c r="J22" s="382">
        <f t="shared" si="1"/>
        <v>375</v>
      </c>
    </row>
    <row r="23" spans="2:10" ht="14.25">
      <c r="B23" s="88" t="s">
        <v>95</v>
      </c>
      <c r="C23" s="238">
        <v>0</v>
      </c>
      <c r="D23" s="210">
        <v>124</v>
      </c>
      <c r="E23" s="210">
        <v>20</v>
      </c>
      <c r="F23" s="210" t="s">
        <v>1</v>
      </c>
      <c r="G23" s="210" t="s">
        <v>1</v>
      </c>
      <c r="H23" s="210">
        <v>25</v>
      </c>
      <c r="I23" s="210" t="s">
        <v>1</v>
      </c>
      <c r="J23" s="382">
        <f t="shared" si="1"/>
        <v>169</v>
      </c>
    </row>
    <row r="24" spans="2:10" ht="14.25">
      <c r="B24" s="88" t="s">
        <v>96</v>
      </c>
      <c r="C24" s="238">
        <v>19</v>
      </c>
      <c r="D24" s="210">
        <v>138</v>
      </c>
      <c r="E24" s="210">
        <v>15</v>
      </c>
      <c r="F24" s="210">
        <v>0</v>
      </c>
      <c r="G24" s="210">
        <v>2</v>
      </c>
      <c r="H24" s="210">
        <v>1</v>
      </c>
      <c r="I24" s="210">
        <v>1</v>
      </c>
      <c r="J24" s="382">
        <f t="shared" si="1"/>
        <v>176</v>
      </c>
    </row>
    <row r="25" spans="2:10" ht="14.25">
      <c r="B25" s="88" t="s">
        <v>97</v>
      </c>
      <c r="C25" s="238" t="s">
        <v>1</v>
      </c>
      <c r="D25" s="210" t="s">
        <v>1</v>
      </c>
      <c r="E25" s="210" t="s">
        <v>1</v>
      </c>
      <c r="F25" s="210">
        <v>2</v>
      </c>
      <c r="G25" s="210" t="s">
        <v>1</v>
      </c>
      <c r="H25" s="210" t="s">
        <v>1</v>
      </c>
      <c r="I25" s="210" t="s">
        <v>1</v>
      </c>
      <c r="J25" s="382">
        <f t="shared" si="1"/>
        <v>2</v>
      </c>
    </row>
    <row r="26" spans="2:10" ht="14.25">
      <c r="B26" s="88" t="s">
        <v>98</v>
      </c>
      <c r="C26" s="238" t="s">
        <v>1</v>
      </c>
      <c r="D26" s="210" t="s">
        <v>1</v>
      </c>
      <c r="E26" s="210" t="s">
        <v>1</v>
      </c>
      <c r="F26" s="210">
        <v>0</v>
      </c>
      <c r="G26" s="210" t="s">
        <v>1</v>
      </c>
      <c r="H26" s="210" t="s">
        <v>1</v>
      </c>
      <c r="I26" s="210" t="s">
        <v>1</v>
      </c>
      <c r="J26" s="382">
        <f t="shared" si="1"/>
        <v>0</v>
      </c>
    </row>
    <row r="27" spans="2:10" ht="14.25">
      <c r="B27" s="88" t="s">
        <v>99</v>
      </c>
      <c r="C27" s="238" t="s">
        <v>1</v>
      </c>
      <c r="D27" s="210">
        <v>154</v>
      </c>
      <c r="E27" s="210" t="s">
        <v>1</v>
      </c>
      <c r="F27" s="210" t="s">
        <v>1</v>
      </c>
      <c r="G27" s="210" t="s">
        <v>1</v>
      </c>
      <c r="H27" s="210" t="s">
        <v>1</v>
      </c>
      <c r="I27" s="210" t="s">
        <v>1</v>
      </c>
      <c r="J27" s="382">
        <f t="shared" si="1"/>
        <v>154</v>
      </c>
    </row>
    <row r="28" spans="2:10" ht="14.25">
      <c r="B28" s="91" t="s">
        <v>100</v>
      </c>
      <c r="C28" s="239" t="s">
        <v>1</v>
      </c>
      <c r="D28" s="211">
        <v>172</v>
      </c>
      <c r="E28" s="211" t="s">
        <v>1</v>
      </c>
      <c r="F28" s="211" t="s">
        <v>1</v>
      </c>
      <c r="G28" s="211" t="s">
        <v>1</v>
      </c>
      <c r="H28" s="211" t="s">
        <v>1</v>
      </c>
      <c r="I28" s="211" t="s">
        <v>1</v>
      </c>
      <c r="J28" s="382">
        <f t="shared" si="1"/>
        <v>172</v>
      </c>
    </row>
    <row r="29" spans="2:10" ht="14.25">
      <c r="B29" s="92" t="s">
        <v>101</v>
      </c>
      <c r="C29" s="240" t="s">
        <v>1</v>
      </c>
      <c r="D29" s="212">
        <v>748</v>
      </c>
      <c r="E29" s="212">
        <v>0</v>
      </c>
      <c r="F29" s="212" t="s">
        <v>1</v>
      </c>
      <c r="G29" s="212">
        <v>4</v>
      </c>
      <c r="H29" s="212" t="s">
        <v>1</v>
      </c>
      <c r="I29" s="212">
        <v>0</v>
      </c>
      <c r="J29" s="383">
        <f t="shared" si="1"/>
        <v>752</v>
      </c>
    </row>
    <row r="30" spans="2:10" ht="14.25">
      <c r="B30" s="93" t="s">
        <v>102</v>
      </c>
      <c r="C30" s="241" t="s">
        <v>1</v>
      </c>
      <c r="D30" s="214" t="s">
        <v>1</v>
      </c>
      <c r="E30" s="214" t="s">
        <v>1</v>
      </c>
      <c r="F30" s="214" t="s">
        <v>1</v>
      </c>
      <c r="G30" s="214" t="s">
        <v>1</v>
      </c>
      <c r="H30" s="214" t="s">
        <v>1</v>
      </c>
      <c r="I30" s="214" t="s">
        <v>1</v>
      </c>
      <c r="J30" s="382">
        <v>1080.292</v>
      </c>
    </row>
    <row r="31" spans="2:10" ht="14.25">
      <c r="B31" s="94" t="s">
        <v>103</v>
      </c>
      <c r="C31" s="242">
        <v>3</v>
      </c>
      <c r="D31" s="213">
        <v>2132</v>
      </c>
      <c r="E31" s="213" t="s">
        <v>1</v>
      </c>
      <c r="F31" s="213" t="s">
        <v>1</v>
      </c>
      <c r="G31" s="213" t="s">
        <v>1</v>
      </c>
      <c r="H31" s="213" t="s">
        <v>1</v>
      </c>
      <c r="I31" s="213" t="s">
        <v>1</v>
      </c>
      <c r="J31" s="383">
        <f t="shared" si="1"/>
        <v>2135</v>
      </c>
    </row>
    <row r="32" spans="2:10" ht="14.25">
      <c r="B32" s="153" t="s">
        <v>164</v>
      </c>
      <c r="C32" s="242" t="s">
        <v>1</v>
      </c>
      <c r="D32" s="213" t="s">
        <v>1</v>
      </c>
      <c r="E32" s="213" t="s">
        <v>1</v>
      </c>
      <c r="F32" s="243">
        <v>266</v>
      </c>
      <c r="G32" s="213" t="s">
        <v>1</v>
      </c>
      <c r="H32" s="213" t="s">
        <v>1</v>
      </c>
      <c r="I32" s="213" t="s">
        <v>1</v>
      </c>
      <c r="J32" s="383">
        <f t="shared" si="1"/>
        <v>266</v>
      </c>
    </row>
    <row r="33" spans="2:7" ht="14.25">
      <c r="B33" s="33"/>
      <c r="C33" s="34"/>
      <c r="D33" s="34"/>
      <c r="E33" s="34"/>
      <c r="F33" s="34"/>
      <c r="G33" s="35"/>
    </row>
    <row r="34" spans="2:10" ht="24" customHeight="1">
      <c r="B34" s="398" t="s">
        <v>301</v>
      </c>
      <c r="C34" s="398"/>
      <c r="D34" s="398"/>
      <c r="E34" s="398"/>
      <c r="F34" s="398"/>
      <c r="G34" s="398"/>
      <c r="H34" s="398"/>
      <c r="I34" s="398"/>
      <c r="J34" s="398"/>
    </row>
    <row r="35" spans="2:7" ht="14.25">
      <c r="B35" s="228" t="s">
        <v>168</v>
      </c>
      <c r="C35" s="34"/>
      <c r="D35" s="34"/>
      <c r="E35" s="34"/>
      <c r="F35" s="34"/>
      <c r="G35" s="35"/>
    </row>
    <row r="36" spans="2:10" ht="14.25">
      <c r="B36" s="145"/>
      <c r="C36" s="34"/>
      <c r="D36" s="34"/>
      <c r="E36" s="34"/>
      <c r="F36" s="34"/>
      <c r="G36" s="34"/>
      <c r="H36" s="34"/>
      <c r="I36" s="34"/>
      <c r="J36" s="34"/>
    </row>
  </sheetData>
  <mergeCells count="1">
    <mergeCell ref="B34:J34"/>
  </mergeCells>
  <printOptions/>
  <pageMargins left="0.3937007874015748" right="4.133858267716536" top="0.35433070866141736" bottom="3.5433070866141736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FOLTETE Anne (ESTAT)</dc:creator>
  <cp:keywords/>
  <dc:description/>
  <cp:lastModifiedBy>HELMINGER William</cp:lastModifiedBy>
  <cp:lastPrinted>2015-10-21T13:18:19Z</cp:lastPrinted>
  <dcterms:created xsi:type="dcterms:W3CDTF">2014-10-07T15:22:21Z</dcterms:created>
  <dcterms:modified xsi:type="dcterms:W3CDTF">2016-02-02T15:08:40Z</dcterms:modified>
  <cp:category/>
  <cp:version/>
  <cp:contentType/>
  <cp:contentStatus/>
</cp:coreProperties>
</file>