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8.xml" ContentType="application/vnd.openxmlformats-officedocument.drawing+xml"/>
  <Override PartName="/xl/worksheets/sheet6.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harts/colors1.xml" ContentType="application/vnd.ms-office.chartcolorstyle+xml"/>
  <Override PartName="/xl/charts/style5.xml" ContentType="application/vnd.ms-office.chartstyle+xml"/>
  <Override PartName="/xl/charts/style3.xml" ContentType="application/vnd.ms-office.chartstyle+xml"/>
  <Override PartName="/xl/charts/colors3.xml" ContentType="application/vnd.ms-office.chartcolorstyle+xml"/>
  <Override PartName="/xl/charts/colors2.xml" ContentType="application/vnd.ms-office.chartcolorstyle+xml"/>
  <Override PartName="/xl/charts/style2.xml" ContentType="application/vnd.ms-office.chartstyle+xml"/>
  <Override PartName="/xl/charts/style1.xml" ContentType="application/vnd.ms-office.chartstyle+xml"/>
  <Override PartName="/xl/charts/colors5.xml" ContentType="application/vnd.ms-office.chartcolorstyle+xml"/>
  <Override PartName="/xl/charts/colors4.xml" ContentType="application/vnd.ms-office.chartcolorstyle+xml"/>
  <Override PartName="/xl/charts/style4.xml" ContentType="application/vnd.ms-office.chartstyle+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360" yWindow="270" windowWidth="14940" windowHeight="9150" activeTab="0"/>
  </bookViews>
  <sheets>
    <sheet name="Fig1" sheetId="5" r:id="rId1"/>
    <sheet name="Tab1" sheetId="1" r:id="rId2"/>
    <sheet name="Fig2 " sheetId="4" r:id="rId3"/>
    <sheet name="Fig3" sheetId="8" r:id="rId4"/>
    <sheet name="Fig4" sheetId="7" r:id="rId5"/>
    <sheet name="Fig5" sheetId="9" r:id="rId6"/>
  </sheets>
  <definedNames/>
  <calcPr calcId="162913"/>
</workbook>
</file>

<file path=xl/sharedStrings.xml><?xml version="1.0" encoding="utf-8"?>
<sst xmlns="http://schemas.openxmlformats.org/spreadsheetml/2006/main" count="3289" uniqueCount="196">
  <si>
    <t>Fungicides and bactericides</t>
  </si>
  <si>
    <t>2011</t>
  </si>
  <si>
    <t>Belgium</t>
  </si>
  <si>
    <t>Bulgaria</t>
  </si>
  <si>
    <t>Denmark</t>
  </si>
  <si>
    <t>Estonia</t>
  </si>
  <si>
    <t>Ireland</t>
  </si>
  <si>
    <t>Greece</t>
  </si>
  <si>
    <t>Spain</t>
  </si>
  <si>
    <t>France</t>
  </si>
  <si>
    <t>Croatia</t>
  </si>
  <si>
    <t>Italy</t>
  </si>
  <si>
    <t>Cyprus</t>
  </si>
  <si>
    <t>Latvia</t>
  </si>
  <si>
    <t>Lithuania</t>
  </si>
  <si>
    <t>Luxembourg</t>
  </si>
  <si>
    <t>Hungary</t>
  </si>
  <si>
    <t>Malta</t>
  </si>
  <si>
    <t>Netherlands</t>
  </si>
  <si>
    <t>Austria</t>
  </si>
  <si>
    <t>Poland</t>
  </si>
  <si>
    <t>Portugal</t>
  </si>
  <si>
    <t>Romania</t>
  </si>
  <si>
    <t>Slovenia</t>
  </si>
  <si>
    <t>Slovakia</t>
  </si>
  <si>
    <t>Finland</t>
  </si>
  <si>
    <t>Sweden</t>
  </si>
  <si>
    <t>Norway</t>
  </si>
  <si>
    <t>Switzerland</t>
  </si>
  <si>
    <t>:</t>
  </si>
  <si>
    <t>Insecticides and acaricides</t>
  </si>
  <si>
    <t>Molluscicides</t>
  </si>
  <si>
    <t>Plant growth regulators</t>
  </si>
  <si>
    <t>Other plant protection products</t>
  </si>
  <si>
    <t>(c)</t>
  </si>
  <si>
    <r>
      <t>Source:</t>
    </r>
    <r>
      <rPr>
        <sz val="9"/>
        <rFont val="Arial"/>
        <family val="2"/>
      </rPr>
      <t xml:space="preserve"> Eurostat (online data code: aei_fm_salpest09)</t>
    </r>
  </si>
  <si>
    <t>Herbicides based on phenoxy-phytohormones</t>
  </si>
  <si>
    <t>Herbicides based on triazines and triazinones</t>
  </si>
  <si>
    <t>Herbicides based on amides and anilides</t>
  </si>
  <si>
    <t>Herbicides based on carbamates and bis-carbamates</t>
  </si>
  <si>
    <t>Herbicides based on dinitroaniline derivatives</t>
  </si>
  <si>
    <t>Herbicides based on derivatives of urea, of uracil or of sulfonylurea</t>
  </si>
  <si>
    <t>Other herbicides</t>
  </si>
  <si>
    <t>Germany (until 1990 former territory of the FRG)</t>
  </si>
  <si>
    <t>Germany</t>
  </si>
  <si>
    <t>Bookmark</t>
  </si>
  <si>
    <t>Herbicides, haulm destructors and moss killers</t>
  </si>
  <si>
    <t>TIME</t>
  </si>
  <si>
    <t>2017</t>
  </si>
  <si>
    <t>Kilogram</t>
  </si>
  <si>
    <t/>
  </si>
  <si>
    <t>c</t>
  </si>
  <si>
    <t>Czechia</t>
  </si>
  <si>
    <t>TOTAL</t>
  </si>
  <si>
    <t>% change</t>
  </si>
  <si>
    <t>Countries</t>
  </si>
  <si>
    <t>PESTICID</t>
  </si>
  <si>
    <t>GEO/TIME</t>
  </si>
  <si>
    <t>Iceland</t>
  </si>
  <si>
    <t>not available</t>
  </si>
  <si>
    <t>Special value:</t>
  </si>
  <si>
    <t>2016</t>
  </si>
  <si>
    <t>2014</t>
  </si>
  <si>
    <t>2013</t>
  </si>
  <si>
    <t>2012</t>
  </si>
  <si>
    <t>cd</t>
  </si>
  <si>
    <t>d</t>
  </si>
  <si>
    <t>Inorganic fungicides</t>
  </si>
  <si>
    <t>Fungicides based on carbamates and dithiocarbamates</t>
  </si>
  <si>
    <t>Fungicides based on benzimidazoles</t>
  </si>
  <si>
    <t>Fungicides based on imidazoles and triazoles</t>
  </si>
  <si>
    <t>Fungicides based on morpholines</t>
  </si>
  <si>
    <t>Bactericides</t>
  </si>
  <si>
    <t>Other fungicides and bactericides</t>
  </si>
  <si>
    <t>Insecticides based on pyrethroids</t>
  </si>
  <si>
    <t>Insecticides based on chlorinated hydrocarbons</t>
  </si>
  <si>
    <t>Insecticides based on carbamates and oxime-carbamate</t>
  </si>
  <si>
    <t>Insecticides based on organophosphates</t>
  </si>
  <si>
    <t>Acaricides</t>
  </si>
  <si>
    <t>Other insecticides</t>
  </si>
  <si>
    <t>Number of EU MS</t>
  </si>
  <si>
    <t>2020</t>
  </si>
  <si>
    <t>(:) not available</t>
  </si>
  <si>
    <t>(c) confidential</t>
  </si>
  <si>
    <t>Aryloxyphenoxy- propionic herbicides</t>
  </si>
  <si>
    <t>Benzofurane herbicides</t>
  </si>
  <si>
    <t>Benzoic-acid herbicides</t>
  </si>
  <si>
    <t>Bipyridylium herbicides</t>
  </si>
  <si>
    <t>Cyclohexanedione herbicides</t>
  </si>
  <si>
    <t>Diazine herbicides</t>
  </si>
  <si>
    <t>Dicarboximide herbicides</t>
  </si>
  <si>
    <t>Diphenyl ether herbicides</t>
  </si>
  <si>
    <t>Imidazolinone herbicides</t>
  </si>
  <si>
    <t>Inorganic herbicides</t>
  </si>
  <si>
    <t>Isoxazole herbicides</t>
  </si>
  <si>
    <t>Nitrile herbicides</t>
  </si>
  <si>
    <t>Organophosphorus herbicides</t>
  </si>
  <si>
    <t>Phenylpyrazole herbicides</t>
  </si>
  <si>
    <t>Pyridazinone herbicides</t>
  </si>
  <si>
    <t>Pyridinecarboxamide herbicides</t>
  </si>
  <si>
    <t>Pyridinecarboxylic-acid herbicides</t>
  </si>
  <si>
    <t>Pyridyloxyacetic-acid herbicides</t>
  </si>
  <si>
    <t>Quinoline herbicides</t>
  </si>
  <si>
    <t>Thiadiazine herbicides</t>
  </si>
  <si>
    <t>Thiocarbamate herbicides</t>
  </si>
  <si>
    <t>Triazole herbicides</t>
  </si>
  <si>
    <t>Triazolinone herbicides</t>
  </si>
  <si>
    <t>Triazolone herbicides</t>
  </si>
  <si>
    <t>Triketone herbicides</t>
  </si>
  <si>
    <t>Unclassified herbicides</t>
  </si>
  <si>
    <t>2018</t>
  </si>
  <si>
    <t>2019</t>
  </si>
  <si>
    <t>2021</t>
  </si>
  <si>
    <t>https://ec.europa.eu/eurostat/databrowser/bookmark/4dbd6a39-925e-4348-a91a-7a1660d4351c?lang=en</t>
  </si>
  <si>
    <t>Time frequency</t>
  </si>
  <si>
    <t>Annual</t>
  </si>
  <si>
    <t>Unit of measure</t>
  </si>
  <si>
    <t>Time</t>
  </si>
  <si>
    <t xml:space="preserve">Dataset: </t>
  </si>
  <si>
    <t xml:space="preserve">Last updated: </t>
  </si>
  <si>
    <t>PESTICID (Labels)</t>
  </si>
  <si>
    <t>https://ec.europa.eu/eurostat/databrowser/bookmark/7cc9bde1-ece9-4081-bc79-c2c202544eb3?lang=en</t>
  </si>
  <si>
    <t>% of the total EU of pesticides in 2021</t>
  </si>
  <si>
    <t>https://ec.europa.eu/eurostat/databrowser/bookmark/b424969f-cccd-4a52-b89e-5f04473f3da2?lang=en</t>
  </si>
  <si>
    <t>Pesticide sales [AEI_FM_SALPEST09__custom_5813112]</t>
  </si>
  <si>
    <t>Montenegro</t>
  </si>
  <si>
    <t>Türkiye</t>
  </si>
  <si>
    <t>https://ec.europa.eu/eurostat/databrowser/bookmark/1ee1033d-5c46-46be-bc18-fcf12a0f416d?lang=en</t>
  </si>
  <si>
    <t>https://ec.europa.eu/eurostat/databrowser/bookmark/e2fc4726-6c2b-4f86-a31c-a0c9fa943dcc?lang=en&amp;page=time:2021</t>
  </si>
  <si>
    <t>Pesticide sales [AEI_FM_SALPEST09__custom_5813539]</t>
  </si>
  <si>
    <t>Data extracted on 26/04/2023 06:37:16 from [ESTAT]</t>
  </si>
  <si>
    <t>24/04/2023 23:00</t>
  </si>
  <si>
    <t>Data extracted on 26/04/2023 06:50:48 from [ESTAT]</t>
  </si>
  <si>
    <t>(¹) BE, 2020 instead of 2021.</t>
  </si>
  <si>
    <t>(²) CH, 2020 instead of 2021.</t>
  </si>
  <si>
    <t>Note: definition of 2011 values differs for the following countries: Estonia, Greece, Spain, Latvia, Luxembourg, Hungary, Slovenia, Slovakia, Finland and Norway. See main article for more information.</t>
  </si>
  <si>
    <t>Belgium (¹)</t>
  </si>
  <si>
    <t>Switzerland (²)</t>
  </si>
  <si>
    <t>https://ec.europa.eu/eurostat/databrowser/bookmark/6cdf988e-9f8d-4991-b35a-cb793a3fb92e?lang=en&amp;page=time:2021</t>
  </si>
  <si>
    <t>Data extracted on 26/04/2023 07:02:34 from [ESTAT]</t>
  </si>
  <si>
    <t>Pesticide sales [AEI_FM_SALPEST09__custom_5979755]</t>
  </si>
  <si>
    <t>Data extracted on 26/04/2023 07:28:41 from [ESTAT]</t>
  </si>
  <si>
    <t>Pesticide sales [AEI_FM_SALPEST09__custom_5979835]</t>
  </si>
  <si>
    <t>Data extracted on 26/04/2023 07:40:45 from [ESTAT]</t>
  </si>
  <si>
    <t>Pesticide sales [AEI_FM_SALPEST09__custom_5979894]</t>
  </si>
  <si>
    <t>Data extracted on 26/04/2023 08:01:36 from [ESTAT]</t>
  </si>
  <si>
    <t>Pesticide sales [AEI_FM_SALPEST09__custom_5980011]</t>
  </si>
  <si>
    <t>Insecticides produced by fermentation</t>
  </si>
  <si>
    <t>Benzoylurea insecticides</t>
  </si>
  <si>
    <t>Carbazate insecticides</t>
  </si>
  <si>
    <t>Diazylhydrazine insecticides</t>
  </si>
  <si>
    <t>Insect growth regulators</t>
  </si>
  <si>
    <t>Nitroguanidine insecticides</t>
  </si>
  <si>
    <t>Organotin insecticides</t>
  </si>
  <si>
    <t>Oxadiazine insecticides</t>
  </si>
  <si>
    <t>Phenyl-ether insecticides</t>
  </si>
  <si>
    <t>Pyrazole (phenyl-) insecticides</t>
  </si>
  <si>
    <t>Pyridine insecticides</t>
  </si>
  <si>
    <t>Pyridylmethylamine insecticides</t>
  </si>
  <si>
    <t>Sulfite ester insecticides</t>
  </si>
  <si>
    <t>Tetronic acid insecticides</t>
  </si>
  <si>
    <t>Insect attractants straight chain lepidopteran pheromones (sclps)</t>
  </si>
  <si>
    <t>Other insect attractants</t>
  </si>
  <si>
    <t>Unclassified insecticides-acaricides</t>
  </si>
  <si>
    <t>Aliphatic nitrogen fungicides</t>
  </si>
  <si>
    <t>Amide fungicides</t>
  </si>
  <si>
    <t>Anilide fungicides</t>
  </si>
  <si>
    <t>Aromatic fungicides</t>
  </si>
  <si>
    <t>Dicarboximide fungicides</t>
  </si>
  <si>
    <t>Dinitroaniline fungicides</t>
  </si>
  <si>
    <t>Dinitrophenol fungicides</t>
  </si>
  <si>
    <t>Organophosphorus fungicides</t>
  </si>
  <si>
    <t>Oxazole fungicides</t>
  </si>
  <si>
    <t>Phenylpyrrole fungicides</t>
  </si>
  <si>
    <t>Phthalimide fungicides</t>
  </si>
  <si>
    <t>Pyrimidine fungicides</t>
  </si>
  <si>
    <t>Quinoline fungicides</t>
  </si>
  <si>
    <t>Quinone fungicides</t>
  </si>
  <si>
    <t>Strobilurine fungicides</t>
  </si>
  <si>
    <t>Urea fungicides</t>
  </si>
  <si>
    <t>Unclassified fungicides</t>
  </si>
  <si>
    <t>Sales of pesticides</t>
  </si>
  <si>
    <t>Note: EU estimate for 2021 includes 2020 data for BE. EU data do not take into account confidential values, which represent &lt; 1 % of the total sales over the entire time series.</t>
  </si>
  <si>
    <t>(tonnes, 2011 and 2021)</t>
  </si>
  <si>
    <t>Developments in the sales of pesticides</t>
  </si>
  <si>
    <t>(% share of total ‘insecticides and acaricides’, EU, 2021)</t>
  </si>
  <si>
    <t>Sales of categories of ‘insecticides and acaricides’</t>
  </si>
  <si>
    <t>(% share of total ‘herbicides, haulm destructors and moss killers’, EU, 2021)</t>
  </si>
  <si>
    <t>Sales of categories of ‘herbicides, haulm destructors and moss killers’</t>
  </si>
  <si>
    <t>Sales of categories of ‘fungicides and bactericides’</t>
  </si>
  <si>
    <t>(% share of total ‘fungicides and bactericides’, EU, 2021)</t>
  </si>
  <si>
    <t>(tonnes, EU, 2011-2021)</t>
  </si>
  <si>
    <t>(%, selected EU countries, 2011-2021)</t>
  </si>
  <si>
    <t>Note: The graphic shows the 16 EU countries for which complete data are available for both 2011 and 2021, as well as Belgium, for which complete data are available for 2011 and 2020.</t>
  </si>
  <si>
    <t>Note: EU estimate for 2021 includes 2020 data for BE. This figure does not take into account confidential values, which represent &lt; 1 % of the total sales over the time series.</t>
  </si>
  <si>
    <t>Table 1: Sales of pesticides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</si>
</sst>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mm\.yy"/>
    <numFmt numFmtId="165" formatCode="#,##0.0_i"/>
    <numFmt numFmtId="166" formatCode="0.0%"/>
    <numFmt numFmtId="167" formatCode="0.0"/>
  </numFmts>
  <fonts count="16">
    <font>
      <sz val="11"/>
      <name val="Arial"/>
      <family val="2"/>
    </font>
    <font>
      <sz val="10"/>
      <name val="Arial"/>
      <family val="2"/>
    </font>
    <font>
      <b/>
      <sz val="9"/>
      <name val="Arial"/>
      <family val="2"/>
    </font>
    <font>
      <sz val="9"/>
      <name val="Arial"/>
      <family val="2"/>
    </font>
    <font>
      <i/>
      <sz val="9"/>
      <name val="Arial"/>
      <family val="2"/>
    </font>
    <font>
      <sz val="9"/>
      <color theme="1"/>
      <name val="Arial"/>
      <family val="2"/>
    </font>
    <font>
      <b/>
      <sz val="9"/>
      <color rgb="FF000000"/>
      <name val="Arial"/>
      <family val="2"/>
    </font>
    <font>
      <b/>
      <sz val="9"/>
      <color indexed="9"/>
      <name val="Arial"/>
      <family val="2"/>
    </font>
    <font>
      <b/>
      <sz val="12"/>
      <name val="Arial"/>
      <family val="2"/>
    </font>
    <font>
      <sz val="10"/>
      <color rgb="FF000000"/>
      <name val="Arial"/>
      <family val="2"/>
    </font>
    <font>
      <b/>
      <sz val="12"/>
      <color rgb="FF000000"/>
      <name val="Arial"/>
      <family val="2"/>
    </font>
    <font>
      <i/>
      <sz val="10"/>
      <name val="Arial"/>
      <family val="2"/>
    </font>
    <font>
      <sz val="12"/>
      <color rgb="FF000000"/>
      <name val="Arial"/>
      <family val="2"/>
    </font>
    <font>
      <b/>
      <sz val="18"/>
      <color rgb="FF000000"/>
      <name val="Arial"/>
      <family val="2"/>
    </font>
    <font>
      <sz val="12"/>
      <name val="Arial"/>
      <family val="2"/>
    </font>
    <font>
      <i/>
      <sz val="12"/>
      <name val="Arial"/>
      <family val="2"/>
    </font>
  </fonts>
  <fills count="7">
    <fill>
      <patternFill/>
    </fill>
    <fill>
      <patternFill patternType="gray125"/>
    </fill>
    <fill>
      <patternFill patternType="solid">
        <fgColor theme="4" tint="0.7999799847602844"/>
        <bgColor indexed="64"/>
      </patternFill>
    </fill>
    <fill>
      <patternFill patternType="solid">
        <fgColor rgb="FF4669AF"/>
        <bgColor indexed="64"/>
      </patternFill>
    </fill>
    <fill>
      <patternFill patternType="solid">
        <fgColor rgb="FFDCE6F1"/>
        <bgColor indexed="64"/>
      </patternFill>
    </fill>
    <fill>
      <patternFill patternType="solid">
        <fgColor rgb="FFF6F6F6"/>
        <bgColor indexed="64"/>
      </patternFill>
    </fill>
    <fill>
      <patternFill patternType="solid">
        <fgColor theme="7" tint="0.7999799847602844"/>
        <bgColor indexed="64"/>
      </patternFill>
    </fill>
  </fills>
  <borders count="23">
    <border>
      <left/>
      <right/>
      <top/>
      <bottom/>
      <diagonal/>
    </border>
    <border>
      <left style="thin">
        <color indexed="8"/>
      </left>
      <right style="thin">
        <color indexed="8"/>
      </right>
      <top style="thin">
        <color indexed="8"/>
      </top>
      <bottom style="thin">
        <color indexed="8"/>
      </bottom>
    </border>
    <border>
      <left style="hair">
        <color rgb="FFA6A6A6"/>
      </left>
      <right/>
      <top style="thin">
        <color rgb="FF000000"/>
      </top>
      <bottom style="hair">
        <color rgb="FFC0C0C0"/>
      </bottom>
    </border>
    <border>
      <left style="hair">
        <color rgb="FFA6A6A6"/>
      </left>
      <right/>
      <top style="hair">
        <color rgb="FFC0C0C0"/>
      </top>
      <bottom style="hair">
        <color rgb="FFC0C0C0"/>
      </bottom>
    </border>
    <border>
      <left style="hair">
        <color rgb="FFA6A6A6"/>
      </left>
      <right/>
      <top/>
      <bottom style="thin">
        <color rgb="FF000000"/>
      </bottom>
    </border>
    <border>
      <left style="hair">
        <color rgb="FFA6A6A6"/>
      </left>
      <right/>
      <top style="hair">
        <color rgb="FFC0C0C0"/>
      </top>
      <bottom/>
    </border>
    <border>
      <left style="hair">
        <color rgb="FFA6A6A6"/>
      </left>
      <right/>
      <top style="hair">
        <color rgb="FFC0C0C0"/>
      </top>
      <bottom style="thin">
        <color rgb="FF000000"/>
      </bottom>
    </border>
    <border>
      <left/>
      <right/>
      <top style="thin">
        <color rgb="FF000000"/>
      </top>
      <bottom style="hair">
        <color rgb="FFC0C0C0"/>
      </bottom>
    </border>
    <border>
      <left/>
      <right/>
      <top style="hair">
        <color rgb="FFC0C0C0"/>
      </top>
      <bottom style="hair">
        <color rgb="FFC0C0C0"/>
      </bottom>
    </border>
    <border>
      <left/>
      <right/>
      <top style="hair">
        <color rgb="FFC0C0C0"/>
      </top>
      <bottom/>
    </border>
    <border>
      <left/>
      <right/>
      <top style="hair">
        <color rgb="FFC0C0C0"/>
      </top>
      <bottom style="thin">
        <color rgb="FF000000"/>
      </bottom>
    </border>
    <border>
      <left/>
      <right/>
      <top/>
      <bottom style="thin">
        <color rgb="FF000000"/>
      </bottom>
    </border>
    <border>
      <left style="hair">
        <color rgb="FFA6A6A6"/>
      </left>
      <right/>
      <top/>
      <bottom/>
    </border>
    <border>
      <left/>
      <right/>
      <top style="thin">
        <color rgb="FF000000"/>
      </top>
      <bottom/>
    </border>
    <border>
      <left style="hair">
        <color rgb="FFA6A6A6"/>
      </left>
      <right/>
      <top style="thin">
        <color rgb="FF000000"/>
      </top>
      <bottom/>
    </border>
    <border>
      <left style="thin"/>
      <right style="thin"/>
      <top style="thin"/>
      <bottom style="thin"/>
    </border>
    <border>
      <left style="thin">
        <color rgb="FFB0B0B0"/>
      </left>
      <right style="thin">
        <color rgb="FFB0B0B0"/>
      </right>
      <top style="thin">
        <color rgb="FFB0B0B0"/>
      </top>
      <bottom style="thin">
        <color rgb="FFB0B0B0"/>
      </bottom>
    </border>
    <border>
      <left style="thin">
        <color rgb="FFB0B0B0"/>
      </left>
      <right/>
      <top style="thin">
        <color rgb="FFB0B0B0"/>
      </top>
      <bottom style="thin">
        <color rgb="FFB0B0B0"/>
      </bottom>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5" fontId="3" fillId="0" borderId="0" applyFill="0" applyBorder="0" applyProtection="0">
      <alignment horizontal="right"/>
    </xf>
  </cellStyleXfs>
  <cellXfs count="75">
    <xf numFmtId="0" fontId="0" fillId="0" borderId="0" xfId="0"/>
    <xf numFmtId="0" fontId="3" fillId="0" borderId="0" xfId="0" applyNumberFormat="1" applyFont="1" applyFill="1" applyBorder="1" applyAlignment="1">
      <alignment/>
    </xf>
    <xf numFmtId="0" fontId="3" fillId="0" borderId="0" xfId="0" applyFont="1"/>
    <xf numFmtId="164" fontId="3" fillId="0" borderId="0" xfId="0" applyNumberFormat="1" applyFont="1" applyFill="1" applyBorder="1" applyAlignment="1">
      <alignment/>
    </xf>
    <xf numFmtId="0" fontId="3" fillId="0" borderId="0" xfId="0" applyFont="1" applyFill="1"/>
    <xf numFmtId="0" fontId="2" fillId="0" borderId="0" xfId="0" applyFont="1" applyAlignment="1">
      <alignment vertical="center" wrapText="1"/>
    </xf>
    <xf numFmtId="3" fontId="3" fillId="0" borderId="0" xfId="0" applyNumberFormat="1" applyFont="1"/>
    <xf numFmtId="0" fontId="4" fillId="0" borderId="0" xfId="0" applyNumberFormat="1" applyFont="1" applyFill="1" applyBorder="1" applyAlignment="1">
      <alignment/>
    </xf>
    <xf numFmtId="0" fontId="2" fillId="0" borderId="0" xfId="0" applyFont="1" applyAlignment="1">
      <alignment horizontal="left"/>
    </xf>
    <xf numFmtId="1" fontId="3" fillId="0" borderId="0" xfId="0" applyNumberFormat="1" applyFont="1"/>
    <xf numFmtId="3" fontId="3" fillId="0" borderId="1" xfId="0" applyNumberFormat="1" applyFont="1" applyFill="1" applyBorder="1" applyAlignment="1">
      <alignment/>
    </xf>
    <xf numFmtId="0" fontId="3" fillId="0" borderId="0" xfId="0" applyFont="1" applyAlignment="1">
      <alignment horizontal="left"/>
    </xf>
    <xf numFmtId="3" fontId="3" fillId="0" borderId="2" xfId="20" applyNumberFormat="1" applyFont="1" applyFill="1" applyBorder="1" applyAlignment="1">
      <alignment horizontal="right"/>
    </xf>
    <xf numFmtId="3" fontId="3" fillId="0" borderId="3" xfId="20" applyNumberFormat="1" applyFont="1" applyFill="1" applyBorder="1" applyAlignment="1">
      <alignment horizontal="right"/>
    </xf>
    <xf numFmtId="3" fontId="3" fillId="0" borderId="4" xfId="20" applyNumberFormat="1" applyFont="1" applyFill="1" applyBorder="1" applyAlignment="1">
      <alignment horizontal="right"/>
    </xf>
    <xf numFmtId="3" fontId="3" fillId="0" borderId="5" xfId="20" applyNumberFormat="1" applyFont="1" applyFill="1" applyBorder="1" applyAlignment="1">
      <alignment horizontal="right"/>
    </xf>
    <xf numFmtId="3" fontId="3" fillId="0" borderId="6" xfId="20" applyNumberFormat="1" applyFont="1" applyFill="1" applyBorder="1" applyAlignment="1">
      <alignment horizontal="right"/>
    </xf>
    <xf numFmtId="165" fontId="2" fillId="0" borderId="7" xfId="20" applyFont="1" applyFill="1" applyBorder="1" applyAlignment="1">
      <alignment horizontal="left"/>
    </xf>
    <xf numFmtId="165" fontId="2" fillId="0" borderId="8" xfId="20" applyFont="1" applyFill="1" applyBorder="1" applyAlignment="1">
      <alignment horizontal="left"/>
    </xf>
    <xf numFmtId="165" fontId="2" fillId="0" borderId="9" xfId="20" applyFont="1" applyFill="1" applyBorder="1" applyAlignment="1">
      <alignment horizontal="left"/>
    </xf>
    <xf numFmtId="165" fontId="2" fillId="0" borderId="10" xfId="20" applyFont="1" applyFill="1" applyBorder="1" applyAlignment="1">
      <alignment horizontal="left"/>
    </xf>
    <xf numFmtId="165" fontId="2" fillId="0" borderId="11" xfId="20" applyFont="1" applyFill="1" applyBorder="1" applyAlignment="1">
      <alignment horizontal="left"/>
    </xf>
    <xf numFmtId="0" fontId="5" fillId="0" borderId="0" xfId="0" applyFont="1" applyFill="1"/>
    <xf numFmtId="1" fontId="2" fillId="2" borderId="12" xfId="20" applyNumberFormat="1" applyFont="1" applyFill="1" applyBorder="1" applyAlignment="1">
      <alignment horizontal="center"/>
    </xf>
    <xf numFmtId="1" fontId="2" fillId="2" borderId="5" xfId="20" applyNumberFormat="1" applyFont="1" applyFill="1" applyBorder="1" applyAlignment="1">
      <alignment horizontal="center"/>
    </xf>
    <xf numFmtId="0" fontId="3" fillId="0" borderId="0" xfId="0" applyFont="1" applyFill="1" applyAlignment="1">
      <alignment horizontal="left"/>
    </xf>
    <xf numFmtId="165" fontId="2" fillId="0" borderId="13" xfId="20" applyFont="1" applyFill="1" applyBorder="1" applyAlignment="1">
      <alignment horizontal="left"/>
    </xf>
    <xf numFmtId="3" fontId="3" fillId="0" borderId="14" xfId="20" applyNumberFormat="1" applyFont="1" applyFill="1" applyBorder="1" applyAlignment="1">
      <alignment horizontal="right"/>
    </xf>
    <xf numFmtId="0" fontId="6" fillId="0" borderId="0" xfId="0" applyFont="1" applyAlignment="1">
      <alignment horizontal="left" vertical="center" readingOrder="1"/>
    </xf>
    <xf numFmtId="0" fontId="4" fillId="0" borderId="0" xfId="0" applyNumberFormat="1" applyFont="1" applyFill="1" applyBorder="1" applyAlignment="1">
      <alignment horizontal="left"/>
    </xf>
    <xf numFmtId="0" fontId="4" fillId="0" borderId="0" xfId="0" applyFont="1" applyAlignment="1">
      <alignment/>
    </xf>
    <xf numFmtId="3" fontId="3" fillId="0" borderId="15" xfId="0" applyNumberFormat="1" applyFont="1" applyBorder="1"/>
    <xf numFmtId="1" fontId="2" fillId="0" borderId="0" xfId="0" applyNumberFormat="1" applyFont="1"/>
    <xf numFmtId="0" fontId="2" fillId="0" borderId="15" xfId="0" applyFont="1" applyBorder="1" applyAlignment="1">
      <alignment horizontal="right"/>
    </xf>
    <xf numFmtId="0" fontId="2" fillId="0" borderId="0" xfId="0" applyFont="1" applyFill="1" applyAlignment="1">
      <alignment horizontal="left"/>
    </xf>
    <xf numFmtId="1" fontId="3" fillId="0" borderId="0" xfId="0" applyNumberFormat="1" applyFont="1" applyFill="1"/>
    <xf numFmtId="9" fontId="2" fillId="0" borderId="15" xfId="15" applyFont="1" applyBorder="1" applyAlignment="1">
      <alignment horizontal="center"/>
    </xf>
    <xf numFmtId="3" fontId="3" fillId="0" borderId="0" xfId="20" applyNumberFormat="1" applyFont="1" applyFill="1" applyBorder="1" applyAlignment="1">
      <alignment horizontal="right"/>
    </xf>
    <xf numFmtId="3" fontId="3" fillId="0" borderId="0" xfId="0" applyNumberFormat="1" applyFont="1" applyFill="1"/>
    <xf numFmtId="167" fontId="3" fillId="0" borderId="0" xfId="0" applyNumberFormat="1" applyFont="1"/>
    <xf numFmtId="166" fontId="3" fillId="0" borderId="0" xfId="15" applyNumberFormat="1" applyFont="1"/>
    <xf numFmtId="0" fontId="3" fillId="0" borderId="0" xfId="0" applyFont="1" applyAlignment="1">
      <alignment horizontal="left" vertical="center"/>
    </xf>
    <xf numFmtId="0" fontId="2" fillId="0" borderId="0" xfId="0" applyFont="1" applyAlignment="1">
      <alignment horizontal="left" vertical="center"/>
    </xf>
    <xf numFmtId="0" fontId="7" fillId="3" borderId="16" xfId="0" applyFont="1" applyFill="1" applyBorder="1" applyAlignment="1">
      <alignment horizontal="right" vertical="center"/>
    </xf>
    <xf numFmtId="0" fontId="2" fillId="4" borderId="16" xfId="0" applyFont="1" applyFill="1" applyBorder="1" applyAlignment="1">
      <alignment horizontal="left" vertical="center"/>
    </xf>
    <xf numFmtId="3" fontId="3" fillId="5" borderId="0" xfId="0" applyNumberFormat="1" applyFont="1" applyFill="1" applyAlignment="1">
      <alignment horizontal="right" vertical="center" shrinkToFit="1"/>
    </xf>
    <xf numFmtId="3" fontId="3" fillId="0" borderId="0" xfId="0" applyNumberFormat="1" applyFont="1" applyAlignment="1">
      <alignment horizontal="right" vertical="center" shrinkToFit="1"/>
    </xf>
    <xf numFmtId="0" fontId="7" fillId="3" borderId="17" xfId="0" applyFont="1" applyFill="1" applyBorder="1" applyAlignment="1">
      <alignment horizontal="left" vertical="center"/>
    </xf>
    <xf numFmtId="166" fontId="3" fillId="0" borderId="0" xfId="0" applyNumberFormat="1" applyFont="1" applyAlignment="1">
      <alignment horizontal="right" vertical="center" shrinkToFit="1"/>
    </xf>
    <xf numFmtId="3" fontId="2" fillId="0" borderId="0" xfId="0" applyNumberFormat="1" applyFont="1" applyAlignment="1">
      <alignment horizontal="right" vertical="center" shrinkToFit="1"/>
    </xf>
    <xf numFmtId="3" fontId="2" fillId="5" borderId="0" xfId="0" applyNumberFormat="1" applyFont="1" applyFill="1" applyAlignment="1">
      <alignment horizontal="right" vertical="center" shrinkToFit="1"/>
    </xf>
    <xf numFmtId="0" fontId="4" fillId="0" borderId="0" xfId="0" applyFont="1" applyAlignment="1">
      <alignment horizontal="left"/>
    </xf>
    <xf numFmtId="166" fontId="3" fillId="6" borderId="0" xfId="15" applyNumberFormat="1" applyFont="1" applyFill="1"/>
    <xf numFmtId="3" fontId="3" fillId="6" borderId="0" xfId="0" applyNumberFormat="1" applyFont="1" applyFill="1" applyAlignment="1">
      <alignment horizontal="right" vertical="center" shrinkToFit="1"/>
    </xf>
    <xf numFmtId="0" fontId="8" fillId="0" borderId="0" xfId="0" applyFont="1" applyAlignment="1">
      <alignment horizontal="left"/>
    </xf>
    <xf numFmtId="0" fontId="1" fillId="0" borderId="0" xfId="0" applyFont="1" applyAlignment="1">
      <alignment horizontal="left"/>
    </xf>
    <xf numFmtId="3" fontId="2" fillId="6" borderId="0" xfId="0" applyNumberFormat="1" applyFont="1" applyFill="1" applyAlignment="1">
      <alignment horizontal="right" vertical="center" shrinkToFit="1"/>
    </xf>
    <xf numFmtId="0" fontId="7" fillId="3" borderId="16" xfId="0" applyFont="1" applyFill="1" applyBorder="1" applyAlignment="1">
      <alignment horizontal="center" vertical="center"/>
    </xf>
    <xf numFmtId="0" fontId="7" fillId="3" borderId="16" xfId="0" applyFont="1" applyFill="1" applyBorder="1" applyAlignment="1">
      <alignment horizontal="left" vertical="center"/>
    </xf>
    <xf numFmtId="0" fontId="1" fillId="0" borderId="0" xfId="0" applyFont="1" applyFill="1" applyAlignment="1">
      <alignment horizontal="left"/>
    </xf>
    <xf numFmtId="0" fontId="8" fillId="0" borderId="0" xfId="0" applyFont="1" applyFill="1" applyAlignment="1">
      <alignment horizontal="left"/>
    </xf>
    <xf numFmtId="0" fontId="7" fillId="3" borderId="16" xfId="0" applyFont="1" applyFill="1" applyBorder="1" applyAlignment="1">
      <alignment horizontal="center" vertical="center"/>
    </xf>
    <xf numFmtId="165" fontId="2" fillId="2" borderId="14" xfId="20" applyFont="1" applyFill="1" applyBorder="1" applyAlignment="1">
      <alignment horizontal="center" vertical="center" wrapText="1"/>
    </xf>
    <xf numFmtId="165" fontId="2" fillId="2" borderId="13" xfId="20" applyFont="1" applyFill="1" applyBorder="1" applyAlignment="1">
      <alignment horizontal="center" vertical="center" wrapText="1"/>
    </xf>
    <xf numFmtId="165" fontId="2" fillId="2" borderId="13" xfId="20" applyFont="1" applyFill="1" applyBorder="1" applyAlignment="1">
      <alignment horizontal="left"/>
    </xf>
    <xf numFmtId="165" fontId="2" fillId="2" borderId="0" xfId="20" applyFont="1" applyFill="1" applyBorder="1" applyAlignment="1">
      <alignment horizontal="left"/>
    </xf>
    <xf numFmtId="165" fontId="2" fillId="2" borderId="2" xfId="20" applyFont="1" applyFill="1" applyBorder="1" applyAlignment="1">
      <alignment horizontal="center" vertical="center"/>
    </xf>
    <xf numFmtId="165" fontId="2" fillId="2" borderId="13" xfId="20" applyFont="1" applyFill="1" applyBorder="1" applyAlignment="1">
      <alignment horizontal="center" vertical="center"/>
    </xf>
    <xf numFmtId="165" fontId="2" fillId="2" borderId="14" xfId="20" applyFont="1" applyFill="1" applyBorder="1" applyAlignment="1">
      <alignment horizontal="center" vertical="center"/>
    </xf>
    <xf numFmtId="166" fontId="2" fillId="0" borderId="18" xfId="15" applyNumberFormat="1" applyFont="1" applyBorder="1" applyAlignment="1">
      <alignment horizontal="center" vertical="center"/>
    </xf>
    <xf numFmtId="166" fontId="2" fillId="0" borderId="19" xfId="15" applyNumberFormat="1" applyFont="1" applyBorder="1" applyAlignment="1">
      <alignment horizontal="center" vertic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7" fillId="3" borderId="16" xfId="0" applyFont="1" applyFill="1" applyBorder="1" applyAlignment="1">
      <alignment horizontal="left" vertical="center"/>
    </xf>
  </cellXfs>
  <cellStyles count="7">
    <cellStyle name="Normal" xfId="0"/>
    <cellStyle name="Percent" xfId="15"/>
    <cellStyle name="Currency" xfId="16"/>
    <cellStyle name="Currency [0]" xfId="17"/>
    <cellStyle name="Comma" xfId="18"/>
    <cellStyle name="Comma [0]" xfId="19"/>
    <cellStyle name="NumberCellStyle" xfId="20"/>
  </cellStyles>
  <dxfs count="2">
    <dxf>
      <fill>
        <patternFill>
          <bgColor rgb="FF92D050"/>
        </patternFill>
      </fill>
      <border/>
    </dxf>
    <dxf>
      <fill>
        <patternFill>
          <bgColor rgb="FF92D05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Sales of pesticides</a:t>
            </a:r>
            <a:r>
              <a:rPr lang="en-US" cap="none" sz="1600" b="0" u="none" baseline="0">
                <a:solidFill>
                  <a:srgbClr val="000000"/>
                </a:solidFill>
                <a:latin typeface="Arial"/>
                <a:ea typeface="Arial"/>
                <a:cs typeface="Arial"/>
              </a:rPr>
              <a:t>
(tonnes, EU, 2011-2021)</a:t>
            </a:r>
          </a:p>
        </c:rich>
      </c:tx>
      <c:layout>
        <c:manualLayout>
          <c:xMode val="edge"/>
          <c:yMode val="edge"/>
          <c:x val="0.00525"/>
          <c:y val="0.008"/>
        </c:manualLayout>
      </c:layout>
      <c:overlay val="0"/>
      <c:spPr>
        <a:noFill/>
        <a:ln>
          <a:noFill/>
        </a:ln>
      </c:spPr>
    </c:title>
    <c:plotArea>
      <c:layout>
        <c:manualLayout>
          <c:xMode val="edge"/>
          <c:yMode val="edge"/>
          <c:x val="0.01475"/>
          <c:y val="0.11675"/>
          <c:w val="0.97075"/>
          <c:h val="0.70075"/>
        </c:manualLayout>
      </c:layout>
      <c:lineChart>
        <c:grouping val="standard"/>
        <c:varyColors val="0"/>
        <c:ser>
          <c:idx val="0"/>
          <c:order val="0"/>
          <c:spPr>
            <a:ln w="28575" cap="rnd" cmpd="sng">
              <a:solidFill>
                <a:srgbClr val="5FB441">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Fig1!$I$88:$S$88</c:f>
              <c:numCache/>
            </c:numRef>
          </c:cat>
          <c:val>
            <c:numRef>
              <c:f>Fig1!$I$89:$S$89</c:f>
              <c:numCache/>
            </c:numRef>
          </c:val>
          <c:smooth val="0"/>
        </c:ser>
        <c:axId val="24142751"/>
        <c:axId val="15958168"/>
      </c:lineChart>
      <c:catAx>
        <c:axId val="24142751"/>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crossAx val="15958168"/>
        <c:crosses val="autoZero"/>
        <c:auto val="1"/>
        <c:lblOffset val="100"/>
        <c:noMultiLvlLbl val="0"/>
      </c:catAx>
      <c:valAx>
        <c:axId val="15958168"/>
        <c:scaling>
          <c:orientation val="minMax"/>
          <c:min val="0"/>
        </c:scaling>
        <c:axPos val="l"/>
        <c:majorGridlines>
          <c:spPr>
            <a:ln w="3175" cap="flat" cmpd="sng">
              <a:solidFill>
                <a:srgbClr val="C0C0C0"/>
              </a:solidFill>
              <a:prstDash val="sysDash"/>
              <a:round/>
            </a:ln>
          </c:spPr>
        </c:majorGridlines>
        <c:delete val="0"/>
        <c:numFmt formatCode="#,##0" sourceLinked="1"/>
        <c:majorTickMark val="none"/>
        <c:minorTickMark val="none"/>
        <c:tickLblPos val="nextTo"/>
        <c:spPr>
          <a:noFill/>
          <a:ln>
            <a:noFill/>
          </a:ln>
        </c:spPr>
        <c:crossAx val="24142751"/>
        <c:crosses val="autoZero"/>
        <c:crossBetween val="between"/>
        <c:dispUnits/>
      </c:valAx>
      <c:spPr>
        <a:noFill/>
        <a:ln>
          <a:noFill/>
        </a:ln>
      </c:spPr>
    </c:plotArea>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Developments in the sales of pesticides</a:t>
            </a:r>
            <a:r>
              <a:rPr lang="en-US" cap="none" sz="1600" b="0" u="none" baseline="0">
                <a:solidFill>
                  <a:srgbClr val="000000"/>
                </a:solidFill>
                <a:latin typeface="Arial"/>
                <a:ea typeface="Arial"/>
                <a:cs typeface="Arial"/>
              </a:rPr>
              <a:t>
(%, selected EU countries, 2011-2021)</a:t>
            </a:r>
          </a:p>
        </c:rich>
      </c:tx>
      <c:layout>
        <c:manualLayout>
          <c:xMode val="edge"/>
          <c:yMode val="edge"/>
          <c:x val="0.00525"/>
          <c:y val="0.008"/>
        </c:manualLayout>
      </c:layout>
      <c:overlay val="0"/>
      <c:spPr>
        <a:noFill/>
        <a:ln>
          <a:noFill/>
        </a:ln>
      </c:spPr>
    </c:title>
    <c:plotArea>
      <c:layout>
        <c:manualLayout>
          <c:xMode val="edge"/>
          <c:yMode val="edge"/>
          <c:x val="0.01475"/>
          <c:y val="0.11675"/>
          <c:w val="0.97075"/>
          <c:h val="0.7505"/>
        </c:manualLayout>
      </c:layout>
      <c:barChart>
        <c:barDir val="col"/>
        <c:grouping val="clustered"/>
        <c:varyColors val="0"/>
        <c:ser>
          <c:idx val="0"/>
          <c:order val="0"/>
          <c:spPr>
            <a:solidFill>
              <a:srgbClr val="5FB441">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'Fig2 '!$AH$101:$AH$117</c:f>
              <c:strCache/>
            </c:strRef>
          </c:cat>
          <c:val>
            <c:numRef>
              <c:f>'Fig2 '!$AI$101:$AI$117</c:f>
              <c:numCache/>
            </c:numRef>
          </c:val>
        </c:ser>
        <c:overlap val="-27"/>
        <c:gapWidth val="219"/>
        <c:axId val="9405785"/>
        <c:axId val="17543202"/>
      </c:barChart>
      <c:catAx>
        <c:axId val="9405785"/>
        <c:scaling>
          <c:orientation val="minMax"/>
        </c:scaling>
        <c:axPos val="b"/>
        <c:delete val="0"/>
        <c:numFmt formatCode="General" sourceLinked="1"/>
        <c:majorTickMark val="out"/>
        <c:minorTickMark val="none"/>
        <c:tickLblPos val="low"/>
        <c:spPr>
          <a:noFill/>
          <a:ln w="9525" cap="flat" cmpd="sng">
            <a:solidFill>
              <a:srgbClr val="000000"/>
            </a:solidFill>
            <a:prstDash val="solid"/>
            <a:round/>
          </a:ln>
        </c:spPr>
        <c:txPr>
          <a:bodyPr vert="horz" rot="-5400000"/>
          <a:lstStyle/>
          <a:p>
            <a:pPr>
              <a:defRPr lang="en-US" cap="none" sz="1200" b="0" i="0" u="none" baseline="0">
                <a:solidFill>
                  <a:srgbClr val="000000"/>
                </a:solidFill>
                <a:latin typeface="Arial"/>
                <a:ea typeface="Arial"/>
                <a:cs typeface="Arial"/>
              </a:defRPr>
            </a:pPr>
          </a:p>
        </c:txPr>
        <c:crossAx val="17543202"/>
        <c:crosses val="autoZero"/>
        <c:auto val="1"/>
        <c:lblOffset val="100"/>
        <c:noMultiLvlLbl val="0"/>
      </c:catAx>
      <c:valAx>
        <c:axId val="17543202"/>
        <c:scaling>
          <c:orientation val="minMax"/>
          <c:min val="-40"/>
        </c:scaling>
        <c:axPos val="l"/>
        <c:majorGridlines>
          <c:spPr>
            <a:ln w="3175" cap="flat" cmpd="sng">
              <a:solidFill>
                <a:srgbClr val="C0C0C0"/>
              </a:solidFill>
              <a:prstDash val="sysDash"/>
              <a:round/>
            </a:ln>
          </c:spPr>
        </c:majorGridlines>
        <c:delete val="0"/>
        <c:numFmt formatCode="#,##0" sourceLinked="1"/>
        <c:majorTickMark val="none"/>
        <c:minorTickMark val="none"/>
        <c:tickLblPos val="nextTo"/>
        <c:spPr>
          <a:noFill/>
          <a:ln>
            <a:noFill/>
          </a:ln>
        </c:spPr>
        <c:crossAx val="9405785"/>
        <c:crosses val="autoZero"/>
        <c:crossBetween val="between"/>
        <c:dispUnits/>
      </c:valAx>
      <c:spPr>
        <a:noFill/>
        <a:ln>
          <a:noFill/>
        </a:ln>
      </c:spPr>
    </c:plotArea>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u="none" baseline="0">
                <a:solidFill>
                  <a:srgbClr val="000000"/>
                </a:solidFill>
                <a:latin typeface="Arial"/>
                <a:ea typeface="Arial"/>
                <a:cs typeface="Arial"/>
              </a:rPr>
              <a:t>Sales of categories of ‘fungicides and bactericides’</a:t>
            </a:r>
            <a:r>
              <a:rPr lang="en-US" cap="none" sz="1000" b="0" u="none" baseline="0">
                <a:solidFill>
                  <a:srgbClr val="000000"/>
                </a:solidFill>
                <a:latin typeface="Arial"/>
                <a:ea typeface="Arial"/>
                <a:cs typeface="Arial"/>
              </a:rPr>
              <a:t>
(% share of total ‘fungicides and bactericides’, EU, 2021)</a:t>
            </a:r>
          </a:p>
        </c:rich>
      </c:tx>
      <c:layout>
        <c:manualLayout>
          <c:xMode val="edge"/>
          <c:yMode val="edge"/>
          <c:x val="0.00975"/>
          <c:y val="0.00975"/>
        </c:manualLayout>
      </c:layout>
      <c:overlay val="0"/>
      <c:spPr>
        <a:noFill/>
        <a:ln>
          <a:noFill/>
        </a:ln>
      </c:spPr>
    </c:title>
    <c:plotArea>
      <c:layout>
        <c:manualLayout>
          <c:layoutTarget val="inner"/>
          <c:xMode val="edge"/>
          <c:yMode val="edge"/>
          <c:x val="0.25625"/>
          <c:y val="0.2225"/>
          <c:w val="0.4925"/>
          <c:h val="0.481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5FB441">
                  <a:lumMod val="100000"/>
                </a:srgbClr>
              </a:solidFill>
              <a:ln w="19050">
                <a:noFill/>
              </a:ln>
            </c:spPr>
          </c:dPt>
          <c:dPt>
            <c:idx val="1"/>
            <c:spPr>
              <a:solidFill>
                <a:schemeClr val="accent4"/>
              </a:solidFill>
              <a:ln w="19050">
                <a:noFill/>
              </a:ln>
            </c:spPr>
          </c:dPt>
          <c:dPt>
            <c:idx val="2"/>
            <c:spPr>
              <a:solidFill>
                <a:schemeClr val="accent3"/>
              </a:solidFill>
              <a:ln w="19050">
                <a:noFill/>
              </a:ln>
            </c:spPr>
          </c:dPt>
          <c:dPt>
            <c:idx val="3"/>
            <c:spPr>
              <a:solidFill>
                <a:srgbClr val="F06423">
                  <a:lumMod val="100000"/>
                </a:srgbClr>
              </a:solidFill>
              <a:ln w="19050">
                <a:noFill/>
              </a:ln>
            </c:spPr>
          </c:dPt>
          <c:dPt>
            <c:idx val="4"/>
            <c:spPr>
              <a:solidFill>
                <a:schemeClr val="accent4">
                  <a:lumMod val="60000"/>
                  <a:lumOff val="40000"/>
                </a:schemeClr>
              </a:solidFill>
              <a:ln w="19050">
                <a:noFill/>
              </a:ln>
            </c:spPr>
          </c:dPt>
          <c:dPt>
            <c:idx val="5"/>
            <c:spPr>
              <a:solidFill>
                <a:srgbClr val="286EB4">
                  <a:lumMod val="100000"/>
                </a:srgbClr>
              </a:solidFill>
              <a:ln w="19050">
                <a:noFill/>
              </a:ln>
            </c:spPr>
          </c:dPt>
          <c:dPt>
            <c:idx val="6"/>
            <c:spPr>
              <a:solidFill>
                <a:schemeClr val="accent1">
                  <a:lumMod val="60000"/>
                  <a:lumOff val="40000"/>
                </a:schemeClr>
              </a:solidFill>
              <a:ln w="19050">
                <a:noFill/>
              </a:ln>
            </c:spPr>
          </c:dPt>
          <c:dLbls>
            <c:dLbl>
              <c:idx val="0"/>
              <c:layout>
                <c:manualLayout>
                  <c:x val="0.06025"/>
                  <c:y val="-0.0625"/>
                </c:manualLayout>
              </c:layout>
              <c:dLblPos val="bestFit"/>
              <c:showLegendKey val="0"/>
              <c:showVal val="0"/>
              <c:showBubbleSize val="0"/>
              <c:showCatName val="1"/>
              <c:showSerName val="0"/>
              <c:showPercent val="1"/>
            </c:dLbl>
            <c:dLbl>
              <c:idx val="1"/>
              <c:layout>
                <c:manualLayout>
                  <c:x val="-0.02675"/>
                  <c:y val="0.09875"/>
                </c:manualLayout>
              </c:layout>
              <c:dLblPos val="bestFit"/>
              <c:showLegendKey val="0"/>
              <c:showVal val="0"/>
              <c:showBubbleSize val="0"/>
              <c:showCatName val="1"/>
              <c:showSerName val="0"/>
              <c:showPercent val="1"/>
            </c:dLbl>
            <c:dLbl>
              <c:idx val="2"/>
              <c:layout>
                <c:manualLayout>
                  <c:x val="-0.03175"/>
                  <c:y val="0.11325"/>
                </c:manualLayout>
              </c:layout>
              <c:dLblPos val="bestFit"/>
              <c:showLegendKey val="0"/>
              <c:showVal val="0"/>
              <c:showBubbleSize val="0"/>
              <c:showCatName val="1"/>
              <c:showSerName val="0"/>
              <c:showPercent val="1"/>
            </c:dLbl>
            <c:dLbl>
              <c:idx val="3"/>
              <c:layout>
                <c:manualLayout>
                  <c:x val="-0.03425"/>
                  <c:y val="0.02175"/>
                </c:manualLayout>
              </c:layout>
              <c:dLblPos val="bestFit"/>
              <c:showLegendKey val="0"/>
              <c:showVal val="0"/>
              <c:showBubbleSize val="0"/>
              <c:showCatName val="1"/>
              <c:showSerName val="0"/>
              <c:showPercent val="1"/>
            </c:dLbl>
            <c:dLbl>
              <c:idx val="4"/>
              <c:layout>
                <c:manualLayout>
                  <c:x val="-0.0565"/>
                  <c:y val="-0.12025"/>
                </c:manualLayout>
              </c:layout>
              <c:dLblPos val="bestFit"/>
              <c:showLegendKey val="0"/>
              <c:showVal val="0"/>
              <c:showBubbleSize val="0"/>
              <c:showCatName val="1"/>
              <c:showSerName val="0"/>
              <c:showPercent val="1"/>
            </c:dLbl>
            <c:dLbl>
              <c:idx val="5"/>
              <c:layout>
                <c:manualLayout>
                  <c:x val="-0.00225"/>
                  <c:y val="-0.2455"/>
                </c:manualLayout>
              </c:layout>
              <c:tx>
                <c:rich>
                  <a:bodyPr vert="horz" rot="0" anchor="ctr"/>
                  <a:lstStyle/>
                  <a:p>
                    <a:pPr algn="ctr">
                      <a:defRPr/>
                    </a:pPr>
                    <a:fld id="{6c977156-700f-49bd-bb1e-932c7f458987}" type="CATEGORYNAME">
                      <a:rPr lang="en-US" cap="none" u="none" baseline="0">
                        <a:latin typeface="Arial"/>
                        <a:ea typeface="Arial"/>
                        <a:cs typeface="Arial"/>
                      </a:rPr>
                      <a:t>[CATEGORY NAME]</a:t>
                    </a:fld>
                    <a:r>
                      <a:rPr lang="en-US" cap="none" u="none" baseline="0">
                        <a:latin typeface="Arial"/>
                        <a:ea typeface="Arial"/>
                        <a:cs typeface="Arial"/>
                      </a:rPr>
                      <a:t>
&lt; 0.1 %</a:t>
                    </a:r>
                  </a:p>
                </c:rich>
              </c:tx>
              <c:dLblPos val="bestFit"/>
              <c:showLegendKey val="0"/>
              <c:showVal val="0"/>
              <c:showBubbleSize val="0"/>
              <c:showCatName val="1"/>
              <c:showSerName val="0"/>
              <c:showPercent val="1"/>
            </c:dLbl>
            <c:dLbl>
              <c:idx val="6"/>
              <c:layout>
                <c:manualLayout>
                  <c:x val="0.18225"/>
                  <c:y val="-0.07675"/>
                </c:manualLayout>
              </c:layout>
              <c:dLblPos val="bestFit"/>
              <c:showLegendKey val="0"/>
              <c:showVal val="0"/>
              <c:showBubbleSize val="0"/>
              <c:showCatName val="1"/>
              <c:showSerName val="0"/>
              <c:showPercent val="1"/>
            </c:dLbl>
            <c:numFmt formatCode="0.0_i%" sourceLinked="0"/>
            <c:spPr>
              <a:noFill/>
              <a:ln>
                <a:noFill/>
              </a:ln>
            </c:spPr>
            <c:dLblPos val="outEnd"/>
            <c:showLegendKey val="0"/>
            <c:showVal val="0"/>
            <c:showBubbleSize val="0"/>
            <c:showCatName val="1"/>
            <c:showSerName val="0"/>
            <c:showLeaderLines val="1"/>
            <c:showPercent val="1"/>
            <c:leaderLines>
              <c:spPr>
                <a:ln w="9525" cap="flat" cmpd="sng">
                  <a:solidFill>
                    <a:schemeClr val="tx1">
                      <a:lumMod val="35000"/>
                      <a:lumOff val="65000"/>
                    </a:schemeClr>
                  </a:solidFill>
                  <a:round/>
                </a:ln>
              </c:spPr>
            </c:leaderLines>
          </c:dLbls>
          <c:cat>
            <c:strRef>
              <c:f>Fig3!$K$77:$Q$77</c:f>
              <c:strCache/>
            </c:strRef>
          </c:cat>
          <c:val>
            <c:numRef>
              <c:f>Fig3!$K$78:$Q$78</c:f>
              <c:numCache/>
            </c:numRef>
          </c:val>
        </c:ser>
      </c:pieChart>
      <c:spPr>
        <a:noFill/>
        <a:ln>
          <a:noFill/>
        </a:ln>
      </c:spPr>
    </c:plotArea>
    <c:plotVisOnly val="1"/>
    <c:dispBlanksAs val="gap"/>
    <c:showDLblsOverMax val="0"/>
  </c:chart>
  <c:spPr>
    <a:solidFill>
      <a:srgbClr val="FFFFFF"/>
    </a:solidFill>
    <a:ln w="9525">
      <a:noFill/>
      <a:round/>
    </a:ln>
  </c:spPr>
  <c:txPr>
    <a:bodyPr vert="horz" rot="0"/>
    <a:lstStyle/>
    <a:p>
      <a:pPr>
        <a:defRPr lang="en-US" cap="none" sz="10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u="none" baseline="0">
                <a:solidFill>
                  <a:srgbClr val="000000"/>
                </a:solidFill>
                <a:latin typeface="Arial"/>
                <a:ea typeface="Arial"/>
                <a:cs typeface="Arial"/>
              </a:rPr>
              <a:t>Sales of categories of ‘herbicides, haulm destructors and moss killers’</a:t>
            </a:r>
            <a:r>
              <a:rPr lang="en-US" cap="none" sz="1000" b="0" u="none" baseline="0">
                <a:solidFill>
                  <a:srgbClr val="000000"/>
                </a:solidFill>
                <a:latin typeface="Arial"/>
                <a:ea typeface="Arial"/>
                <a:cs typeface="Arial"/>
              </a:rPr>
              <a:t>
(% share of total ‘herbicides, haulm destructors and moss killers’, EU, 2021)</a:t>
            </a:r>
          </a:p>
        </c:rich>
      </c:tx>
      <c:layout>
        <c:manualLayout>
          <c:xMode val="edge"/>
          <c:yMode val="edge"/>
          <c:x val="0.00975"/>
          <c:y val="0.009"/>
        </c:manualLayout>
      </c:layout>
      <c:overlay val="0"/>
      <c:spPr>
        <a:noFill/>
        <a:ln>
          <a:noFill/>
        </a:ln>
      </c:spPr>
    </c:title>
    <c:plotArea>
      <c:layout>
        <c:manualLayout>
          <c:layoutTarget val="inner"/>
          <c:xMode val="edge"/>
          <c:yMode val="edge"/>
          <c:x val="0.25625"/>
          <c:y val="0.267"/>
          <c:w val="0.4925"/>
          <c:h val="0.454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5FB441">
                  <a:lumMod val="100000"/>
                </a:srgbClr>
              </a:solidFill>
              <a:ln w="19050">
                <a:noFill/>
              </a:ln>
            </c:spPr>
          </c:dPt>
          <c:dPt>
            <c:idx val="1"/>
            <c:spPr>
              <a:solidFill>
                <a:schemeClr val="accent4"/>
              </a:solidFill>
              <a:ln w="19050">
                <a:noFill/>
              </a:ln>
            </c:spPr>
          </c:dPt>
          <c:dPt>
            <c:idx val="2"/>
            <c:spPr>
              <a:solidFill>
                <a:schemeClr val="accent3"/>
              </a:solidFill>
              <a:ln w="19050">
                <a:noFill/>
              </a:ln>
            </c:spPr>
          </c:dPt>
          <c:dPt>
            <c:idx val="3"/>
            <c:spPr>
              <a:solidFill>
                <a:srgbClr val="F06423">
                  <a:lumMod val="100000"/>
                </a:srgbClr>
              </a:solidFill>
              <a:ln w="19050">
                <a:noFill/>
              </a:ln>
            </c:spPr>
          </c:dPt>
          <c:dPt>
            <c:idx val="4"/>
            <c:spPr>
              <a:solidFill>
                <a:schemeClr val="bg1">
                  <a:lumMod val="75000"/>
                </a:schemeClr>
              </a:solidFill>
              <a:ln w="19050">
                <a:noFill/>
              </a:ln>
            </c:spPr>
          </c:dPt>
          <c:dPt>
            <c:idx val="5"/>
            <c:spPr>
              <a:solidFill>
                <a:srgbClr val="F06423">
                  <a:lumMod val="40000"/>
                  <a:lumOff val="60000"/>
                </a:srgbClr>
              </a:solidFill>
              <a:ln w="19050">
                <a:noFill/>
              </a:ln>
            </c:spPr>
          </c:dPt>
          <c:dPt>
            <c:idx val="6"/>
            <c:spPr>
              <a:solidFill>
                <a:schemeClr val="accent3">
                  <a:lumMod val="60000"/>
                  <a:lumOff val="40000"/>
                </a:schemeClr>
              </a:solidFill>
              <a:ln w="19050">
                <a:noFill/>
              </a:ln>
            </c:spPr>
          </c:dPt>
          <c:dPt>
            <c:idx val="7"/>
            <c:spPr>
              <a:solidFill>
                <a:schemeClr val="accent4">
                  <a:lumMod val="60000"/>
                  <a:lumOff val="40000"/>
                </a:schemeClr>
              </a:solidFill>
              <a:ln w="19050">
                <a:noFill/>
              </a:ln>
            </c:spPr>
          </c:dPt>
          <c:dPt>
            <c:idx val="8"/>
            <c:spPr>
              <a:solidFill>
                <a:schemeClr val="accent1">
                  <a:lumMod val="60000"/>
                  <a:lumOff val="40000"/>
                </a:schemeClr>
              </a:solidFill>
              <a:ln w="19050">
                <a:noFill/>
              </a:ln>
            </c:spPr>
          </c:dPt>
          <c:dLbls>
            <c:dLbl>
              <c:idx val="0"/>
              <c:layout>
                <c:manualLayout>
                  <c:x val="0.0075"/>
                  <c:y val="-0.02475"/>
                </c:manualLayout>
              </c:layout>
              <c:dLblPos val="bestFit"/>
              <c:showLegendKey val="0"/>
              <c:showVal val="0"/>
              <c:showBubbleSize val="0"/>
              <c:showCatName val="1"/>
              <c:showSerName val="0"/>
              <c:showPercent val="1"/>
            </c:dLbl>
            <c:dLbl>
              <c:idx val="1"/>
              <c:layout>
                <c:manualLayout>
                  <c:x val="0.10825"/>
                  <c:y val="-0.0065"/>
                </c:manualLayout>
              </c:layout>
              <c:dLblPos val="bestFit"/>
              <c:showLegendKey val="0"/>
              <c:showVal val="0"/>
              <c:showBubbleSize val="0"/>
              <c:showCatName val="1"/>
              <c:showSerName val="0"/>
              <c:showPercent val="1"/>
            </c:dLbl>
            <c:dLbl>
              <c:idx val="2"/>
              <c:layout>
                <c:manualLayout>
                  <c:x val="0.07875"/>
                  <c:y val="0.0635"/>
                </c:manualLayout>
              </c:layout>
              <c:dLblPos val="bestFit"/>
              <c:showLegendKey val="0"/>
              <c:showVal val="0"/>
              <c:showBubbleSize val="0"/>
              <c:showCatName val="1"/>
              <c:showSerName val="0"/>
              <c:showPercent val="1"/>
            </c:dLbl>
            <c:dLbl>
              <c:idx val="3"/>
              <c:layout>
                <c:manualLayout>
                  <c:x val="-0.049"/>
                  <c:y val="0.0885"/>
                </c:manualLayout>
              </c:layout>
              <c:dLblPos val="bestFit"/>
              <c:showLegendKey val="0"/>
              <c:showVal val="0"/>
              <c:showBubbleSize val="0"/>
              <c:showCatName val="1"/>
              <c:showSerName val="0"/>
              <c:showPercent val="1"/>
            </c:dLbl>
            <c:dLbl>
              <c:idx val="4"/>
              <c:layout>
                <c:manualLayout>
                  <c:x val="-0.02175"/>
                  <c:y val="0.05225"/>
                </c:manualLayout>
              </c:layout>
              <c:dLblPos val="bestFit"/>
              <c:showLegendKey val="0"/>
              <c:showVal val="0"/>
              <c:showBubbleSize val="0"/>
              <c:showCatName val="1"/>
              <c:showSerName val="0"/>
              <c:showPercent val="1"/>
            </c:dLbl>
            <c:dLbl>
              <c:idx val="5"/>
              <c:layout>
                <c:manualLayout>
                  <c:x val="-0.0145"/>
                  <c:y val="0.00675"/>
                </c:manualLayout>
              </c:layout>
              <c:dLblPos val="bestFit"/>
              <c:showLegendKey val="0"/>
              <c:showVal val="0"/>
              <c:showBubbleSize val="0"/>
              <c:showCatName val="1"/>
              <c:showSerName val="0"/>
              <c:showPercent val="1"/>
            </c:dLbl>
            <c:dLbl>
              <c:idx val="6"/>
              <c:layout>
                <c:manualLayout>
                  <c:x val="-0.10325"/>
                  <c:y val="-0.07475"/>
                </c:manualLayout>
              </c:layout>
              <c:dLblPos val="bestFit"/>
              <c:showLegendKey val="0"/>
              <c:showVal val="0"/>
              <c:showBubbleSize val="0"/>
              <c:showCatName val="1"/>
              <c:showSerName val="0"/>
              <c:showPercent val="1"/>
            </c:dLbl>
            <c:dLbl>
              <c:idx val="7"/>
              <c:layout>
                <c:manualLayout>
                  <c:x val="0.08375"/>
                  <c:y val="-0.102"/>
                </c:manualLayout>
              </c:layout>
              <c:dLblPos val="bestFit"/>
              <c:showLegendKey val="0"/>
              <c:showVal val="0"/>
              <c:showBubbleSize val="0"/>
              <c:showCatName val="1"/>
              <c:showSerName val="0"/>
              <c:showPercent val="1"/>
            </c:dLbl>
            <c:dLbl>
              <c:idx val="8"/>
              <c:layout>
                <c:manualLayout>
                  <c:x val="0.2415"/>
                  <c:y val="-0.077"/>
                </c:manualLayout>
              </c:layout>
              <c:dLblPos val="bestFit"/>
              <c:showLegendKey val="0"/>
              <c:showVal val="0"/>
              <c:showBubbleSize val="0"/>
              <c:showCatName val="1"/>
              <c:showSerName val="0"/>
              <c:showPercent val="1"/>
            </c:dLbl>
            <c:numFmt formatCode="0.0_i%" sourceLinked="0"/>
            <c:spPr>
              <a:noFill/>
              <a:ln>
                <a:noFill/>
              </a:ln>
            </c:spPr>
            <c:dLblPos val="outEnd"/>
            <c:showLegendKey val="0"/>
            <c:showVal val="0"/>
            <c:showBubbleSize val="0"/>
            <c:showCatName val="1"/>
            <c:showSerName val="0"/>
            <c:showLeaderLines val="1"/>
            <c:showPercent val="1"/>
            <c:leaderLines>
              <c:spPr>
                <a:ln w="9525" cap="flat" cmpd="sng">
                  <a:solidFill>
                    <a:schemeClr val="tx1">
                      <a:lumMod val="35000"/>
                      <a:lumOff val="65000"/>
                    </a:schemeClr>
                  </a:solidFill>
                  <a:round/>
                </a:ln>
              </c:spPr>
            </c:leaderLines>
          </c:dLbls>
          <c:cat>
            <c:strRef>
              <c:f>Fig4!$K$74:$S$74</c:f>
              <c:strCache/>
            </c:strRef>
          </c:cat>
          <c:val>
            <c:numRef>
              <c:f>Fig4!$K$75:$S$75</c:f>
              <c:numCache/>
            </c:numRef>
          </c:val>
        </c:ser>
      </c:pieChart>
      <c:spPr>
        <a:noFill/>
        <a:ln>
          <a:noFill/>
        </a:ln>
      </c:spPr>
    </c:plotArea>
    <c:plotVisOnly val="1"/>
    <c:dispBlanksAs val="gap"/>
    <c:showDLblsOverMax val="0"/>
  </c:chart>
  <c:spPr>
    <a:solidFill>
      <a:srgbClr val="FFFFFF"/>
    </a:solidFill>
    <a:ln w="9525">
      <a:noFill/>
      <a:round/>
    </a:ln>
  </c:spPr>
  <c:txPr>
    <a:bodyPr vert="horz" rot="0"/>
    <a:lstStyle/>
    <a:p>
      <a:pPr>
        <a:defRPr lang="en-US" cap="none" sz="10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u="none" baseline="0">
                <a:solidFill>
                  <a:srgbClr val="000000"/>
                </a:solidFill>
                <a:latin typeface="Arial"/>
                <a:ea typeface="Arial"/>
                <a:cs typeface="Arial"/>
              </a:rPr>
              <a:t>Sales of categories of ‘insecticides and acaricides’</a:t>
            </a:r>
            <a:r>
              <a:rPr lang="en-US" cap="none" sz="1000" b="0" u="none" baseline="0">
                <a:solidFill>
                  <a:srgbClr val="000000"/>
                </a:solidFill>
                <a:latin typeface="Arial"/>
                <a:ea typeface="Arial"/>
                <a:cs typeface="Arial"/>
              </a:rPr>
              <a:t>
(% share of total ‘insecticides and acaricides’, EU, 2021)</a:t>
            </a:r>
          </a:p>
        </c:rich>
      </c:tx>
      <c:layout>
        <c:manualLayout>
          <c:xMode val="edge"/>
          <c:yMode val="edge"/>
          <c:x val="0.00975"/>
          <c:y val="0.00975"/>
        </c:manualLayout>
      </c:layout>
      <c:overlay val="0"/>
      <c:spPr>
        <a:noFill/>
        <a:ln>
          <a:noFill/>
        </a:ln>
      </c:spPr>
    </c:title>
    <c:plotArea>
      <c:layout>
        <c:manualLayout>
          <c:layoutTarget val="inner"/>
          <c:xMode val="edge"/>
          <c:yMode val="edge"/>
          <c:x val="0.25625"/>
          <c:y val="0.2225"/>
          <c:w val="0.4925"/>
          <c:h val="0.481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5FB441">
                  <a:lumMod val="100000"/>
                </a:srgbClr>
              </a:solidFill>
              <a:ln w="19050">
                <a:noFill/>
              </a:ln>
            </c:spPr>
          </c:dPt>
          <c:dPt>
            <c:idx val="1"/>
            <c:spPr>
              <a:solidFill>
                <a:schemeClr val="accent4"/>
              </a:solidFill>
              <a:ln w="19050">
                <a:noFill/>
              </a:ln>
            </c:spPr>
          </c:dPt>
          <c:dPt>
            <c:idx val="2"/>
            <c:spPr>
              <a:solidFill>
                <a:schemeClr val="accent3"/>
              </a:solidFill>
              <a:ln w="19050">
                <a:noFill/>
              </a:ln>
            </c:spPr>
          </c:dPt>
          <c:dPt>
            <c:idx val="3"/>
            <c:spPr>
              <a:solidFill>
                <a:schemeClr val="accent2"/>
              </a:solidFill>
              <a:ln w="19050">
                <a:noFill/>
              </a:ln>
            </c:spPr>
          </c:dPt>
          <c:dPt>
            <c:idx val="4"/>
            <c:spPr>
              <a:solidFill>
                <a:srgbClr val="286EB4">
                  <a:lumMod val="100000"/>
                </a:srgbClr>
              </a:solidFill>
              <a:ln w="19050">
                <a:noFill/>
              </a:ln>
            </c:spPr>
          </c:dPt>
          <c:dPt>
            <c:idx val="5"/>
            <c:spPr>
              <a:solidFill>
                <a:schemeClr val="accent1">
                  <a:lumMod val="60000"/>
                  <a:lumOff val="40000"/>
                </a:schemeClr>
              </a:solidFill>
              <a:ln w="19050">
                <a:noFill/>
              </a:ln>
            </c:spPr>
          </c:dPt>
          <c:dLbls>
            <c:dLbl>
              <c:idx val="0"/>
              <c:layout>
                <c:manualLayout>
                  <c:x val="-0.2595"/>
                  <c:y val="0.00475"/>
                </c:manualLayout>
              </c:layout>
              <c:dLblPos val="bestFit"/>
              <c:showLegendKey val="0"/>
              <c:showVal val="0"/>
              <c:showBubbleSize val="0"/>
              <c:showCatName val="1"/>
              <c:showSerName val="0"/>
              <c:showPercent val="1"/>
            </c:dLbl>
            <c:dLbl>
              <c:idx val="1"/>
              <c:layout>
                <c:manualLayout>
                  <c:x val="-0.1155"/>
                  <c:y val="-0.025"/>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_i%" sourceLinked="0"/>
              <c:spPr>
                <a:noFill/>
                <a:ln>
                  <a:noFill/>
                </a:ln>
              </c:spPr>
              <c:dLblPos val="bestFit"/>
              <c:showLegendKey val="0"/>
              <c:showVal val="0"/>
              <c:showBubbleSize val="0"/>
              <c:showCatName val="1"/>
              <c:showSerName val="0"/>
              <c:showPercent val="1"/>
            </c:dLbl>
            <c:dLbl>
              <c:idx val="2"/>
              <c:layout>
                <c:manualLayout>
                  <c:x val="0.0935"/>
                  <c:y val="-0.04075"/>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_i%" sourceLinked="0"/>
              <c:spPr>
                <a:noFill/>
                <a:ln>
                  <a:noFill/>
                </a:ln>
              </c:spPr>
              <c:dLblPos val="bestFit"/>
              <c:showLegendKey val="0"/>
              <c:showVal val="0"/>
              <c:showBubbleSize val="0"/>
              <c:showCatName val="1"/>
              <c:showSerName val="0"/>
              <c:showPercent val="1"/>
            </c:dLbl>
            <c:dLbl>
              <c:idx val="3"/>
              <c:layout>
                <c:manualLayout>
                  <c:x val="0.11075"/>
                  <c:y val="0.03625"/>
                </c:manualLayout>
              </c:layout>
              <c:dLblPos val="bestFit"/>
              <c:showLegendKey val="0"/>
              <c:showVal val="0"/>
              <c:showBubbleSize val="0"/>
              <c:showCatName val="1"/>
              <c:showSerName val="0"/>
              <c:showPercent val="1"/>
            </c:dLbl>
            <c:dLbl>
              <c:idx val="4"/>
              <c:layout>
                <c:manualLayout>
                  <c:x val="0.18225"/>
                  <c:y val="0.19525"/>
                </c:manualLayout>
              </c:layout>
              <c:tx>
                <c:rich>
                  <a:bodyPr vert="horz" rot="0" anchor="ctr"/>
                  <a:lstStyle/>
                  <a:p>
                    <a:pPr algn="ctr">
                      <a:defRPr/>
                    </a:pPr>
                    <a:fld id="{3b9800d9-78f6-426d-b1f3-138e15e5c195}" type="CATEGORYNAME">
                      <a:rPr lang="en-US" cap="none" u="none" baseline="0">
                        <a:latin typeface="Arial"/>
                        <a:ea typeface="Arial"/>
                        <a:cs typeface="Arial"/>
                      </a:rPr>
                      <a:t>[CATEGORY NAME]</a:t>
                    </a:fld>
                    <a:r>
                      <a:rPr lang="en-US" cap="none" u="none" baseline="0">
                        <a:latin typeface="Arial"/>
                        <a:ea typeface="Arial"/>
                        <a:cs typeface="Arial"/>
                      </a:rPr>
                      <a:t>
&lt; 0.1 %</a:t>
                    </a:r>
                  </a:p>
                </c:rich>
              </c:tx>
              <c:dLblPos val="bestFit"/>
              <c:showLegendKey val="0"/>
              <c:showVal val="0"/>
              <c:showBubbleSize val="0"/>
              <c:showCatName val="1"/>
              <c:showSerName val="0"/>
              <c:showPercent val="1"/>
            </c:dLbl>
            <c:dLbl>
              <c:idx val="5"/>
              <c:layout>
                <c:manualLayout>
                  <c:x val="-0.09825"/>
                  <c:y val="0.012"/>
                </c:manualLayout>
              </c:layout>
              <c:dLblPos val="bestFit"/>
              <c:showLegendKey val="0"/>
              <c:showVal val="0"/>
              <c:showBubbleSize val="0"/>
              <c:showCatName val="1"/>
              <c:showSerName val="0"/>
              <c:showPercent val="1"/>
            </c:dLbl>
            <c:numFmt formatCode="0.0_i%" sourceLinked="0"/>
            <c:spPr>
              <a:noFill/>
              <a:ln>
                <a:noFill/>
              </a:ln>
            </c:spPr>
            <c:dLblPos val="outEnd"/>
            <c:showLegendKey val="0"/>
            <c:showVal val="0"/>
            <c:showBubbleSize val="0"/>
            <c:showCatName val="1"/>
            <c:showSerName val="0"/>
            <c:showLeaderLines val="1"/>
            <c:showPercent val="1"/>
            <c:leaderLines>
              <c:spPr>
                <a:ln w="9525" cap="flat" cmpd="sng">
                  <a:solidFill>
                    <a:schemeClr val="tx1">
                      <a:lumMod val="35000"/>
                      <a:lumOff val="65000"/>
                    </a:schemeClr>
                  </a:solidFill>
                  <a:round/>
                </a:ln>
              </c:spPr>
            </c:leaderLines>
          </c:dLbls>
          <c:cat>
            <c:strRef>
              <c:f>Fig5!$J$75:$O$75</c:f>
              <c:strCache/>
            </c:strRef>
          </c:cat>
          <c:val>
            <c:numRef>
              <c:f>Fig5!$J$76:$O$76</c:f>
              <c:numCache/>
            </c:numRef>
          </c:val>
        </c:ser>
      </c:pieChart>
      <c:spPr>
        <a:noFill/>
        <a:ln>
          <a:noFill/>
        </a:ln>
      </c:spPr>
    </c:plotArea>
    <c:plotVisOnly val="1"/>
    <c:dispBlanksAs val="gap"/>
    <c:showDLblsOverMax val="0"/>
  </c:chart>
  <c:spPr>
    <a:solidFill>
      <a:srgbClr val="FFFFFF"/>
    </a:solidFill>
    <a:ln w="9525">
      <a:noFill/>
      <a:round/>
    </a:ln>
  </c:spPr>
  <c:txPr>
    <a:bodyPr vert="horz" rot="0"/>
    <a:lstStyle/>
    <a:p>
      <a:pPr>
        <a:defRPr lang="en-US" cap="none" sz="10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0.879</cdr:y>
    </cdr:from>
    <cdr:to>
      <cdr:x>0</cdr:x>
      <cdr:y>0</cdr:y>
    </cdr:to>
    <cdr:sp macro="" textlink="">
      <cdr:nvSpPr>
        <cdr:cNvPr id="2" name="FootonotesShape"/>
        <cdr:cNvSpPr txBox="1"/>
      </cdr:nvSpPr>
      <cdr:spPr>
        <a:xfrm>
          <a:off x="28575" y="587692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EU estimate for 2021 includes 2020 data for BE. EU data do not take into account confidential values, which represent &lt; 1 % of the total sales over the entire time series.</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aei_fm_salpest09)</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7</xdr:col>
      <xdr:colOff>361950</xdr:colOff>
      <xdr:row>35</xdr:row>
      <xdr:rowOff>95250</xdr:rowOff>
    </xdr:to>
    <xdr:graphicFrame macro="">
      <xdr:nvGraphicFramePr>
        <xdr:cNvPr id="2" name="Chart 1"/>
        <xdr:cNvGraphicFramePr/>
      </xdr:nvGraphicFramePr>
      <xdr:xfrm>
        <a:off x="38100" y="28575"/>
        <a:ext cx="5153025" cy="54768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13</xdr:col>
      <xdr:colOff>628650</xdr:colOff>
      <xdr:row>43</xdr:row>
      <xdr:rowOff>76200</xdr:rowOff>
    </xdr:to>
    <xdr:graphicFrame macro="">
      <xdr:nvGraphicFramePr>
        <xdr:cNvPr id="2" name="Chart 1"/>
        <xdr:cNvGraphicFramePr/>
      </xdr:nvGraphicFramePr>
      <xdr:xfrm>
        <a:off x="19050" y="19050"/>
        <a:ext cx="9525000" cy="6686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0.897</cdr:y>
    </cdr:from>
    <cdr:to>
      <cdr:x>0</cdr:x>
      <cdr:y>0</cdr:y>
    </cdr:to>
    <cdr:sp macro="" textlink="">
      <cdr:nvSpPr>
        <cdr:cNvPr id="2" name="FootonotesShape"/>
        <cdr:cNvSpPr txBox="1"/>
      </cdr:nvSpPr>
      <cdr:spPr>
        <a:xfrm>
          <a:off x="47625" y="598170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The graphic shows the 16 EU countries for which complete data are available for both 2011 and 2021, as well as Belgium, for which complete data are available for 2011 and 2020.</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aei_fm_salpest09)</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28575</xdr:rowOff>
    </xdr:from>
    <xdr:to>
      <xdr:col>13</xdr:col>
      <xdr:colOff>609600</xdr:colOff>
      <xdr:row>43</xdr:row>
      <xdr:rowOff>76200</xdr:rowOff>
    </xdr:to>
    <xdr:graphicFrame macro="">
      <xdr:nvGraphicFramePr>
        <xdr:cNvPr id="2" name="Chart 1"/>
        <xdr:cNvGraphicFramePr/>
      </xdr:nvGraphicFramePr>
      <xdr:xfrm>
        <a:off x="0" y="28575"/>
        <a:ext cx="9525000" cy="66770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0.00975</cdr:x>
      <cdr:y>0.86325</cdr:y>
    </cdr:from>
    <cdr:to>
      <cdr:x>0</cdr:x>
      <cdr:y>0</cdr:y>
    </cdr:to>
    <cdr:sp macro="" textlink="">
      <cdr:nvSpPr>
        <cdr:cNvPr id="2" name="FootonotesShape"/>
        <cdr:cNvSpPr txBox="1"/>
      </cdr:nvSpPr>
      <cdr:spPr>
        <a:xfrm>
          <a:off x="47625" y="4705350"/>
          <a:ext cx="0" cy="0"/>
        </a:xfrm>
        <a:prstGeom prst="rect">
          <a:avLst/>
        </a:prstGeom>
        <a:ln>
          <a:noFill/>
        </a:ln>
      </cdr:spPr>
      <cdr:txBody>
        <a:bodyPr vertOverflow="clip" vert="horz" wrap="square" rtlCol="0">
          <a:spAutoFit/>
        </a:bodyPr>
        <a:lstStyle/>
        <a:p>
          <a:r>
            <a:rPr lang="en-GB" sz="1000">
              <a:latin typeface="Arial" panose="020B0604020202020204" pitchFamily="34" charset="0"/>
            </a:rPr>
            <a:t>Note: EU estimate for 2021 includes 2020 data for BE. This figure does not take into account confidential values, which represent &lt; 1 % of the total sales over the time series.</a:t>
          </a:r>
        </a:p>
        <a:p>
          <a:pPr>
            <a:spcBef>
              <a:spcPts val="300"/>
            </a:spcBef>
          </a:pPr>
          <a:r>
            <a:rPr lang="en-GB" sz="1000" i="1">
              <a:latin typeface="Arial" panose="020B0604020202020204" pitchFamily="34" charset="0"/>
            </a:rPr>
            <a:t>Source:</a:t>
          </a:r>
          <a:r>
            <a:rPr lang="en-GB" sz="1000">
              <a:latin typeface="Arial" panose="020B0604020202020204" pitchFamily="34" charset="0"/>
            </a:rPr>
            <a:t> Eurostat (online data code: aei_fm_salpest09)</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7</xdr:col>
      <xdr:colOff>342900</xdr:colOff>
      <xdr:row>35</xdr:row>
      <xdr:rowOff>76200</xdr:rowOff>
    </xdr:to>
    <xdr:graphicFrame macro="">
      <xdr:nvGraphicFramePr>
        <xdr:cNvPr id="2" name="Chart 1"/>
        <xdr:cNvGraphicFramePr/>
      </xdr:nvGraphicFramePr>
      <xdr:xfrm>
        <a:off x="19050" y="28575"/>
        <a:ext cx="5153025" cy="54578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0.00975</cdr:x>
      <cdr:y>0.871</cdr:y>
    </cdr:from>
    <cdr:to>
      <cdr:x>0</cdr:x>
      <cdr:y>0</cdr:y>
    </cdr:to>
    <cdr:sp macro="" textlink="">
      <cdr:nvSpPr>
        <cdr:cNvPr id="2" name="FootonotesShape"/>
        <cdr:cNvSpPr txBox="1"/>
      </cdr:nvSpPr>
      <cdr:spPr>
        <a:xfrm>
          <a:off x="47625" y="5048250"/>
          <a:ext cx="0" cy="0"/>
        </a:xfrm>
        <a:prstGeom prst="rect">
          <a:avLst/>
        </a:prstGeom>
        <a:ln>
          <a:noFill/>
        </a:ln>
      </cdr:spPr>
      <cdr:txBody>
        <a:bodyPr vertOverflow="clip" vert="horz" wrap="square" rtlCol="0">
          <a:spAutoFit/>
        </a:bodyPr>
        <a:lstStyle/>
        <a:p>
          <a:r>
            <a:rPr lang="en-GB" sz="1000">
              <a:latin typeface="Arial" panose="020B0604020202020204" pitchFamily="34" charset="0"/>
            </a:rPr>
            <a:t>Note: EU estimate for 2021 includes 2020 data for BE. This figure does not take into account confidential values, which represent &lt; 1 % of the total sales over the time series.</a:t>
          </a:r>
        </a:p>
        <a:p>
          <a:pPr>
            <a:spcBef>
              <a:spcPts val="300"/>
            </a:spcBef>
          </a:pPr>
          <a:r>
            <a:rPr lang="en-GB" sz="1000" i="1">
              <a:latin typeface="Arial" panose="020B0604020202020204" pitchFamily="34" charset="0"/>
            </a:rPr>
            <a:t>Source:</a:t>
          </a:r>
          <a:r>
            <a:rPr lang="en-GB" sz="1000">
              <a:latin typeface="Arial" panose="020B0604020202020204" pitchFamily="34" charset="0"/>
            </a:rPr>
            <a:t> Eurostat (online data code: aei_fm_salpest09)</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7</xdr:col>
      <xdr:colOff>361950</xdr:colOff>
      <xdr:row>37</xdr:row>
      <xdr:rowOff>85725</xdr:rowOff>
    </xdr:to>
    <xdr:graphicFrame macro="">
      <xdr:nvGraphicFramePr>
        <xdr:cNvPr id="4" name="Chart 3"/>
        <xdr:cNvGraphicFramePr/>
      </xdr:nvGraphicFramePr>
      <xdr:xfrm>
        <a:off x="28575" y="0"/>
        <a:ext cx="5162550" cy="5800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0.00975</cdr:x>
      <cdr:y>0.86325</cdr:y>
    </cdr:from>
    <cdr:to>
      <cdr:x>0</cdr:x>
      <cdr:y>0</cdr:y>
    </cdr:to>
    <cdr:sp macro="" textlink="">
      <cdr:nvSpPr>
        <cdr:cNvPr id="2" name="FootonotesShape"/>
        <cdr:cNvSpPr txBox="1"/>
      </cdr:nvSpPr>
      <cdr:spPr>
        <a:xfrm>
          <a:off x="47625" y="4724400"/>
          <a:ext cx="0" cy="0"/>
        </a:xfrm>
        <a:prstGeom prst="rect">
          <a:avLst/>
        </a:prstGeom>
        <a:ln>
          <a:noFill/>
        </a:ln>
      </cdr:spPr>
      <cdr:txBody>
        <a:bodyPr vertOverflow="clip" vert="horz" wrap="square" rtlCol="0">
          <a:spAutoFit/>
        </a:bodyPr>
        <a:lstStyle/>
        <a:p>
          <a:r>
            <a:rPr lang="en-GB" sz="1000">
              <a:latin typeface="Arial" panose="020B0604020202020204" pitchFamily="34" charset="0"/>
            </a:rPr>
            <a:t>Note: EU estimate for 2021 includes 2020 data for BE. This figure does not take into account confidential values, which represent &lt; 1 % of the total sales over the time series.</a:t>
          </a:r>
        </a:p>
        <a:p>
          <a:pPr>
            <a:spcBef>
              <a:spcPts val="300"/>
            </a:spcBef>
          </a:pPr>
          <a:r>
            <a:rPr lang="en-GB" sz="1000" i="1">
              <a:latin typeface="Arial" panose="020B0604020202020204" pitchFamily="34" charset="0"/>
            </a:rPr>
            <a:t>Source:</a:t>
          </a:r>
          <a:r>
            <a:rPr lang="en-GB" sz="1000">
              <a:latin typeface="Arial" panose="020B0604020202020204" pitchFamily="34" charset="0"/>
            </a:rPr>
            <a:t> Eurostat (online data code: aei_fm_salpest09)</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theme/theme1.xml><?xml version="1.0" encoding="utf-8"?>
<a:theme xmlns:a="http://schemas.openxmlformats.org/drawingml/2006/main" name="Office Theme">
  <a:themeElements>
    <a:clrScheme name="5 Agriculture and fisheries">
      <a:dk1>
        <a:sysClr val="windowText" lastClr="000000"/>
      </a:dk1>
      <a:lt1>
        <a:sysClr val="window" lastClr="FFFFFF"/>
      </a:lt1>
      <a:dk2>
        <a:srgbClr val="1F497D"/>
      </a:dk2>
      <a:lt2>
        <a:srgbClr val="EEECE1"/>
      </a:lt2>
      <a:accent1>
        <a:srgbClr val="5FB441"/>
      </a:accent1>
      <a:accent2>
        <a:srgbClr val="F06423"/>
      </a:accent2>
      <a:accent3>
        <a:srgbClr val="286EB4"/>
      </a:accent3>
      <a:accent4>
        <a:srgbClr val="FAA519"/>
      </a:accent4>
      <a:accent5>
        <a:srgbClr val="B9C31E"/>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c.europa.eu/eurostat/databrowser/bookmark/e2fc4726-6c2b-4f86-a31c-a0c9fa943dcc?lang=en&amp;page=time:2021"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ec.europa.eu/eurostat/databrowser/bookmark/b424969f-cccd-4a52-b89e-5f04473f3da2?lang=en"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ec.europa.eu/eurostat/databrowser/bookmark/6cdf988e-9f8d-4991-b35a-cb793a3fb92e?lang=en&amp;page=time:2021" TargetMode="External" /><Relationship Id="rId2" Type="http://schemas.openxmlformats.org/officeDocument/2006/relationships/drawing" Target="../drawings/drawing4.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ec.europa.eu/eurostat/databrowser/bookmark/1ee1033d-5c46-46be-bc18-fcf12a0f416d?lang=en" TargetMode="External" /><Relationship Id="rId2" Type="http://schemas.openxmlformats.org/officeDocument/2006/relationships/drawing" Target="../drawings/drawing6.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ec.europa.eu/eurostat/databrowser/bookmark/7cc9bde1-ece9-4081-bc79-c2c202544eb3?lang=en" TargetMode="External" /><Relationship Id="rId2" Type="http://schemas.openxmlformats.org/officeDocument/2006/relationships/drawing" Target="../drawings/drawing8.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ec.europa.eu/eurostat/databrowser/bookmark/4dbd6a39-925e-4348-a91a-7a1660d4351c?lang=en" TargetMode="External" /><Relationship Id="rId2" Type="http://schemas.openxmlformats.org/officeDocument/2006/relationships/drawing" Target="../drawings/drawing10.x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474"/>
  <sheetViews>
    <sheetView showGridLines="0" tabSelected="1" workbookViewId="0" topLeftCell="A1"/>
  </sheetViews>
  <sheetFormatPr defaultColWidth="9.00390625" defaultRowHeight="14.25"/>
  <cols>
    <col min="1" max="19" width="9.00390625" style="2" customWidth="1"/>
    <col min="20" max="16384" width="9.00390625" style="2" customWidth="1"/>
  </cols>
  <sheetData>
    <row r="1" ht="12"/>
    <row r="2" spans="3:6" ht="12">
      <c r="C2" s="8"/>
      <c r="D2" s="8"/>
      <c r="E2" s="8"/>
      <c r="F2" s="8"/>
    </row>
    <row r="3" ht="12"/>
    <row r="4" ht="12"/>
    <row r="5" ht="12"/>
    <row r="6" ht="12"/>
    <row r="7" ht="12"/>
    <row r="8" ht="12"/>
    <row r="9" ht="12"/>
    <row r="10" ht="12"/>
    <row r="11" ht="12"/>
    <row r="12" ht="12"/>
    <row r="13" ht="12"/>
    <row r="14" ht="12"/>
    <row r="15" ht="12"/>
    <row r="16" ht="12"/>
    <row r="17" ht="12"/>
    <row r="18" ht="12"/>
    <row r="19" ht="12"/>
    <row r="20" ht="12"/>
    <row r="21" ht="12"/>
    <row r="22" ht="12"/>
    <row r="23" ht="12"/>
    <row r="24" ht="12"/>
    <row r="25" ht="12"/>
    <row r="26" ht="12"/>
    <row r="27" ht="12"/>
    <row r="28" ht="12"/>
    <row r="29" ht="12"/>
    <row r="30" ht="12"/>
    <row r="31" ht="12"/>
    <row r="32" ht="12"/>
    <row r="33" spans="2:11" ht="15" customHeight="1">
      <c r="B33" s="25"/>
      <c r="C33" s="25"/>
      <c r="D33" s="25"/>
      <c r="E33" s="25"/>
      <c r="F33" s="25"/>
      <c r="G33" s="25"/>
      <c r="H33" s="25"/>
      <c r="I33" s="25"/>
      <c r="J33" s="25"/>
      <c r="K33" s="25"/>
    </row>
    <row r="34" ht="15" customHeight="1">
      <c r="B34" s="7"/>
    </row>
    <row r="35" ht="12"/>
    <row r="36" ht="12"/>
    <row r="37" ht="12"/>
    <row r="38" ht="12"/>
    <row r="39" ht="12"/>
    <row r="40" ht="12"/>
    <row r="41" ht="12"/>
    <row r="42" ht="12"/>
    <row r="43" ht="12"/>
    <row r="44" ht="12"/>
    <row r="73" ht="14.25">
      <c r="A73" s="1" t="s">
        <v>45</v>
      </c>
    </row>
    <row r="74" s="4" customFormat="1" ht="14.25">
      <c r="A74" s="1" t="s">
        <v>128</v>
      </c>
    </row>
    <row r="75" ht="14.25">
      <c r="A75" s="1"/>
    </row>
    <row r="76" ht="14.25">
      <c r="A76" s="41" t="s">
        <v>130</v>
      </c>
    </row>
    <row r="77" spans="1:2" ht="14.25">
      <c r="A77" s="41" t="s">
        <v>118</v>
      </c>
      <c r="B77" s="42" t="s">
        <v>129</v>
      </c>
    </row>
    <row r="78" spans="1:2" ht="14.25">
      <c r="A78" s="41" t="s">
        <v>119</v>
      </c>
      <c r="B78" s="41" t="s">
        <v>131</v>
      </c>
    </row>
    <row r="80" spans="1:3" ht="14.25">
      <c r="A80" s="42" t="s">
        <v>114</v>
      </c>
      <c r="C80" s="41" t="s">
        <v>115</v>
      </c>
    </row>
    <row r="81" spans="1:3" ht="14.25">
      <c r="A81" s="42" t="s">
        <v>116</v>
      </c>
      <c r="C81" s="41" t="s">
        <v>49</v>
      </c>
    </row>
    <row r="82" spans="1:3" ht="14.25">
      <c r="A82" s="42" t="s">
        <v>117</v>
      </c>
      <c r="C82" s="41" t="s">
        <v>1</v>
      </c>
    </row>
    <row r="84" spans="1:7" ht="14.25">
      <c r="A84" s="43" t="s">
        <v>120</v>
      </c>
      <c r="B84" s="58" t="s">
        <v>0</v>
      </c>
      <c r="C84" s="58" t="s">
        <v>46</v>
      </c>
      <c r="D84" s="58" t="s">
        <v>30</v>
      </c>
      <c r="E84" s="58" t="s">
        <v>31</v>
      </c>
      <c r="F84" s="58" t="s">
        <v>32</v>
      </c>
      <c r="G84" s="58" t="s">
        <v>33</v>
      </c>
    </row>
    <row r="85" spans="1:7" ht="14.25">
      <c r="A85" s="44" t="s">
        <v>2</v>
      </c>
      <c r="B85" s="46">
        <v>2452096</v>
      </c>
      <c r="C85" s="46">
        <v>2610565</v>
      </c>
      <c r="D85" s="46">
        <v>694606</v>
      </c>
      <c r="E85" s="46">
        <v>14279</v>
      </c>
      <c r="F85" s="46">
        <v>268969</v>
      </c>
      <c r="G85" s="46">
        <v>885008</v>
      </c>
    </row>
    <row r="86" spans="1:9" ht="15.5">
      <c r="A86" s="44" t="s">
        <v>3</v>
      </c>
      <c r="B86" s="45" t="s">
        <v>29</v>
      </c>
      <c r="C86" s="45" t="s">
        <v>29</v>
      </c>
      <c r="D86" s="45" t="s">
        <v>29</v>
      </c>
      <c r="E86" s="45" t="s">
        <v>29</v>
      </c>
      <c r="F86" s="45" t="s">
        <v>29</v>
      </c>
      <c r="G86" s="45" t="s">
        <v>29</v>
      </c>
      <c r="I86" s="54" t="s">
        <v>181</v>
      </c>
    </row>
    <row r="87" spans="1:9" ht="12.5">
      <c r="A87" s="44" t="s">
        <v>52</v>
      </c>
      <c r="B87" s="46">
        <v>1626666</v>
      </c>
      <c r="C87" s="46">
        <v>3473231</v>
      </c>
      <c r="D87" s="46">
        <v>290967</v>
      </c>
      <c r="E87" s="46">
        <v>12881</v>
      </c>
      <c r="F87" s="46">
        <v>1183447</v>
      </c>
      <c r="G87" s="46">
        <v>462038</v>
      </c>
      <c r="I87" s="55" t="s">
        <v>191</v>
      </c>
    </row>
    <row r="88" spans="1:19" ht="14.25">
      <c r="A88" s="44" t="s">
        <v>4</v>
      </c>
      <c r="B88" s="45">
        <v>632925</v>
      </c>
      <c r="C88" s="45">
        <v>3692148</v>
      </c>
      <c r="D88" s="45">
        <v>44940</v>
      </c>
      <c r="E88" s="45">
        <v>3673</v>
      </c>
      <c r="F88" s="45">
        <v>172604</v>
      </c>
      <c r="G88" s="45">
        <v>3172</v>
      </c>
      <c r="I88" s="57">
        <v>2011</v>
      </c>
      <c r="J88" s="57">
        <v>2012</v>
      </c>
      <c r="K88" s="57">
        <v>2013</v>
      </c>
      <c r="L88" s="57">
        <v>2014</v>
      </c>
      <c r="M88" s="57">
        <v>2015</v>
      </c>
      <c r="N88" s="57">
        <v>2016</v>
      </c>
      <c r="O88" s="57">
        <v>2017</v>
      </c>
      <c r="P88" s="57">
        <v>2018</v>
      </c>
      <c r="Q88" s="57">
        <v>2019</v>
      </c>
      <c r="R88" s="57">
        <v>2020</v>
      </c>
      <c r="S88" s="57">
        <v>2021</v>
      </c>
    </row>
    <row r="89" spans="1:19" ht="14.25">
      <c r="A89" s="44" t="s">
        <v>43</v>
      </c>
      <c r="B89" s="46">
        <v>10472846</v>
      </c>
      <c r="C89" s="46">
        <v>17955168</v>
      </c>
      <c r="D89" s="46">
        <v>11831541</v>
      </c>
      <c r="E89" s="46">
        <v>255155</v>
      </c>
      <c r="F89" s="46">
        <v>3122898</v>
      </c>
      <c r="G89" s="46">
        <v>218552</v>
      </c>
      <c r="I89" s="10">
        <f>SUM(B85:G111)/1000</f>
        <v>359468.065</v>
      </c>
      <c r="J89" s="10">
        <f>SUM(B121:G147)/1000</f>
        <v>347915.442</v>
      </c>
      <c r="K89" s="10">
        <f>SUM(B157:G183)/1000</f>
        <v>349590.766</v>
      </c>
      <c r="L89" s="10">
        <f>SUM(B193:G219)/1000</f>
        <v>369101.537</v>
      </c>
      <c r="M89" s="10">
        <f>SUM(B229:G255)/1000</f>
        <v>366621.017</v>
      </c>
      <c r="N89" s="10">
        <f>SUM(B265:G291)/1000</f>
        <v>371522.697</v>
      </c>
      <c r="O89" s="10">
        <f>SUM(B301:G327)/1000</f>
        <v>359877.652</v>
      </c>
      <c r="P89" s="10">
        <f>SUM(B337:G363)/1000</f>
        <v>354583.094</v>
      </c>
      <c r="Q89" s="10">
        <f>SUM(B373:G399)/1000</f>
        <v>333355.802</v>
      </c>
      <c r="R89" s="10">
        <f>SUM(B409:G435)/1000</f>
        <v>345999.356</v>
      </c>
      <c r="S89" s="10">
        <f>SUM(B445:G471)/1000</f>
        <v>355174.761</v>
      </c>
    </row>
    <row r="90" spans="1:17" ht="14.5" customHeight="1">
      <c r="A90" s="44" t="s">
        <v>5</v>
      </c>
      <c r="B90" s="45">
        <v>50529</v>
      </c>
      <c r="C90" s="45">
        <v>357091</v>
      </c>
      <c r="D90" s="45">
        <v>19382</v>
      </c>
      <c r="E90" s="45" t="s">
        <v>29</v>
      </c>
      <c r="F90" s="45">
        <v>31687</v>
      </c>
      <c r="G90" s="45" t="s">
        <v>29</v>
      </c>
      <c r="I90" s="25" t="s">
        <v>182</v>
      </c>
      <c r="J90" s="4"/>
      <c r="K90" s="4"/>
      <c r="L90" s="4"/>
      <c r="M90" s="4"/>
      <c r="N90" s="4"/>
      <c r="O90" s="4"/>
      <c r="P90" s="4"/>
      <c r="Q90" s="4"/>
    </row>
    <row r="91" spans="1:13" ht="15" customHeight="1">
      <c r="A91" s="44" t="s">
        <v>6</v>
      </c>
      <c r="B91" s="46">
        <v>619971</v>
      </c>
      <c r="C91" s="46">
        <v>2811899</v>
      </c>
      <c r="D91" s="46">
        <v>47513</v>
      </c>
      <c r="E91" s="46">
        <v>4460</v>
      </c>
      <c r="F91" s="46">
        <v>188224</v>
      </c>
      <c r="G91" s="46">
        <v>20388</v>
      </c>
      <c r="I91" s="51" t="s">
        <v>35</v>
      </c>
      <c r="J91" s="4"/>
      <c r="K91" s="4"/>
      <c r="L91" s="4"/>
      <c r="M91" s="4"/>
    </row>
    <row r="92" spans="1:7" ht="15" customHeight="1">
      <c r="A92" s="44" t="s">
        <v>7</v>
      </c>
      <c r="B92" s="45">
        <v>2256372</v>
      </c>
      <c r="C92" s="45">
        <v>1454632</v>
      </c>
      <c r="D92" s="45">
        <v>109297</v>
      </c>
      <c r="E92" s="45" t="s">
        <v>29</v>
      </c>
      <c r="F92" s="45">
        <v>21280</v>
      </c>
      <c r="G92" s="45">
        <v>733481</v>
      </c>
    </row>
    <row r="93" spans="1:7" ht="14.25">
      <c r="A93" s="44" t="s">
        <v>8</v>
      </c>
      <c r="B93" s="46">
        <v>31343389</v>
      </c>
      <c r="C93" s="46">
        <v>13834600</v>
      </c>
      <c r="D93" s="46">
        <v>8061915</v>
      </c>
      <c r="E93" s="46">
        <v>228520</v>
      </c>
      <c r="F93" s="46">
        <v>223241</v>
      </c>
      <c r="G93" s="46">
        <v>19420624</v>
      </c>
    </row>
    <row r="94" spans="1:7" ht="14.25">
      <c r="A94" s="44" t="s">
        <v>9</v>
      </c>
      <c r="B94" s="45">
        <v>24495844</v>
      </c>
      <c r="C94" s="45">
        <v>29252304</v>
      </c>
      <c r="D94" s="45">
        <v>2190206</v>
      </c>
      <c r="E94" s="45">
        <v>331356</v>
      </c>
      <c r="F94" s="45">
        <v>2531959</v>
      </c>
      <c r="G94" s="45">
        <v>2460669</v>
      </c>
    </row>
    <row r="95" spans="1:7" ht="14.25">
      <c r="A95" s="44" t="s">
        <v>10</v>
      </c>
      <c r="B95" s="46" t="s">
        <v>29</v>
      </c>
      <c r="C95" s="46" t="s">
        <v>29</v>
      </c>
      <c r="D95" s="46" t="s">
        <v>29</v>
      </c>
      <c r="E95" s="46" t="s">
        <v>29</v>
      </c>
      <c r="F95" s="46" t="s">
        <v>29</v>
      </c>
      <c r="G95" s="46" t="s">
        <v>29</v>
      </c>
    </row>
    <row r="96" spans="1:7" ht="14.25">
      <c r="A96" s="44" t="s">
        <v>11</v>
      </c>
      <c r="B96" s="45">
        <v>43574469</v>
      </c>
      <c r="C96" s="45">
        <v>8327293</v>
      </c>
      <c r="D96" s="45">
        <v>2493839</v>
      </c>
      <c r="E96" s="45">
        <v>97426</v>
      </c>
      <c r="F96" s="45">
        <v>389841</v>
      </c>
      <c r="G96" s="45">
        <v>15443354</v>
      </c>
    </row>
    <row r="97" spans="1:7" ht="14.25">
      <c r="A97" s="44" t="s">
        <v>12</v>
      </c>
      <c r="B97" s="46">
        <v>894770</v>
      </c>
      <c r="C97" s="46">
        <v>169986</v>
      </c>
      <c r="D97" s="46">
        <v>158669</v>
      </c>
      <c r="E97" s="46">
        <v>2031</v>
      </c>
      <c r="F97" s="46">
        <v>3339</v>
      </c>
      <c r="G97" s="46">
        <v>5939</v>
      </c>
    </row>
    <row r="98" spans="1:7" ht="14.25">
      <c r="A98" s="44" t="s">
        <v>13</v>
      </c>
      <c r="B98" s="45">
        <v>148222</v>
      </c>
      <c r="C98" s="45">
        <v>722050</v>
      </c>
      <c r="D98" s="45">
        <v>34164</v>
      </c>
      <c r="E98" s="45" t="s">
        <v>29</v>
      </c>
      <c r="F98" s="45">
        <v>163599</v>
      </c>
      <c r="G98" s="45">
        <v>5966</v>
      </c>
    </row>
    <row r="99" spans="1:7" ht="14.25">
      <c r="A99" s="44" t="s">
        <v>14</v>
      </c>
      <c r="B99" s="46">
        <v>361502</v>
      </c>
      <c r="C99" s="46">
        <v>1772873</v>
      </c>
      <c r="D99" s="46">
        <v>26359</v>
      </c>
      <c r="E99" s="46" t="s">
        <v>29</v>
      </c>
      <c r="F99" s="46">
        <v>402931</v>
      </c>
      <c r="G99" s="46" t="s">
        <v>29</v>
      </c>
    </row>
    <row r="100" spans="1:7" ht="14.25">
      <c r="A100" s="44" t="s">
        <v>15</v>
      </c>
      <c r="B100" s="45">
        <v>92080</v>
      </c>
      <c r="C100" s="45">
        <v>102073</v>
      </c>
      <c r="D100" s="45" t="s">
        <v>29</v>
      </c>
      <c r="E100" s="45">
        <v>1107</v>
      </c>
      <c r="F100" s="45" t="s">
        <v>29</v>
      </c>
      <c r="G100" s="45" t="s">
        <v>29</v>
      </c>
    </row>
    <row r="101" spans="1:7" ht="14.25">
      <c r="A101" s="44" t="s">
        <v>16</v>
      </c>
      <c r="B101" s="46">
        <v>2997436</v>
      </c>
      <c r="C101" s="46">
        <v>3668067</v>
      </c>
      <c r="D101" s="46">
        <v>522094</v>
      </c>
      <c r="E101" s="46">
        <v>2089</v>
      </c>
      <c r="F101" s="46">
        <v>223697</v>
      </c>
      <c r="G101" s="46">
        <v>1134554</v>
      </c>
    </row>
    <row r="102" spans="1:7" ht="14.25">
      <c r="A102" s="44" t="s">
        <v>17</v>
      </c>
      <c r="B102" s="45">
        <v>95040</v>
      </c>
      <c r="C102" s="45">
        <v>6223</v>
      </c>
      <c r="D102" s="45">
        <v>4377</v>
      </c>
      <c r="E102" s="45">
        <v>911</v>
      </c>
      <c r="F102" s="45">
        <v>0</v>
      </c>
      <c r="G102" s="45" t="s">
        <v>29</v>
      </c>
    </row>
    <row r="103" spans="1:7" ht="14.25">
      <c r="A103" s="44" t="s">
        <v>18</v>
      </c>
      <c r="B103" s="46">
        <v>4246282</v>
      </c>
      <c r="C103" s="46">
        <v>3011210</v>
      </c>
      <c r="D103" s="46">
        <v>1898289</v>
      </c>
      <c r="E103" s="46">
        <v>20141</v>
      </c>
      <c r="F103" s="46">
        <v>206187</v>
      </c>
      <c r="G103" s="46">
        <v>1532107</v>
      </c>
    </row>
    <row r="104" spans="1:7" ht="14.25">
      <c r="A104" s="44" t="s">
        <v>19</v>
      </c>
      <c r="B104" s="45">
        <v>1544218</v>
      </c>
      <c r="C104" s="45">
        <v>1505163</v>
      </c>
      <c r="D104" s="45">
        <v>247982</v>
      </c>
      <c r="E104" s="45">
        <v>33428</v>
      </c>
      <c r="F104" s="45">
        <v>59369</v>
      </c>
      <c r="G104" s="45">
        <v>58114</v>
      </c>
    </row>
    <row r="105" spans="1:7" ht="14.25">
      <c r="A105" s="44" t="s">
        <v>20</v>
      </c>
      <c r="B105" s="46">
        <v>6080802</v>
      </c>
      <c r="C105" s="46">
        <v>12408486</v>
      </c>
      <c r="D105" s="46">
        <v>991418</v>
      </c>
      <c r="E105" s="46" t="s">
        <v>29</v>
      </c>
      <c r="F105" s="46">
        <v>1593141</v>
      </c>
      <c r="G105" s="46">
        <v>689379</v>
      </c>
    </row>
    <row r="106" spans="1:7" ht="14.25">
      <c r="A106" s="44" t="s">
        <v>21</v>
      </c>
      <c r="B106" s="45">
        <v>9978764</v>
      </c>
      <c r="C106" s="45">
        <v>1995991</v>
      </c>
      <c r="D106" s="45">
        <v>883245</v>
      </c>
      <c r="E106" s="45">
        <v>2773</v>
      </c>
      <c r="F106" s="45">
        <v>3867</v>
      </c>
      <c r="G106" s="45">
        <v>1159391</v>
      </c>
    </row>
    <row r="107" spans="1:7" ht="14.25">
      <c r="A107" s="44" t="s">
        <v>22</v>
      </c>
      <c r="B107" s="46">
        <v>3455176</v>
      </c>
      <c r="C107" s="46">
        <v>6770904</v>
      </c>
      <c r="D107" s="46">
        <v>814860</v>
      </c>
      <c r="E107" s="46">
        <v>756</v>
      </c>
      <c r="F107" s="46">
        <v>335296</v>
      </c>
      <c r="G107" s="46">
        <v>49432</v>
      </c>
    </row>
    <row r="108" spans="1:7" ht="14.25">
      <c r="A108" s="44" t="s">
        <v>23</v>
      </c>
      <c r="B108" s="45">
        <v>797046</v>
      </c>
      <c r="C108" s="45">
        <v>264289</v>
      </c>
      <c r="D108" s="45">
        <v>38493</v>
      </c>
      <c r="E108" s="45">
        <v>974</v>
      </c>
      <c r="F108" s="45">
        <v>594</v>
      </c>
      <c r="G108" s="45">
        <v>20326</v>
      </c>
    </row>
    <row r="109" spans="1:7" ht="14.25">
      <c r="A109" s="44" t="s">
        <v>24</v>
      </c>
      <c r="B109" s="46">
        <v>540820</v>
      </c>
      <c r="C109" s="46">
        <v>1079871</v>
      </c>
      <c r="D109" s="46">
        <v>63693</v>
      </c>
      <c r="E109" s="46">
        <v>0</v>
      </c>
      <c r="F109" s="46">
        <v>112724</v>
      </c>
      <c r="G109" s="46">
        <v>8881</v>
      </c>
    </row>
    <row r="110" spans="1:7" ht="14.25">
      <c r="A110" s="44" t="s">
        <v>25</v>
      </c>
      <c r="B110" s="45">
        <v>165151</v>
      </c>
      <c r="C110" s="45">
        <v>1452126</v>
      </c>
      <c r="D110" s="45">
        <v>31419</v>
      </c>
      <c r="E110" s="45" t="s">
        <v>29</v>
      </c>
      <c r="F110" s="45">
        <v>59333</v>
      </c>
      <c r="G110" s="45">
        <v>1310815</v>
      </c>
    </row>
    <row r="111" spans="1:7" ht="14.25">
      <c r="A111" s="44" t="s">
        <v>26</v>
      </c>
      <c r="B111" s="46">
        <v>218458</v>
      </c>
      <c r="C111" s="46">
        <v>2136107</v>
      </c>
      <c r="D111" s="46">
        <v>28829</v>
      </c>
      <c r="E111" s="46">
        <v>776</v>
      </c>
      <c r="F111" s="46">
        <v>20692</v>
      </c>
      <c r="G111" s="46">
        <v>10899</v>
      </c>
    </row>
    <row r="113" ht="14.25">
      <c r="A113" s="1" t="s">
        <v>60</v>
      </c>
    </row>
    <row r="114" spans="1:2" ht="14.25">
      <c r="A114" s="1" t="s">
        <v>29</v>
      </c>
      <c r="B114" s="1" t="s">
        <v>59</v>
      </c>
    </row>
    <row r="116" spans="1:3" ht="14.25">
      <c r="A116" s="42" t="s">
        <v>114</v>
      </c>
      <c r="C116" s="41" t="s">
        <v>115</v>
      </c>
    </row>
    <row r="117" spans="1:3" ht="14.25">
      <c r="A117" s="42" t="s">
        <v>116</v>
      </c>
      <c r="C117" s="41" t="s">
        <v>49</v>
      </c>
    </row>
    <row r="118" spans="1:3" ht="14.25">
      <c r="A118" s="42" t="s">
        <v>117</v>
      </c>
      <c r="C118" s="41" t="s">
        <v>64</v>
      </c>
    </row>
    <row r="119" spans="1:3" ht="14.25">
      <c r="A119" s="42"/>
      <c r="C119" s="41"/>
    </row>
    <row r="120" spans="1:7" ht="14.25">
      <c r="A120" s="43" t="s">
        <v>120</v>
      </c>
      <c r="B120" s="58" t="s">
        <v>0</v>
      </c>
      <c r="C120" s="58" t="s">
        <v>46</v>
      </c>
      <c r="D120" s="58" t="s">
        <v>30</v>
      </c>
      <c r="E120" s="58" t="s">
        <v>31</v>
      </c>
      <c r="F120" s="58" t="s">
        <v>32</v>
      </c>
      <c r="G120" s="58" t="s">
        <v>33</v>
      </c>
    </row>
    <row r="121" spans="1:7" ht="14.25">
      <c r="A121" s="44" t="s">
        <v>2</v>
      </c>
      <c r="B121" s="46">
        <v>2724804</v>
      </c>
      <c r="C121" s="46">
        <v>2853151</v>
      </c>
      <c r="D121" s="46">
        <v>582728</v>
      </c>
      <c r="E121" s="46">
        <v>19230</v>
      </c>
      <c r="F121" s="46">
        <v>284734</v>
      </c>
      <c r="G121" s="46">
        <v>893529</v>
      </c>
    </row>
    <row r="122" spans="1:7" ht="14.25">
      <c r="A122" s="44" t="s">
        <v>3</v>
      </c>
      <c r="B122" s="45">
        <v>474395</v>
      </c>
      <c r="C122" s="45">
        <v>773569</v>
      </c>
      <c r="D122" s="45">
        <v>83058</v>
      </c>
      <c r="E122" s="45" t="s">
        <v>29</v>
      </c>
      <c r="F122" s="45" t="s">
        <v>29</v>
      </c>
      <c r="G122" s="45" t="s">
        <v>29</v>
      </c>
    </row>
    <row r="123" spans="1:7" ht="14.25">
      <c r="A123" s="44" t="s">
        <v>52</v>
      </c>
      <c r="B123" s="46">
        <v>1410021</v>
      </c>
      <c r="C123" s="46">
        <v>3606879</v>
      </c>
      <c r="D123" s="46">
        <v>287724</v>
      </c>
      <c r="E123" s="46">
        <v>6703</v>
      </c>
      <c r="F123" s="46">
        <v>808193</v>
      </c>
      <c r="G123" s="46">
        <v>395542</v>
      </c>
    </row>
    <row r="124" spans="1:7" ht="14.25">
      <c r="A124" s="44" t="s">
        <v>4</v>
      </c>
      <c r="B124" s="45">
        <v>890573</v>
      </c>
      <c r="C124" s="45">
        <v>4563850</v>
      </c>
      <c r="D124" s="45">
        <v>77174</v>
      </c>
      <c r="E124" s="45">
        <v>11253</v>
      </c>
      <c r="F124" s="45">
        <v>406276</v>
      </c>
      <c r="G124" s="45">
        <v>9918</v>
      </c>
    </row>
    <row r="125" spans="1:7" ht="14.25">
      <c r="A125" s="44" t="s">
        <v>43</v>
      </c>
      <c r="B125" s="46">
        <v>9062328</v>
      </c>
      <c r="C125" s="46">
        <v>19907265</v>
      </c>
      <c r="D125" s="46">
        <v>12994621</v>
      </c>
      <c r="E125" s="46">
        <v>161165</v>
      </c>
      <c r="F125" s="46">
        <v>3194600</v>
      </c>
      <c r="G125" s="46">
        <v>202307</v>
      </c>
    </row>
    <row r="126" spans="1:7" ht="14.25">
      <c r="A126" s="44" t="s">
        <v>5</v>
      </c>
      <c r="B126" s="45">
        <v>60032</v>
      </c>
      <c r="C126" s="45">
        <v>436888</v>
      </c>
      <c r="D126" s="45">
        <v>20607</v>
      </c>
      <c r="E126" s="45" t="s">
        <v>29</v>
      </c>
      <c r="F126" s="45">
        <v>34024</v>
      </c>
      <c r="G126" s="45" t="s">
        <v>29</v>
      </c>
    </row>
    <row r="127" spans="1:7" ht="14.25">
      <c r="A127" s="44" t="s">
        <v>6</v>
      </c>
      <c r="B127" s="46">
        <v>650158</v>
      </c>
      <c r="C127" s="46">
        <v>1807584</v>
      </c>
      <c r="D127" s="46">
        <v>41502</v>
      </c>
      <c r="E127" s="46">
        <v>19934</v>
      </c>
      <c r="F127" s="46">
        <v>242244</v>
      </c>
      <c r="G127" s="46">
        <v>21255</v>
      </c>
    </row>
    <row r="128" spans="1:7" ht="14.25">
      <c r="A128" s="44" t="s">
        <v>7</v>
      </c>
      <c r="B128" s="45">
        <v>2006725</v>
      </c>
      <c r="C128" s="45">
        <v>2139107</v>
      </c>
      <c r="D128" s="45">
        <v>910678</v>
      </c>
      <c r="E128" s="45">
        <v>15022</v>
      </c>
      <c r="F128" s="45">
        <v>22593</v>
      </c>
      <c r="G128" s="45">
        <v>989933</v>
      </c>
    </row>
    <row r="129" spans="1:7" ht="14.25">
      <c r="A129" s="44" t="s">
        <v>8</v>
      </c>
      <c r="B129" s="46">
        <v>26792750</v>
      </c>
      <c r="C129" s="46">
        <v>13984903</v>
      </c>
      <c r="D129" s="46">
        <v>7640732</v>
      </c>
      <c r="E129" s="46">
        <v>68787</v>
      </c>
      <c r="F129" s="46">
        <v>181264</v>
      </c>
      <c r="G129" s="46">
        <v>14822087</v>
      </c>
    </row>
    <row r="130" spans="1:7" ht="14.25">
      <c r="A130" s="44" t="s">
        <v>9</v>
      </c>
      <c r="B130" s="45">
        <v>27580733</v>
      </c>
      <c r="C130" s="45">
        <v>27800650</v>
      </c>
      <c r="D130" s="45">
        <v>2363015</v>
      </c>
      <c r="E130" s="45">
        <v>567828</v>
      </c>
      <c r="F130" s="45">
        <v>2573103</v>
      </c>
      <c r="G130" s="45">
        <v>3024293</v>
      </c>
    </row>
    <row r="131" spans="1:7" ht="14.25">
      <c r="A131" s="44" t="s">
        <v>10</v>
      </c>
      <c r="B131" s="46" t="s">
        <v>29</v>
      </c>
      <c r="C131" s="46" t="s">
        <v>29</v>
      </c>
      <c r="D131" s="46" t="s">
        <v>29</v>
      </c>
      <c r="E131" s="46" t="s">
        <v>29</v>
      </c>
      <c r="F131" s="46" t="s">
        <v>29</v>
      </c>
      <c r="G131" s="46" t="s">
        <v>29</v>
      </c>
    </row>
    <row r="132" spans="1:7" ht="14.25">
      <c r="A132" s="44" t="s">
        <v>11</v>
      </c>
      <c r="B132" s="45">
        <v>37358123</v>
      </c>
      <c r="C132" s="45">
        <v>8055924</v>
      </c>
      <c r="D132" s="45">
        <v>2364839</v>
      </c>
      <c r="E132" s="45">
        <v>69291</v>
      </c>
      <c r="F132" s="45">
        <v>274441</v>
      </c>
      <c r="G132" s="45">
        <v>13527751</v>
      </c>
    </row>
    <row r="133" spans="1:7" ht="14.25">
      <c r="A133" s="44" t="s">
        <v>12</v>
      </c>
      <c r="B133" s="46">
        <v>837480</v>
      </c>
      <c r="C133" s="46">
        <v>137002</v>
      </c>
      <c r="D133" s="46">
        <v>168179</v>
      </c>
      <c r="E133" s="46">
        <v>2691</v>
      </c>
      <c r="F133" s="46">
        <v>318</v>
      </c>
      <c r="G133" s="46">
        <v>20914</v>
      </c>
    </row>
    <row r="134" spans="1:7" ht="14.25">
      <c r="A134" s="44" t="s">
        <v>13</v>
      </c>
      <c r="B134" s="45">
        <v>202514</v>
      </c>
      <c r="C134" s="45">
        <v>789139</v>
      </c>
      <c r="D134" s="45">
        <v>44516</v>
      </c>
      <c r="E134" s="45" t="s">
        <v>29</v>
      </c>
      <c r="F134" s="45">
        <v>236519</v>
      </c>
      <c r="G134" s="45">
        <v>8341</v>
      </c>
    </row>
    <row r="135" spans="1:7" ht="14.25">
      <c r="A135" s="44" t="s">
        <v>14</v>
      </c>
      <c r="B135" s="46">
        <v>485437</v>
      </c>
      <c r="C135" s="46">
        <v>1715221</v>
      </c>
      <c r="D135" s="46">
        <v>44898</v>
      </c>
      <c r="E135" s="46" t="s">
        <v>29</v>
      </c>
      <c r="F135" s="46">
        <v>313514</v>
      </c>
      <c r="G135" s="46" t="s">
        <v>29</v>
      </c>
    </row>
    <row r="136" spans="1:7" ht="14.25">
      <c r="A136" s="44" t="s">
        <v>15</v>
      </c>
      <c r="B136" s="45">
        <v>91039</v>
      </c>
      <c r="C136" s="45">
        <v>96467</v>
      </c>
      <c r="D136" s="45" t="s">
        <v>29</v>
      </c>
      <c r="E136" s="45">
        <v>1555</v>
      </c>
      <c r="F136" s="45" t="s">
        <v>29</v>
      </c>
      <c r="G136" s="45" t="s">
        <v>29</v>
      </c>
    </row>
    <row r="137" spans="1:7" ht="14.25">
      <c r="A137" s="44" t="s">
        <v>16</v>
      </c>
      <c r="B137" s="46">
        <v>3140952</v>
      </c>
      <c r="C137" s="46">
        <v>3824104</v>
      </c>
      <c r="D137" s="46">
        <v>609383</v>
      </c>
      <c r="E137" s="46">
        <v>961</v>
      </c>
      <c r="F137" s="46">
        <v>208817</v>
      </c>
      <c r="G137" s="46">
        <v>357016</v>
      </c>
    </row>
    <row r="138" spans="1:7" ht="14.25">
      <c r="A138" s="44" t="s">
        <v>17</v>
      </c>
      <c r="B138" s="45">
        <v>124625</v>
      </c>
      <c r="C138" s="45">
        <v>7959</v>
      </c>
      <c r="D138" s="45">
        <v>4710</v>
      </c>
      <c r="E138" s="45">
        <v>400</v>
      </c>
      <c r="F138" s="45">
        <v>0</v>
      </c>
      <c r="G138" s="45" t="s">
        <v>29</v>
      </c>
    </row>
    <row r="139" spans="1:7" ht="14.25">
      <c r="A139" s="44" t="s">
        <v>18</v>
      </c>
      <c r="B139" s="46">
        <v>4657134</v>
      </c>
      <c r="C139" s="46">
        <v>3029202</v>
      </c>
      <c r="D139" s="46">
        <v>1862550</v>
      </c>
      <c r="E139" s="46">
        <v>26742</v>
      </c>
      <c r="F139" s="46">
        <v>303690</v>
      </c>
      <c r="G139" s="46">
        <v>1432795</v>
      </c>
    </row>
    <row r="140" spans="1:7" ht="14.25">
      <c r="A140" s="44" t="s">
        <v>19</v>
      </c>
      <c r="B140" s="45">
        <v>1634371</v>
      </c>
      <c r="C140" s="45">
        <v>1544519</v>
      </c>
      <c r="D140" s="45">
        <v>244079</v>
      </c>
      <c r="E140" s="45">
        <v>23653</v>
      </c>
      <c r="F140" s="45">
        <v>67373</v>
      </c>
      <c r="G140" s="45">
        <v>43028</v>
      </c>
    </row>
    <row r="141" spans="1:7" ht="14.25">
      <c r="A141" s="44" t="s">
        <v>20</v>
      </c>
      <c r="B141" s="46">
        <v>6130813</v>
      </c>
      <c r="C141" s="46">
        <v>12654357</v>
      </c>
      <c r="D141" s="46">
        <v>1286326</v>
      </c>
      <c r="E141" s="46">
        <v>6731</v>
      </c>
      <c r="F141" s="46">
        <v>1365917</v>
      </c>
      <c r="G141" s="46">
        <v>430170</v>
      </c>
    </row>
    <row r="142" spans="1:7" ht="14.25">
      <c r="A142" s="44" t="s">
        <v>21</v>
      </c>
      <c r="B142" s="45">
        <v>8493423</v>
      </c>
      <c r="C142" s="45">
        <v>1768620</v>
      </c>
      <c r="D142" s="45">
        <v>813171</v>
      </c>
      <c r="E142" s="45">
        <v>31773</v>
      </c>
      <c r="F142" s="45">
        <v>10907</v>
      </c>
      <c r="G142" s="45">
        <v>1324174</v>
      </c>
    </row>
    <row r="143" spans="1:7" ht="14.25">
      <c r="A143" s="44" t="s">
        <v>22</v>
      </c>
      <c r="B143" s="46">
        <v>3494771</v>
      </c>
      <c r="C143" s="46">
        <v>6614042</v>
      </c>
      <c r="D143" s="46">
        <v>856609</v>
      </c>
      <c r="E143" s="46">
        <v>753</v>
      </c>
      <c r="F143" s="46">
        <v>513240</v>
      </c>
      <c r="G143" s="46">
        <v>43585</v>
      </c>
    </row>
    <row r="144" spans="1:7" ht="14.25">
      <c r="A144" s="44" t="s">
        <v>23</v>
      </c>
      <c r="B144" s="45">
        <v>700223</v>
      </c>
      <c r="C144" s="45">
        <v>257007</v>
      </c>
      <c r="D144" s="45">
        <v>41621</v>
      </c>
      <c r="E144" s="45">
        <v>453</v>
      </c>
      <c r="F144" s="45">
        <v>784</v>
      </c>
      <c r="G144" s="45">
        <v>15858</v>
      </c>
    </row>
    <row r="145" spans="1:7" ht="14.25">
      <c r="A145" s="44" t="s">
        <v>24</v>
      </c>
      <c r="B145" s="46">
        <v>496655</v>
      </c>
      <c r="C145" s="46">
        <v>1257380</v>
      </c>
      <c r="D145" s="46">
        <v>65157</v>
      </c>
      <c r="E145" s="46">
        <v>0</v>
      </c>
      <c r="F145" s="46">
        <v>191609</v>
      </c>
      <c r="G145" s="46">
        <v>24832</v>
      </c>
    </row>
    <row r="146" spans="1:7" ht="14.25">
      <c r="A146" s="44" t="s">
        <v>25</v>
      </c>
      <c r="B146" s="45">
        <v>188895</v>
      </c>
      <c r="C146" s="45">
        <v>1223838</v>
      </c>
      <c r="D146" s="45">
        <v>30876</v>
      </c>
      <c r="E146" s="45" t="s">
        <v>29</v>
      </c>
      <c r="F146" s="45">
        <v>92630</v>
      </c>
      <c r="G146" s="45">
        <v>1609265</v>
      </c>
    </row>
    <row r="147" spans="1:7" ht="14.25">
      <c r="A147" s="44" t="s">
        <v>26</v>
      </c>
      <c r="B147" s="46">
        <v>234589</v>
      </c>
      <c r="C147" s="46">
        <v>2087116</v>
      </c>
      <c r="D147" s="46">
        <v>28990</v>
      </c>
      <c r="E147" s="46">
        <v>4395</v>
      </c>
      <c r="F147" s="46">
        <v>9474</v>
      </c>
      <c r="G147" s="46">
        <v>16216</v>
      </c>
    </row>
    <row r="149" ht="14.25">
      <c r="A149" s="1" t="s">
        <v>60</v>
      </c>
    </row>
    <row r="150" spans="1:2" ht="14.25">
      <c r="A150" s="1" t="s">
        <v>29</v>
      </c>
      <c r="B150" s="1" t="s">
        <v>59</v>
      </c>
    </row>
    <row r="152" spans="1:3" ht="14.25">
      <c r="A152" s="42" t="s">
        <v>114</v>
      </c>
      <c r="C152" s="41" t="s">
        <v>115</v>
      </c>
    </row>
    <row r="153" spans="1:3" ht="14.25">
      <c r="A153" s="42" t="s">
        <v>116</v>
      </c>
      <c r="C153" s="41" t="s">
        <v>49</v>
      </c>
    </row>
    <row r="154" spans="1:3" ht="14.25">
      <c r="A154" s="42" t="s">
        <v>117</v>
      </c>
      <c r="C154" s="41" t="s">
        <v>63</v>
      </c>
    </row>
    <row r="156" spans="1:7" ht="14.25">
      <c r="A156" s="43" t="s">
        <v>120</v>
      </c>
      <c r="B156" s="58" t="s">
        <v>0</v>
      </c>
      <c r="C156" s="58" t="s">
        <v>46</v>
      </c>
      <c r="D156" s="58" t="s">
        <v>30</v>
      </c>
      <c r="E156" s="58" t="s">
        <v>31</v>
      </c>
      <c r="F156" s="58" t="s">
        <v>32</v>
      </c>
      <c r="G156" s="58" t="s">
        <v>33</v>
      </c>
    </row>
    <row r="157" spans="1:7" ht="14.25">
      <c r="A157" s="44" t="s">
        <v>2</v>
      </c>
      <c r="B157" s="46">
        <v>2519857</v>
      </c>
      <c r="C157" s="46">
        <v>2508253</v>
      </c>
      <c r="D157" s="46">
        <v>625325</v>
      </c>
      <c r="E157" s="46">
        <v>22223</v>
      </c>
      <c r="F157" s="46">
        <v>299710</v>
      </c>
      <c r="G157" s="46">
        <v>872485</v>
      </c>
    </row>
    <row r="158" spans="1:7" ht="14.25">
      <c r="A158" s="44" t="s">
        <v>3</v>
      </c>
      <c r="B158" s="45">
        <v>380174</v>
      </c>
      <c r="C158" s="45">
        <v>705944</v>
      </c>
      <c r="D158" s="45">
        <v>110152</v>
      </c>
      <c r="E158" s="45" t="s">
        <v>29</v>
      </c>
      <c r="F158" s="45" t="s">
        <v>29</v>
      </c>
      <c r="G158" s="45" t="s">
        <v>29</v>
      </c>
    </row>
    <row r="159" spans="1:7" ht="14.25">
      <c r="A159" s="44" t="s">
        <v>52</v>
      </c>
      <c r="B159" s="46">
        <v>1661560</v>
      </c>
      <c r="C159" s="46">
        <v>3144886</v>
      </c>
      <c r="D159" s="46">
        <v>270033</v>
      </c>
      <c r="E159" s="46">
        <v>11244</v>
      </c>
      <c r="F159" s="46">
        <v>698460</v>
      </c>
      <c r="G159" s="46">
        <v>402381</v>
      </c>
    </row>
    <row r="160" spans="1:7" ht="14.25">
      <c r="A160" s="44" t="s">
        <v>4</v>
      </c>
      <c r="B160" s="45">
        <v>883737</v>
      </c>
      <c r="C160" s="45">
        <v>2935904</v>
      </c>
      <c r="D160" s="45">
        <v>73780</v>
      </c>
      <c r="E160" s="45">
        <v>7656</v>
      </c>
      <c r="F160" s="45">
        <v>289099</v>
      </c>
      <c r="G160" s="45">
        <v>6926</v>
      </c>
    </row>
    <row r="161" spans="1:7" ht="14.25">
      <c r="A161" s="44" t="s">
        <v>43</v>
      </c>
      <c r="B161" s="46">
        <v>10506875</v>
      </c>
      <c r="C161" s="46">
        <v>17669877</v>
      </c>
      <c r="D161" s="46">
        <v>12142564</v>
      </c>
      <c r="E161" s="46">
        <v>162084</v>
      </c>
      <c r="F161" s="46">
        <v>2850145</v>
      </c>
      <c r="G161" s="46">
        <v>193483</v>
      </c>
    </row>
    <row r="162" spans="1:7" ht="14.25">
      <c r="A162" s="44" t="s">
        <v>5</v>
      </c>
      <c r="B162" s="45">
        <v>66163</v>
      </c>
      <c r="C162" s="45">
        <v>434251</v>
      </c>
      <c r="D162" s="45">
        <v>19544</v>
      </c>
      <c r="E162" s="45" t="s">
        <v>29</v>
      </c>
      <c r="F162" s="45">
        <v>47410</v>
      </c>
      <c r="G162" s="45" t="s">
        <v>29</v>
      </c>
    </row>
    <row r="163" spans="1:7" ht="14.25">
      <c r="A163" s="44" t="s">
        <v>6</v>
      </c>
      <c r="B163" s="46">
        <v>594101</v>
      </c>
      <c r="C163" s="46">
        <v>2004814</v>
      </c>
      <c r="D163" s="46">
        <v>45941</v>
      </c>
      <c r="E163" s="46">
        <v>6007</v>
      </c>
      <c r="F163" s="46">
        <v>247383</v>
      </c>
      <c r="G163" s="46">
        <v>14760</v>
      </c>
    </row>
    <row r="164" spans="1:7" ht="14.25">
      <c r="A164" s="44" t="s">
        <v>7</v>
      </c>
      <c r="B164" s="45">
        <v>5520830</v>
      </c>
      <c r="C164" s="45">
        <v>2571536</v>
      </c>
      <c r="D164" s="45">
        <v>1287010</v>
      </c>
      <c r="E164" s="45">
        <v>18678</v>
      </c>
      <c r="F164" s="45">
        <v>75264</v>
      </c>
      <c r="G164" s="45">
        <v>1090818</v>
      </c>
    </row>
    <row r="165" spans="1:7" ht="14.25">
      <c r="A165" s="44" t="s">
        <v>8</v>
      </c>
      <c r="B165" s="46">
        <v>32393012</v>
      </c>
      <c r="C165" s="46">
        <v>14719759</v>
      </c>
      <c r="D165" s="46">
        <v>6821991</v>
      </c>
      <c r="E165" s="46">
        <v>88578</v>
      </c>
      <c r="F165" s="46">
        <v>168640</v>
      </c>
      <c r="G165" s="46">
        <v>17262176</v>
      </c>
    </row>
    <row r="166" spans="1:7" ht="14.25">
      <c r="A166" s="44" t="s">
        <v>9</v>
      </c>
      <c r="B166" s="45">
        <v>30376030</v>
      </c>
      <c r="C166" s="45">
        <v>27882963</v>
      </c>
      <c r="D166" s="45">
        <v>2282569</v>
      </c>
      <c r="E166" s="45">
        <v>1078127</v>
      </c>
      <c r="F166" s="45">
        <v>2423390</v>
      </c>
      <c r="G166" s="45">
        <v>2714341</v>
      </c>
    </row>
    <row r="167" spans="1:7" ht="14.25">
      <c r="A167" s="44" t="s">
        <v>10</v>
      </c>
      <c r="B167" s="46">
        <v>945128</v>
      </c>
      <c r="C167" s="46">
        <v>829438</v>
      </c>
      <c r="D167" s="46">
        <v>135129</v>
      </c>
      <c r="E167" s="46">
        <v>3159</v>
      </c>
      <c r="F167" s="46">
        <v>66594</v>
      </c>
      <c r="G167" s="46">
        <v>26990</v>
      </c>
    </row>
    <row r="168" spans="1:7" ht="14.25">
      <c r="A168" s="44" t="s">
        <v>11</v>
      </c>
      <c r="B168" s="45">
        <v>33302885</v>
      </c>
      <c r="C168" s="45">
        <v>7750988</v>
      </c>
      <c r="D168" s="45">
        <v>1978144</v>
      </c>
      <c r="E168" s="45">
        <v>75877</v>
      </c>
      <c r="F168" s="45">
        <v>333511</v>
      </c>
      <c r="G168" s="45">
        <v>12013602</v>
      </c>
    </row>
    <row r="169" spans="1:7" ht="14.25">
      <c r="A169" s="44" t="s">
        <v>12</v>
      </c>
      <c r="B169" s="46">
        <v>804761</v>
      </c>
      <c r="C169" s="46">
        <v>127677</v>
      </c>
      <c r="D169" s="46">
        <v>176869</v>
      </c>
      <c r="E169" s="46">
        <v>2653</v>
      </c>
      <c r="F169" s="46">
        <v>1499</v>
      </c>
      <c r="G169" s="46">
        <v>6064</v>
      </c>
    </row>
    <row r="170" spans="1:7" ht="14.25">
      <c r="A170" s="44" t="s">
        <v>13</v>
      </c>
      <c r="B170" s="45">
        <v>214274</v>
      </c>
      <c r="C170" s="45">
        <v>728065</v>
      </c>
      <c r="D170" s="45">
        <v>43892</v>
      </c>
      <c r="E170" s="45">
        <v>225</v>
      </c>
      <c r="F170" s="45">
        <v>257621</v>
      </c>
      <c r="G170" s="45">
        <v>6405</v>
      </c>
    </row>
    <row r="171" spans="1:7" ht="14.25">
      <c r="A171" s="44" t="s">
        <v>14</v>
      </c>
      <c r="B171" s="46">
        <v>534444</v>
      </c>
      <c r="C171" s="46">
        <v>1421923</v>
      </c>
      <c r="D171" s="46">
        <v>43707</v>
      </c>
      <c r="E171" s="46" t="s">
        <v>29</v>
      </c>
      <c r="F171" s="46">
        <v>513046</v>
      </c>
      <c r="G171" s="46" t="s">
        <v>29</v>
      </c>
    </row>
    <row r="172" spans="1:7" ht="14.25">
      <c r="A172" s="44" t="s">
        <v>15</v>
      </c>
      <c r="B172" s="45" t="s">
        <v>29</v>
      </c>
      <c r="C172" s="45">
        <v>82778</v>
      </c>
      <c r="D172" s="45" t="s">
        <v>29</v>
      </c>
      <c r="E172" s="45">
        <v>2258</v>
      </c>
      <c r="F172" s="45" t="s">
        <v>29</v>
      </c>
      <c r="G172" s="45" t="s">
        <v>29</v>
      </c>
    </row>
    <row r="173" spans="1:7" ht="14.25">
      <c r="A173" s="44" t="s">
        <v>16</v>
      </c>
      <c r="B173" s="46">
        <v>3238478</v>
      </c>
      <c r="C173" s="46">
        <v>3562125</v>
      </c>
      <c r="D173" s="46">
        <v>606210</v>
      </c>
      <c r="E173" s="46">
        <v>1789</v>
      </c>
      <c r="F173" s="46">
        <v>185575</v>
      </c>
      <c r="G173" s="46">
        <v>172715</v>
      </c>
    </row>
    <row r="174" spans="1:7" ht="14.25">
      <c r="A174" s="44" t="s">
        <v>17</v>
      </c>
      <c r="B174" s="45">
        <v>122070</v>
      </c>
      <c r="C174" s="45">
        <v>7006</v>
      </c>
      <c r="D174" s="45">
        <v>5131</v>
      </c>
      <c r="E174" s="45">
        <v>515</v>
      </c>
      <c r="F174" s="45">
        <v>0</v>
      </c>
      <c r="G174" s="45" t="s">
        <v>29</v>
      </c>
    </row>
    <row r="175" spans="1:7" ht="14.25">
      <c r="A175" s="44" t="s">
        <v>18</v>
      </c>
      <c r="B175" s="46">
        <v>4321344</v>
      </c>
      <c r="C175" s="46">
        <v>2750607</v>
      </c>
      <c r="D175" s="46">
        <v>1657403</v>
      </c>
      <c r="E175" s="46">
        <v>22711</v>
      </c>
      <c r="F175" s="46">
        <v>351603</v>
      </c>
      <c r="G175" s="46">
        <v>1581930</v>
      </c>
    </row>
    <row r="176" spans="1:7" ht="14.25">
      <c r="A176" s="44" t="s">
        <v>19</v>
      </c>
      <c r="B176" s="45">
        <v>1492799</v>
      </c>
      <c r="C176" s="45">
        <v>1227017</v>
      </c>
      <c r="D176" s="45">
        <v>238252</v>
      </c>
      <c r="E176" s="45">
        <v>13471</v>
      </c>
      <c r="F176" s="45">
        <v>45386</v>
      </c>
      <c r="G176" s="45">
        <v>80517</v>
      </c>
    </row>
    <row r="177" spans="1:7" ht="14.25">
      <c r="A177" s="44" t="s">
        <v>20</v>
      </c>
      <c r="B177" s="46">
        <v>6474339</v>
      </c>
      <c r="C177" s="46">
        <v>12518197</v>
      </c>
      <c r="D177" s="46">
        <v>1305890</v>
      </c>
      <c r="E177" s="46">
        <v>7738</v>
      </c>
      <c r="F177" s="46">
        <v>1500996</v>
      </c>
      <c r="G177" s="46">
        <v>384626</v>
      </c>
    </row>
    <row r="178" spans="1:7" ht="14.25">
      <c r="A178" s="44" t="s">
        <v>21</v>
      </c>
      <c r="B178" s="45">
        <v>7196927</v>
      </c>
      <c r="C178" s="45">
        <v>1611017</v>
      </c>
      <c r="D178" s="45">
        <v>747043</v>
      </c>
      <c r="E178" s="45">
        <v>17687</v>
      </c>
      <c r="F178" s="45">
        <v>672</v>
      </c>
      <c r="G178" s="45">
        <v>549171</v>
      </c>
    </row>
    <row r="179" spans="1:7" ht="14.25">
      <c r="A179" s="44" t="s">
        <v>22</v>
      </c>
      <c r="B179" s="46">
        <v>3590809</v>
      </c>
      <c r="C179" s="46">
        <v>6034253</v>
      </c>
      <c r="D179" s="46">
        <v>663764</v>
      </c>
      <c r="E179" s="46">
        <v>1018</v>
      </c>
      <c r="F179" s="46">
        <v>260171</v>
      </c>
      <c r="G179" s="46">
        <v>35636</v>
      </c>
    </row>
    <row r="180" spans="1:7" ht="14.25">
      <c r="A180" s="44" t="s">
        <v>23</v>
      </c>
      <c r="B180" s="45">
        <v>647491</v>
      </c>
      <c r="C180" s="45">
        <v>223472</v>
      </c>
      <c r="D180" s="45">
        <v>26749</v>
      </c>
      <c r="E180" s="45">
        <v>810</v>
      </c>
      <c r="F180" s="45">
        <v>564</v>
      </c>
      <c r="G180" s="45">
        <v>18272</v>
      </c>
    </row>
    <row r="181" spans="1:7" ht="14.25">
      <c r="A181" s="44" t="s">
        <v>24</v>
      </c>
      <c r="B181" s="46">
        <v>531417</v>
      </c>
      <c r="C181" s="46">
        <v>1157477</v>
      </c>
      <c r="D181" s="46">
        <v>90226</v>
      </c>
      <c r="E181" s="46" t="s">
        <v>29</v>
      </c>
      <c r="F181" s="46">
        <v>143017</v>
      </c>
      <c r="G181" s="46">
        <v>74458</v>
      </c>
    </row>
    <row r="182" spans="1:7" ht="14.25">
      <c r="A182" s="44" t="s">
        <v>25</v>
      </c>
      <c r="B182" s="45">
        <v>209572</v>
      </c>
      <c r="C182" s="45">
        <v>1132945</v>
      </c>
      <c r="D182" s="45">
        <v>25484</v>
      </c>
      <c r="E182" s="45" t="s">
        <v>29</v>
      </c>
      <c r="F182" s="45">
        <v>100193</v>
      </c>
      <c r="G182" s="45">
        <v>1805628</v>
      </c>
    </row>
    <row r="183" spans="1:7" ht="14.25">
      <c r="A183" s="44" t="s">
        <v>26</v>
      </c>
      <c r="B183" s="46">
        <v>332073</v>
      </c>
      <c r="C183" s="46">
        <v>1772813</v>
      </c>
      <c r="D183" s="46">
        <v>27569</v>
      </c>
      <c r="E183" s="46">
        <v>966</v>
      </c>
      <c r="F183" s="46">
        <v>26317</v>
      </c>
      <c r="G183" s="46">
        <v>18136</v>
      </c>
    </row>
    <row r="185" ht="14.25">
      <c r="A185" s="1" t="s">
        <v>60</v>
      </c>
    </row>
    <row r="186" spans="1:2" ht="14.25">
      <c r="A186" s="1" t="s">
        <v>29</v>
      </c>
      <c r="B186" s="1" t="s">
        <v>59</v>
      </c>
    </row>
    <row r="188" spans="1:3" ht="14.25">
      <c r="A188" s="42" t="s">
        <v>114</v>
      </c>
      <c r="C188" s="41" t="s">
        <v>115</v>
      </c>
    </row>
    <row r="189" spans="1:3" ht="14.25">
      <c r="A189" s="42" t="s">
        <v>116</v>
      </c>
      <c r="C189" s="41" t="s">
        <v>49</v>
      </c>
    </row>
    <row r="190" spans="1:3" ht="14.25">
      <c r="A190" s="42" t="s">
        <v>117</v>
      </c>
      <c r="C190" s="41" t="s">
        <v>62</v>
      </c>
    </row>
    <row r="192" spans="1:7" ht="14.25">
      <c r="A192" s="43" t="s">
        <v>120</v>
      </c>
      <c r="B192" s="58" t="s">
        <v>0</v>
      </c>
      <c r="C192" s="58" t="s">
        <v>46</v>
      </c>
      <c r="D192" s="58" t="s">
        <v>30</v>
      </c>
      <c r="E192" s="58" t="s">
        <v>31</v>
      </c>
      <c r="F192" s="58" t="s">
        <v>32</v>
      </c>
      <c r="G192" s="58" t="s">
        <v>33</v>
      </c>
    </row>
    <row r="193" spans="1:7" ht="14.25">
      <c r="A193" s="44" t="s">
        <v>2</v>
      </c>
      <c r="B193" s="46">
        <v>3131351</v>
      </c>
      <c r="C193" s="46">
        <v>2533628</v>
      </c>
      <c r="D193" s="46">
        <v>572087</v>
      </c>
      <c r="E193" s="46">
        <v>47797</v>
      </c>
      <c r="F193" s="46">
        <v>296969</v>
      </c>
      <c r="G193" s="46">
        <v>1061489</v>
      </c>
    </row>
    <row r="194" spans="1:7" ht="14.25">
      <c r="A194" s="44" t="s">
        <v>3</v>
      </c>
      <c r="B194" s="45">
        <v>186142</v>
      </c>
      <c r="C194" s="45">
        <v>652446</v>
      </c>
      <c r="D194" s="45">
        <v>163439</v>
      </c>
      <c r="E194" s="45" t="s">
        <v>29</v>
      </c>
      <c r="F194" s="45" t="s">
        <v>29</v>
      </c>
      <c r="G194" s="45" t="s">
        <v>29</v>
      </c>
    </row>
    <row r="195" spans="1:7" ht="14.25">
      <c r="A195" s="44" t="s">
        <v>52</v>
      </c>
      <c r="B195" s="46">
        <v>1782187</v>
      </c>
      <c r="C195" s="46">
        <v>2755336</v>
      </c>
      <c r="D195" s="46">
        <v>343824</v>
      </c>
      <c r="E195" s="46">
        <v>15487</v>
      </c>
      <c r="F195" s="46">
        <v>350315</v>
      </c>
      <c r="G195" s="46">
        <v>416225</v>
      </c>
    </row>
    <row r="196" spans="1:7" ht="14.25">
      <c r="A196" s="44" t="s">
        <v>4</v>
      </c>
      <c r="B196" s="45">
        <v>416805</v>
      </c>
      <c r="C196" s="45">
        <v>1238594</v>
      </c>
      <c r="D196" s="45">
        <v>36949</v>
      </c>
      <c r="E196" s="45">
        <v>12552</v>
      </c>
      <c r="F196" s="45">
        <v>114237</v>
      </c>
      <c r="G196" s="45">
        <v>2758</v>
      </c>
    </row>
    <row r="197" spans="1:7" ht="14.25">
      <c r="A197" s="44" t="s">
        <v>43</v>
      </c>
      <c r="B197" s="46">
        <v>12919599</v>
      </c>
      <c r="C197" s="46">
        <v>17876678</v>
      </c>
      <c r="D197" s="46">
        <v>12635638</v>
      </c>
      <c r="E197" s="46">
        <v>255457</v>
      </c>
      <c r="F197" s="46">
        <v>2171262</v>
      </c>
      <c r="G197" s="46">
        <v>219836</v>
      </c>
    </row>
    <row r="198" spans="1:7" ht="14.25">
      <c r="A198" s="44" t="s">
        <v>5</v>
      </c>
      <c r="B198" s="45">
        <v>88227</v>
      </c>
      <c r="C198" s="45">
        <v>425845</v>
      </c>
      <c r="D198" s="45">
        <v>25283</v>
      </c>
      <c r="E198" s="45" t="s">
        <v>29</v>
      </c>
      <c r="F198" s="45">
        <v>56636</v>
      </c>
      <c r="G198" s="45" t="s">
        <v>29</v>
      </c>
    </row>
    <row r="199" spans="1:7" ht="14.25">
      <c r="A199" s="44" t="s">
        <v>6</v>
      </c>
      <c r="B199" s="46">
        <v>635509</v>
      </c>
      <c r="C199" s="46">
        <v>2391861</v>
      </c>
      <c r="D199" s="46">
        <v>50651</v>
      </c>
      <c r="E199" s="46">
        <v>9850</v>
      </c>
      <c r="F199" s="46">
        <v>248070</v>
      </c>
      <c r="G199" s="46">
        <v>17201</v>
      </c>
    </row>
    <row r="200" spans="1:7" ht="14.25">
      <c r="A200" s="44" t="s">
        <v>7</v>
      </c>
      <c r="B200" s="45">
        <v>1866378</v>
      </c>
      <c r="C200" s="45">
        <v>1194605</v>
      </c>
      <c r="D200" s="45">
        <v>588794</v>
      </c>
      <c r="E200" s="45">
        <v>1162</v>
      </c>
      <c r="F200" s="45">
        <v>148483</v>
      </c>
      <c r="G200" s="45">
        <v>107670</v>
      </c>
    </row>
    <row r="201" spans="1:7" ht="14.25">
      <c r="A201" s="44" t="s">
        <v>8</v>
      </c>
      <c r="B201" s="46">
        <v>38379663</v>
      </c>
      <c r="C201" s="46">
        <v>14908032</v>
      </c>
      <c r="D201" s="46">
        <v>7515055</v>
      </c>
      <c r="E201" s="46">
        <v>66211</v>
      </c>
      <c r="F201" s="46">
        <v>156383</v>
      </c>
      <c r="G201" s="46">
        <v>17792964</v>
      </c>
    </row>
    <row r="202" spans="1:7" ht="14.25">
      <c r="A202" s="44" t="s">
        <v>9</v>
      </c>
      <c r="B202" s="45">
        <v>34441873</v>
      </c>
      <c r="C202" s="45">
        <v>31034696</v>
      </c>
      <c r="D202" s="45">
        <v>2538625</v>
      </c>
      <c r="E202" s="45">
        <v>873593</v>
      </c>
      <c r="F202" s="45">
        <v>2837085</v>
      </c>
      <c r="G202" s="45">
        <v>3147745</v>
      </c>
    </row>
    <row r="203" spans="1:7" ht="14.25">
      <c r="A203" s="44" t="s">
        <v>10</v>
      </c>
      <c r="B203" s="46">
        <v>1004778</v>
      </c>
      <c r="C203" s="46">
        <v>889117</v>
      </c>
      <c r="D203" s="46">
        <v>143090</v>
      </c>
      <c r="E203" s="46">
        <v>5411</v>
      </c>
      <c r="F203" s="46">
        <v>72156</v>
      </c>
      <c r="G203" s="46">
        <v>4486</v>
      </c>
    </row>
    <row r="204" spans="1:7" ht="14.25">
      <c r="A204" s="44" t="s">
        <v>11</v>
      </c>
      <c r="B204" s="45">
        <v>37226295</v>
      </c>
      <c r="C204" s="45">
        <v>7798745</v>
      </c>
      <c r="D204" s="45">
        <v>2046631</v>
      </c>
      <c r="E204" s="45">
        <v>70600</v>
      </c>
      <c r="F204" s="45">
        <v>313215</v>
      </c>
      <c r="G204" s="45">
        <v>11779935</v>
      </c>
    </row>
    <row r="205" spans="1:7" ht="14.25">
      <c r="A205" s="44" t="s">
        <v>12</v>
      </c>
      <c r="B205" s="46">
        <v>772662</v>
      </c>
      <c r="C205" s="46">
        <v>140379</v>
      </c>
      <c r="D205" s="46">
        <v>166763</v>
      </c>
      <c r="E205" s="46">
        <v>951</v>
      </c>
      <c r="F205" s="46">
        <v>1205</v>
      </c>
      <c r="G205" s="46">
        <v>12959</v>
      </c>
    </row>
    <row r="206" spans="1:7" ht="14.25">
      <c r="A206" s="44" t="s">
        <v>13</v>
      </c>
      <c r="B206" s="45">
        <v>224735</v>
      </c>
      <c r="C206" s="45">
        <v>847474</v>
      </c>
      <c r="D206" s="45">
        <v>63998</v>
      </c>
      <c r="E206" s="45">
        <v>36</v>
      </c>
      <c r="F206" s="45">
        <v>274510</v>
      </c>
      <c r="G206" s="45">
        <v>6642</v>
      </c>
    </row>
    <row r="207" spans="1:7" ht="14.25">
      <c r="A207" s="44" t="s">
        <v>14</v>
      </c>
      <c r="B207" s="46">
        <v>601198</v>
      </c>
      <c r="C207" s="46">
        <v>1394236</v>
      </c>
      <c r="D207" s="46">
        <v>47213</v>
      </c>
      <c r="E207" s="46" t="s">
        <v>29</v>
      </c>
      <c r="F207" s="46">
        <v>502943</v>
      </c>
      <c r="G207" s="46" t="s">
        <v>29</v>
      </c>
    </row>
    <row r="208" spans="1:7" ht="14.25">
      <c r="A208" s="44" t="s">
        <v>15</v>
      </c>
      <c r="B208" s="45" t="s">
        <v>29</v>
      </c>
      <c r="C208" s="45">
        <v>88601</v>
      </c>
      <c r="D208" s="45" t="s">
        <v>29</v>
      </c>
      <c r="E208" s="45">
        <v>1730</v>
      </c>
      <c r="F208" s="45" t="s">
        <v>29</v>
      </c>
      <c r="G208" s="45" t="s">
        <v>29</v>
      </c>
    </row>
    <row r="209" spans="1:7" ht="14.25">
      <c r="A209" s="44" t="s">
        <v>16</v>
      </c>
      <c r="B209" s="46">
        <v>3674173</v>
      </c>
      <c r="C209" s="46">
        <v>4011143</v>
      </c>
      <c r="D209" s="46">
        <v>916538</v>
      </c>
      <c r="E209" s="46">
        <v>3528</v>
      </c>
      <c r="F209" s="46">
        <v>203314</v>
      </c>
      <c r="G209" s="46">
        <v>190869</v>
      </c>
    </row>
    <row r="210" spans="1:7" ht="14.25">
      <c r="A210" s="44" t="s">
        <v>17</v>
      </c>
      <c r="B210" s="45">
        <v>97370</v>
      </c>
      <c r="C210" s="45">
        <v>7632</v>
      </c>
      <c r="D210" s="45">
        <v>4406</v>
      </c>
      <c r="E210" s="45">
        <v>480</v>
      </c>
      <c r="F210" s="45">
        <v>0</v>
      </c>
      <c r="G210" s="45" t="s">
        <v>29</v>
      </c>
    </row>
    <row r="211" spans="1:7" ht="14.25">
      <c r="A211" s="44" t="s">
        <v>18</v>
      </c>
      <c r="B211" s="46">
        <v>4896459</v>
      </c>
      <c r="C211" s="46">
        <v>3246596</v>
      </c>
      <c r="D211" s="46">
        <v>1715026</v>
      </c>
      <c r="E211" s="46">
        <v>27398</v>
      </c>
      <c r="F211" s="46">
        <v>452039</v>
      </c>
      <c r="G211" s="46">
        <v>281038</v>
      </c>
    </row>
    <row r="212" spans="1:7" ht="14.25">
      <c r="A212" s="44" t="s">
        <v>19</v>
      </c>
      <c r="B212" s="45">
        <v>1641055</v>
      </c>
      <c r="C212" s="45">
        <v>1375815</v>
      </c>
      <c r="D212" s="45">
        <v>240298</v>
      </c>
      <c r="E212" s="45">
        <v>16180</v>
      </c>
      <c r="F212" s="45">
        <v>53530</v>
      </c>
      <c r="G212" s="45">
        <v>46345</v>
      </c>
    </row>
    <row r="213" spans="1:7" ht="14.25">
      <c r="A213" s="44" t="s">
        <v>20</v>
      </c>
      <c r="B213" s="46">
        <v>7442470</v>
      </c>
      <c r="C213" s="46">
        <v>12073411</v>
      </c>
      <c r="D213" s="46">
        <v>1479061</v>
      </c>
      <c r="E213" s="46">
        <v>35280</v>
      </c>
      <c r="F213" s="46">
        <v>2127974</v>
      </c>
      <c r="G213" s="46">
        <v>392387</v>
      </c>
    </row>
    <row r="214" spans="1:7" ht="14.25">
      <c r="A214" s="44" t="s">
        <v>21</v>
      </c>
      <c r="B214" s="45">
        <v>8237617</v>
      </c>
      <c r="C214" s="45">
        <v>2410806</v>
      </c>
      <c r="D214" s="45">
        <v>739100</v>
      </c>
      <c r="E214" s="45">
        <v>35732</v>
      </c>
      <c r="F214" s="45">
        <v>1406</v>
      </c>
      <c r="G214" s="45">
        <v>1463552</v>
      </c>
    </row>
    <row r="215" spans="1:7" ht="14.25">
      <c r="A215" s="44" t="s">
        <v>22</v>
      </c>
      <c r="B215" s="46">
        <v>4113286</v>
      </c>
      <c r="C215" s="46">
        <v>5025373</v>
      </c>
      <c r="D215" s="46">
        <v>584033</v>
      </c>
      <c r="E215" s="46">
        <v>1199</v>
      </c>
      <c r="F215" s="46">
        <v>270600</v>
      </c>
      <c r="G215" s="46">
        <v>26734</v>
      </c>
    </row>
    <row r="216" spans="1:7" ht="14.25">
      <c r="A216" s="44" t="s">
        <v>23</v>
      </c>
      <c r="B216" s="45">
        <v>723695</v>
      </c>
      <c r="C216" s="45">
        <v>238502</v>
      </c>
      <c r="D216" s="45">
        <v>33453</v>
      </c>
      <c r="E216" s="45">
        <v>2241</v>
      </c>
      <c r="F216" s="45">
        <v>580</v>
      </c>
      <c r="G216" s="45">
        <v>10523</v>
      </c>
    </row>
    <row r="217" spans="1:7" ht="14.25">
      <c r="A217" s="44" t="s">
        <v>24</v>
      </c>
      <c r="B217" s="46">
        <v>567191</v>
      </c>
      <c r="C217" s="46">
        <v>1215096</v>
      </c>
      <c r="D217" s="46">
        <v>106509</v>
      </c>
      <c r="E217" s="46" t="s">
        <v>29</v>
      </c>
      <c r="F217" s="46">
        <v>179808</v>
      </c>
      <c r="G217" s="46">
        <v>129406</v>
      </c>
    </row>
    <row r="218" spans="1:7" ht="14.25">
      <c r="A218" s="44" t="s">
        <v>25</v>
      </c>
      <c r="B218" s="45">
        <v>198523</v>
      </c>
      <c r="C218" s="45">
        <v>1305390</v>
      </c>
      <c r="D218" s="45">
        <v>12839</v>
      </c>
      <c r="E218" s="45" t="s">
        <v>29</v>
      </c>
      <c r="F218" s="45">
        <v>88646</v>
      </c>
      <c r="G218" s="45">
        <v>1974465</v>
      </c>
    </row>
    <row r="219" spans="1:7" ht="14.25">
      <c r="A219" s="44" t="s">
        <v>26</v>
      </c>
      <c r="B219" s="46">
        <v>302337</v>
      </c>
      <c r="C219" s="46">
        <v>2103771</v>
      </c>
      <c r="D219" s="46">
        <v>34126</v>
      </c>
      <c r="E219" s="46">
        <v>6816</v>
      </c>
      <c r="F219" s="46">
        <v>29302</v>
      </c>
      <c r="G219" s="46">
        <v>17134</v>
      </c>
    </row>
    <row r="221" ht="14.25">
      <c r="A221" s="1" t="s">
        <v>60</v>
      </c>
    </row>
    <row r="222" spans="1:2" ht="14.25">
      <c r="A222" s="1" t="s">
        <v>29</v>
      </c>
      <c r="B222" s="1" t="s">
        <v>59</v>
      </c>
    </row>
    <row r="224" spans="1:3" ht="14.25">
      <c r="A224" s="42" t="s">
        <v>114</v>
      </c>
      <c r="C224" s="41" t="s">
        <v>115</v>
      </c>
    </row>
    <row r="225" spans="1:3" ht="14.25">
      <c r="A225" s="42" t="s">
        <v>116</v>
      </c>
      <c r="C225" s="41" t="s">
        <v>49</v>
      </c>
    </row>
    <row r="226" spans="1:3" ht="14.25">
      <c r="A226" s="42" t="s">
        <v>117</v>
      </c>
      <c r="C226" s="41">
        <v>2015</v>
      </c>
    </row>
    <row r="228" spans="1:7" ht="14.25">
      <c r="A228" s="43" t="s">
        <v>120</v>
      </c>
      <c r="B228" s="58" t="s">
        <v>0</v>
      </c>
      <c r="C228" s="58" t="s">
        <v>46</v>
      </c>
      <c r="D228" s="58" t="s">
        <v>30</v>
      </c>
      <c r="E228" s="58" t="s">
        <v>31</v>
      </c>
      <c r="F228" s="47" t="s">
        <v>32</v>
      </c>
      <c r="G228" s="47" t="s">
        <v>33</v>
      </c>
    </row>
    <row r="229" spans="1:7" ht="14.25">
      <c r="A229" s="44" t="s">
        <v>2</v>
      </c>
      <c r="B229" s="46">
        <v>2611185</v>
      </c>
      <c r="C229" s="46">
        <v>2390780</v>
      </c>
      <c r="D229" s="46">
        <v>577880</v>
      </c>
      <c r="E229" s="46">
        <v>27087</v>
      </c>
      <c r="F229" s="46">
        <v>289904</v>
      </c>
      <c r="G229" s="46">
        <v>971215</v>
      </c>
    </row>
    <row r="230" spans="1:7" ht="14.25">
      <c r="A230" s="44" t="s">
        <v>3</v>
      </c>
      <c r="B230" s="45">
        <v>619022</v>
      </c>
      <c r="C230" s="45">
        <v>636209</v>
      </c>
      <c r="D230" s="45">
        <v>286100</v>
      </c>
      <c r="E230" s="45">
        <v>320</v>
      </c>
      <c r="F230" s="45">
        <v>280</v>
      </c>
      <c r="G230" s="45" t="s">
        <v>29</v>
      </c>
    </row>
    <row r="231" spans="1:7" ht="14.25">
      <c r="A231" s="44" t="s">
        <v>52</v>
      </c>
      <c r="B231" s="46">
        <v>2109337</v>
      </c>
      <c r="C231" s="46">
        <v>2889375</v>
      </c>
      <c r="D231" s="46">
        <v>336549</v>
      </c>
      <c r="E231" s="46">
        <v>21129</v>
      </c>
      <c r="F231" s="46">
        <v>582550</v>
      </c>
      <c r="G231" s="46">
        <v>371895</v>
      </c>
    </row>
    <row r="232" spans="1:7" ht="14.25">
      <c r="A232" s="44" t="s">
        <v>4</v>
      </c>
      <c r="B232" s="45">
        <v>504012</v>
      </c>
      <c r="C232" s="45">
        <v>1903399</v>
      </c>
      <c r="D232" s="45">
        <v>41440</v>
      </c>
      <c r="E232" s="45">
        <v>9080</v>
      </c>
      <c r="F232" s="45">
        <v>122352</v>
      </c>
      <c r="G232" s="45">
        <v>3464</v>
      </c>
    </row>
    <row r="233" spans="1:7" ht="14.25">
      <c r="A233" s="44" t="s">
        <v>43</v>
      </c>
      <c r="B233" s="46">
        <v>12817362</v>
      </c>
      <c r="C233" s="46">
        <v>16062592</v>
      </c>
      <c r="D233" s="46">
        <v>14874901</v>
      </c>
      <c r="E233" s="46">
        <v>265156</v>
      </c>
      <c r="F233" s="46">
        <v>3674438</v>
      </c>
      <c r="G233" s="46">
        <v>156407</v>
      </c>
    </row>
    <row r="234" spans="1:7" ht="14.25">
      <c r="A234" s="44" t="s">
        <v>5</v>
      </c>
      <c r="B234" s="45">
        <v>109267</v>
      </c>
      <c r="C234" s="45">
        <v>472279</v>
      </c>
      <c r="D234" s="45">
        <v>27633</v>
      </c>
      <c r="E234" s="45" t="s">
        <v>29</v>
      </c>
      <c r="F234" s="45" t="s">
        <v>29</v>
      </c>
      <c r="G234" s="45" t="s">
        <v>29</v>
      </c>
    </row>
    <row r="235" spans="1:7" ht="14.25">
      <c r="A235" s="44" t="s">
        <v>6</v>
      </c>
      <c r="B235" s="46">
        <v>687731</v>
      </c>
      <c r="C235" s="46">
        <v>2482278</v>
      </c>
      <c r="D235" s="46">
        <v>58068</v>
      </c>
      <c r="E235" s="46">
        <v>10198</v>
      </c>
      <c r="F235" s="46">
        <v>254925</v>
      </c>
      <c r="G235" s="46">
        <v>10406</v>
      </c>
    </row>
    <row r="236" spans="1:7" ht="14.25">
      <c r="A236" s="44" t="s">
        <v>7</v>
      </c>
      <c r="B236" s="45">
        <v>1926970</v>
      </c>
      <c r="C236" s="45">
        <v>1315133</v>
      </c>
      <c r="D236" s="45">
        <v>694354</v>
      </c>
      <c r="E236" s="45">
        <v>1355</v>
      </c>
      <c r="F236" s="45">
        <v>157245</v>
      </c>
      <c r="G236" s="45">
        <v>84627</v>
      </c>
    </row>
    <row r="237" spans="1:7" ht="14.25">
      <c r="A237" s="44" t="s">
        <v>8</v>
      </c>
      <c r="B237" s="46">
        <v>36423289</v>
      </c>
      <c r="C237" s="46">
        <v>15586625</v>
      </c>
      <c r="D237" s="46">
        <v>6690752</v>
      </c>
      <c r="E237" s="46">
        <v>67562</v>
      </c>
      <c r="F237" s="46">
        <v>169618</v>
      </c>
      <c r="G237" s="46">
        <v>18278908</v>
      </c>
    </row>
    <row r="238" spans="1:7" ht="14.25">
      <c r="A238" s="44" t="s">
        <v>9</v>
      </c>
      <c r="B238" s="45">
        <v>27373707</v>
      </c>
      <c r="C238" s="45">
        <v>30595770</v>
      </c>
      <c r="D238" s="45">
        <v>2569970</v>
      </c>
      <c r="E238" s="45">
        <v>803175</v>
      </c>
      <c r="F238" s="45">
        <v>3074936</v>
      </c>
      <c r="G238" s="45">
        <v>2211775</v>
      </c>
    </row>
    <row r="239" spans="1:7" ht="14.25">
      <c r="A239" s="44" t="s">
        <v>10</v>
      </c>
      <c r="B239" s="46">
        <v>1315186</v>
      </c>
      <c r="C239" s="46">
        <v>820899</v>
      </c>
      <c r="D239" s="46">
        <v>139198</v>
      </c>
      <c r="E239" s="46">
        <v>5848</v>
      </c>
      <c r="F239" s="46">
        <v>25789</v>
      </c>
      <c r="G239" s="46">
        <v>4012</v>
      </c>
    </row>
    <row r="240" spans="1:7" ht="14.25">
      <c r="A240" s="44" t="s">
        <v>11</v>
      </c>
      <c r="B240" s="45">
        <v>39186665</v>
      </c>
      <c r="C240" s="45">
        <v>7950433</v>
      </c>
      <c r="D240" s="45">
        <v>2279343</v>
      </c>
      <c r="E240" s="45">
        <v>88485</v>
      </c>
      <c r="F240" s="45">
        <v>179737</v>
      </c>
      <c r="G240" s="45">
        <v>13400310</v>
      </c>
    </row>
    <row r="241" spans="1:7" ht="14.25">
      <c r="A241" s="44" t="s">
        <v>12</v>
      </c>
      <c r="B241" s="46">
        <v>781151</v>
      </c>
      <c r="C241" s="46">
        <v>121756</v>
      </c>
      <c r="D241" s="46">
        <v>103927</v>
      </c>
      <c r="E241" s="46">
        <v>2414</v>
      </c>
      <c r="F241" s="46">
        <v>223</v>
      </c>
      <c r="G241" s="46" t="s">
        <v>29</v>
      </c>
    </row>
    <row r="242" spans="1:7" ht="14.25">
      <c r="A242" s="44" t="s">
        <v>13</v>
      </c>
      <c r="B242" s="45">
        <v>269836</v>
      </c>
      <c r="C242" s="45">
        <v>861076</v>
      </c>
      <c r="D242" s="45">
        <v>16782</v>
      </c>
      <c r="E242" s="45">
        <v>651</v>
      </c>
      <c r="F242" s="45">
        <v>357062</v>
      </c>
      <c r="G242" s="45">
        <v>4717</v>
      </c>
    </row>
    <row r="243" spans="1:7" ht="14.25">
      <c r="A243" s="44" t="s">
        <v>14</v>
      </c>
      <c r="B243" s="46">
        <v>736752</v>
      </c>
      <c r="C243" s="46">
        <v>1371539</v>
      </c>
      <c r="D243" s="46">
        <v>33217</v>
      </c>
      <c r="E243" s="46" t="s">
        <v>29</v>
      </c>
      <c r="F243" s="46">
        <v>599521</v>
      </c>
      <c r="G243" s="46" t="s">
        <v>29</v>
      </c>
    </row>
    <row r="244" spans="1:7" ht="14.25">
      <c r="A244" s="44" t="s">
        <v>15</v>
      </c>
      <c r="B244" s="45" t="s">
        <v>29</v>
      </c>
      <c r="C244" s="45">
        <v>83354</v>
      </c>
      <c r="D244" s="45" t="s">
        <v>29</v>
      </c>
      <c r="E244" s="45">
        <v>1810</v>
      </c>
      <c r="F244" s="45">
        <v>15046</v>
      </c>
      <c r="G244" s="45" t="s">
        <v>29</v>
      </c>
    </row>
    <row r="245" spans="1:7" ht="14.25">
      <c r="A245" s="44" t="s">
        <v>16</v>
      </c>
      <c r="B245" s="46">
        <v>3867891</v>
      </c>
      <c r="C245" s="46">
        <v>4270176</v>
      </c>
      <c r="D245" s="46">
        <v>826643</v>
      </c>
      <c r="E245" s="46" t="s">
        <v>29</v>
      </c>
      <c r="F245" s="46">
        <v>287555</v>
      </c>
      <c r="G245" s="46">
        <v>231494</v>
      </c>
    </row>
    <row r="246" spans="1:7" ht="14.25">
      <c r="A246" s="44" t="s">
        <v>17</v>
      </c>
      <c r="B246" s="45">
        <v>118644</v>
      </c>
      <c r="C246" s="45">
        <v>4748</v>
      </c>
      <c r="D246" s="45">
        <v>4449</v>
      </c>
      <c r="E246" s="45">
        <v>699</v>
      </c>
      <c r="F246" s="45">
        <v>0</v>
      </c>
      <c r="G246" s="45" t="s">
        <v>29</v>
      </c>
    </row>
    <row r="247" spans="1:7" ht="14.25">
      <c r="A247" s="44" t="s">
        <v>18</v>
      </c>
      <c r="B247" s="46">
        <v>4410071</v>
      </c>
      <c r="C247" s="46">
        <v>2864819</v>
      </c>
      <c r="D247" s="46">
        <v>2179912</v>
      </c>
      <c r="E247" s="46">
        <v>19692</v>
      </c>
      <c r="F247" s="46">
        <v>425643</v>
      </c>
      <c r="G247" s="46">
        <v>57560</v>
      </c>
    </row>
    <row r="248" spans="1:7" ht="14.25">
      <c r="A248" s="44" t="s">
        <v>19</v>
      </c>
      <c r="B248" s="45">
        <v>2130973</v>
      </c>
      <c r="C248" s="45">
        <v>1317219</v>
      </c>
      <c r="D248" s="45">
        <v>195649</v>
      </c>
      <c r="E248" s="45">
        <v>21214</v>
      </c>
      <c r="F248" s="45">
        <v>68722</v>
      </c>
      <c r="G248" s="45">
        <v>43840</v>
      </c>
    </row>
    <row r="249" spans="1:7" ht="14.25">
      <c r="A249" s="44" t="s">
        <v>20</v>
      </c>
      <c r="B249" s="46">
        <v>7742020</v>
      </c>
      <c r="C249" s="46">
        <v>12189714</v>
      </c>
      <c r="D249" s="46">
        <v>1537818</v>
      </c>
      <c r="E249" s="46" t="s">
        <v>29</v>
      </c>
      <c r="F249" s="46">
        <v>2158265</v>
      </c>
      <c r="G249" s="46">
        <v>367586</v>
      </c>
    </row>
    <row r="250" spans="1:7" ht="14.25">
      <c r="A250" s="44" t="s">
        <v>21</v>
      </c>
      <c r="B250" s="45">
        <v>5179698</v>
      </c>
      <c r="C250" s="45">
        <v>2122470</v>
      </c>
      <c r="D250" s="45">
        <v>746523</v>
      </c>
      <c r="E250" s="45">
        <v>30444</v>
      </c>
      <c r="F250" s="45">
        <v>1151</v>
      </c>
      <c r="G250" s="45">
        <v>1922755</v>
      </c>
    </row>
    <row r="251" spans="1:7" ht="14.25">
      <c r="A251" s="44" t="s">
        <v>22</v>
      </c>
      <c r="B251" s="46">
        <v>4112061</v>
      </c>
      <c r="C251" s="46">
        <v>6353159</v>
      </c>
      <c r="D251" s="46">
        <v>700684</v>
      </c>
      <c r="E251" s="46">
        <v>2012</v>
      </c>
      <c r="F251" s="46">
        <v>287289</v>
      </c>
      <c r="G251" s="46">
        <v>28693</v>
      </c>
    </row>
    <row r="252" spans="1:7" ht="14.25">
      <c r="A252" s="44" t="s">
        <v>23</v>
      </c>
      <c r="B252" s="45">
        <v>759238</v>
      </c>
      <c r="C252" s="45">
        <v>224430</v>
      </c>
      <c r="D252" s="45">
        <v>37821</v>
      </c>
      <c r="E252" s="45">
        <v>3296</v>
      </c>
      <c r="F252" s="45">
        <v>1437</v>
      </c>
      <c r="G252" s="45">
        <v>20379</v>
      </c>
    </row>
    <row r="253" spans="1:7" ht="14.25">
      <c r="A253" s="44" t="s">
        <v>24</v>
      </c>
      <c r="B253" s="46">
        <v>639212</v>
      </c>
      <c r="C253" s="46">
        <v>1218222</v>
      </c>
      <c r="D253" s="46">
        <v>99629</v>
      </c>
      <c r="E253" s="46" t="s">
        <v>29</v>
      </c>
      <c r="F253" s="46">
        <v>205656</v>
      </c>
      <c r="G253" s="46">
        <v>79222</v>
      </c>
    </row>
    <row r="254" spans="1:7" ht="14.25">
      <c r="A254" s="44" t="s">
        <v>25</v>
      </c>
      <c r="B254" s="45">
        <v>224679</v>
      </c>
      <c r="C254" s="45">
        <v>1367912</v>
      </c>
      <c r="D254" s="45">
        <v>18620</v>
      </c>
      <c r="E254" s="45" t="s">
        <v>29</v>
      </c>
      <c r="F254" s="45">
        <v>102378</v>
      </c>
      <c r="G254" s="45">
        <v>2416940</v>
      </c>
    </row>
    <row r="255" spans="1:7" ht="14.25">
      <c r="A255" s="44" t="s">
        <v>26</v>
      </c>
      <c r="B255" s="46">
        <v>398169</v>
      </c>
      <c r="C255" s="46">
        <v>1829323</v>
      </c>
      <c r="D255" s="46">
        <v>29804</v>
      </c>
      <c r="E255" s="46">
        <v>13993</v>
      </c>
      <c r="F255" s="46">
        <v>29348</v>
      </c>
      <c r="G255" s="46">
        <v>20639</v>
      </c>
    </row>
    <row r="257" ht="14.25">
      <c r="A257" s="1" t="s">
        <v>60</v>
      </c>
    </row>
    <row r="258" spans="1:2" ht="14.25">
      <c r="A258" s="1" t="s">
        <v>29</v>
      </c>
      <c r="B258" s="1" t="s">
        <v>59</v>
      </c>
    </row>
    <row r="260" spans="1:3" ht="14.25">
      <c r="A260" s="42" t="s">
        <v>114</v>
      </c>
      <c r="C260" s="41" t="s">
        <v>115</v>
      </c>
    </row>
    <row r="261" spans="1:3" ht="14.25">
      <c r="A261" s="42" t="s">
        <v>116</v>
      </c>
      <c r="C261" s="41" t="s">
        <v>49</v>
      </c>
    </row>
    <row r="262" spans="1:3" ht="14.25">
      <c r="A262" s="42" t="s">
        <v>117</v>
      </c>
      <c r="C262" s="41" t="s">
        <v>61</v>
      </c>
    </row>
    <row r="264" spans="1:7" ht="14.25">
      <c r="A264" s="43" t="s">
        <v>120</v>
      </c>
      <c r="B264" s="58" t="s">
        <v>0</v>
      </c>
      <c r="C264" s="58" t="s">
        <v>46</v>
      </c>
      <c r="D264" s="58" t="s">
        <v>30</v>
      </c>
      <c r="E264" s="58" t="s">
        <v>31</v>
      </c>
      <c r="F264" s="58" t="s">
        <v>32</v>
      </c>
      <c r="G264" s="58" t="s">
        <v>33</v>
      </c>
    </row>
    <row r="265" spans="1:7" ht="14.25">
      <c r="A265" s="44" t="s">
        <v>2</v>
      </c>
      <c r="B265" s="46">
        <v>2856228</v>
      </c>
      <c r="C265" s="46">
        <v>2257767</v>
      </c>
      <c r="D265" s="46">
        <v>553003</v>
      </c>
      <c r="E265" s="46">
        <v>20239</v>
      </c>
      <c r="F265" s="46">
        <v>335506</v>
      </c>
      <c r="G265" s="46">
        <v>923990</v>
      </c>
    </row>
    <row r="266" spans="1:7" ht="14.25">
      <c r="A266" s="44" t="s">
        <v>3</v>
      </c>
      <c r="B266" s="45">
        <v>1048879</v>
      </c>
      <c r="C266" s="45">
        <v>2007428</v>
      </c>
      <c r="D266" s="45">
        <v>702831</v>
      </c>
      <c r="E266" s="45" t="s">
        <v>29</v>
      </c>
      <c r="F266" s="45" t="s">
        <v>29</v>
      </c>
      <c r="G266" s="45" t="s">
        <v>29</v>
      </c>
    </row>
    <row r="267" spans="1:7" ht="14.25">
      <c r="A267" s="44" t="s">
        <v>52</v>
      </c>
      <c r="B267" s="46">
        <v>1785207</v>
      </c>
      <c r="C267" s="46">
        <v>2892771</v>
      </c>
      <c r="D267" s="46">
        <v>375294</v>
      </c>
      <c r="E267" s="46">
        <v>11884</v>
      </c>
      <c r="F267" s="46">
        <v>497603</v>
      </c>
      <c r="G267" s="46">
        <v>379966</v>
      </c>
    </row>
    <row r="268" spans="1:7" ht="14.25">
      <c r="A268" s="44" t="s">
        <v>4</v>
      </c>
      <c r="B268" s="45">
        <v>406713</v>
      </c>
      <c r="C268" s="45">
        <v>1914299</v>
      </c>
      <c r="D268" s="45">
        <v>42063</v>
      </c>
      <c r="E268" s="45">
        <v>27334</v>
      </c>
      <c r="F268" s="45">
        <v>188171</v>
      </c>
      <c r="G268" s="45">
        <v>8301</v>
      </c>
    </row>
    <row r="269" spans="1:7" ht="14.25">
      <c r="A269" s="44" t="s">
        <v>43</v>
      </c>
      <c r="B269" s="46">
        <v>12140886</v>
      </c>
      <c r="C269" s="46">
        <v>15038215</v>
      </c>
      <c r="D269" s="46">
        <v>15463481</v>
      </c>
      <c r="E269" s="46">
        <v>231767</v>
      </c>
      <c r="F269" s="46">
        <v>3870826</v>
      </c>
      <c r="G269" s="46">
        <v>144392</v>
      </c>
    </row>
    <row r="270" spans="1:7" ht="14.25">
      <c r="A270" s="44" t="s">
        <v>5</v>
      </c>
      <c r="B270" s="45">
        <v>104386</v>
      </c>
      <c r="C270" s="45">
        <v>604150</v>
      </c>
      <c r="D270" s="45" t="s">
        <v>29</v>
      </c>
      <c r="E270" s="45">
        <v>1248</v>
      </c>
      <c r="F270" s="45" t="s">
        <v>29</v>
      </c>
      <c r="G270" s="45" t="s">
        <v>29</v>
      </c>
    </row>
    <row r="271" spans="1:7" ht="14.25">
      <c r="A271" s="44" t="s">
        <v>6</v>
      </c>
      <c r="B271" s="46">
        <v>596570</v>
      </c>
      <c r="C271" s="46">
        <v>2243469</v>
      </c>
      <c r="D271" s="46">
        <v>32759</v>
      </c>
      <c r="E271" s="46">
        <v>14389</v>
      </c>
      <c r="F271" s="46">
        <v>216270</v>
      </c>
      <c r="G271" s="46">
        <v>9071</v>
      </c>
    </row>
    <row r="272" spans="1:7" ht="14.25">
      <c r="A272" s="44" t="s">
        <v>7</v>
      </c>
      <c r="B272" s="45">
        <v>1803566</v>
      </c>
      <c r="C272" s="45">
        <v>1744039</v>
      </c>
      <c r="D272" s="45">
        <v>921033</v>
      </c>
      <c r="E272" s="45">
        <v>1888</v>
      </c>
      <c r="F272" s="45">
        <v>98615</v>
      </c>
      <c r="G272" s="45">
        <v>137511</v>
      </c>
    </row>
    <row r="273" spans="1:7" ht="14.25">
      <c r="A273" s="44" t="s">
        <v>8</v>
      </c>
      <c r="B273" s="46">
        <v>38905110</v>
      </c>
      <c r="C273" s="46">
        <v>15224454</v>
      </c>
      <c r="D273" s="46">
        <v>7500979</v>
      </c>
      <c r="E273" s="46">
        <v>108423</v>
      </c>
      <c r="F273" s="46">
        <v>151972</v>
      </c>
      <c r="G273" s="46">
        <v>15049703</v>
      </c>
    </row>
    <row r="274" spans="1:7" ht="14.25">
      <c r="A274" s="44" t="s">
        <v>9</v>
      </c>
      <c r="B274" s="45">
        <v>31971200</v>
      </c>
      <c r="C274" s="45">
        <v>30155584</v>
      </c>
      <c r="D274" s="45">
        <v>3650742</v>
      </c>
      <c r="E274" s="45">
        <v>818861</v>
      </c>
      <c r="F274" s="45">
        <v>3184272</v>
      </c>
      <c r="G274" s="45">
        <v>2295588</v>
      </c>
    </row>
    <row r="275" spans="1:7" ht="14.25">
      <c r="A275" s="44" t="s">
        <v>10</v>
      </c>
      <c r="B275" s="46">
        <v>932012</v>
      </c>
      <c r="C275" s="46">
        <v>742557</v>
      </c>
      <c r="D275" s="46">
        <v>134603</v>
      </c>
      <c r="E275" s="46">
        <v>4533</v>
      </c>
      <c r="F275" s="46">
        <v>42756</v>
      </c>
      <c r="G275" s="46">
        <v>4736</v>
      </c>
    </row>
    <row r="276" spans="1:7" ht="14.25">
      <c r="A276" s="44" t="s">
        <v>11</v>
      </c>
      <c r="B276" s="45">
        <v>36851936</v>
      </c>
      <c r="C276" s="45">
        <v>7486496</v>
      </c>
      <c r="D276" s="45">
        <v>2021704</v>
      </c>
      <c r="E276" s="45">
        <v>63054</v>
      </c>
      <c r="F276" s="45">
        <v>181113</v>
      </c>
      <c r="G276" s="45">
        <v>13359565</v>
      </c>
    </row>
    <row r="277" spans="1:7" ht="14.25">
      <c r="A277" s="44" t="s">
        <v>12</v>
      </c>
      <c r="B277" s="46">
        <v>803815</v>
      </c>
      <c r="C277" s="46">
        <v>157649</v>
      </c>
      <c r="D277" s="46">
        <v>112985</v>
      </c>
      <c r="E277" s="46">
        <v>1018</v>
      </c>
      <c r="F277" s="46">
        <v>264</v>
      </c>
      <c r="G277" s="46" t="s">
        <v>29</v>
      </c>
    </row>
    <row r="278" spans="1:7" ht="14.25">
      <c r="A278" s="44" t="s">
        <v>13</v>
      </c>
      <c r="B278" s="45">
        <v>261967</v>
      </c>
      <c r="C278" s="45">
        <v>986892</v>
      </c>
      <c r="D278" s="45">
        <v>32190</v>
      </c>
      <c r="E278" s="45">
        <v>1619</v>
      </c>
      <c r="F278" s="45">
        <v>434697</v>
      </c>
      <c r="G278" s="45">
        <v>7258</v>
      </c>
    </row>
    <row r="279" spans="1:7" ht="14.25">
      <c r="A279" s="44" t="s">
        <v>14</v>
      </c>
      <c r="B279" s="46">
        <v>741166</v>
      </c>
      <c r="C279" s="46">
        <v>1432729</v>
      </c>
      <c r="D279" s="46">
        <v>45316</v>
      </c>
      <c r="E279" s="46" t="s">
        <v>29</v>
      </c>
      <c r="F279" s="46">
        <v>1116932</v>
      </c>
      <c r="G279" s="46" t="s">
        <v>29</v>
      </c>
    </row>
    <row r="280" spans="1:7" ht="14.25">
      <c r="A280" s="44" t="s">
        <v>15</v>
      </c>
      <c r="B280" s="45" t="s">
        <v>29</v>
      </c>
      <c r="C280" s="45">
        <v>61078</v>
      </c>
      <c r="D280" s="45" t="s">
        <v>29</v>
      </c>
      <c r="E280" s="45">
        <v>1230</v>
      </c>
      <c r="F280" s="45">
        <v>10932</v>
      </c>
      <c r="G280" s="45" t="s">
        <v>29</v>
      </c>
    </row>
    <row r="281" spans="1:7" ht="14.25">
      <c r="A281" s="44" t="s">
        <v>16</v>
      </c>
      <c r="B281" s="46">
        <v>3835024</v>
      </c>
      <c r="C281" s="46">
        <v>4580315</v>
      </c>
      <c r="D281" s="46">
        <v>841828</v>
      </c>
      <c r="E281" s="46">
        <v>5602</v>
      </c>
      <c r="F281" s="46">
        <v>191819</v>
      </c>
      <c r="G281" s="46">
        <v>309271</v>
      </c>
    </row>
    <row r="282" spans="1:7" ht="14.25">
      <c r="A282" s="44" t="s">
        <v>17</v>
      </c>
      <c r="B282" s="45">
        <v>83523</v>
      </c>
      <c r="C282" s="45">
        <v>5609</v>
      </c>
      <c r="D282" s="45">
        <v>4972</v>
      </c>
      <c r="E282" s="45">
        <v>412</v>
      </c>
      <c r="F282" s="45">
        <v>0</v>
      </c>
      <c r="G282" s="45" t="s">
        <v>29</v>
      </c>
    </row>
    <row r="283" spans="1:7" ht="14.25">
      <c r="A283" s="44" t="s">
        <v>18</v>
      </c>
      <c r="B283" s="46">
        <v>4867484</v>
      </c>
      <c r="C283" s="46">
        <v>2732946</v>
      </c>
      <c r="D283" s="46">
        <v>2603093</v>
      </c>
      <c r="E283" s="46">
        <v>20006</v>
      </c>
      <c r="F283" s="46">
        <v>458719</v>
      </c>
      <c r="G283" s="46">
        <v>82327</v>
      </c>
    </row>
    <row r="284" spans="1:7" ht="14.25">
      <c r="A284" s="44" t="s">
        <v>19</v>
      </c>
      <c r="B284" s="45">
        <v>2006542</v>
      </c>
      <c r="C284" s="45">
        <v>1281493</v>
      </c>
      <c r="D284" s="45">
        <v>936405</v>
      </c>
      <c r="E284" s="45">
        <v>10679</v>
      </c>
      <c r="F284" s="45">
        <v>77889</v>
      </c>
      <c r="G284" s="45">
        <v>48479</v>
      </c>
    </row>
    <row r="285" spans="1:7" ht="14.25">
      <c r="A285" s="44" t="s">
        <v>20</v>
      </c>
      <c r="B285" s="46">
        <v>7534406</v>
      </c>
      <c r="C285" s="46">
        <v>12693320</v>
      </c>
      <c r="D285" s="46">
        <v>1481486</v>
      </c>
      <c r="E285" s="46" t="s">
        <v>29</v>
      </c>
      <c r="F285" s="46">
        <v>2180355</v>
      </c>
      <c r="G285" s="46">
        <v>562095</v>
      </c>
    </row>
    <row r="286" spans="1:7" ht="14.25">
      <c r="A286" s="44" t="s">
        <v>21</v>
      </c>
      <c r="B286" s="45">
        <v>5473568</v>
      </c>
      <c r="C286" s="45">
        <v>1905180</v>
      </c>
      <c r="D286" s="45">
        <v>766106</v>
      </c>
      <c r="E286" s="45">
        <v>37767</v>
      </c>
      <c r="F286" s="45">
        <v>1366</v>
      </c>
      <c r="G286" s="45">
        <v>1588287</v>
      </c>
    </row>
    <row r="287" spans="1:7" ht="14.25">
      <c r="A287" s="44" t="s">
        <v>22</v>
      </c>
      <c r="B287" s="46">
        <v>4525812</v>
      </c>
      <c r="C287" s="46">
        <v>5066293</v>
      </c>
      <c r="D287" s="46">
        <v>743763</v>
      </c>
      <c r="E287" s="46">
        <v>4630</v>
      </c>
      <c r="F287" s="46">
        <v>442947</v>
      </c>
      <c r="G287" s="46">
        <v>29285</v>
      </c>
    </row>
    <row r="288" spans="1:7" ht="14.25">
      <c r="A288" s="44" t="s">
        <v>23</v>
      </c>
      <c r="B288" s="45">
        <v>859603</v>
      </c>
      <c r="C288" s="45">
        <v>246996</v>
      </c>
      <c r="D288" s="45">
        <v>40310</v>
      </c>
      <c r="E288" s="45">
        <v>2555</v>
      </c>
      <c r="F288" s="45">
        <v>2815</v>
      </c>
      <c r="G288" s="45">
        <v>3676</v>
      </c>
    </row>
    <row r="289" spans="1:7" ht="14.25">
      <c r="A289" s="44" t="s">
        <v>24</v>
      </c>
      <c r="B289" s="46">
        <v>640143</v>
      </c>
      <c r="C289" s="46">
        <v>1080278</v>
      </c>
      <c r="D289" s="46">
        <v>109875</v>
      </c>
      <c r="E289" s="46">
        <v>2066</v>
      </c>
      <c r="F289" s="46">
        <v>182652</v>
      </c>
      <c r="G289" s="46">
        <v>77546</v>
      </c>
    </row>
    <row r="290" spans="1:7" ht="14.25">
      <c r="A290" s="44" t="s">
        <v>25</v>
      </c>
      <c r="B290" s="45">
        <v>3212359</v>
      </c>
      <c r="C290" s="45">
        <v>1264470</v>
      </c>
      <c r="D290" s="45">
        <v>18405</v>
      </c>
      <c r="E290" s="45">
        <v>1299</v>
      </c>
      <c r="F290" s="45">
        <v>79191</v>
      </c>
      <c r="G290" s="45">
        <v>15878</v>
      </c>
    </row>
    <row r="291" spans="1:7" ht="14.25">
      <c r="A291" s="44" t="s">
        <v>26</v>
      </c>
      <c r="B291" s="46">
        <v>249029</v>
      </c>
      <c r="C291" s="46">
        <v>1633008</v>
      </c>
      <c r="D291" s="46">
        <v>27868</v>
      </c>
      <c r="E291" s="46" t="s">
        <v>29</v>
      </c>
      <c r="F291" s="46">
        <v>21865</v>
      </c>
      <c r="G291" s="46">
        <v>24009</v>
      </c>
    </row>
    <row r="293" ht="14.25">
      <c r="A293" s="1" t="s">
        <v>60</v>
      </c>
    </row>
    <row r="294" spans="1:2" ht="14.25">
      <c r="A294" s="1" t="s">
        <v>29</v>
      </c>
      <c r="B294" s="1" t="s">
        <v>59</v>
      </c>
    </row>
    <row r="296" spans="1:3" ht="14.25">
      <c r="A296" s="42" t="s">
        <v>114</v>
      </c>
      <c r="C296" s="41" t="s">
        <v>115</v>
      </c>
    </row>
    <row r="297" spans="1:3" ht="14.25">
      <c r="A297" s="42" t="s">
        <v>116</v>
      </c>
      <c r="C297" s="41" t="s">
        <v>49</v>
      </c>
    </row>
    <row r="298" spans="1:3" ht="14.25">
      <c r="A298" s="42" t="s">
        <v>117</v>
      </c>
      <c r="C298" s="41" t="s">
        <v>48</v>
      </c>
    </row>
    <row r="300" spans="1:7" ht="14.25">
      <c r="A300" s="43" t="s">
        <v>120</v>
      </c>
      <c r="B300" s="58" t="s">
        <v>0</v>
      </c>
      <c r="C300" s="58" t="s">
        <v>46</v>
      </c>
      <c r="D300" s="58" t="s">
        <v>30</v>
      </c>
      <c r="E300" s="58" t="s">
        <v>31</v>
      </c>
      <c r="F300" s="58" t="s">
        <v>32</v>
      </c>
      <c r="G300" s="58" t="s">
        <v>33</v>
      </c>
    </row>
    <row r="301" spans="1:7" ht="14.25">
      <c r="A301" s="44" t="s">
        <v>2</v>
      </c>
      <c r="B301" s="46">
        <v>2495880</v>
      </c>
      <c r="C301" s="46">
        <v>2334151</v>
      </c>
      <c r="D301" s="46">
        <v>549859</v>
      </c>
      <c r="E301" s="46">
        <v>19113</v>
      </c>
      <c r="F301" s="46">
        <v>352603</v>
      </c>
      <c r="G301" s="46">
        <v>737491</v>
      </c>
    </row>
    <row r="302" spans="1:7" ht="14.25">
      <c r="A302" s="44" t="s">
        <v>3</v>
      </c>
      <c r="B302" s="45">
        <v>1287452</v>
      </c>
      <c r="C302" s="45">
        <v>1698979</v>
      </c>
      <c r="D302" s="45">
        <v>373564</v>
      </c>
      <c r="E302" s="45" t="s">
        <v>29</v>
      </c>
      <c r="F302" s="45">
        <v>23042</v>
      </c>
      <c r="G302" s="45" t="s">
        <v>29</v>
      </c>
    </row>
    <row r="303" spans="1:7" ht="14.25">
      <c r="A303" s="44" t="s">
        <v>52</v>
      </c>
      <c r="B303" s="46">
        <v>1853685</v>
      </c>
      <c r="C303" s="46">
        <v>2562124</v>
      </c>
      <c r="D303" s="46">
        <v>174044</v>
      </c>
      <c r="E303" s="46">
        <v>6782</v>
      </c>
      <c r="F303" s="46">
        <v>360538</v>
      </c>
      <c r="G303" s="46">
        <v>291203</v>
      </c>
    </row>
    <row r="304" spans="1:7" ht="14.25">
      <c r="A304" s="44" t="s">
        <v>4</v>
      </c>
      <c r="B304" s="45">
        <v>483731</v>
      </c>
      <c r="C304" s="45">
        <v>1953712</v>
      </c>
      <c r="D304" s="45">
        <v>44329</v>
      </c>
      <c r="E304" s="45">
        <v>13587</v>
      </c>
      <c r="F304" s="45">
        <v>209481</v>
      </c>
      <c r="G304" s="45">
        <v>1265</v>
      </c>
    </row>
    <row r="305" spans="1:7" ht="14.25">
      <c r="A305" s="44" t="s">
        <v>43</v>
      </c>
      <c r="B305" s="46">
        <v>13266132</v>
      </c>
      <c r="C305" s="46">
        <v>16752409</v>
      </c>
      <c r="D305" s="46">
        <v>14549184</v>
      </c>
      <c r="E305" s="46">
        <v>181867</v>
      </c>
      <c r="F305" s="46">
        <v>3381090</v>
      </c>
      <c r="G305" s="46">
        <v>176496</v>
      </c>
    </row>
    <row r="306" spans="1:7" ht="14.25">
      <c r="A306" s="44" t="s">
        <v>5</v>
      </c>
      <c r="B306" s="45">
        <v>117032</v>
      </c>
      <c r="C306" s="45">
        <v>462644</v>
      </c>
      <c r="D306" s="45">
        <v>26102</v>
      </c>
      <c r="E306" s="45" t="s">
        <v>29</v>
      </c>
      <c r="F306" s="45">
        <v>94301</v>
      </c>
      <c r="G306" s="45" t="s">
        <v>29</v>
      </c>
    </row>
    <row r="307" spans="1:7" ht="14.25">
      <c r="A307" s="44" t="s">
        <v>6</v>
      </c>
      <c r="B307" s="46">
        <v>633474</v>
      </c>
      <c r="C307" s="46">
        <v>1916141</v>
      </c>
      <c r="D307" s="46">
        <v>52821</v>
      </c>
      <c r="E307" s="46">
        <v>14882</v>
      </c>
      <c r="F307" s="46">
        <v>315894</v>
      </c>
      <c r="G307" s="46">
        <v>8804</v>
      </c>
    </row>
    <row r="308" spans="1:7" ht="14.25">
      <c r="A308" s="44" t="s">
        <v>7</v>
      </c>
      <c r="B308" s="45">
        <v>1685867</v>
      </c>
      <c r="C308" s="45">
        <v>1673681</v>
      </c>
      <c r="D308" s="45">
        <v>892763</v>
      </c>
      <c r="E308" s="45">
        <v>1584</v>
      </c>
      <c r="F308" s="45">
        <v>95336</v>
      </c>
      <c r="G308" s="45">
        <v>174100</v>
      </c>
    </row>
    <row r="309" spans="1:7" ht="14.25">
      <c r="A309" s="44" t="s">
        <v>8</v>
      </c>
      <c r="B309" s="46">
        <v>37982029</v>
      </c>
      <c r="C309" s="46">
        <v>16077356</v>
      </c>
      <c r="D309" s="46">
        <v>6549043</v>
      </c>
      <c r="E309" s="46">
        <v>104477</v>
      </c>
      <c r="F309" s="46">
        <v>157373</v>
      </c>
      <c r="G309" s="46">
        <v>11117046</v>
      </c>
    </row>
    <row r="310" spans="1:7" ht="14.25">
      <c r="A310" s="44" t="s">
        <v>9</v>
      </c>
      <c r="B310" s="45">
        <v>29786228</v>
      </c>
      <c r="C310" s="45">
        <v>30252649</v>
      </c>
      <c r="D310" s="45">
        <v>3785871</v>
      </c>
      <c r="E310" s="45">
        <v>630720</v>
      </c>
      <c r="F310" s="45">
        <v>3503805</v>
      </c>
      <c r="G310" s="45">
        <v>2499598</v>
      </c>
    </row>
    <row r="311" spans="1:7" ht="14.25">
      <c r="A311" s="44" t="s">
        <v>10</v>
      </c>
      <c r="B311" s="46">
        <v>727129</v>
      </c>
      <c r="C311" s="46">
        <v>668739</v>
      </c>
      <c r="D311" s="46">
        <v>115247</v>
      </c>
      <c r="E311" s="46">
        <v>1596</v>
      </c>
      <c r="F311" s="46">
        <v>58494</v>
      </c>
      <c r="G311" s="46">
        <v>6202</v>
      </c>
    </row>
    <row r="312" spans="1:7" ht="14.25">
      <c r="A312" s="44" t="s">
        <v>11</v>
      </c>
      <c r="B312" s="45">
        <v>32686887</v>
      </c>
      <c r="C312" s="45">
        <v>7114263</v>
      </c>
      <c r="D312" s="45">
        <v>2725868</v>
      </c>
      <c r="E312" s="45">
        <v>37428</v>
      </c>
      <c r="F312" s="45">
        <v>214820</v>
      </c>
      <c r="G312" s="45">
        <v>13671753</v>
      </c>
    </row>
    <row r="313" spans="1:7" ht="14.25">
      <c r="A313" s="44" t="s">
        <v>12</v>
      </c>
      <c r="B313" s="46">
        <v>817955</v>
      </c>
      <c r="C313" s="46">
        <v>138932</v>
      </c>
      <c r="D313" s="46">
        <v>124258</v>
      </c>
      <c r="E313" s="46">
        <v>1114</v>
      </c>
      <c r="F313" s="46">
        <v>132</v>
      </c>
      <c r="G313" s="46" t="s">
        <v>29</v>
      </c>
    </row>
    <row r="314" spans="1:7" ht="14.25">
      <c r="A314" s="44" t="s">
        <v>13</v>
      </c>
      <c r="B314" s="45">
        <v>266538</v>
      </c>
      <c r="C314" s="45">
        <v>801179</v>
      </c>
      <c r="D314" s="45">
        <v>32984</v>
      </c>
      <c r="E314" s="45">
        <v>3495</v>
      </c>
      <c r="F314" s="45">
        <v>367561</v>
      </c>
      <c r="G314" s="45">
        <v>6675</v>
      </c>
    </row>
    <row r="315" spans="1:7" ht="14.25">
      <c r="A315" s="44" t="s">
        <v>14</v>
      </c>
      <c r="B315" s="46">
        <v>690115</v>
      </c>
      <c r="C315" s="46">
        <v>1251548</v>
      </c>
      <c r="D315" s="46">
        <v>53837</v>
      </c>
      <c r="E315" s="46" t="s">
        <v>29</v>
      </c>
      <c r="F315" s="46">
        <v>997963</v>
      </c>
      <c r="G315" s="46" t="s">
        <v>29</v>
      </c>
    </row>
    <row r="316" spans="1:7" ht="14.25">
      <c r="A316" s="44" t="s">
        <v>15</v>
      </c>
      <c r="B316" s="45" t="s">
        <v>29</v>
      </c>
      <c r="C316" s="45">
        <v>60765</v>
      </c>
      <c r="D316" s="45" t="s">
        <v>29</v>
      </c>
      <c r="E316" s="45">
        <v>429</v>
      </c>
      <c r="F316" s="45">
        <v>7495</v>
      </c>
      <c r="G316" s="45" t="s">
        <v>29</v>
      </c>
    </row>
    <row r="317" spans="1:7" ht="14.25">
      <c r="A317" s="44" t="s">
        <v>16</v>
      </c>
      <c r="B317" s="46">
        <v>4170518</v>
      </c>
      <c r="C317" s="46">
        <v>4269854</v>
      </c>
      <c r="D317" s="46">
        <v>859884</v>
      </c>
      <c r="E317" s="46">
        <v>2162</v>
      </c>
      <c r="F317" s="46">
        <v>203047</v>
      </c>
      <c r="G317" s="46">
        <v>248758</v>
      </c>
    </row>
    <row r="318" spans="1:7" ht="14.25">
      <c r="A318" s="44" t="s">
        <v>17</v>
      </c>
      <c r="B318" s="45">
        <v>101943</v>
      </c>
      <c r="C318" s="45">
        <v>2244</v>
      </c>
      <c r="D318" s="45">
        <v>3078</v>
      </c>
      <c r="E318" s="45">
        <v>235</v>
      </c>
      <c r="F318" s="45">
        <v>0</v>
      </c>
      <c r="G318" s="45" t="s">
        <v>29</v>
      </c>
    </row>
    <row r="319" spans="1:7" ht="14.25">
      <c r="A319" s="44" t="s">
        <v>18</v>
      </c>
      <c r="B319" s="46">
        <v>4721461</v>
      </c>
      <c r="C319" s="46">
        <v>2882972</v>
      </c>
      <c r="D319" s="46">
        <v>2476494</v>
      </c>
      <c r="E319" s="46">
        <v>29642</v>
      </c>
      <c r="F319" s="46">
        <v>386011</v>
      </c>
      <c r="G319" s="46">
        <v>53277</v>
      </c>
    </row>
    <row r="320" spans="1:7" ht="14.25">
      <c r="A320" s="44" t="s">
        <v>19</v>
      </c>
      <c r="B320" s="45">
        <v>1991638</v>
      </c>
      <c r="C320" s="45">
        <v>1296943</v>
      </c>
      <c r="D320" s="45">
        <v>1185853</v>
      </c>
      <c r="E320" s="45">
        <v>7587</v>
      </c>
      <c r="F320" s="45">
        <v>81701</v>
      </c>
      <c r="G320" s="45">
        <v>61160</v>
      </c>
    </row>
    <row r="321" spans="1:7" ht="14.25">
      <c r="A321" s="44" t="s">
        <v>20</v>
      </c>
      <c r="B321" s="46">
        <v>6927315</v>
      </c>
      <c r="C321" s="46">
        <v>13655478</v>
      </c>
      <c r="D321" s="46">
        <v>1819059</v>
      </c>
      <c r="E321" s="46">
        <v>7184</v>
      </c>
      <c r="F321" s="46">
        <v>2150454</v>
      </c>
      <c r="G321" s="46">
        <v>514066</v>
      </c>
    </row>
    <row r="322" spans="1:7" ht="14.25">
      <c r="A322" s="44" t="s">
        <v>21</v>
      </c>
      <c r="B322" s="45">
        <v>4181275</v>
      </c>
      <c r="C322" s="45">
        <v>1899471</v>
      </c>
      <c r="D322" s="45">
        <v>877782</v>
      </c>
      <c r="E322" s="45">
        <v>14759</v>
      </c>
      <c r="F322" s="45">
        <v>5748</v>
      </c>
      <c r="G322" s="45">
        <v>1124123</v>
      </c>
    </row>
    <row r="323" spans="1:7" ht="14.25">
      <c r="A323" s="44" t="s">
        <v>22</v>
      </c>
      <c r="B323" s="46">
        <v>4600276</v>
      </c>
      <c r="C323" s="46">
        <v>5486476</v>
      </c>
      <c r="D323" s="46">
        <v>944523</v>
      </c>
      <c r="E323" s="46">
        <v>4981</v>
      </c>
      <c r="F323" s="46">
        <v>428404</v>
      </c>
      <c r="G323" s="46">
        <v>83554</v>
      </c>
    </row>
    <row r="324" spans="1:7" ht="14.25">
      <c r="A324" s="44" t="s">
        <v>23</v>
      </c>
      <c r="B324" s="45">
        <v>794727</v>
      </c>
      <c r="C324" s="45">
        <v>235302</v>
      </c>
      <c r="D324" s="45">
        <v>50079</v>
      </c>
      <c r="E324" s="45">
        <v>1046</v>
      </c>
      <c r="F324" s="45">
        <v>3670</v>
      </c>
      <c r="G324" s="45">
        <v>2198</v>
      </c>
    </row>
    <row r="325" spans="1:7" ht="14.25">
      <c r="A325" s="44" t="s">
        <v>24</v>
      </c>
      <c r="B325" s="46">
        <v>685325</v>
      </c>
      <c r="C325" s="46">
        <v>1105104</v>
      </c>
      <c r="D325" s="46">
        <v>138965</v>
      </c>
      <c r="E325" s="46" t="s">
        <v>29</v>
      </c>
      <c r="F325" s="46">
        <v>201950</v>
      </c>
      <c r="G325" s="46">
        <v>75329</v>
      </c>
    </row>
    <row r="326" spans="1:7" ht="14.25">
      <c r="A326" s="44" t="s">
        <v>25</v>
      </c>
      <c r="B326" s="45">
        <v>3227750</v>
      </c>
      <c r="C326" s="45">
        <v>1006413</v>
      </c>
      <c r="D326" s="45">
        <v>24998</v>
      </c>
      <c r="E326" s="45">
        <v>1022</v>
      </c>
      <c r="F326" s="45">
        <v>92763</v>
      </c>
      <c r="G326" s="45">
        <v>12963</v>
      </c>
    </row>
    <row r="327" spans="1:7" ht="14.25">
      <c r="A327" s="44" t="s">
        <v>26</v>
      </c>
      <c r="B327" s="46">
        <v>264768</v>
      </c>
      <c r="C327" s="46">
        <v>1731236</v>
      </c>
      <c r="D327" s="46">
        <v>31421</v>
      </c>
      <c r="E327" s="46" t="s">
        <v>29</v>
      </c>
      <c r="F327" s="46">
        <v>32418</v>
      </c>
      <c r="G327" s="46" t="s">
        <v>29</v>
      </c>
    </row>
    <row r="329" ht="14.25">
      <c r="A329" s="1" t="s">
        <v>60</v>
      </c>
    </row>
    <row r="330" spans="1:2" ht="14.25">
      <c r="A330" s="1" t="s">
        <v>29</v>
      </c>
      <c r="B330" s="1" t="s">
        <v>59</v>
      </c>
    </row>
    <row r="332" spans="1:3" ht="14.25">
      <c r="A332" s="42" t="s">
        <v>114</v>
      </c>
      <c r="C332" s="41" t="s">
        <v>115</v>
      </c>
    </row>
    <row r="333" spans="1:3" ht="14.25">
      <c r="A333" s="42" t="s">
        <v>116</v>
      </c>
      <c r="C333" s="41" t="s">
        <v>49</v>
      </c>
    </row>
    <row r="334" spans="1:3" ht="14.25">
      <c r="A334" s="42" t="s">
        <v>117</v>
      </c>
      <c r="C334" s="41" t="s">
        <v>110</v>
      </c>
    </row>
    <row r="336" spans="1:7" ht="14.25">
      <c r="A336" s="43" t="s">
        <v>120</v>
      </c>
      <c r="B336" s="58" t="s">
        <v>0</v>
      </c>
      <c r="C336" s="58" t="s">
        <v>46</v>
      </c>
      <c r="D336" s="58" t="s">
        <v>30</v>
      </c>
      <c r="E336" s="58" t="s">
        <v>31</v>
      </c>
      <c r="F336" s="58" t="s">
        <v>32</v>
      </c>
      <c r="G336" s="58" t="s">
        <v>33</v>
      </c>
    </row>
    <row r="337" spans="1:7" ht="14.25">
      <c r="A337" s="44" t="s">
        <v>2</v>
      </c>
      <c r="B337" s="46">
        <v>2457618</v>
      </c>
      <c r="C337" s="46">
        <v>2648068</v>
      </c>
      <c r="D337" s="46">
        <v>476237</v>
      </c>
      <c r="E337" s="46">
        <v>15603</v>
      </c>
      <c r="F337" s="46">
        <v>268797</v>
      </c>
      <c r="G337" s="46">
        <v>768925</v>
      </c>
    </row>
    <row r="338" spans="1:7" ht="14.25">
      <c r="A338" s="44" t="s">
        <v>3</v>
      </c>
      <c r="B338" s="45">
        <v>1798029</v>
      </c>
      <c r="C338" s="45">
        <v>2606572</v>
      </c>
      <c r="D338" s="45">
        <v>596356</v>
      </c>
      <c r="E338" s="45" t="s">
        <v>29</v>
      </c>
      <c r="F338" s="45">
        <v>17950</v>
      </c>
      <c r="G338" s="45">
        <v>25145</v>
      </c>
    </row>
    <row r="339" spans="1:7" ht="14.25">
      <c r="A339" s="44" t="s">
        <v>52</v>
      </c>
      <c r="B339" s="46">
        <v>1755138</v>
      </c>
      <c r="C339" s="46">
        <v>2572338</v>
      </c>
      <c r="D339" s="46">
        <v>291603</v>
      </c>
      <c r="E339" s="46">
        <v>7873</v>
      </c>
      <c r="F339" s="46">
        <v>264554</v>
      </c>
      <c r="G339" s="46">
        <v>286610</v>
      </c>
    </row>
    <row r="340" spans="1:7" ht="14.25">
      <c r="A340" s="44" t="s">
        <v>4</v>
      </c>
      <c r="B340" s="45">
        <v>438345</v>
      </c>
      <c r="C340" s="45">
        <v>2011748</v>
      </c>
      <c r="D340" s="45">
        <v>45541</v>
      </c>
      <c r="E340" s="45">
        <v>8855</v>
      </c>
      <c r="F340" s="45">
        <v>133650</v>
      </c>
      <c r="G340" s="45">
        <v>7987</v>
      </c>
    </row>
    <row r="341" spans="1:7" ht="14.25">
      <c r="A341" s="44" t="s">
        <v>43</v>
      </c>
      <c r="B341" s="46">
        <v>11681855</v>
      </c>
      <c r="C341" s="46">
        <v>14570146</v>
      </c>
      <c r="D341" s="46">
        <v>16236728</v>
      </c>
      <c r="E341" s="46">
        <v>153557</v>
      </c>
      <c r="F341" s="46">
        <v>2137861</v>
      </c>
      <c r="G341" s="46">
        <v>180711</v>
      </c>
    </row>
    <row r="342" spans="1:7" ht="14.25">
      <c r="A342" s="44" t="s">
        <v>5</v>
      </c>
      <c r="B342" s="45">
        <v>106542</v>
      </c>
      <c r="C342" s="45">
        <v>428200</v>
      </c>
      <c r="D342" s="45">
        <v>28749</v>
      </c>
      <c r="E342" s="45" t="s">
        <v>29</v>
      </c>
      <c r="F342" s="45">
        <v>72583</v>
      </c>
      <c r="G342" s="45" t="s">
        <v>29</v>
      </c>
    </row>
    <row r="343" spans="1:7" ht="14.25">
      <c r="A343" s="44" t="s">
        <v>6</v>
      </c>
      <c r="B343" s="46">
        <v>601996</v>
      </c>
      <c r="C343" s="46">
        <v>1833054</v>
      </c>
      <c r="D343" s="46">
        <v>29244</v>
      </c>
      <c r="E343" s="46">
        <v>9676</v>
      </c>
      <c r="F343" s="46">
        <v>160504</v>
      </c>
      <c r="G343" s="46">
        <v>16885</v>
      </c>
    </row>
    <row r="344" spans="1:7" ht="14.25">
      <c r="A344" s="44" t="s">
        <v>7</v>
      </c>
      <c r="B344" s="45">
        <v>1728709</v>
      </c>
      <c r="C344" s="45">
        <v>1833052</v>
      </c>
      <c r="D344" s="45">
        <v>1008807</v>
      </c>
      <c r="E344" s="45">
        <v>1743</v>
      </c>
      <c r="F344" s="45">
        <v>119185</v>
      </c>
      <c r="G344" s="45">
        <v>168974</v>
      </c>
    </row>
    <row r="345" spans="1:7" ht="14.25">
      <c r="A345" s="44" t="s">
        <v>8</v>
      </c>
      <c r="B345" s="46">
        <v>38067058</v>
      </c>
      <c r="C345" s="46">
        <v>16592907</v>
      </c>
      <c r="D345" s="46">
        <v>6488405</v>
      </c>
      <c r="E345" s="46" t="s">
        <v>29</v>
      </c>
      <c r="F345" s="46">
        <v>194854</v>
      </c>
      <c r="G345" s="46" t="s">
        <v>29</v>
      </c>
    </row>
    <row r="346" spans="1:7" ht="14.25">
      <c r="A346" s="44" t="s">
        <v>9</v>
      </c>
      <c r="B346" s="45">
        <v>39064721</v>
      </c>
      <c r="C346" s="45">
        <v>34354391</v>
      </c>
      <c r="D346" s="45">
        <v>4861340</v>
      </c>
      <c r="E346" s="45">
        <v>384755</v>
      </c>
      <c r="F346" s="45">
        <v>3560807</v>
      </c>
      <c r="G346" s="45">
        <v>1757111</v>
      </c>
    </row>
    <row r="347" spans="1:7" ht="14.25">
      <c r="A347" s="44" t="s">
        <v>10</v>
      </c>
      <c r="B347" s="46">
        <v>767227</v>
      </c>
      <c r="C347" s="46">
        <v>717673</v>
      </c>
      <c r="D347" s="46">
        <v>126562</v>
      </c>
      <c r="E347" s="46">
        <v>1959</v>
      </c>
      <c r="F347" s="46">
        <v>79869</v>
      </c>
      <c r="G347" s="46">
        <v>4374</v>
      </c>
    </row>
    <row r="348" spans="1:7" ht="14.25">
      <c r="A348" s="44" t="s">
        <v>11</v>
      </c>
      <c r="B348" s="45">
        <v>31538590</v>
      </c>
      <c r="C348" s="45">
        <v>6880130</v>
      </c>
      <c r="D348" s="45">
        <v>1652991</v>
      </c>
      <c r="E348" s="45">
        <v>36483</v>
      </c>
      <c r="F348" s="45">
        <v>474913</v>
      </c>
      <c r="G348" s="45">
        <v>13455428</v>
      </c>
    </row>
    <row r="349" spans="1:7" ht="14.25">
      <c r="A349" s="44" t="s">
        <v>12</v>
      </c>
      <c r="B349" s="46">
        <v>823467</v>
      </c>
      <c r="C349" s="46">
        <v>160580</v>
      </c>
      <c r="D349" s="46">
        <v>151083</v>
      </c>
      <c r="E349" s="46">
        <v>1691</v>
      </c>
      <c r="F349" s="46">
        <v>269</v>
      </c>
      <c r="G349" s="46">
        <v>46517</v>
      </c>
    </row>
    <row r="350" spans="1:7" ht="14.25">
      <c r="A350" s="44" t="s">
        <v>13</v>
      </c>
      <c r="B350" s="45">
        <v>212650</v>
      </c>
      <c r="C350" s="45">
        <v>965291</v>
      </c>
      <c r="D350" s="45">
        <v>35679</v>
      </c>
      <c r="E350" s="45">
        <v>4928</v>
      </c>
      <c r="F350" s="45">
        <v>354600</v>
      </c>
      <c r="G350" s="45">
        <v>13839</v>
      </c>
    </row>
    <row r="351" spans="1:7" ht="14.25">
      <c r="A351" s="44" t="s">
        <v>14</v>
      </c>
      <c r="B351" s="46">
        <v>676667</v>
      </c>
      <c r="C351" s="46">
        <v>1053599</v>
      </c>
      <c r="D351" s="46">
        <v>56622</v>
      </c>
      <c r="E351" s="46" t="s">
        <v>29</v>
      </c>
      <c r="F351" s="46">
        <v>261698</v>
      </c>
      <c r="G351" s="46" t="s">
        <v>29</v>
      </c>
    </row>
    <row r="352" spans="1:7" ht="14.25">
      <c r="A352" s="44" t="s">
        <v>15</v>
      </c>
      <c r="B352" s="45" t="s">
        <v>29</v>
      </c>
      <c r="C352" s="45">
        <v>54178</v>
      </c>
      <c r="D352" s="45" t="s">
        <v>29</v>
      </c>
      <c r="E352" s="45">
        <v>416</v>
      </c>
      <c r="F352" s="45">
        <v>8366</v>
      </c>
      <c r="G352" s="45" t="s">
        <v>29</v>
      </c>
    </row>
    <row r="353" spans="1:7" ht="14.25">
      <c r="A353" s="44" t="s">
        <v>16</v>
      </c>
      <c r="B353" s="46">
        <v>3535072</v>
      </c>
      <c r="C353" s="46">
        <v>3824089</v>
      </c>
      <c r="D353" s="46">
        <v>787295</v>
      </c>
      <c r="E353" s="46">
        <v>593</v>
      </c>
      <c r="F353" s="46">
        <v>169058</v>
      </c>
      <c r="G353" s="46">
        <v>218947</v>
      </c>
    </row>
    <row r="354" spans="1:7" ht="14.25">
      <c r="A354" s="44" t="s">
        <v>17</v>
      </c>
      <c r="B354" s="45">
        <v>82509</v>
      </c>
      <c r="C354" s="45">
        <v>3247</v>
      </c>
      <c r="D354" s="45">
        <v>3492</v>
      </c>
      <c r="E354" s="45">
        <v>753</v>
      </c>
      <c r="F354" s="45">
        <v>0</v>
      </c>
      <c r="G354" s="45" t="s">
        <v>29</v>
      </c>
    </row>
    <row r="355" spans="1:7" ht="14.25">
      <c r="A355" s="44" t="s">
        <v>18</v>
      </c>
      <c r="B355" s="46">
        <v>4289681</v>
      </c>
      <c r="C355" s="46">
        <v>2960908</v>
      </c>
      <c r="D355" s="46">
        <v>1591333</v>
      </c>
      <c r="E355" s="46">
        <v>10806</v>
      </c>
      <c r="F355" s="46">
        <v>386409</v>
      </c>
      <c r="G355" s="46">
        <v>126994</v>
      </c>
    </row>
    <row r="356" spans="1:7" ht="14.25">
      <c r="A356" s="44" t="s">
        <v>19</v>
      </c>
      <c r="B356" s="45">
        <v>2268659</v>
      </c>
      <c r="C356" s="45">
        <v>1276929</v>
      </c>
      <c r="D356" s="45">
        <v>1568970</v>
      </c>
      <c r="E356" s="45">
        <v>5926</v>
      </c>
      <c r="F356" s="45">
        <v>84312</v>
      </c>
      <c r="G356" s="45">
        <v>74748</v>
      </c>
    </row>
    <row r="357" spans="1:7" ht="14.25">
      <c r="A357" s="44" t="s">
        <v>20</v>
      </c>
      <c r="B357" s="46">
        <v>7991707</v>
      </c>
      <c r="C357" s="46">
        <v>11370744</v>
      </c>
      <c r="D357" s="46">
        <v>1770071</v>
      </c>
      <c r="E357" s="46" t="s">
        <v>29</v>
      </c>
      <c r="F357" s="46">
        <v>1609030</v>
      </c>
      <c r="G357" s="46">
        <v>415015</v>
      </c>
    </row>
    <row r="358" spans="1:7" ht="14.25">
      <c r="A358" s="44" t="s">
        <v>21</v>
      </c>
      <c r="B358" s="45">
        <v>4335173</v>
      </c>
      <c r="C358" s="45">
        <v>1938900</v>
      </c>
      <c r="D358" s="45">
        <v>674521</v>
      </c>
      <c r="E358" s="45">
        <v>10583</v>
      </c>
      <c r="F358" s="45">
        <v>3462</v>
      </c>
      <c r="G358" s="45">
        <v>1094672</v>
      </c>
    </row>
    <row r="359" spans="1:7" ht="14.25">
      <c r="A359" s="44" t="s">
        <v>22</v>
      </c>
      <c r="B359" s="46">
        <v>4541509</v>
      </c>
      <c r="C359" s="46">
        <v>5187911</v>
      </c>
      <c r="D359" s="46">
        <v>1012398</v>
      </c>
      <c r="E359" s="46">
        <v>4829</v>
      </c>
      <c r="F359" s="46">
        <v>313147</v>
      </c>
      <c r="G359" s="46">
        <v>47840</v>
      </c>
    </row>
    <row r="360" spans="1:7" ht="14.25">
      <c r="A360" s="44" t="s">
        <v>23</v>
      </c>
      <c r="B360" s="45">
        <v>849032</v>
      </c>
      <c r="C360" s="45">
        <v>256840</v>
      </c>
      <c r="D360" s="45">
        <v>54584</v>
      </c>
      <c r="E360" s="45">
        <v>1595</v>
      </c>
      <c r="F360" s="45">
        <v>4826</v>
      </c>
      <c r="G360" s="45">
        <v>4446</v>
      </c>
    </row>
    <row r="361" spans="1:7" ht="14.25">
      <c r="A361" s="44" t="s">
        <v>24</v>
      </c>
      <c r="B361" s="46">
        <v>676108</v>
      </c>
      <c r="C361" s="46">
        <v>1328923</v>
      </c>
      <c r="D361" s="46">
        <v>151264</v>
      </c>
      <c r="E361" s="46">
        <v>654</v>
      </c>
      <c r="F361" s="46">
        <v>268091</v>
      </c>
      <c r="G361" s="46">
        <v>65177</v>
      </c>
    </row>
    <row r="362" spans="1:7" ht="14.25">
      <c r="A362" s="44" t="s">
        <v>25</v>
      </c>
      <c r="B362" s="45">
        <v>3814408</v>
      </c>
      <c r="C362" s="45">
        <v>982359</v>
      </c>
      <c r="D362" s="45">
        <v>20947</v>
      </c>
      <c r="E362" s="45">
        <v>1080</v>
      </c>
      <c r="F362" s="45">
        <v>68421</v>
      </c>
      <c r="G362" s="45">
        <v>14406</v>
      </c>
    </row>
    <row r="363" spans="1:7" ht="14.25">
      <c r="A363" s="44" t="s">
        <v>26</v>
      </c>
      <c r="B363" s="46">
        <v>222579</v>
      </c>
      <c r="C363" s="46">
        <v>1482790</v>
      </c>
      <c r="D363" s="46">
        <v>93803</v>
      </c>
      <c r="E363" s="46" t="s">
        <v>29</v>
      </c>
      <c r="F363" s="46">
        <v>50026</v>
      </c>
      <c r="G363" s="46">
        <v>21502</v>
      </c>
    </row>
    <row r="365" ht="14.25">
      <c r="A365" s="1" t="s">
        <v>60</v>
      </c>
    </row>
    <row r="366" spans="1:2" ht="14.25">
      <c r="A366" s="1" t="s">
        <v>29</v>
      </c>
      <c r="B366" s="1" t="s">
        <v>59</v>
      </c>
    </row>
    <row r="368" spans="1:3" ht="14.25">
      <c r="A368" s="42" t="s">
        <v>114</v>
      </c>
      <c r="C368" s="41" t="s">
        <v>115</v>
      </c>
    </row>
    <row r="369" spans="1:3" ht="14.25">
      <c r="A369" s="42" t="s">
        <v>116</v>
      </c>
      <c r="C369" s="41" t="s">
        <v>49</v>
      </c>
    </row>
    <row r="370" spans="1:3" ht="14.25">
      <c r="A370" s="42" t="s">
        <v>117</v>
      </c>
      <c r="C370" s="41" t="s">
        <v>111</v>
      </c>
    </row>
    <row r="372" spans="1:7" ht="14.25">
      <c r="A372" s="43" t="s">
        <v>120</v>
      </c>
      <c r="B372" s="58" t="s">
        <v>0</v>
      </c>
      <c r="C372" s="58" t="s">
        <v>46</v>
      </c>
      <c r="D372" s="58" t="s">
        <v>30</v>
      </c>
      <c r="E372" s="58" t="s">
        <v>31</v>
      </c>
      <c r="F372" s="58" t="s">
        <v>32</v>
      </c>
      <c r="G372" s="58" t="s">
        <v>33</v>
      </c>
    </row>
    <row r="373" spans="1:7" ht="14.25">
      <c r="A373" s="44" t="s">
        <v>2</v>
      </c>
      <c r="B373" s="46">
        <v>2449418</v>
      </c>
      <c r="C373" s="46">
        <v>2327710</v>
      </c>
      <c r="D373" s="46">
        <v>359000</v>
      </c>
      <c r="E373" s="46">
        <v>11236</v>
      </c>
      <c r="F373" s="46">
        <v>297213</v>
      </c>
      <c r="G373" s="46">
        <v>681915</v>
      </c>
    </row>
    <row r="374" spans="1:7" ht="14.25">
      <c r="A374" s="44" t="s">
        <v>3</v>
      </c>
      <c r="B374" s="45">
        <v>1578538</v>
      </c>
      <c r="C374" s="45">
        <v>4340168</v>
      </c>
      <c r="D374" s="45">
        <v>727307</v>
      </c>
      <c r="E374" s="45" t="s">
        <v>29</v>
      </c>
      <c r="F374" s="45">
        <v>10190</v>
      </c>
      <c r="G374" s="45">
        <v>3794</v>
      </c>
    </row>
    <row r="375" spans="1:7" ht="14.25">
      <c r="A375" s="44" t="s">
        <v>52</v>
      </c>
      <c r="B375" s="46">
        <v>1650880</v>
      </c>
      <c r="C375" s="46">
        <v>2399082</v>
      </c>
      <c r="D375" s="46">
        <v>307083</v>
      </c>
      <c r="E375" s="46">
        <v>2667</v>
      </c>
      <c r="F375" s="46">
        <v>435023</v>
      </c>
      <c r="G375" s="46">
        <v>258023</v>
      </c>
    </row>
    <row r="376" spans="1:7" ht="14.25">
      <c r="A376" s="44" t="s">
        <v>4</v>
      </c>
      <c r="B376" s="45">
        <v>436363</v>
      </c>
      <c r="C376" s="45">
        <v>2025547</v>
      </c>
      <c r="D376" s="45">
        <v>57266</v>
      </c>
      <c r="E376" s="45">
        <v>2414</v>
      </c>
      <c r="F376" s="45">
        <v>130734</v>
      </c>
      <c r="G376" s="45">
        <v>8542</v>
      </c>
    </row>
    <row r="377" spans="1:7" ht="14.25">
      <c r="A377" s="44" t="s">
        <v>43</v>
      </c>
      <c r="B377" s="46">
        <v>10217440</v>
      </c>
      <c r="C377" s="46">
        <v>13945889</v>
      </c>
      <c r="D377" s="46">
        <v>18665370</v>
      </c>
      <c r="E377" s="46">
        <v>59458</v>
      </c>
      <c r="F377" s="46">
        <v>2089349</v>
      </c>
      <c r="G377" s="46">
        <v>203721</v>
      </c>
    </row>
    <row r="378" spans="1:7" ht="14.25">
      <c r="A378" s="44" t="s">
        <v>5</v>
      </c>
      <c r="B378" s="45">
        <v>104924</v>
      </c>
      <c r="C378" s="45">
        <v>531268</v>
      </c>
      <c r="D378" s="45">
        <v>32565</v>
      </c>
      <c r="E378" s="45" t="s">
        <v>29</v>
      </c>
      <c r="F378" s="45">
        <v>76397</v>
      </c>
      <c r="G378" s="45" t="s">
        <v>29</v>
      </c>
    </row>
    <row r="379" spans="1:7" ht="14.25">
      <c r="A379" s="44" t="s">
        <v>6</v>
      </c>
      <c r="B379" s="46">
        <v>922282</v>
      </c>
      <c r="C379" s="46">
        <v>1844951</v>
      </c>
      <c r="D379" s="46">
        <v>23000</v>
      </c>
      <c r="E379" s="46">
        <v>7563</v>
      </c>
      <c r="F379" s="46">
        <v>156734</v>
      </c>
      <c r="G379" s="46">
        <v>17242</v>
      </c>
    </row>
    <row r="380" spans="1:7" ht="14.25">
      <c r="A380" s="44" t="s">
        <v>7</v>
      </c>
      <c r="B380" s="45">
        <v>1755818</v>
      </c>
      <c r="C380" s="45">
        <v>1830175</v>
      </c>
      <c r="D380" s="45">
        <v>964556</v>
      </c>
      <c r="E380" s="45">
        <v>2140</v>
      </c>
      <c r="F380" s="45">
        <v>133748</v>
      </c>
      <c r="G380" s="45">
        <v>181026</v>
      </c>
    </row>
    <row r="381" spans="1:7" ht="14.25">
      <c r="A381" s="44" t="s">
        <v>8</v>
      </c>
      <c r="B381" s="46">
        <v>34073450</v>
      </c>
      <c r="C381" s="46">
        <v>17022958</v>
      </c>
      <c r="D381" s="46">
        <v>7636039</v>
      </c>
      <c r="E381" s="46">
        <v>88493</v>
      </c>
      <c r="F381" s="46">
        <v>144533</v>
      </c>
      <c r="G381" s="46">
        <v>16224967</v>
      </c>
    </row>
    <row r="382" spans="1:7" ht="14.25">
      <c r="A382" s="44" t="s">
        <v>9</v>
      </c>
      <c r="B382" s="45">
        <v>24483508</v>
      </c>
      <c r="C382" s="45">
        <v>22483780</v>
      </c>
      <c r="D382" s="45">
        <v>4366791</v>
      </c>
      <c r="E382" s="45">
        <v>278761</v>
      </c>
      <c r="F382" s="45">
        <v>1786353</v>
      </c>
      <c r="G382" s="45">
        <v>904515</v>
      </c>
    </row>
    <row r="383" spans="1:7" ht="14.25">
      <c r="A383" s="44" t="s">
        <v>10</v>
      </c>
      <c r="B383" s="46">
        <v>656073</v>
      </c>
      <c r="C383" s="46">
        <v>699638</v>
      </c>
      <c r="D383" s="46">
        <v>122342</v>
      </c>
      <c r="E383" s="46">
        <v>1912</v>
      </c>
      <c r="F383" s="46">
        <v>79726</v>
      </c>
      <c r="G383" s="46">
        <v>4115</v>
      </c>
    </row>
    <row r="384" spans="1:7" ht="14.25">
      <c r="A384" s="44" t="s">
        <v>11</v>
      </c>
      <c r="B384" s="45">
        <v>24285678</v>
      </c>
      <c r="C384" s="45">
        <v>8524270</v>
      </c>
      <c r="D384" s="45">
        <v>1682583</v>
      </c>
      <c r="E384" s="45">
        <v>40992</v>
      </c>
      <c r="F384" s="45">
        <v>454789</v>
      </c>
      <c r="G384" s="45">
        <v>13416969</v>
      </c>
    </row>
    <row r="385" spans="1:7" ht="14.25">
      <c r="A385" s="44" t="s">
        <v>12</v>
      </c>
      <c r="B385" s="46">
        <v>867436</v>
      </c>
      <c r="C385" s="46">
        <v>168342</v>
      </c>
      <c r="D385" s="46">
        <v>134635</v>
      </c>
      <c r="E385" s="46">
        <v>1618</v>
      </c>
      <c r="F385" s="46">
        <v>401</v>
      </c>
      <c r="G385" s="46">
        <v>58341</v>
      </c>
    </row>
    <row r="386" spans="1:7" ht="14.25">
      <c r="A386" s="44" t="s">
        <v>13</v>
      </c>
      <c r="B386" s="45">
        <v>295355</v>
      </c>
      <c r="C386" s="45">
        <v>972018</v>
      </c>
      <c r="D386" s="45">
        <v>39368</v>
      </c>
      <c r="E386" s="45">
        <v>4587</v>
      </c>
      <c r="F386" s="45">
        <v>321194</v>
      </c>
      <c r="G386" s="45">
        <v>18127</v>
      </c>
    </row>
    <row r="387" spans="1:7" ht="14.25">
      <c r="A387" s="44" t="s">
        <v>14</v>
      </c>
      <c r="B387" s="46">
        <v>575042</v>
      </c>
      <c r="C387" s="46">
        <v>1199217</v>
      </c>
      <c r="D387" s="46">
        <v>75768</v>
      </c>
      <c r="E387" s="46" t="s">
        <v>29</v>
      </c>
      <c r="F387" s="46">
        <v>467569</v>
      </c>
      <c r="G387" s="46" t="s">
        <v>29</v>
      </c>
    </row>
    <row r="388" spans="1:7" ht="14.25">
      <c r="A388" s="44" t="s">
        <v>15</v>
      </c>
      <c r="B388" s="45" t="s">
        <v>29</v>
      </c>
      <c r="C388" s="45">
        <v>49073</v>
      </c>
      <c r="D388" s="45" t="s">
        <v>29</v>
      </c>
      <c r="E388" s="45">
        <v>310</v>
      </c>
      <c r="F388" s="45">
        <v>7453</v>
      </c>
      <c r="G388" s="45" t="s">
        <v>29</v>
      </c>
    </row>
    <row r="389" spans="1:7" ht="14.25">
      <c r="A389" s="44" t="s">
        <v>16</v>
      </c>
      <c r="B389" s="46">
        <v>2796084</v>
      </c>
      <c r="C389" s="46">
        <v>3905683</v>
      </c>
      <c r="D389" s="46">
        <v>690025</v>
      </c>
      <c r="E389" s="46">
        <v>1450</v>
      </c>
      <c r="F389" s="46">
        <v>178642</v>
      </c>
      <c r="G389" s="46">
        <v>243093</v>
      </c>
    </row>
    <row r="390" spans="1:7" ht="14.25">
      <c r="A390" s="44" t="s">
        <v>17</v>
      </c>
      <c r="B390" s="45">
        <v>69779</v>
      </c>
      <c r="C390" s="45">
        <v>2234</v>
      </c>
      <c r="D390" s="45">
        <v>2918</v>
      </c>
      <c r="E390" s="45">
        <v>670</v>
      </c>
      <c r="F390" s="45">
        <v>0</v>
      </c>
      <c r="G390" s="45" t="s">
        <v>29</v>
      </c>
    </row>
    <row r="391" spans="1:7" ht="14.25">
      <c r="A391" s="44" t="s">
        <v>18</v>
      </c>
      <c r="B391" s="46">
        <v>3882326</v>
      </c>
      <c r="C391" s="46">
        <v>2721182</v>
      </c>
      <c r="D391" s="46">
        <v>1959010</v>
      </c>
      <c r="E391" s="46">
        <v>13650</v>
      </c>
      <c r="F391" s="46">
        <v>527660</v>
      </c>
      <c r="G391" s="46">
        <v>96013</v>
      </c>
    </row>
    <row r="392" spans="1:7" ht="14.25">
      <c r="A392" s="44" t="s">
        <v>19</v>
      </c>
      <c r="B392" s="45">
        <v>2068059</v>
      </c>
      <c r="C392" s="45">
        <v>1150741</v>
      </c>
      <c r="D392" s="45">
        <v>1612713</v>
      </c>
      <c r="E392" s="45">
        <v>5210</v>
      </c>
      <c r="F392" s="45">
        <v>63209</v>
      </c>
      <c r="G392" s="45">
        <v>54526</v>
      </c>
    </row>
    <row r="393" spans="1:7" ht="14.25">
      <c r="A393" s="44" t="s">
        <v>20</v>
      </c>
      <c r="B393" s="46">
        <v>6867376</v>
      </c>
      <c r="C393" s="46">
        <v>11705375</v>
      </c>
      <c r="D393" s="46">
        <v>2724266</v>
      </c>
      <c r="E393" s="46">
        <v>23612</v>
      </c>
      <c r="F393" s="46">
        <v>2353389</v>
      </c>
      <c r="G393" s="46">
        <v>579203</v>
      </c>
    </row>
    <row r="394" spans="1:7" ht="14.25">
      <c r="A394" s="44" t="s">
        <v>21</v>
      </c>
      <c r="B394" s="45">
        <v>5767487</v>
      </c>
      <c r="C394" s="45">
        <v>2222363</v>
      </c>
      <c r="D394" s="45">
        <v>812172</v>
      </c>
      <c r="E394" s="45">
        <v>14039</v>
      </c>
      <c r="F394" s="45">
        <v>5051</v>
      </c>
      <c r="G394" s="45">
        <v>1044698</v>
      </c>
    </row>
    <row r="395" spans="1:7" ht="14.25">
      <c r="A395" s="44" t="s">
        <v>22</v>
      </c>
      <c r="B395" s="46">
        <v>4020810</v>
      </c>
      <c r="C395" s="46">
        <v>4012721</v>
      </c>
      <c r="D395" s="46">
        <v>808700</v>
      </c>
      <c r="E395" s="46">
        <v>4263</v>
      </c>
      <c r="F395" s="46">
        <v>68072</v>
      </c>
      <c r="G395" s="46">
        <v>132090</v>
      </c>
    </row>
    <row r="396" spans="1:7" ht="14.25">
      <c r="A396" s="44" t="s">
        <v>23</v>
      </c>
      <c r="B396" s="45">
        <v>751777</v>
      </c>
      <c r="C396" s="45">
        <v>171761</v>
      </c>
      <c r="D396" s="45">
        <v>36298</v>
      </c>
      <c r="E396" s="45">
        <v>2278</v>
      </c>
      <c r="F396" s="45">
        <v>7307</v>
      </c>
      <c r="G396" s="45">
        <v>3800</v>
      </c>
    </row>
    <row r="397" spans="1:7" ht="14.25">
      <c r="A397" s="44" t="s">
        <v>24</v>
      </c>
      <c r="B397" s="46">
        <v>652509</v>
      </c>
      <c r="C397" s="46">
        <v>1159510</v>
      </c>
      <c r="D397" s="46">
        <v>148628</v>
      </c>
      <c r="E397" s="46" t="s">
        <v>29</v>
      </c>
      <c r="F397" s="46">
        <v>321897</v>
      </c>
      <c r="G397" s="46">
        <v>69648</v>
      </c>
    </row>
    <row r="398" spans="1:7" ht="14.25">
      <c r="A398" s="44" t="s">
        <v>25</v>
      </c>
      <c r="B398" s="45">
        <v>2831862</v>
      </c>
      <c r="C398" s="45">
        <v>1106760</v>
      </c>
      <c r="D398" s="45">
        <v>23190</v>
      </c>
      <c r="E398" s="45">
        <v>328</v>
      </c>
      <c r="F398" s="45">
        <v>56447</v>
      </c>
      <c r="G398" s="45">
        <v>15566</v>
      </c>
    </row>
    <row r="399" spans="1:7" ht="14.25">
      <c r="A399" s="44" t="s">
        <v>26</v>
      </c>
      <c r="B399" s="46">
        <v>164279</v>
      </c>
      <c r="C399" s="46">
        <v>1543585</v>
      </c>
      <c r="D399" s="46">
        <v>45218</v>
      </c>
      <c r="E399" s="46">
        <v>150</v>
      </c>
      <c r="F399" s="46">
        <v>34219</v>
      </c>
      <c r="G399" s="46">
        <v>13403</v>
      </c>
    </row>
    <row r="401" ht="14.25">
      <c r="A401" s="1" t="s">
        <v>60</v>
      </c>
    </row>
    <row r="402" spans="1:2" ht="14.25">
      <c r="A402" s="1" t="s">
        <v>29</v>
      </c>
      <c r="B402" s="1" t="s">
        <v>59</v>
      </c>
    </row>
    <row r="404" spans="1:3" ht="14.25">
      <c r="A404" s="42" t="s">
        <v>114</v>
      </c>
      <c r="C404" s="41" t="s">
        <v>115</v>
      </c>
    </row>
    <row r="405" spans="1:3" ht="14.25">
      <c r="A405" s="42" t="s">
        <v>116</v>
      </c>
      <c r="C405" s="41" t="s">
        <v>49</v>
      </c>
    </row>
    <row r="406" spans="1:3" ht="14.25">
      <c r="A406" s="42" t="s">
        <v>117</v>
      </c>
      <c r="C406" s="41" t="s">
        <v>81</v>
      </c>
    </row>
    <row r="408" spans="1:7" ht="14.25">
      <c r="A408" s="43" t="s">
        <v>120</v>
      </c>
      <c r="B408" s="58" t="s">
        <v>0</v>
      </c>
      <c r="C408" s="58" t="s">
        <v>46</v>
      </c>
      <c r="D408" s="58" t="s">
        <v>30</v>
      </c>
      <c r="E408" s="58" t="s">
        <v>31</v>
      </c>
      <c r="F408" s="58" t="s">
        <v>32</v>
      </c>
      <c r="G408" s="58" t="s">
        <v>33</v>
      </c>
    </row>
    <row r="409" spans="1:7" ht="14.25">
      <c r="A409" s="44" t="s">
        <v>2</v>
      </c>
      <c r="B409" s="46">
        <v>2203245</v>
      </c>
      <c r="C409" s="46">
        <v>1944731</v>
      </c>
      <c r="D409" s="46">
        <v>389567</v>
      </c>
      <c r="E409" s="46">
        <v>5952</v>
      </c>
      <c r="F409" s="46">
        <v>456382</v>
      </c>
      <c r="G409" s="46">
        <v>392080</v>
      </c>
    </row>
    <row r="410" spans="1:7" ht="14.25">
      <c r="A410" s="44" t="s">
        <v>3</v>
      </c>
      <c r="B410" s="45">
        <v>1697663</v>
      </c>
      <c r="C410" s="45">
        <v>1987695</v>
      </c>
      <c r="D410" s="45">
        <v>502890</v>
      </c>
      <c r="E410" s="45" t="s">
        <v>29</v>
      </c>
      <c r="F410" s="45">
        <v>8585</v>
      </c>
      <c r="G410" s="45">
        <v>19143</v>
      </c>
    </row>
    <row r="411" spans="1:7" ht="14.25">
      <c r="A411" s="44" t="s">
        <v>52</v>
      </c>
      <c r="B411" s="46">
        <v>1544879</v>
      </c>
      <c r="C411" s="46">
        <v>2002231</v>
      </c>
      <c r="D411" s="46">
        <v>151212</v>
      </c>
      <c r="E411" s="46">
        <v>4585</v>
      </c>
      <c r="F411" s="46">
        <v>464510</v>
      </c>
      <c r="G411" s="46">
        <v>192334</v>
      </c>
    </row>
    <row r="412" spans="1:7" ht="14.25">
      <c r="A412" s="44" t="s">
        <v>4</v>
      </c>
      <c r="B412" s="45">
        <v>502607</v>
      </c>
      <c r="C412" s="45">
        <v>2453588</v>
      </c>
      <c r="D412" s="45">
        <v>31612</v>
      </c>
      <c r="E412" s="45">
        <v>7448</v>
      </c>
      <c r="F412" s="45">
        <v>165398</v>
      </c>
      <c r="G412" s="45">
        <v>6807</v>
      </c>
    </row>
    <row r="413" spans="1:7" ht="14.25">
      <c r="A413" s="44" t="s">
        <v>43</v>
      </c>
      <c r="B413" s="46">
        <v>9504733</v>
      </c>
      <c r="C413" s="46">
        <v>14589317</v>
      </c>
      <c r="D413" s="46">
        <v>21248295</v>
      </c>
      <c r="E413" s="46">
        <v>38892</v>
      </c>
      <c r="F413" s="46">
        <v>2232719</v>
      </c>
      <c r="G413" s="46">
        <v>360013</v>
      </c>
    </row>
    <row r="414" spans="1:7" ht="14.25">
      <c r="A414" s="44" t="s">
        <v>5</v>
      </c>
      <c r="B414" s="45" t="s">
        <v>29</v>
      </c>
      <c r="C414" s="45">
        <v>510774</v>
      </c>
      <c r="D414" s="45">
        <v>16375</v>
      </c>
      <c r="E414" s="45" t="s">
        <v>29</v>
      </c>
      <c r="F414" s="45">
        <v>105442</v>
      </c>
      <c r="G414" s="45" t="s">
        <v>29</v>
      </c>
    </row>
    <row r="415" spans="1:7" ht="14.25">
      <c r="A415" s="44" t="s">
        <v>6</v>
      </c>
      <c r="B415" s="46">
        <v>440434</v>
      </c>
      <c r="C415" s="46">
        <v>2262447</v>
      </c>
      <c r="D415" s="46">
        <v>9958</v>
      </c>
      <c r="E415" s="46">
        <v>12231</v>
      </c>
      <c r="F415" s="46">
        <v>149004</v>
      </c>
      <c r="G415" s="46">
        <v>35745</v>
      </c>
    </row>
    <row r="416" spans="1:7" ht="14.25">
      <c r="A416" s="44" t="s">
        <v>7</v>
      </c>
      <c r="B416" s="45">
        <v>1801712</v>
      </c>
      <c r="C416" s="45">
        <v>1910455</v>
      </c>
      <c r="D416" s="45">
        <v>860835</v>
      </c>
      <c r="E416" s="45">
        <v>1932</v>
      </c>
      <c r="F416" s="45">
        <v>124572</v>
      </c>
      <c r="G416" s="45">
        <v>201917</v>
      </c>
    </row>
    <row r="417" spans="1:7" ht="14.25">
      <c r="A417" s="44" t="s">
        <v>8</v>
      </c>
      <c r="B417" s="46">
        <v>37915957</v>
      </c>
      <c r="C417" s="46">
        <v>20199361</v>
      </c>
      <c r="D417" s="46">
        <v>8165124</v>
      </c>
      <c r="E417" s="46" t="s">
        <v>29</v>
      </c>
      <c r="F417" s="46">
        <v>191439</v>
      </c>
      <c r="G417" s="46" t="s">
        <v>29</v>
      </c>
    </row>
    <row r="418" spans="1:7" ht="14.25">
      <c r="A418" s="44" t="s">
        <v>9</v>
      </c>
      <c r="B418" s="45">
        <v>26001474</v>
      </c>
      <c r="C418" s="45">
        <v>29155642</v>
      </c>
      <c r="D418" s="45">
        <v>5845201</v>
      </c>
      <c r="E418" s="45">
        <v>413522</v>
      </c>
      <c r="F418" s="45">
        <v>2076279</v>
      </c>
      <c r="G418" s="45">
        <v>1251170</v>
      </c>
    </row>
    <row r="419" spans="1:7" ht="14.25">
      <c r="A419" s="44" t="s">
        <v>10</v>
      </c>
      <c r="B419" s="46">
        <v>700973</v>
      </c>
      <c r="C419" s="46">
        <v>729914</v>
      </c>
      <c r="D419" s="46">
        <v>119186</v>
      </c>
      <c r="E419" s="46">
        <v>3280</v>
      </c>
      <c r="F419" s="46">
        <v>93437</v>
      </c>
      <c r="G419" s="46">
        <v>8301</v>
      </c>
    </row>
    <row r="420" spans="1:7" ht="14.25">
      <c r="A420" s="44" t="s">
        <v>11</v>
      </c>
      <c r="B420" s="45">
        <v>31644123</v>
      </c>
      <c r="C420" s="45">
        <v>9749762</v>
      </c>
      <c r="D420" s="45">
        <v>4705180</v>
      </c>
      <c r="E420" s="45">
        <v>45128</v>
      </c>
      <c r="F420" s="45">
        <v>416353</v>
      </c>
      <c r="G420" s="45">
        <v>9812045</v>
      </c>
    </row>
    <row r="421" spans="1:7" ht="14.25">
      <c r="A421" s="44" t="s">
        <v>12</v>
      </c>
      <c r="B421" s="46">
        <v>862578</v>
      </c>
      <c r="C421" s="46">
        <v>181319</v>
      </c>
      <c r="D421" s="46">
        <v>91154</v>
      </c>
      <c r="E421" s="46">
        <v>2439</v>
      </c>
      <c r="F421" s="46">
        <v>762</v>
      </c>
      <c r="G421" s="46">
        <v>52326</v>
      </c>
    </row>
    <row r="422" spans="1:7" ht="14.25">
      <c r="A422" s="44" t="s">
        <v>13</v>
      </c>
      <c r="B422" s="45">
        <v>303793</v>
      </c>
      <c r="C422" s="45">
        <v>1167424</v>
      </c>
      <c r="D422" s="45">
        <v>44008</v>
      </c>
      <c r="E422" s="45">
        <v>5077</v>
      </c>
      <c r="F422" s="45">
        <v>359823</v>
      </c>
      <c r="G422" s="45">
        <v>20285</v>
      </c>
    </row>
    <row r="423" spans="1:7" ht="14.25">
      <c r="A423" s="44" t="s">
        <v>14</v>
      </c>
      <c r="B423" s="46">
        <v>592648</v>
      </c>
      <c r="C423" s="46">
        <v>1487050</v>
      </c>
      <c r="D423" s="46">
        <v>85720</v>
      </c>
      <c r="E423" s="46" t="s">
        <v>29</v>
      </c>
      <c r="F423" s="46">
        <v>393344</v>
      </c>
      <c r="G423" s="46" t="s">
        <v>29</v>
      </c>
    </row>
    <row r="424" spans="1:7" ht="14.25">
      <c r="A424" s="44" t="s">
        <v>15</v>
      </c>
      <c r="B424" s="45" t="s">
        <v>29</v>
      </c>
      <c r="C424" s="45">
        <v>60225</v>
      </c>
      <c r="D424" s="45" t="s">
        <v>29</v>
      </c>
      <c r="E424" s="45">
        <v>194</v>
      </c>
      <c r="F424" s="45">
        <v>3682</v>
      </c>
      <c r="G424" s="45" t="s">
        <v>29</v>
      </c>
    </row>
    <row r="425" spans="1:7" ht="14.25">
      <c r="A425" s="44" t="s">
        <v>16</v>
      </c>
      <c r="B425" s="46">
        <v>3371876</v>
      </c>
      <c r="C425" s="46">
        <v>4264633</v>
      </c>
      <c r="D425" s="46">
        <v>582594</v>
      </c>
      <c r="E425" s="46">
        <v>2609</v>
      </c>
      <c r="F425" s="46">
        <v>189606</v>
      </c>
      <c r="G425" s="46">
        <v>267772</v>
      </c>
    </row>
    <row r="426" spans="1:7" ht="14.25">
      <c r="A426" s="44" t="s">
        <v>17</v>
      </c>
      <c r="B426" s="45">
        <v>89777</v>
      </c>
      <c r="C426" s="45">
        <v>2899</v>
      </c>
      <c r="D426" s="45">
        <v>2634</v>
      </c>
      <c r="E426" s="45">
        <v>513</v>
      </c>
      <c r="F426" s="45">
        <v>0</v>
      </c>
      <c r="G426" s="45" t="s">
        <v>29</v>
      </c>
    </row>
    <row r="427" spans="1:7" ht="14.25">
      <c r="A427" s="44" t="s">
        <v>18</v>
      </c>
      <c r="B427" s="46">
        <v>3997682</v>
      </c>
      <c r="C427" s="46">
        <v>2621553</v>
      </c>
      <c r="D427" s="46">
        <v>2400547</v>
      </c>
      <c r="E427" s="46">
        <v>16146</v>
      </c>
      <c r="F427" s="46">
        <v>560491</v>
      </c>
      <c r="G427" s="46">
        <v>270459</v>
      </c>
    </row>
    <row r="428" spans="1:7" ht="14.25">
      <c r="A428" s="44" t="s">
        <v>19</v>
      </c>
      <c r="B428" s="45">
        <v>1931277</v>
      </c>
      <c r="C428" s="45">
        <v>1152793</v>
      </c>
      <c r="D428" s="45">
        <v>2362720</v>
      </c>
      <c r="E428" s="45">
        <v>8518</v>
      </c>
      <c r="F428" s="45">
        <v>46042</v>
      </c>
      <c r="G428" s="45">
        <v>64684</v>
      </c>
    </row>
    <row r="429" spans="1:7" ht="14.25">
      <c r="A429" s="44" t="s">
        <v>20</v>
      </c>
      <c r="B429" s="46">
        <v>9278129</v>
      </c>
      <c r="C429" s="46">
        <v>12809348</v>
      </c>
      <c r="D429" s="46">
        <v>618821</v>
      </c>
      <c r="E429" s="46">
        <v>29226</v>
      </c>
      <c r="F429" s="46">
        <v>1201374</v>
      </c>
      <c r="G429" s="46">
        <v>679470</v>
      </c>
    </row>
    <row r="430" spans="1:7" ht="14.25">
      <c r="A430" s="44" t="s">
        <v>21</v>
      </c>
      <c r="B430" s="45">
        <v>6401932</v>
      </c>
      <c r="C430" s="45">
        <v>2401922</v>
      </c>
      <c r="D430" s="45">
        <v>416627</v>
      </c>
      <c r="E430" s="45">
        <v>28935</v>
      </c>
      <c r="F430" s="45">
        <v>8589</v>
      </c>
      <c r="G430" s="45">
        <v>448256</v>
      </c>
    </row>
    <row r="431" spans="1:7" ht="14.25">
      <c r="A431" s="44" t="s">
        <v>22</v>
      </c>
      <c r="B431" s="46">
        <v>3877891</v>
      </c>
      <c r="C431" s="46">
        <v>4125502</v>
      </c>
      <c r="D431" s="46">
        <v>453939</v>
      </c>
      <c r="E431" s="46">
        <v>9304</v>
      </c>
      <c r="F431" s="46">
        <v>121886</v>
      </c>
      <c r="G431" s="46">
        <v>111571</v>
      </c>
    </row>
    <row r="432" spans="1:7" ht="14.25">
      <c r="A432" s="44" t="s">
        <v>23</v>
      </c>
      <c r="B432" s="45">
        <v>731011</v>
      </c>
      <c r="C432" s="45">
        <v>180872</v>
      </c>
      <c r="D432" s="45">
        <v>38684</v>
      </c>
      <c r="E432" s="45">
        <v>1731</v>
      </c>
      <c r="F432" s="45">
        <v>7425</v>
      </c>
      <c r="G432" s="45">
        <v>4042</v>
      </c>
    </row>
    <row r="433" spans="1:7" ht="14.25">
      <c r="A433" s="44" t="s">
        <v>24</v>
      </c>
      <c r="B433" s="46">
        <v>662310</v>
      </c>
      <c r="C433" s="46">
        <v>1107929</v>
      </c>
      <c r="D433" s="46">
        <v>138094</v>
      </c>
      <c r="E433" s="46" t="s">
        <v>29</v>
      </c>
      <c r="F433" s="46">
        <v>370778</v>
      </c>
      <c r="G433" s="46">
        <v>51870</v>
      </c>
    </row>
    <row r="434" spans="1:7" ht="14.25">
      <c r="A434" s="44" t="s">
        <v>25</v>
      </c>
      <c r="B434" s="45">
        <v>3698298</v>
      </c>
      <c r="C434" s="45">
        <v>1154997</v>
      </c>
      <c r="D434" s="45">
        <v>11666</v>
      </c>
      <c r="E434" s="45">
        <v>911</v>
      </c>
      <c r="F434" s="45">
        <v>39225</v>
      </c>
      <c r="G434" s="45">
        <v>11844</v>
      </c>
    </row>
    <row r="435" spans="1:7" ht="14.25">
      <c r="A435" s="44" t="s">
        <v>26</v>
      </c>
      <c r="B435" s="46">
        <v>222207</v>
      </c>
      <c r="C435" s="46">
        <v>1707955</v>
      </c>
      <c r="D435" s="46">
        <v>32111</v>
      </c>
      <c r="E435" s="46">
        <v>1121</v>
      </c>
      <c r="F435" s="46">
        <v>63763</v>
      </c>
      <c r="G435" s="46">
        <v>20317</v>
      </c>
    </row>
    <row r="437" ht="14.25">
      <c r="A437" s="1" t="s">
        <v>60</v>
      </c>
    </row>
    <row r="438" spans="1:2" ht="14.25">
      <c r="A438" s="1" t="s">
        <v>29</v>
      </c>
      <c r="B438" s="1" t="s">
        <v>59</v>
      </c>
    </row>
    <row r="440" spans="1:3" ht="14.25">
      <c r="A440" s="42" t="s">
        <v>114</v>
      </c>
      <c r="C440" s="41" t="s">
        <v>115</v>
      </c>
    </row>
    <row r="441" spans="1:3" ht="14.25">
      <c r="A441" s="42" t="s">
        <v>116</v>
      </c>
      <c r="C441" s="41" t="s">
        <v>49</v>
      </c>
    </row>
    <row r="442" spans="1:3" ht="14.25">
      <c r="A442" s="42" t="s">
        <v>117</v>
      </c>
      <c r="C442" s="41">
        <v>2021</v>
      </c>
    </row>
    <row r="444" spans="1:7" ht="14.25">
      <c r="A444" s="43" t="s">
        <v>120</v>
      </c>
      <c r="B444" s="58" t="s">
        <v>0</v>
      </c>
      <c r="C444" s="58" t="s">
        <v>46</v>
      </c>
      <c r="D444" s="58" t="s">
        <v>30</v>
      </c>
      <c r="E444" s="58" t="s">
        <v>31</v>
      </c>
      <c r="F444" s="58" t="s">
        <v>32</v>
      </c>
      <c r="G444" s="58" t="s">
        <v>33</v>
      </c>
    </row>
    <row r="445" spans="1:7" ht="14.25">
      <c r="A445" s="44" t="s">
        <v>2</v>
      </c>
      <c r="B445" s="53">
        <v>2203245</v>
      </c>
      <c r="C445" s="53">
        <v>1944731</v>
      </c>
      <c r="D445" s="53">
        <v>389567</v>
      </c>
      <c r="E445" s="53">
        <v>5952</v>
      </c>
      <c r="F445" s="53">
        <v>456382</v>
      </c>
      <c r="G445" s="53">
        <v>392080</v>
      </c>
    </row>
    <row r="446" spans="1:7" ht="14.25">
      <c r="A446" s="44" t="s">
        <v>3</v>
      </c>
      <c r="B446" s="45">
        <v>1634147</v>
      </c>
      <c r="C446" s="45">
        <v>2451071</v>
      </c>
      <c r="D446" s="45">
        <v>342119</v>
      </c>
      <c r="E446" s="45" t="s">
        <v>29</v>
      </c>
      <c r="F446" s="45">
        <v>9553</v>
      </c>
      <c r="G446" s="45" t="s">
        <v>29</v>
      </c>
    </row>
    <row r="447" spans="1:7" ht="14.25">
      <c r="A447" s="44" t="s">
        <v>52</v>
      </c>
      <c r="B447" s="46">
        <v>1511483</v>
      </c>
      <c r="C447" s="46">
        <v>2053903</v>
      </c>
      <c r="D447" s="46">
        <v>91259</v>
      </c>
      <c r="E447" s="46">
        <v>13043</v>
      </c>
      <c r="F447" s="46">
        <v>605311</v>
      </c>
      <c r="G447" s="46">
        <v>204837</v>
      </c>
    </row>
    <row r="448" spans="1:7" ht="14.25">
      <c r="A448" s="44" t="s">
        <v>4</v>
      </c>
      <c r="B448" s="45">
        <v>499475</v>
      </c>
      <c r="C448" s="45">
        <v>2253890</v>
      </c>
      <c r="D448" s="45">
        <v>36629</v>
      </c>
      <c r="E448" s="45">
        <v>23397</v>
      </c>
      <c r="F448" s="45">
        <v>153085</v>
      </c>
      <c r="G448" s="45">
        <v>8054</v>
      </c>
    </row>
    <row r="449" spans="1:7" ht="14.25">
      <c r="A449" s="44" t="s">
        <v>43</v>
      </c>
      <c r="B449" s="46">
        <v>9692799</v>
      </c>
      <c r="C449" s="46">
        <v>16088505</v>
      </c>
      <c r="D449" s="46">
        <v>20574851</v>
      </c>
      <c r="E449" s="46">
        <v>114995</v>
      </c>
      <c r="F449" s="46">
        <v>1994555</v>
      </c>
      <c r="G449" s="46">
        <v>246762</v>
      </c>
    </row>
    <row r="450" spans="1:7" ht="14.25">
      <c r="A450" s="44" t="s">
        <v>5</v>
      </c>
      <c r="B450" s="45">
        <v>149720</v>
      </c>
      <c r="C450" s="45">
        <v>607328</v>
      </c>
      <c r="D450" s="45" t="s">
        <v>29</v>
      </c>
      <c r="E450" s="45" t="s">
        <v>29</v>
      </c>
      <c r="F450" s="45">
        <v>120429</v>
      </c>
      <c r="G450" s="45" t="s">
        <v>29</v>
      </c>
    </row>
    <row r="451" spans="1:7" ht="14.25">
      <c r="A451" s="44" t="s">
        <v>6</v>
      </c>
      <c r="B451" s="46">
        <v>422178</v>
      </c>
      <c r="C451" s="46">
        <v>2346132</v>
      </c>
      <c r="D451" s="46">
        <v>7757</v>
      </c>
      <c r="E451" s="46">
        <v>14352</v>
      </c>
      <c r="F451" s="46">
        <v>280210</v>
      </c>
      <c r="G451" s="46">
        <v>20315</v>
      </c>
    </row>
    <row r="452" spans="1:7" ht="14.25">
      <c r="A452" s="44" t="s">
        <v>7</v>
      </c>
      <c r="B452" s="45">
        <v>1651407</v>
      </c>
      <c r="C452" s="45">
        <v>1877535</v>
      </c>
      <c r="D452" s="45">
        <v>803789</v>
      </c>
      <c r="E452" s="45">
        <v>1745</v>
      </c>
      <c r="F452" s="45">
        <v>146637</v>
      </c>
      <c r="G452" s="45">
        <v>230690</v>
      </c>
    </row>
    <row r="453" spans="1:7" ht="14.25">
      <c r="A453" s="44" t="s">
        <v>8</v>
      </c>
      <c r="B453" s="46">
        <v>41556377</v>
      </c>
      <c r="C453" s="46">
        <v>18388086</v>
      </c>
      <c r="D453" s="46">
        <v>9742890</v>
      </c>
      <c r="E453" s="46">
        <v>139430</v>
      </c>
      <c r="F453" s="46">
        <v>240236</v>
      </c>
      <c r="G453" s="46">
        <v>6106536</v>
      </c>
    </row>
    <row r="454" spans="1:7" ht="14.25">
      <c r="A454" s="44" t="s">
        <v>9</v>
      </c>
      <c r="B454" s="45">
        <v>28550533</v>
      </c>
      <c r="C454" s="45">
        <v>30311499</v>
      </c>
      <c r="D454" s="45">
        <v>6271171</v>
      </c>
      <c r="E454" s="45">
        <v>427909</v>
      </c>
      <c r="F454" s="45">
        <v>2352327</v>
      </c>
      <c r="G454" s="45">
        <v>1530855</v>
      </c>
    </row>
    <row r="455" spans="1:7" ht="14.25">
      <c r="A455" s="44" t="s">
        <v>10</v>
      </c>
      <c r="B455" s="46">
        <v>583198</v>
      </c>
      <c r="C455" s="46">
        <v>713493</v>
      </c>
      <c r="D455" s="46">
        <v>76027</v>
      </c>
      <c r="E455" s="46">
        <v>2797</v>
      </c>
      <c r="F455" s="46">
        <v>88893</v>
      </c>
      <c r="G455" s="46">
        <v>5247</v>
      </c>
    </row>
    <row r="456" spans="1:7" ht="14.25">
      <c r="A456" s="44" t="s">
        <v>11</v>
      </c>
      <c r="B456" s="45">
        <v>31113649</v>
      </c>
      <c r="C456" s="45">
        <v>5489069</v>
      </c>
      <c r="D456" s="45">
        <v>4323238</v>
      </c>
      <c r="E456" s="45">
        <v>28782</v>
      </c>
      <c r="F456" s="45">
        <v>518595</v>
      </c>
      <c r="G456" s="45">
        <v>8703972</v>
      </c>
    </row>
    <row r="457" spans="1:7" ht="14.25">
      <c r="A457" s="44" t="s">
        <v>12</v>
      </c>
      <c r="B457" s="46">
        <v>735703</v>
      </c>
      <c r="C457" s="46">
        <v>167753</v>
      </c>
      <c r="D457" s="46">
        <v>124785</v>
      </c>
      <c r="E457" s="46">
        <v>1202</v>
      </c>
      <c r="F457" s="46">
        <v>2984</v>
      </c>
      <c r="G457" s="46">
        <v>71593</v>
      </c>
    </row>
    <row r="458" spans="1:7" ht="14.25">
      <c r="A458" s="44" t="s">
        <v>13</v>
      </c>
      <c r="B458" s="45">
        <v>299063</v>
      </c>
      <c r="C458" s="45">
        <v>1188036</v>
      </c>
      <c r="D458" s="45">
        <v>23723</v>
      </c>
      <c r="E458" s="45">
        <v>7005</v>
      </c>
      <c r="F458" s="45">
        <v>441038</v>
      </c>
      <c r="G458" s="45">
        <v>25563</v>
      </c>
    </row>
    <row r="459" spans="1:7" ht="14.25">
      <c r="A459" s="44" t="s">
        <v>14</v>
      </c>
      <c r="B459" s="46">
        <v>669288</v>
      </c>
      <c r="C459" s="46">
        <v>1317260</v>
      </c>
      <c r="D459" s="46">
        <v>31062</v>
      </c>
      <c r="E459" s="46" t="s">
        <v>29</v>
      </c>
      <c r="F459" s="46">
        <v>570373</v>
      </c>
      <c r="G459" s="46" t="s">
        <v>29</v>
      </c>
    </row>
    <row r="460" spans="1:7" ht="14.25">
      <c r="A460" s="44" t="s">
        <v>15</v>
      </c>
      <c r="B460" s="45" t="s">
        <v>29</v>
      </c>
      <c r="C460" s="45">
        <v>42501</v>
      </c>
      <c r="D460" s="45" t="s">
        <v>29</v>
      </c>
      <c r="E460" s="45">
        <v>290</v>
      </c>
      <c r="F460" s="45">
        <v>5086</v>
      </c>
      <c r="G460" s="45" t="s">
        <v>29</v>
      </c>
    </row>
    <row r="461" spans="1:7" ht="14.25">
      <c r="A461" s="44" t="s">
        <v>16</v>
      </c>
      <c r="B461" s="46">
        <v>3510104</v>
      </c>
      <c r="C461" s="46">
        <v>4358077</v>
      </c>
      <c r="D461" s="46">
        <v>585555</v>
      </c>
      <c r="E461" s="46" t="s">
        <v>29</v>
      </c>
      <c r="F461" s="46">
        <v>136603</v>
      </c>
      <c r="G461" s="46" t="s">
        <v>29</v>
      </c>
    </row>
    <row r="462" spans="1:7" ht="14.25">
      <c r="A462" s="44" t="s">
        <v>17</v>
      </c>
      <c r="B462" s="45">
        <v>68113</v>
      </c>
      <c r="C462" s="45">
        <v>2059</v>
      </c>
      <c r="D462" s="45" t="s">
        <v>29</v>
      </c>
      <c r="E462" s="45">
        <v>586</v>
      </c>
      <c r="F462" s="45">
        <v>0</v>
      </c>
      <c r="G462" s="45" t="s">
        <v>29</v>
      </c>
    </row>
    <row r="463" spans="1:7" ht="14.25">
      <c r="A463" s="44" t="s">
        <v>18</v>
      </c>
      <c r="B463" s="46">
        <v>3295622</v>
      </c>
      <c r="C463" s="46">
        <v>2587897</v>
      </c>
      <c r="D463" s="46">
        <v>2611112</v>
      </c>
      <c r="E463" s="46">
        <v>31139</v>
      </c>
      <c r="F463" s="46">
        <v>559061</v>
      </c>
      <c r="G463" s="46">
        <v>261900</v>
      </c>
    </row>
    <row r="464" spans="1:7" ht="14.25">
      <c r="A464" s="44" t="s">
        <v>19</v>
      </c>
      <c r="B464" s="45">
        <v>2004634</v>
      </c>
      <c r="C464" s="45">
        <v>1154449</v>
      </c>
      <c r="D464" s="45">
        <v>2503216</v>
      </c>
      <c r="E464" s="45">
        <v>10016</v>
      </c>
      <c r="F464" s="45">
        <v>52037</v>
      </c>
      <c r="G464" s="45">
        <v>66208</v>
      </c>
    </row>
    <row r="465" spans="1:7" ht="14.25">
      <c r="A465" s="44" t="s">
        <v>20</v>
      </c>
      <c r="B465" s="46">
        <v>10050855</v>
      </c>
      <c r="C465" s="46">
        <v>14348792</v>
      </c>
      <c r="D465" s="46">
        <v>648083</v>
      </c>
      <c r="E465" s="46" t="s">
        <v>29</v>
      </c>
      <c r="F465" s="46">
        <v>1364947</v>
      </c>
      <c r="G465" s="46" t="s">
        <v>29</v>
      </c>
    </row>
    <row r="466" spans="1:7" ht="14.25">
      <c r="A466" s="44" t="s">
        <v>21</v>
      </c>
      <c r="B466" s="45">
        <v>6260346</v>
      </c>
      <c r="C466" s="45">
        <v>2351707</v>
      </c>
      <c r="D466" s="45">
        <v>278158</v>
      </c>
      <c r="E466" s="45">
        <v>16975</v>
      </c>
      <c r="F466" s="45">
        <v>5083</v>
      </c>
      <c r="G466" s="45">
        <v>670927</v>
      </c>
    </row>
    <row r="467" spans="1:7" ht="14.25">
      <c r="A467" s="44" t="s">
        <v>22</v>
      </c>
      <c r="B467" s="46">
        <v>3808045</v>
      </c>
      <c r="C467" s="46">
        <v>3851467</v>
      </c>
      <c r="D467" s="46">
        <v>493056</v>
      </c>
      <c r="E467" s="46">
        <v>8545</v>
      </c>
      <c r="F467" s="46">
        <v>82371</v>
      </c>
      <c r="G467" s="46">
        <v>125693</v>
      </c>
    </row>
    <row r="468" spans="1:7" ht="14.25">
      <c r="A468" s="44" t="s">
        <v>23</v>
      </c>
      <c r="B468" s="45">
        <v>668698</v>
      </c>
      <c r="C468" s="45">
        <v>170456</v>
      </c>
      <c r="D468" s="45">
        <v>47997</v>
      </c>
      <c r="E468" s="45">
        <v>2659</v>
      </c>
      <c r="F468" s="45">
        <v>13795</v>
      </c>
      <c r="G468" s="45">
        <v>3581</v>
      </c>
    </row>
    <row r="469" spans="1:7" ht="14.25">
      <c r="A469" s="44" t="s">
        <v>24</v>
      </c>
      <c r="B469" s="46">
        <v>634632</v>
      </c>
      <c r="C469" s="46">
        <v>1186174</v>
      </c>
      <c r="D469" s="46">
        <v>62666</v>
      </c>
      <c r="E469" s="46" t="s">
        <v>29</v>
      </c>
      <c r="F469" s="46">
        <v>317982</v>
      </c>
      <c r="G469" s="46" t="s">
        <v>29</v>
      </c>
    </row>
    <row r="470" spans="1:7" ht="14.25">
      <c r="A470" s="44" t="s">
        <v>25</v>
      </c>
      <c r="B470" s="45">
        <v>2938298</v>
      </c>
      <c r="C470" s="45">
        <v>1083626</v>
      </c>
      <c r="D470" s="45">
        <v>14085</v>
      </c>
      <c r="E470" s="45">
        <v>1740</v>
      </c>
      <c r="F470" s="45">
        <v>49345</v>
      </c>
      <c r="G470" s="45">
        <v>12669</v>
      </c>
    </row>
    <row r="471" spans="1:7" ht="14.25">
      <c r="A471" s="44" t="s">
        <v>26</v>
      </c>
      <c r="B471" s="46">
        <v>247041</v>
      </c>
      <c r="C471" s="46">
        <v>1764696</v>
      </c>
      <c r="D471" s="46">
        <v>34346</v>
      </c>
      <c r="E471" s="46">
        <v>2453</v>
      </c>
      <c r="F471" s="46">
        <v>69940</v>
      </c>
      <c r="G471" s="46">
        <v>19423</v>
      </c>
    </row>
    <row r="473" ht="14.25">
      <c r="A473" s="1" t="s">
        <v>60</v>
      </c>
    </row>
    <row r="474" spans="1:2" ht="14.25">
      <c r="A474" s="1" t="s">
        <v>29</v>
      </c>
      <c r="B474" s="1" t="s">
        <v>59</v>
      </c>
    </row>
  </sheetData>
  <hyperlinks>
    <hyperlink ref="A74" r:id="rId1" display="https://ec.europa.eu/eurostat/databrowser/bookmark/e2fc4726-6c2b-4f86-a31c-a0c9fa943dcc?lang=en&amp;page=time:2021"/>
  </hyperlinks>
  <printOptions/>
  <pageMargins left="0.75" right="0.75" top="1" bottom="1" header="0.5" footer="0.5"/>
  <pageSetup fitToHeight="0" fitToWidth="0" horizontalDpi="300" verticalDpi="300" orientation="portrait" pageOrder="overThenDown" paperSize="9" r:id="rId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E147"/>
  <sheetViews>
    <sheetView showGridLines="0" workbookViewId="0" topLeftCell="A1"/>
  </sheetViews>
  <sheetFormatPr defaultColWidth="9.00390625" defaultRowHeight="14.25"/>
  <cols>
    <col min="1" max="1" width="9.00390625" style="2" customWidth="1"/>
    <col min="2" max="2" width="12.625" style="2" customWidth="1"/>
    <col min="3" max="25" width="11.75390625" style="2" customWidth="1"/>
    <col min="26" max="16384" width="9.00390625" style="2" customWidth="1"/>
  </cols>
  <sheetData>
    <row r="2" spans="2:7" ht="15.5">
      <c r="B2" s="54" t="s">
        <v>195</v>
      </c>
      <c r="C2" s="8"/>
      <c r="D2" s="8"/>
      <c r="E2" s="8"/>
      <c r="F2" s="8"/>
      <c r="G2" s="8"/>
    </row>
    <row r="3" ht="12.5">
      <c r="B3" s="55" t="s">
        <v>183</v>
      </c>
    </row>
    <row r="4" spans="2:30" s="5" customFormat="1" ht="29.25" customHeight="1">
      <c r="B4" s="64"/>
      <c r="C4" s="66" t="s">
        <v>0</v>
      </c>
      <c r="D4" s="67"/>
      <c r="E4" s="62" t="s">
        <v>46</v>
      </c>
      <c r="F4" s="63"/>
      <c r="G4" s="68" t="s">
        <v>30</v>
      </c>
      <c r="H4" s="67"/>
      <c r="I4" s="68" t="s">
        <v>31</v>
      </c>
      <c r="J4" s="67"/>
      <c r="K4" s="68" t="s">
        <v>32</v>
      </c>
      <c r="L4" s="67"/>
      <c r="M4" s="62" t="s">
        <v>33</v>
      </c>
      <c r="N4" s="63"/>
      <c r="Q4" s="2"/>
      <c r="R4" s="2"/>
      <c r="S4" s="2"/>
      <c r="T4" s="2"/>
      <c r="U4" s="2"/>
      <c r="V4" s="2"/>
      <c r="W4" s="2"/>
      <c r="X4" s="2"/>
      <c r="Y4" s="2"/>
      <c r="Z4" s="2"/>
      <c r="AA4" s="2"/>
      <c r="AB4" s="2"/>
      <c r="AC4" s="2"/>
      <c r="AD4" s="2"/>
    </row>
    <row r="5" spans="2:14" ht="14.25">
      <c r="B5" s="65"/>
      <c r="C5" s="23" t="s">
        <v>1</v>
      </c>
      <c r="D5" s="24">
        <v>2021</v>
      </c>
      <c r="E5" s="24" t="s">
        <v>1</v>
      </c>
      <c r="F5" s="24">
        <v>2021</v>
      </c>
      <c r="G5" s="24" t="s">
        <v>1</v>
      </c>
      <c r="H5" s="24">
        <v>2021</v>
      </c>
      <c r="I5" s="24" t="s">
        <v>1</v>
      </c>
      <c r="J5" s="24">
        <v>2021</v>
      </c>
      <c r="K5" s="24" t="s">
        <v>1</v>
      </c>
      <c r="L5" s="24">
        <v>2021</v>
      </c>
      <c r="M5" s="24" t="s">
        <v>1</v>
      </c>
      <c r="N5" s="24">
        <v>2021</v>
      </c>
    </row>
    <row r="6" spans="2:16" ht="14.25">
      <c r="B6" s="17" t="s">
        <v>136</v>
      </c>
      <c r="C6" s="12">
        <v>2452.096</v>
      </c>
      <c r="D6" s="12">
        <v>2203.245</v>
      </c>
      <c r="E6" s="12">
        <v>2610.565</v>
      </c>
      <c r="F6" s="12">
        <v>1944.731</v>
      </c>
      <c r="G6" s="12">
        <v>694.606</v>
      </c>
      <c r="H6" s="12">
        <v>389.567</v>
      </c>
      <c r="I6" s="12">
        <v>14.279</v>
      </c>
      <c r="J6" s="12">
        <v>5.952</v>
      </c>
      <c r="K6" s="12">
        <v>268.969</v>
      </c>
      <c r="L6" s="12">
        <v>456.382</v>
      </c>
      <c r="M6" s="12">
        <v>885.008</v>
      </c>
      <c r="N6" s="12">
        <v>392.08</v>
      </c>
      <c r="P6" s="6"/>
    </row>
    <row r="7" spans="2:16" ht="14.25">
      <c r="B7" s="18" t="s">
        <v>3</v>
      </c>
      <c r="C7" s="13" t="s">
        <v>34</v>
      </c>
      <c r="D7" s="13">
        <v>1634.147</v>
      </c>
      <c r="E7" s="13" t="s">
        <v>34</v>
      </c>
      <c r="F7" s="13">
        <v>2451.071</v>
      </c>
      <c r="G7" s="13" t="s">
        <v>34</v>
      </c>
      <c r="H7" s="13">
        <v>342.119</v>
      </c>
      <c r="I7" s="13" t="s">
        <v>29</v>
      </c>
      <c r="J7" s="13" t="s">
        <v>34</v>
      </c>
      <c r="K7" s="13" t="s">
        <v>34</v>
      </c>
      <c r="L7" s="13">
        <v>9.553</v>
      </c>
      <c r="M7" s="13" t="s">
        <v>29</v>
      </c>
      <c r="N7" s="13" t="s">
        <v>34</v>
      </c>
      <c r="P7" s="6"/>
    </row>
    <row r="8" spans="2:16" ht="14.25">
      <c r="B8" s="18" t="s">
        <v>52</v>
      </c>
      <c r="C8" s="13">
        <v>1626.666</v>
      </c>
      <c r="D8" s="13">
        <v>1511.483</v>
      </c>
      <c r="E8" s="13">
        <v>3473.231</v>
      </c>
      <c r="F8" s="13">
        <v>2053.903</v>
      </c>
      <c r="G8" s="13">
        <v>290.967</v>
      </c>
      <c r="H8" s="13">
        <v>91.259</v>
      </c>
      <c r="I8" s="13">
        <v>12.881</v>
      </c>
      <c r="J8" s="13">
        <v>13.043</v>
      </c>
      <c r="K8" s="13">
        <v>1183.447</v>
      </c>
      <c r="L8" s="13">
        <v>605.311</v>
      </c>
      <c r="M8" s="13">
        <v>462.038</v>
      </c>
      <c r="N8" s="13">
        <v>204.837</v>
      </c>
      <c r="P8" s="6"/>
    </row>
    <row r="9" spans="2:16" ht="14.25">
      <c r="B9" s="18" t="s">
        <v>4</v>
      </c>
      <c r="C9" s="13">
        <v>632.925</v>
      </c>
      <c r="D9" s="13">
        <v>499.475</v>
      </c>
      <c r="E9" s="13">
        <v>3692.148</v>
      </c>
      <c r="F9" s="13">
        <v>2253.89</v>
      </c>
      <c r="G9" s="13">
        <v>44.94</v>
      </c>
      <c r="H9" s="13">
        <v>36.629</v>
      </c>
      <c r="I9" s="13">
        <v>3.673</v>
      </c>
      <c r="J9" s="13">
        <v>23.397</v>
      </c>
      <c r="K9" s="13">
        <v>172.604</v>
      </c>
      <c r="L9" s="13">
        <v>153.085</v>
      </c>
      <c r="M9" s="13">
        <v>3.172</v>
      </c>
      <c r="N9" s="13">
        <v>8.054</v>
      </c>
      <c r="P9" s="6"/>
    </row>
    <row r="10" spans="2:16" ht="14.25">
      <c r="B10" s="18" t="s">
        <v>44</v>
      </c>
      <c r="C10" s="13">
        <v>10472.846</v>
      </c>
      <c r="D10" s="13">
        <v>9692.799</v>
      </c>
      <c r="E10" s="13">
        <v>17955.168</v>
      </c>
      <c r="F10" s="13">
        <v>16088.505</v>
      </c>
      <c r="G10" s="13">
        <v>11831.541</v>
      </c>
      <c r="H10" s="13">
        <v>20574.851</v>
      </c>
      <c r="I10" s="13">
        <v>255.155</v>
      </c>
      <c r="J10" s="13">
        <v>114.995</v>
      </c>
      <c r="K10" s="13">
        <v>3122.898</v>
      </c>
      <c r="L10" s="13">
        <v>1994.555</v>
      </c>
      <c r="M10" s="13">
        <v>218.552</v>
      </c>
      <c r="N10" s="13">
        <v>246.762</v>
      </c>
      <c r="P10" s="6"/>
    </row>
    <row r="11" spans="2:16" ht="14.25">
      <c r="B11" s="18" t="s">
        <v>5</v>
      </c>
      <c r="C11" s="13">
        <v>50.529</v>
      </c>
      <c r="D11" s="13">
        <v>149.72</v>
      </c>
      <c r="E11" s="13">
        <v>357.091</v>
      </c>
      <c r="F11" s="13">
        <v>607.328</v>
      </c>
      <c r="G11" s="13">
        <v>19.382</v>
      </c>
      <c r="H11" s="13" t="s">
        <v>34</v>
      </c>
      <c r="I11" s="13" t="s">
        <v>34</v>
      </c>
      <c r="J11" s="13" t="s">
        <v>34</v>
      </c>
      <c r="K11" s="13">
        <v>31.687</v>
      </c>
      <c r="L11" s="13">
        <v>120.429</v>
      </c>
      <c r="M11" s="13" t="s">
        <v>34</v>
      </c>
      <c r="N11" s="13" t="s">
        <v>34</v>
      </c>
      <c r="P11" s="6"/>
    </row>
    <row r="12" spans="2:16" ht="14.25">
      <c r="B12" s="18" t="s">
        <v>6</v>
      </c>
      <c r="C12" s="13">
        <v>619.971</v>
      </c>
      <c r="D12" s="13">
        <v>422.178</v>
      </c>
      <c r="E12" s="13">
        <v>2811.899</v>
      </c>
      <c r="F12" s="13">
        <v>2346.132</v>
      </c>
      <c r="G12" s="13">
        <v>47.513</v>
      </c>
      <c r="H12" s="13">
        <v>7.757</v>
      </c>
      <c r="I12" s="13">
        <v>4.46</v>
      </c>
      <c r="J12" s="13">
        <v>14.352</v>
      </c>
      <c r="K12" s="13">
        <v>188.224</v>
      </c>
      <c r="L12" s="13">
        <v>280.21</v>
      </c>
      <c r="M12" s="13">
        <v>20.388</v>
      </c>
      <c r="N12" s="13">
        <v>20.315</v>
      </c>
      <c r="P12" s="6"/>
    </row>
    <row r="13" spans="2:16" ht="14.25">
      <c r="B13" s="18" t="s">
        <v>7</v>
      </c>
      <c r="C13" s="13">
        <v>2256.372</v>
      </c>
      <c r="D13" s="13">
        <v>1651.407</v>
      </c>
      <c r="E13" s="13">
        <v>1454.632</v>
      </c>
      <c r="F13" s="13">
        <v>1877.535</v>
      </c>
      <c r="G13" s="13">
        <v>109.297</v>
      </c>
      <c r="H13" s="13">
        <v>803.789</v>
      </c>
      <c r="I13" s="13" t="s">
        <v>34</v>
      </c>
      <c r="J13" s="13">
        <v>1.745</v>
      </c>
      <c r="K13" s="13">
        <v>21.28</v>
      </c>
      <c r="L13" s="13">
        <v>146.637</v>
      </c>
      <c r="M13" s="13">
        <v>733.481</v>
      </c>
      <c r="N13" s="13">
        <v>230.69</v>
      </c>
      <c r="P13" s="6"/>
    </row>
    <row r="14" spans="2:16" ht="14.25">
      <c r="B14" s="18" t="s">
        <v>8</v>
      </c>
      <c r="C14" s="13">
        <v>31343.389</v>
      </c>
      <c r="D14" s="13">
        <v>41556.377</v>
      </c>
      <c r="E14" s="13">
        <v>13834.6</v>
      </c>
      <c r="F14" s="13">
        <v>18388.086</v>
      </c>
      <c r="G14" s="13">
        <v>8061.915</v>
      </c>
      <c r="H14" s="13">
        <v>9742.89</v>
      </c>
      <c r="I14" s="13">
        <v>228.52</v>
      </c>
      <c r="J14" s="13">
        <v>139.43</v>
      </c>
      <c r="K14" s="13">
        <v>223.241</v>
      </c>
      <c r="L14" s="13">
        <v>240.236</v>
      </c>
      <c r="M14" s="13">
        <v>19420.624</v>
      </c>
      <c r="N14" s="13">
        <v>6106.536</v>
      </c>
      <c r="P14" s="6"/>
    </row>
    <row r="15" spans="2:16" ht="14.25">
      <c r="B15" s="18" t="s">
        <v>9</v>
      </c>
      <c r="C15" s="13">
        <v>24495.844</v>
      </c>
      <c r="D15" s="13">
        <v>28550.533</v>
      </c>
      <c r="E15" s="13">
        <v>29252.304</v>
      </c>
      <c r="F15" s="13">
        <v>30311.499</v>
      </c>
      <c r="G15" s="13">
        <v>2190.206</v>
      </c>
      <c r="H15" s="13">
        <v>6271.171</v>
      </c>
      <c r="I15" s="13">
        <v>331.356</v>
      </c>
      <c r="J15" s="13">
        <v>427.909</v>
      </c>
      <c r="K15" s="13">
        <v>2531.959</v>
      </c>
      <c r="L15" s="13">
        <v>2352.327</v>
      </c>
      <c r="M15" s="13">
        <v>2460.669</v>
      </c>
      <c r="N15" s="13">
        <v>1530.855</v>
      </c>
      <c r="P15" s="6"/>
    </row>
    <row r="16" spans="2:16" ht="14.25">
      <c r="B16" s="18" t="s">
        <v>10</v>
      </c>
      <c r="C16" s="13" t="s">
        <v>29</v>
      </c>
      <c r="D16" s="13">
        <v>583.198</v>
      </c>
      <c r="E16" s="13" t="s">
        <v>29</v>
      </c>
      <c r="F16" s="13">
        <v>713.493</v>
      </c>
      <c r="G16" s="13" t="s">
        <v>29</v>
      </c>
      <c r="H16" s="13">
        <v>76.027</v>
      </c>
      <c r="I16" s="13" t="s">
        <v>29</v>
      </c>
      <c r="J16" s="13">
        <v>2.797</v>
      </c>
      <c r="K16" s="13" t="s">
        <v>29</v>
      </c>
      <c r="L16" s="13">
        <v>88.893</v>
      </c>
      <c r="M16" s="13" t="s">
        <v>29</v>
      </c>
      <c r="N16" s="13">
        <v>5.247</v>
      </c>
      <c r="P16" s="6"/>
    </row>
    <row r="17" spans="2:16" ht="14.25">
      <c r="B17" s="18" t="s">
        <v>11</v>
      </c>
      <c r="C17" s="13">
        <v>43574.469</v>
      </c>
      <c r="D17" s="13">
        <v>31113.649</v>
      </c>
      <c r="E17" s="13">
        <v>8327.293</v>
      </c>
      <c r="F17" s="13">
        <v>5489.069</v>
      </c>
      <c r="G17" s="13">
        <v>2493.839</v>
      </c>
      <c r="H17" s="13">
        <v>4323.238</v>
      </c>
      <c r="I17" s="13">
        <v>97.426</v>
      </c>
      <c r="J17" s="13">
        <v>28.782</v>
      </c>
      <c r="K17" s="13">
        <v>389.841</v>
      </c>
      <c r="L17" s="13">
        <v>518.595</v>
      </c>
      <c r="M17" s="13">
        <v>15443.354</v>
      </c>
      <c r="N17" s="13">
        <v>8703.972</v>
      </c>
      <c r="P17" s="6"/>
    </row>
    <row r="18" spans="2:16" ht="14.25">
      <c r="B18" s="18" t="s">
        <v>12</v>
      </c>
      <c r="C18" s="13">
        <v>894.77</v>
      </c>
      <c r="D18" s="13">
        <v>735.703</v>
      </c>
      <c r="E18" s="13">
        <v>169.986</v>
      </c>
      <c r="F18" s="13">
        <v>167.753</v>
      </c>
      <c r="G18" s="13">
        <v>158.669</v>
      </c>
      <c r="H18" s="13">
        <v>124.785</v>
      </c>
      <c r="I18" s="13">
        <v>2.031</v>
      </c>
      <c r="J18" s="13">
        <v>1.202</v>
      </c>
      <c r="K18" s="13">
        <v>3.339</v>
      </c>
      <c r="L18" s="13">
        <v>2.984</v>
      </c>
      <c r="M18" s="13">
        <v>5.939</v>
      </c>
      <c r="N18" s="13">
        <v>71.593</v>
      </c>
      <c r="P18" s="6"/>
    </row>
    <row r="19" spans="2:16" ht="14.25">
      <c r="B19" s="18" t="s">
        <v>13</v>
      </c>
      <c r="C19" s="13">
        <v>148.222</v>
      </c>
      <c r="D19" s="13">
        <v>299.063</v>
      </c>
      <c r="E19" s="13">
        <v>722.05</v>
      </c>
      <c r="F19" s="13">
        <v>1188.036</v>
      </c>
      <c r="G19" s="13">
        <v>34.164</v>
      </c>
      <c r="H19" s="13">
        <v>23.723</v>
      </c>
      <c r="I19" s="13" t="s">
        <v>29</v>
      </c>
      <c r="J19" s="13">
        <v>7.005</v>
      </c>
      <c r="K19" s="13">
        <v>163.599</v>
      </c>
      <c r="L19" s="13">
        <v>441.038</v>
      </c>
      <c r="M19" s="13">
        <v>5.966</v>
      </c>
      <c r="N19" s="13">
        <v>25.563</v>
      </c>
      <c r="P19" s="6"/>
    </row>
    <row r="20" spans="2:16" ht="14.25">
      <c r="B20" s="18" t="s">
        <v>14</v>
      </c>
      <c r="C20" s="13">
        <v>361.502</v>
      </c>
      <c r="D20" s="13">
        <v>669.288</v>
      </c>
      <c r="E20" s="13">
        <v>1772.873</v>
      </c>
      <c r="F20" s="13">
        <v>1317.26</v>
      </c>
      <c r="G20" s="13">
        <v>26.359</v>
      </c>
      <c r="H20" s="13">
        <v>31.062</v>
      </c>
      <c r="I20" s="13" t="s">
        <v>34</v>
      </c>
      <c r="J20" s="13" t="s">
        <v>34</v>
      </c>
      <c r="K20" s="13">
        <v>402.931</v>
      </c>
      <c r="L20" s="13">
        <v>570.373</v>
      </c>
      <c r="M20" s="13" t="s">
        <v>34</v>
      </c>
      <c r="N20" s="13" t="s">
        <v>34</v>
      </c>
      <c r="P20" s="6"/>
    </row>
    <row r="21" spans="2:30" s="4" customFormat="1" ht="14.25">
      <c r="B21" s="18" t="s">
        <v>15</v>
      </c>
      <c r="C21" s="13">
        <v>92.08</v>
      </c>
      <c r="D21" s="13" t="s">
        <v>34</v>
      </c>
      <c r="E21" s="13">
        <v>102.073</v>
      </c>
      <c r="F21" s="13">
        <v>42.501</v>
      </c>
      <c r="G21" s="13" t="s">
        <v>34</v>
      </c>
      <c r="H21" s="13" t="s">
        <v>34</v>
      </c>
      <c r="I21" s="13">
        <v>1.107</v>
      </c>
      <c r="J21" s="13">
        <v>0.29</v>
      </c>
      <c r="K21" s="13" t="s">
        <v>34</v>
      </c>
      <c r="L21" s="13">
        <v>5.086</v>
      </c>
      <c r="M21" s="13" t="s">
        <v>34</v>
      </c>
      <c r="N21" s="13" t="s">
        <v>34</v>
      </c>
      <c r="P21" s="6"/>
      <c r="Q21" s="2"/>
      <c r="R21" s="2"/>
      <c r="S21" s="2"/>
      <c r="T21" s="2"/>
      <c r="U21" s="2"/>
      <c r="V21" s="2"/>
      <c r="W21" s="2"/>
      <c r="X21" s="2"/>
      <c r="Y21" s="2"/>
      <c r="Z21" s="2"/>
      <c r="AA21" s="2"/>
      <c r="AB21" s="2"/>
      <c r="AC21" s="2"/>
      <c r="AD21" s="2"/>
    </row>
    <row r="22" spans="2:16" ht="14.25">
      <c r="B22" s="18" t="s">
        <v>16</v>
      </c>
      <c r="C22" s="13">
        <v>2997.436</v>
      </c>
      <c r="D22" s="13">
        <v>3510.104</v>
      </c>
      <c r="E22" s="13">
        <v>3668.067</v>
      </c>
      <c r="F22" s="13">
        <v>4358.077</v>
      </c>
      <c r="G22" s="13">
        <v>522.094</v>
      </c>
      <c r="H22" s="13">
        <v>585.555</v>
      </c>
      <c r="I22" s="13">
        <v>2.089</v>
      </c>
      <c r="J22" s="13" t="s">
        <v>34</v>
      </c>
      <c r="K22" s="13">
        <v>223.697</v>
      </c>
      <c r="L22" s="13">
        <v>136.603</v>
      </c>
      <c r="M22" s="13">
        <v>1134.554</v>
      </c>
      <c r="N22" s="13" t="s">
        <v>34</v>
      </c>
      <c r="P22" s="6"/>
    </row>
    <row r="23" spans="2:16" ht="14.25">
      <c r="B23" s="18" t="s">
        <v>17</v>
      </c>
      <c r="C23" s="13">
        <v>95.04</v>
      </c>
      <c r="D23" s="13">
        <v>68.113</v>
      </c>
      <c r="E23" s="13">
        <v>6.223</v>
      </c>
      <c r="F23" s="13">
        <v>2.059</v>
      </c>
      <c r="G23" s="13">
        <v>4.377</v>
      </c>
      <c r="H23" s="13" t="s">
        <v>34</v>
      </c>
      <c r="I23" s="13">
        <v>0.911</v>
      </c>
      <c r="J23" s="13">
        <v>0.586</v>
      </c>
      <c r="K23" s="13">
        <v>0</v>
      </c>
      <c r="L23" s="13">
        <v>0</v>
      </c>
      <c r="M23" s="13" t="s">
        <v>34</v>
      </c>
      <c r="N23" s="13" t="s">
        <v>34</v>
      </c>
      <c r="P23" s="6"/>
    </row>
    <row r="24" spans="2:30" s="4" customFormat="1" ht="14.25">
      <c r="B24" s="18" t="s">
        <v>18</v>
      </c>
      <c r="C24" s="13">
        <v>4246.282</v>
      </c>
      <c r="D24" s="13">
        <v>3295.622</v>
      </c>
      <c r="E24" s="13">
        <v>3011.21</v>
      </c>
      <c r="F24" s="13">
        <v>2587.897</v>
      </c>
      <c r="G24" s="13">
        <v>1898.289</v>
      </c>
      <c r="H24" s="13">
        <v>2611.112</v>
      </c>
      <c r="I24" s="13">
        <v>20.141</v>
      </c>
      <c r="J24" s="13">
        <v>31.139</v>
      </c>
      <c r="K24" s="13">
        <v>206.187</v>
      </c>
      <c r="L24" s="13">
        <v>559.061</v>
      </c>
      <c r="M24" s="13">
        <v>1532.107</v>
      </c>
      <c r="N24" s="13">
        <v>261.9</v>
      </c>
      <c r="P24" s="6"/>
      <c r="Q24" s="2"/>
      <c r="R24" s="2"/>
      <c r="S24" s="2"/>
      <c r="T24" s="2"/>
      <c r="U24" s="2"/>
      <c r="V24" s="2"/>
      <c r="W24" s="2"/>
      <c r="X24" s="2"/>
      <c r="Y24" s="2"/>
      <c r="Z24" s="2"/>
      <c r="AA24" s="2"/>
      <c r="AB24" s="2"/>
      <c r="AC24" s="2"/>
      <c r="AD24" s="2"/>
    </row>
    <row r="25" spans="2:16" ht="14.25">
      <c r="B25" s="18" t="s">
        <v>19</v>
      </c>
      <c r="C25" s="13">
        <v>1544.218</v>
      </c>
      <c r="D25" s="13">
        <v>2004.634</v>
      </c>
      <c r="E25" s="13">
        <v>1505.163</v>
      </c>
      <c r="F25" s="13">
        <v>1154.449</v>
      </c>
      <c r="G25" s="13">
        <v>247.982</v>
      </c>
      <c r="H25" s="13">
        <v>2503.216</v>
      </c>
      <c r="I25" s="13">
        <v>33.428</v>
      </c>
      <c r="J25" s="13">
        <v>10.016</v>
      </c>
      <c r="K25" s="13">
        <v>59.369</v>
      </c>
      <c r="L25" s="13">
        <v>52.037</v>
      </c>
      <c r="M25" s="13">
        <v>58.114</v>
      </c>
      <c r="N25" s="13">
        <v>66.208</v>
      </c>
      <c r="P25" s="6"/>
    </row>
    <row r="26" spans="2:16" ht="14.25">
      <c r="B26" s="18" t="s">
        <v>20</v>
      </c>
      <c r="C26" s="13">
        <v>6080.802</v>
      </c>
      <c r="D26" s="13">
        <v>10050.855</v>
      </c>
      <c r="E26" s="13">
        <v>12408.486</v>
      </c>
      <c r="F26" s="13">
        <v>14348.792</v>
      </c>
      <c r="G26" s="13">
        <v>991.418</v>
      </c>
      <c r="H26" s="13">
        <v>648.083</v>
      </c>
      <c r="I26" s="13" t="s">
        <v>34</v>
      </c>
      <c r="J26" s="13" t="s">
        <v>34</v>
      </c>
      <c r="K26" s="13">
        <v>1593.141</v>
      </c>
      <c r="L26" s="13">
        <v>1364.947</v>
      </c>
      <c r="M26" s="13">
        <v>689.379</v>
      </c>
      <c r="N26" s="13" t="s">
        <v>34</v>
      </c>
      <c r="P26" s="6"/>
    </row>
    <row r="27" spans="2:16" ht="14.25">
      <c r="B27" s="18" t="s">
        <v>21</v>
      </c>
      <c r="C27" s="13">
        <v>9978.764</v>
      </c>
      <c r="D27" s="13">
        <v>6260.346</v>
      </c>
      <c r="E27" s="13">
        <v>1995.991</v>
      </c>
      <c r="F27" s="13">
        <v>2351.707</v>
      </c>
      <c r="G27" s="13">
        <v>883.245</v>
      </c>
      <c r="H27" s="13">
        <v>278.158</v>
      </c>
      <c r="I27" s="13">
        <v>2.773</v>
      </c>
      <c r="J27" s="13">
        <v>16.975</v>
      </c>
      <c r="K27" s="13">
        <v>3.867</v>
      </c>
      <c r="L27" s="13">
        <v>5.083</v>
      </c>
      <c r="M27" s="13">
        <v>1159.391</v>
      </c>
      <c r="N27" s="13">
        <v>670.927</v>
      </c>
      <c r="P27" s="6"/>
    </row>
    <row r="28" spans="2:16" ht="14.25">
      <c r="B28" s="18" t="s">
        <v>22</v>
      </c>
      <c r="C28" s="13">
        <v>3455.176</v>
      </c>
      <c r="D28" s="13">
        <v>3808.045</v>
      </c>
      <c r="E28" s="13">
        <v>6770.904</v>
      </c>
      <c r="F28" s="13">
        <v>3851.467</v>
      </c>
      <c r="G28" s="13">
        <v>814.86</v>
      </c>
      <c r="H28" s="13">
        <v>493.056</v>
      </c>
      <c r="I28" s="13">
        <v>0.756</v>
      </c>
      <c r="J28" s="13">
        <v>8.545</v>
      </c>
      <c r="K28" s="13">
        <v>335.296</v>
      </c>
      <c r="L28" s="13">
        <v>82.371</v>
      </c>
      <c r="M28" s="13">
        <v>49.432</v>
      </c>
      <c r="N28" s="13">
        <v>125.693</v>
      </c>
      <c r="P28" s="6"/>
    </row>
    <row r="29" spans="2:16" ht="14.25">
      <c r="B29" s="18" t="s">
        <v>23</v>
      </c>
      <c r="C29" s="13">
        <v>797.046</v>
      </c>
      <c r="D29" s="13">
        <v>668.698</v>
      </c>
      <c r="E29" s="13">
        <v>264.289</v>
      </c>
      <c r="F29" s="13">
        <v>170.456</v>
      </c>
      <c r="G29" s="13">
        <v>38.493</v>
      </c>
      <c r="H29" s="13">
        <v>47.997</v>
      </c>
      <c r="I29" s="13">
        <v>0.974</v>
      </c>
      <c r="J29" s="13">
        <v>2.659</v>
      </c>
      <c r="K29" s="13">
        <v>0.594</v>
      </c>
      <c r="L29" s="13">
        <v>13.795</v>
      </c>
      <c r="M29" s="13">
        <v>20.326</v>
      </c>
      <c r="N29" s="13">
        <v>3.581</v>
      </c>
      <c r="P29" s="6"/>
    </row>
    <row r="30" spans="2:16" ht="14.25">
      <c r="B30" s="18" t="s">
        <v>24</v>
      </c>
      <c r="C30" s="13">
        <v>540.82</v>
      </c>
      <c r="D30" s="13">
        <v>634.632</v>
      </c>
      <c r="E30" s="13">
        <v>1079.871</v>
      </c>
      <c r="F30" s="13">
        <v>1186.174</v>
      </c>
      <c r="G30" s="13">
        <v>63.693</v>
      </c>
      <c r="H30" s="13">
        <v>62.666</v>
      </c>
      <c r="I30" s="13">
        <v>0</v>
      </c>
      <c r="J30" s="13" t="s">
        <v>34</v>
      </c>
      <c r="K30" s="13">
        <v>112.724</v>
      </c>
      <c r="L30" s="13">
        <v>317.982</v>
      </c>
      <c r="M30" s="13">
        <v>8.881</v>
      </c>
      <c r="N30" s="13" t="s">
        <v>34</v>
      </c>
      <c r="P30" s="6"/>
    </row>
    <row r="31" spans="2:16" ht="14.25">
      <c r="B31" s="19" t="s">
        <v>25</v>
      </c>
      <c r="C31" s="15">
        <v>165.151</v>
      </c>
      <c r="D31" s="15">
        <v>2938.298</v>
      </c>
      <c r="E31" s="15">
        <v>1452.126</v>
      </c>
      <c r="F31" s="15">
        <v>1083.626</v>
      </c>
      <c r="G31" s="15">
        <v>31.419</v>
      </c>
      <c r="H31" s="15">
        <v>14.085</v>
      </c>
      <c r="I31" s="15" t="s">
        <v>34</v>
      </c>
      <c r="J31" s="15">
        <v>1.74</v>
      </c>
      <c r="K31" s="15">
        <v>59.333</v>
      </c>
      <c r="L31" s="15">
        <v>49.345</v>
      </c>
      <c r="M31" s="15">
        <v>1310.815</v>
      </c>
      <c r="N31" s="15">
        <v>12.669</v>
      </c>
      <c r="P31" s="6"/>
    </row>
    <row r="32" spans="2:16" ht="14.25">
      <c r="B32" s="20" t="s">
        <v>26</v>
      </c>
      <c r="C32" s="16">
        <v>218.458</v>
      </c>
      <c r="D32" s="16">
        <v>247.041</v>
      </c>
      <c r="E32" s="16">
        <v>2136.107</v>
      </c>
      <c r="F32" s="16">
        <v>1764.696</v>
      </c>
      <c r="G32" s="16">
        <v>28.829</v>
      </c>
      <c r="H32" s="16">
        <v>34.346</v>
      </c>
      <c r="I32" s="16">
        <v>0.776</v>
      </c>
      <c r="J32" s="16">
        <v>2.453</v>
      </c>
      <c r="K32" s="16">
        <v>20.692</v>
      </c>
      <c r="L32" s="16">
        <v>69.94</v>
      </c>
      <c r="M32" s="16">
        <v>10.899</v>
      </c>
      <c r="N32" s="16">
        <v>19.423</v>
      </c>
      <c r="P32" s="6"/>
    </row>
    <row r="33" spans="2:16" ht="14.25">
      <c r="B33" s="26" t="s">
        <v>58</v>
      </c>
      <c r="C33" s="27" t="s">
        <v>29</v>
      </c>
      <c r="D33" s="27">
        <v>0.65</v>
      </c>
      <c r="E33" s="27" t="s">
        <v>29</v>
      </c>
      <c r="F33" s="27">
        <v>0.586</v>
      </c>
      <c r="G33" s="27" t="s">
        <v>29</v>
      </c>
      <c r="H33" s="27">
        <v>0.108</v>
      </c>
      <c r="I33" s="27" t="s">
        <v>29</v>
      </c>
      <c r="J33" s="27">
        <v>0</v>
      </c>
      <c r="K33" s="27" t="s">
        <v>29</v>
      </c>
      <c r="L33" s="27">
        <v>0</v>
      </c>
      <c r="M33" s="27" t="s">
        <v>29</v>
      </c>
      <c r="N33" s="27">
        <v>0</v>
      </c>
      <c r="P33" s="6"/>
    </row>
    <row r="34" spans="2:30" s="4" customFormat="1" ht="14.25">
      <c r="B34" s="19" t="s">
        <v>27</v>
      </c>
      <c r="C34" s="15">
        <v>106.608</v>
      </c>
      <c r="D34" s="15">
        <v>99.794</v>
      </c>
      <c r="E34" s="15">
        <v>679.226</v>
      </c>
      <c r="F34" s="15">
        <v>641.13</v>
      </c>
      <c r="G34" s="15">
        <v>5.098</v>
      </c>
      <c r="H34" s="15">
        <v>12.021</v>
      </c>
      <c r="I34" s="15">
        <v>1.134</v>
      </c>
      <c r="J34" s="15">
        <v>2.694</v>
      </c>
      <c r="K34" s="15">
        <v>38.396</v>
      </c>
      <c r="L34" s="15">
        <v>57.176</v>
      </c>
      <c r="M34" s="15">
        <v>0.131</v>
      </c>
      <c r="N34" s="15">
        <v>25.494</v>
      </c>
      <c r="P34" s="6"/>
      <c r="Q34" s="2"/>
      <c r="R34" s="2"/>
      <c r="S34" s="2"/>
      <c r="T34" s="2"/>
      <c r="U34" s="2"/>
      <c r="V34" s="2"/>
      <c r="W34" s="2"/>
      <c r="X34" s="2"/>
      <c r="Y34" s="2"/>
      <c r="Z34" s="2"/>
      <c r="AA34" s="2"/>
      <c r="AB34" s="2"/>
      <c r="AC34" s="2"/>
      <c r="AD34" s="2"/>
    </row>
    <row r="35" spans="2:30" s="4" customFormat="1" ht="14.25">
      <c r="B35" s="20" t="s">
        <v>137</v>
      </c>
      <c r="C35" s="16">
        <v>932.864</v>
      </c>
      <c r="D35" s="16">
        <v>979.878</v>
      </c>
      <c r="E35" s="16">
        <v>918.623</v>
      </c>
      <c r="F35" s="16">
        <v>498.963</v>
      </c>
      <c r="G35" s="16">
        <v>260.768</v>
      </c>
      <c r="H35" s="16">
        <v>256.927</v>
      </c>
      <c r="I35" s="16">
        <v>37.759</v>
      </c>
      <c r="J35" s="16">
        <v>23.387</v>
      </c>
      <c r="K35" s="16">
        <v>32.966</v>
      </c>
      <c r="L35" s="16">
        <v>33.296</v>
      </c>
      <c r="M35" s="16">
        <v>90.958</v>
      </c>
      <c r="N35" s="16">
        <v>92.259</v>
      </c>
      <c r="P35" s="6"/>
      <c r="Q35" s="2"/>
      <c r="R35" s="2"/>
      <c r="S35" s="2"/>
      <c r="T35" s="2"/>
      <c r="U35" s="2"/>
      <c r="V35" s="2"/>
      <c r="W35" s="2"/>
      <c r="X35" s="2"/>
      <c r="Y35" s="2"/>
      <c r="Z35" s="2"/>
      <c r="AA35" s="2"/>
      <c r="AB35" s="2"/>
      <c r="AC35" s="2"/>
      <c r="AD35" s="2"/>
    </row>
    <row r="36" spans="2:30" s="4" customFormat="1" ht="14.25">
      <c r="B36" s="17" t="s">
        <v>125</v>
      </c>
      <c r="C36" s="12" t="s">
        <v>29</v>
      </c>
      <c r="D36" s="12">
        <v>67.681</v>
      </c>
      <c r="E36" s="12" t="s">
        <v>29</v>
      </c>
      <c r="F36" s="12">
        <v>24.856</v>
      </c>
      <c r="G36" s="12" t="s">
        <v>29</v>
      </c>
      <c r="H36" s="12">
        <v>17.972</v>
      </c>
      <c r="I36" s="12" t="s">
        <v>29</v>
      </c>
      <c r="J36" s="12">
        <v>0.057</v>
      </c>
      <c r="K36" s="12" t="s">
        <v>29</v>
      </c>
      <c r="L36" s="12">
        <v>0.008</v>
      </c>
      <c r="M36" s="12" t="s">
        <v>29</v>
      </c>
      <c r="N36" s="12">
        <v>0.116</v>
      </c>
      <c r="P36" s="6"/>
      <c r="Q36" s="2"/>
      <c r="R36" s="2"/>
      <c r="S36" s="2"/>
      <c r="T36" s="2"/>
      <c r="U36" s="2"/>
      <c r="V36" s="2"/>
      <c r="W36" s="2"/>
      <c r="X36" s="2"/>
      <c r="Y36" s="2"/>
      <c r="Z36" s="2"/>
      <c r="AA36" s="2"/>
      <c r="AB36" s="2"/>
      <c r="AC36" s="2"/>
      <c r="AD36" s="2"/>
    </row>
    <row r="37" spans="2:16" ht="14.25">
      <c r="B37" s="21" t="s">
        <v>126</v>
      </c>
      <c r="C37" s="14" t="s">
        <v>29</v>
      </c>
      <c r="D37" s="14">
        <v>19413.053</v>
      </c>
      <c r="E37" s="14" t="s">
        <v>29</v>
      </c>
      <c r="F37" s="14">
        <v>13274.369</v>
      </c>
      <c r="G37" s="14" t="s">
        <v>29</v>
      </c>
      <c r="H37" s="14">
        <v>11975.132</v>
      </c>
      <c r="I37" s="14" t="s">
        <v>29</v>
      </c>
      <c r="J37" s="14">
        <v>275.948</v>
      </c>
      <c r="K37" s="14" t="s">
        <v>29</v>
      </c>
      <c r="L37" s="14">
        <v>1886.178</v>
      </c>
      <c r="M37" s="14" t="s">
        <v>29</v>
      </c>
      <c r="N37" s="14">
        <v>6050.957</v>
      </c>
      <c r="P37" s="6"/>
    </row>
    <row r="38" spans="2:16" ht="14.5" customHeight="1">
      <c r="B38" s="11" t="s">
        <v>82</v>
      </c>
      <c r="C38" s="37"/>
      <c r="D38" s="37"/>
      <c r="E38" s="37"/>
      <c r="F38" s="37"/>
      <c r="G38" s="37"/>
      <c r="H38" s="37"/>
      <c r="I38" s="37"/>
      <c r="J38" s="37"/>
      <c r="K38" s="37"/>
      <c r="L38" s="37"/>
      <c r="M38" s="37"/>
      <c r="N38" s="37"/>
      <c r="P38" s="6"/>
    </row>
    <row r="39" spans="2:16" ht="15" customHeight="1">
      <c r="B39" s="11" t="s">
        <v>83</v>
      </c>
      <c r="C39" s="37"/>
      <c r="D39" s="37"/>
      <c r="E39" s="37"/>
      <c r="F39" s="37"/>
      <c r="G39" s="37"/>
      <c r="H39" s="37"/>
      <c r="I39" s="37"/>
      <c r="J39" s="37"/>
      <c r="K39" s="37"/>
      <c r="L39" s="37"/>
      <c r="M39" s="37"/>
      <c r="N39" s="37"/>
      <c r="P39" s="6"/>
    </row>
    <row r="40" spans="2:14" ht="14.5" customHeight="1">
      <c r="B40" s="25" t="s">
        <v>135</v>
      </c>
      <c r="C40" s="4"/>
      <c r="D40" s="38"/>
      <c r="E40" s="38"/>
      <c r="F40" s="38"/>
      <c r="G40" s="4"/>
      <c r="H40" s="4"/>
      <c r="I40" s="4"/>
      <c r="J40" s="4"/>
      <c r="K40" s="4"/>
      <c r="L40" s="4"/>
      <c r="M40" s="4"/>
      <c r="N40" s="4"/>
    </row>
    <row r="41" spans="2:6" s="4" customFormat="1" ht="14.5" customHeight="1">
      <c r="B41" s="25" t="s">
        <v>133</v>
      </c>
      <c r="D41" s="38"/>
      <c r="E41" s="38"/>
      <c r="F41" s="38"/>
    </row>
    <row r="42" s="25" customFormat="1" ht="14.5" customHeight="1">
      <c r="B42" s="25" t="s">
        <v>134</v>
      </c>
    </row>
    <row r="43" ht="15" customHeight="1">
      <c r="B43" s="29" t="s">
        <v>35</v>
      </c>
    </row>
    <row r="44" spans="2:3" ht="14.25">
      <c r="B44" s="1"/>
      <c r="C44" s="3"/>
    </row>
    <row r="45" spans="2:3" ht="14.25">
      <c r="B45" s="1"/>
      <c r="C45" s="3"/>
    </row>
    <row r="46" spans="2:3" ht="14.25">
      <c r="B46" s="1"/>
      <c r="C46" s="1"/>
    </row>
    <row r="68" ht="14.25">
      <c r="AE68" s="2" t="s">
        <v>50</v>
      </c>
    </row>
    <row r="69" ht="14.25">
      <c r="A69" s="22" t="s">
        <v>45</v>
      </c>
    </row>
    <row r="70" spans="1:31" s="4" customFormat="1" ht="14.25">
      <c r="A70" s="22" t="s">
        <v>123</v>
      </c>
      <c r="AE70" s="4" t="s">
        <v>50</v>
      </c>
    </row>
    <row r="72" ht="14.25">
      <c r="A72" s="41" t="s">
        <v>132</v>
      </c>
    </row>
    <row r="73" spans="1:2" ht="14.25">
      <c r="A73" s="41" t="s">
        <v>118</v>
      </c>
      <c r="B73" s="42" t="s">
        <v>124</v>
      </c>
    </row>
    <row r="74" spans="1:2" ht="14.25">
      <c r="A74" s="41" t="s">
        <v>119</v>
      </c>
      <c r="B74" s="41" t="s">
        <v>131</v>
      </c>
    </row>
    <row r="76" spans="1:3" ht="14.25">
      <c r="A76" s="42" t="s">
        <v>114</v>
      </c>
      <c r="C76" s="41" t="s">
        <v>115</v>
      </c>
    </row>
    <row r="77" spans="1:3" ht="14.25">
      <c r="A77" s="42" t="s">
        <v>116</v>
      </c>
      <c r="C77" s="41" t="s">
        <v>49</v>
      </c>
    </row>
    <row r="79" spans="1:25" ht="14.25">
      <c r="A79" s="43" t="s">
        <v>120</v>
      </c>
      <c r="B79" s="61" t="s">
        <v>0</v>
      </c>
      <c r="C79" s="61" t="s">
        <v>50</v>
      </c>
      <c r="D79" s="61" t="s">
        <v>0</v>
      </c>
      <c r="E79" s="61" t="s">
        <v>50</v>
      </c>
      <c r="F79" s="61" t="s">
        <v>46</v>
      </c>
      <c r="G79" s="61" t="s">
        <v>50</v>
      </c>
      <c r="H79" s="61" t="s">
        <v>46</v>
      </c>
      <c r="I79" s="61" t="s">
        <v>50</v>
      </c>
      <c r="J79" s="61" t="s">
        <v>30</v>
      </c>
      <c r="K79" s="61" t="s">
        <v>50</v>
      </c>
      <c r="L79" s="61" t="s">
        <v>30</v>
      </c>
      <c r="M79" s="61" t="s">
        <v>50</v>
      </c>
      <c r="N79" s="61" t="s">
        <v>31</v>
      </c>
      <c r="O79" s="61" t="s">
        <v>50</v>
      </c>
      <c r="P79" s="61" t="s">
        <v>31</v>
      </c>
      <c r="Q79" s="61" t="s">
        <v>50</v>
      </c>
      <c r="R79" s="61" t="s">
        <v>32</v>
      </c>
      <c r="S79" s="61" t="s">
        <v>50</v>
      </c>
      <c r="T79" s="61" t="s">
        <v>32</v>
      </c>
      <c r="U79" s="61" t="s">
        <v>50</v>
      </c>
      <c r="V79" s="61" t="s">
        <v>33</v>
      </c>
      <c r="W79" s="61" t="s">
        <v>50</v>
      </c>
      <c r="X79" s="61" t="s">
        <v>33</v>
      </c>
      <c r="Y79" s="61" t="s">
        <v>50</v>
      </c>
    </row>
    <row r="80" spans="1:25" ht="14.25">
      <c r="A80" s="43" t="s">
        <v>47</v>
      </c>
      <c r="B80" s="61" t="s">
        <v>1</v>
      </c>
      <c r="C80" s="61" t="s">
        <v>50</v>
      </c>
      <c r="D80" s="61" t="s">
        <v>112</v>
      </c>
      <c r="E80" s="61" t="s">
        <v>50</v>
      </c>
      <c r="F80" s="61" t="s">
        <v>1</v>
      </c>
      <c r="G80" s="61" t="s">
        <v>50</v>
      </c>
      <c r="H80" s="61" t="s">
        <v>112</v>
      </c>
      <c r="I80" s="61" t="s">
        <v>50</v>
      </c>
      <c r="J80" s="61" t="s">
        <v>1</v>
      </c>
      <c r="K80" s="61" t="s">
        <v>50</v>
      </c>
      <c r="L80" s="61" t="s">
        <v>112</v>
      </c>
      <c r="M80" s="61" t="s">
        <v>50</v>
      </c>
      <c r="N80" s="61" t="s">
        <v>1</v>
      </c>
      <c r="O80" s="61" t="s">
        <v>50</v>
      </c>
      <c r="P80" s="61" t="s">
        <v>112</v>
      </c>
      <c r="Q80" s="61" t="s">
        <v>50</v>
      </c>
      <c r="R80" s="61" t="s">
        <v>1</v>
      </c>
      <c r="S80" s="61" t="s">
        <v>50</v>
      </c>
      <c r="T80" s="61" t="s">
        <v>112</v>
      </c>
      <c r="U80" s="61" t="s">
        <v>50</v>
      </c>
      <c r="V80" s="61" t="s">
        <v>1</v>
      </c>
      <c r="W80" s="61" t="s">
        <v>50</v>
      </c>
      <c r="X80" s="61" t="s">
        <v>112</v>
      </c>
      <c r="Y80" s="61" t="s">
        <v>50</v>
      </c>
    </row>
    <row r="81" spans="1:25" ht="14.25">
      <c r="A81" s="44" t="s">
        <v>2</v>
      </c>
      <c r="B81" s="46">
        <v>2452096</v>
      </c>
      <c r="C81" s="46" t="s">
        <v>50</v>
      </c>
      <c r="D81" s="53">
        <v>2203245</v>
      </c>
      <c r="E81" s="53" t="s">
        <v>50</v>
      </c>
      <c r="F81" s="46">
        <v>2610565</v>
      </c>
      <c r="G81" s="46" t="s">
        <v>50</v>
      </c>
      <c r="H81" s="53">
        <v>1944731</v>
      </c>
      <c r="I81" s="53" t="s">
        <v>50</v>
      </c>
      <c r="J81" s="46">
        <v>694606</v>
      </c>
      <c r="K81" s="46" t="s">
        <v>50</v>
      </c>
      <c r="L81" s="53">
        <v>389567</v>
      </c>
      <c r="M81" s="53" t="s">
        <v>50</v>
      </c>
      <c r="N81" s="46">
        <v>14279</v>
      </c>
      <c r="O81" s="46" t="s">
        <v>50</v>
      </c>
      <c r="P81" s="53">
        <v>5952</v>
      </c>
      <c r="Q81" s="53" t="s">
        <v>50</v>
      </c>
      <c r="R81" s="46">
        <v>268969</v>
      </c>
      <c r="S81" s="46" t="s">
        <v>50</v>
      </c>
      <c r="T81" s="53">
        <v>456382</v>
      </c>
      <c r="U81" s="53" t="s">
        <v>50</v>
      </c>
      <c r="V81" s="46">
        <v>885008</v>
      </c>
      <c r="W81" s="46" t="s">
        <v>50</v>
      </c>
      <c r="X81" s="53">
        <v>392080</v>
      </c>
      <c r="Y81" s="53" t="s">
        <v>50</v>
      </c>
    </row>
    <row r="82" spans="1:25" ht="14.25">
      <c r="A82" s="44" t="s">
        <v>3</v>
      </c>
      <c r="B82" s="45" t="s">
        <v>29</v>
      </c>
      <c r="C82" s="45" t="s">
        <v>65</v>
      </c>
      <c r="D82" s="45">
        <v>1634147</v>
      </c>
      <c r="E82" s="45" t="s">
        <v>50</v>
      </c>
      <c r="F82" s="45" t="s">
        <v>29</v>
      </c>
      <c r="G82" s="45" t="s">
        <v>65</v>
      </c>
      <c r="H82" s="45">
        <v>2451071</v>
      </c>
      <c r="I82" s="45" t="s">
        <v>50</v>
      </c>
      <c r="J82" s="45" t="s">
        <v>29</v>
      </c>
      <c r="K82" s="45" t="s">
        <v>65</v>
      </c>
      <c r="L82" s="45">
        <v>342119</v>
      </c>
      <c r="M82" s="45" t="s">
        <v>50</v>
      </c>
      <c r="N82" s="45" t="s">
        <v>29</v>
      </c>
      <c r="O82" s="45" t="s">
        <v>50</v>
      </c>
      <c r="P82" s="45" t="s">
        <v>29</v>
      </c>
      <c r="Q82" s="45" t="s">
        <v>51</v>
      </c>
      <c r="R82" s="45" t="s">
        <v>29</v>
      </c>
      <c r="S82" s="45" t="s">
        <v>65</v>
      </c>
      <c r="T82" s="45">
        <v>9553</v>
      </c>
      <c r="U82" s="45" t="s">
        <v>50</v>
      </c>
      <c r="V82" s="45" t="s">
        <v>29</v>
      </c>
      <c r="W82" s="45" t="s">
        <v>50</v>
      </c>
      <c r="X82" s="45" t="s">
        <v>29</v>
      </c>
      <c r="Y82" s="45" t="s">
        <v>51</v>
      </c>
    </row>
    <row r="83" spans="1:25" ht="14.25">
      <c r="A83" s="44" t="s">
        <v>52</v>
      </c>
      <c r="B83" s="46">
        <v>1626666</v>
      </c>
      <c r="C83" s="46" t="s">
        <v>50</v>
      </c>
      <c r="D83" s="46">
        <v>1511483</v>
      </c>
      <c r="E83" s="46" t="s">
        <v>50</v>
      </c>
      <c r="F83" s="46">
        <v>3473231</v>
      </c>
      <c r="G83" s="46" t="s">
        <v>50</v>
      </c>
      <c r="H83" s="46">
        <v>2053903</v>
      </c>
      <c r="I83" s="46" t="s">
        <v>50</v>
      </c>
      <c r="J83" s="46">
        <v>290967</v>
      </c>
      <c r="K83" s="46" t="s">
        <v>50</v>
      </c>
      <c r="L83" s="46">
        <v>91259</v>
      </c>
      <c r="M83" s="46" t="s">
        <v>50</v>
      </c>
      <c r="N83" s="46">
        <v>12881</v>
      </c>
      <c r="O83" s="46" t="s">
        <v>50</v>
      </c>
      <c r="P83" s="46">
        <v>13043</v>
      </c>
      <c r="Q83" s="46" t="s">
        <v>50</v>
      </c>
      <c r="R83" s="46">
        <v>1183447</v>
      </c>
      <c r="S83" s="46" t="s">
        <v>50</v>
      </c>
      <c r="T83" s="46">
        <v>605311</v>
      </c>
      <c r="U83" s="46" t="s">
        <v>50</v>
      </c>
      <c r="V83" s="46">
        <v>462038</v>
      </c>
      <c r="W83" s="46" t="s">
        <v>50</v>
      </c>
      <c r="X83" s="46">
        <v>204837</v>
      </c>
      <c r="Y83" s="46" t="s">
        <v>50</v>
      </c>
    </row>
    <row r="84" spans="1:25" ht="14.25">
      <c r="A84" s="44" t="s">
        <v>4</v>
      </c>
      <c r="B84" s="45">
        <v>632925</v>
      </c>
      <c r="C84" s="45" t="s">
        <v>50</v>
      </c>
      <c r="D84" s="45">
        <v>499475</v>
      </c>
      <c r="E84" s="45" t="s">
        <v>50</v>
      </c>
      <c r="F84" s="45">
        <v>3692148</v>
      </c>
      <c r="G84" s="45" t="s">
        <v>50</v>
      </c>
      <c r="H84" s="45">
        <v>2253890</v>
      </c>
      <c r="I84" s="45" t="s">
        <v>50</v>
      </c>
      <c r="J84" s="45">
        <v>44940</v>
      </c>
      <c r="K84" s="45" t="s">
        <v>50</v>
      </c>
      <c r="L84" s="45">
        <v>36629</v>
      </c>
      <c r="M84" s="45" t="s">
        <v>50</v>
      </c>
      <c r="N84" s="45">
        <v>3673</v>
      </c>
      <c r="O84" s="45" t="s">
        <v>50</v>
      </c>
      <c r="P84" s="45">
        <v>23397</v>
      </c>
      <c r="Q84" s="45" t="s">
        <v>50</v>
      </c>
      <c r="R84" s="45">
        <v>172604</v>
      </c>
      <c r="S84" s="45" t="s">
        <v>50</v>
      </c>
      <c r="T84" s="45">
        <v>153085</v>
      </c>
      <c r="U84" s="45" t="s">
        <v>50</v>
      </c>
      <c r="V84" s="45">
        <v>3172</v>
      </c>
      <c r="W84" s="45" t="s">
        <v>50</v>
      </c>
      <c r="X84" s="45">
        <v>8054</v>
      </c>
      <c r="Y84" s="45" t="s">
        <v>50</v>
      </c>
    </row>
    <row r="85" spans="1:25" ht="14.25">
      <c r="A85" s="44" t="s">
        <v>43</v>
      </c>
      <c r="B85" s="46">
        <v>10472846</v>
      </c>
      <c r="C85" s="46" t="s">
        <v>50</v>
      </c>
      <c r="D85" s="46">
        <v>9692799</v>
      </c>
      <c r="E85" s="46" t="s">
        <v>50</v>
      </c>
      <c r="F85" s="46">
        <v>17955168</v>
      </c>
      <c r="G85" s="46" t="s">
        <v>50</v>
      </c>
      <c r="H85" s="46">
        <v>16088505</v>
      </c>
      <c r="I85" s="46" t="s">
        <v>50</v>
      </c>
      <c r="J85" s="46">
        <v>11831541</v>
      </c>
      <c r="K85" s="46" t="s">
        <v>50</v>
      </c>
      <c r="L85" s="46">
        <v>20574851</v>
      </c>
      <c r="M85" s="46" t="s">
        <v>50</v>
      </c>
      <c r="N85" s="46">
        <v>255155</v>
      </c>
      <c r="O85" s="46" t="s">
        <v>50</v>
      </c>
      <c r="P85" s="46">
        <v>114995</v>
      </c>
      <c r="Q85" s="46" t="s">
        <v>50</v>
      </c>
      <c r="R85" s="46">
        <v>3122898</v>
      </c>
      <c r="S85" s="46" t="s">
        <v>50</v>
      </c>
      <c r="T85" s="46">
        <v>1994555</v>
      </c>
      <c r="U85" s="46" t="s">
        <v>50</v>
      </c>
      <c r="V85" s="46">
        <v>218552</v>
      </c>
      <c r="W85" s="46" t="s">
        <v>50</v>
      </c>
      <c r="X85" s="46">
        <v>246762</v>
      </c>
      <c r="Y85" s="46" t="s">
        <v>50</v>
      </c>
    </row>
    <row r="86" spans="1:25" ht="14.25">
      <c r="A86" s="44" t="s">
        <v>5</v>
      </c>
      <c r="B86" s="45">
        <v>50529</v>
      </c>
      <c r="C86" s="45" t="s">
        <v>66</v>
      </c>
      <c r="D86" s="45">
        <v>149720</v>
      </c>
      <c r="E86" s="45" t="s">
        <v>50</v>
      </c>
      <c r="F86" s="45">
        <v>357091</v>
      </c>
      <c r="G86" s="45" t="s">
        <v>66</v>
      </c>
      <c r="H86" s="45">
        <v>607328</v>
      </c>
      <c r="I86" s="45" t="s">
        <v>50</v>
      </c>
      <c r="J86" s="45">
        <v>19382</v>
      </c>
      <c r="K86" s="45" t="s">
        <v>66</v>
      </c>
      <c r="L86" s="45" t="s">
        <v>29</v>
      </c>
      <c r="M86" s="45" t="s">
        <v>51</v>
      </c>
      <c r="N86" s="45" t="s">
        <v>29</v>
      </c>
      <c r="O86" s="45" t="s">
        <v>65</v>
      </c>
      <c r="P86" s="45" t="s">
        <v>29</v>
      </c>
      <c r="Q86" s="45" t="s">
        <v>51</v>
      </c>
      <c r="R86" s="45">
        <v>31687</v>
      </c>
      <c r="S86" s="45" t="s">
        <v>66</v>
      </c>
      <c r="T86" s="45">
        <v>120429</v>
      </c>
      <c r="U86" s="45" t="s">
        <v>50</v>
      </c>
      <c r="V86" s="45" t="s">
        <v>29</v>
      </c>
      <c r="W86" s="45" t="s">
        <v>65</v>
      </c>
      <c r="X86" s="45" t="s">
        <v>29</v>
      </c>
      <c r="Y86" s="45" t="s">
        <v>51</v>
      </c>
    </row>
    <row r="87" spans="1:25" ht="14.25">
      <c r="A87" s="44" t="s">
        <v>6</v>
      </c>
      <c r="B87" s="46">
        <v>619971</v>
      </c>
      <c r="C87" s="46" t="s">
        <v>50</v>
      </c>
      <c r="D87" s="46">
        <v>422178</v>
      </c>
      <c r="E87" s="46" t="s">
        <v>50</v>
      </c>
      <c r="F87" s="46">
        <v>2811899</v>
      </c>
      <c r="G87" s="46" t="s">
        <v>50</v>
      </c>
      <c r="H87" s="46">
        <v>2346132</v>
      </c>
      <c r="I87" s="46" t="s">
        <v>50</v>
      </c>
      <c r="J87" s="46">
        <v>47513</v>
      </c>
      <c r="K87" s="46" t="s">
        <v>50</v>
      </c>
      <c r="L87" s="46">
        <v>7757</v>
      </c>
      <c r="M87" s="46" t="s">
        <v>50</v>
      </c>
      <c r="N87" s="46">
        <v>4460</v>
      </c>
      <c r="O87" s="46" t="s">
        <v>50</v>
      </c>
      <c r="P87" s="46">
        <v>14352</v>
      </c>
      <c r="Q87" s="46" t="s">
        <v>50</v>
      </c>
      <c r="R87" s="46">
        <v>188224</v>
      </c>
      <c r="S87" s="46" t="s">
        <v>50</v>
      </c>
      <c r="T87" s="46">
        <v>280210</v>
      </c>
      <c r="U87" s="46" t="s">
        <v>50</v>
      </c>
      <c r="V87" s="46">
        <v>20388</v>
      </c>
      <c r="W87" s="46" t="s">
        <v>50</v>
      </c>
      <c r="X87" s="46">
        <v>20315</v>
      </c>
      <c r="Y87" s="46" t="s">
        <v>50</v>
      </c>
    </row>
    <row r="88" spans="1:25" ht="14.25">
      <c r="A88" s="44" t="s">
        <v>7</v>
      </c>
      <c r="B88" s="45">
        <v>2256372</v>
      </c>
      <c r="C88" s="45" t="s">
        <v>66</v>
      </c>
      <c r="D88" s="45">
        <v>1651407</v>
      </c>
      <c r="E88" s="45" t="s">
        <v>50</v>
      </c>
      <c r="F88" s="45">
        <v>1454632</v>
      </c>
      <c r="G88" s="45" t="s">
        <v>66</v>
      </c>
      <c r="H88" s="45">
        <v>1877535</v>
      </c>
      <c r="I88" s="45" t="s">
        <v>50</v>
      </c>
      <c r="J88" s="45">
        <v>109297</v>
      </c>
      <c r="K88" s="45" t="s">
        <v>66</v>
      </c>
      <c r="L88" s="45">
        <v>803789</v>
      </c>
      <c r="M88" s="45" t="s">
        <v>50</v>
      </c>
      <c r="N88" s="45" t="s">
        <v>29</v>
      </c>
      <c r="O88" s="45" t="s">
        <v>65</v>
      </c>
      <c r="P88" s="45">
        <v>1745</v>
      </c>
      <c r="Q88" s="45" t="s">
        <v>50</v>
      </c>
      <c r="R88" s="45">
        <v>21280</v>
      </c>
      <c r="S88" s="45" t="s">
        <v>66</v>
      </c>
      <c r="T88" s="45">
        <v>146637</v>
      </c>
      <c r="U88" s="45" t="s">
        <v>50</v>
      </c>
      <c r="V88" s="45">
        <v>733481</v>
      </c>
      <c r="W88" s="45" t="s">
        <v>66</v>
      </c>
      <c r="X88" s="45">
        <v>230690</v>
      </c>
      <c r="Y88" s="45" t="s">
        <v>50</v>
      </c>
    </row>
    <row r="89" spans="1:25" ht="14.25">
      <c r="A89" s="44" t="s">
        <v>8</v>
      </c>
      <c r="B89" s="46">
        <v>31343389</v>
      </c>
      <c r="C89" s="46" t="s">
        <v>66</v>
      </c>
      <c r="D89" s="46">
        <v>41556377</v>
      </c>
      <c r="E89" s="46" t="s">
        <v>50</v>
      </c>
      <c r="F89" s="46">
        <v>13834600</v>
      </c>
      <c r="G89" s="46" t="s">
        <v>66</v>
      </c>
      <c r="H89" s="46">
        <v>18388086</v>
      </c>
      <c r="I89" s="46" t="s">
        <v>50</v>
      </c>
      <c r="J89" s="46">
        <v>8061915</v>
      </c>
      <c r="K89" s="46" t="s">
        <v>66</v>
      </c>
      <c r="L89" s="46">
        <v>9742890</v>
      </c>
      <c r="M89" s="46" t="s">
        <v>50</v>
      </c>
      <c r="N89" s="46">
        <v>228520</v>
      </c>
      <c r="O89" s="46" t="s">
        <v>66</v>
      </c>
      <c r="P89" s="46">
        <v>139430</v>
      </c>
      <c r="Q89" s="46" t="s">
        <v>50</v>
      </c>
      <c r="R89" s="46">
        <v>223241</v>
      </c>
      <c r="S89" s="46" t="s">
        <v>66</v>
      </c>
      <c r="T89" s="46">
        <v>240236</v>
      </c>
      <c r="U89" s="46" t="s">
        <v>50</v>
      </c>
      <c r="V89" s="46">
        <v>19420624</v>
      </c>
      <c r="W89" s="46" t="s">
        <v>66</v>
      </c>
      <c r="X89" s="46">
        <v>6106536</v>
      </c>
      <c r="Y89" s="46" t="s">
        <v>50</v>
      </c>
    </row>
    <row r="90" spans="1:25" ht="14.25">
      <c r="A90" s="44" t="s">
        <v>9</v>
      </c>
      <c r="B90" s="45">
        <v>24495844</v>
      </c>
      <c r="C90" s="45" t="s">
        <v>50</v>
      </c>
      <c r="D90" s="45">
        <v>28550533</v>
      </c>
      <c r="E90" s="45" t="s">
        <v>50</v>
      </c>
      <c r="F90" s="45">
        <v>29252304</v>
      </c>
      <c r="G90" s="45" t="s">
        <v>50</v>
      </c>
      <c r="H90" s="45">
        <v>30311499</v>
      </c>
      <c r="I90" s="45" t="s">
        <v>50</v>
      </c>
      <c r="J90" s="45">
        <v>2190206</v>
      </c>
      <c r="K90" s="45" t="s">
        <v>50</v>
      </c>
      <c r="L90" s="45">
        <v>6271171</v>
      </c>
      <c r="M90" s="45" t="s">
        <v>50</v>
      </c>
      <c r="N90" s="45">
        <v>331356</v>
      </c>
      <c r="O90" s="45" t="s">
        <v>50</v>
      </c>
      <c r="P90" s="45">
        <v>427909</v>
      </c>
      <c r="Q90" s="45" t="s">
        <v>50</v>
      </c>
      <c r="R90" s="45">
        <v>2531959</v>
      </c>
      <c r="S90" s="45" t="s">
        <v>50</v>
      </c>
      <c r="T90" s="45">
        <v>2352327</v>
      </c>
      <c r="U90" s="45" t="s">
        <v>50</v>
      </c>
      <c r="V90" s="45">
        <v>2460669</v>
      </c>
      <c r="W90" s="45" t="s">
        <v>50</v>
      </c>
      <c r="X90" s="45">
        <v>1530855</v>
      </c>
      <c r="Y90" s="45" t="s">
        <v>50</v>
      </c>
    </row>
    <row r="91" spans="1:25" ht="14.25">
      <c r="A91" s="44" t="s">
        <v>10</v>
      </c>
      <c r="B91" s="46" t="s">
        <v>29</v>
      </c>
      <c r="C91" s="46" t="s">
        <v>50</v>
      </c>
      <c r="D91" s="46">
        <v>583198</v>
      </c>
      <c r="E91" s="46" t="s">
        <v>50</v>
      </c>
      <c r="F91" s="46" t="s">
        <v>29</v>
      </c>
      <c r="G91" s="46" t="s">
        <v>50</v>
      </c>
      <c r="H91" s="46">
        <v>713493</v>
      </c>
      <c r="I91" s="46" t="s">
        <v>50</v>
      </c>
      <c r="J91" s="46" t="s">
        <v>29</v>
      </c>
      <c r="K91" s="46" t="s">
        <v>50</v>
      </c>
      <c r="L91" s="46">
        <v>76027</v>
      </c>
      <c r="M91" s="46" t="s">
        <v>50</v>
      </c>
      <c r="N91" s="46" t="s">
        <v>29</v>
      </c>
      <c r="O91" s="46" t="s">
        <v>50</v>
      </c>
      <c r="P91" s="46">
        <v>2797</v>
      </c>
      <c r="Q91" s="46" t="s">
        <v>50</v>
      </c>
      <c r="R91" s="46" t="s">
        <v>29</v>
      </c>
      <c r="S91" s="46" t="s">
        <v>50</v>
      </c>
      <c r="T91" s="46">
        <v>88893</v>
      </c>
      <c r="U91" s="46" t="s">
        <v>50</v>
      </c>
      <c r="V91" s="46" t="s">
        <v>29</v>
      </c>
      <c r="W91" s="46" t="s">
        <v>50</v>
      </c>
      <c r="X91" s="46">
        <v>5247</v>
      </c>
      <c r="Y91" s="46" t="s">
        <v>50</v>
      </c>
    </row>
    <row r="92" spans="1:25" ht="14.25">
      <c r="A92" s="44" t="s">
        <v>11</v>
      </c>
      <c r="B92" s="45">
        <v>43574469</v>
      </c>
      <c r="C92" s="45" t="s">
        <v>50</v>
      </c>
      <c r="D92" s="45">
        <v>31113649</v>
      </c>
      <c r="E92" s="45" t="s">
        <v>50</v>
      </c>
      <c r="F92" s="45">
        <v>8327293</v>
      </c>
      <c r="G92" s="45" t="s">
        <v>50</v>
      </c>
      <c r="H92" s="45">
        <v>5489069</v>
      </c>
      <c r="I92" s="45" t="s">
        <v>50</v>
      </c>
      <c r="J92" s="45">
        <v>2493839</v>
      </c>
      <c r="K92" s="45" t="s">
        <v>50</v>
      </c>
      <c r="L92" s="45">
        <v>4323238</v>
      </c>
      <c r="M92" s="45" t="s">
        <v>50</v>
      </c>
      <c r="N92" s="45">
        <v>97426</v>
      </c>
      <c r="O92" s="45" t="s">
        <v>50</v>
      </c>
      <c r="P92" s="45">
        <v>28782</v>
      </c>
      <c r="Q92" s="45" t="s">
        <v>50</v>
      </c>
      <c r="R92" s="45">
        <v>389841</v>
      </c>
      <c r="S92" s="45" t="s">
        <v>50</v>
      </c>
      <c r="T92" s="45">
        <v>518595</v>
      </c>
      <c r="U92" s="45" t="s">
        <v>50</v>
      </c>
      <c r="V92" s="45">
        <v>15443354</v>
      </c>
      <c r="W92" s="45" t="s">
        <v>50</v>
      </c>
      <c r="X92" s="45">
        <v>8703972</v>
      </c>
      <c r="Y92" s="45" t="s">
        <v>50</v>
      </c>
    </row>
    <row r="93" spans="1:25" ht="14.25">
      <c r="A93" s="44" t="s">
        <v>12</v>
      </c>
      <c r="B93" s="46">
        <v>894770</v>
      </c>
      <c r="C93" s="46" t="s">
        <v>50</v>
      </c>
      <c r="D93" s="46">
        <v>735703</v>
      </c>
      <c r="E93" s="46" t="s">
        <v>50</v>
      </c>
      <c r="F93" s="46">
        <v>169986</v>
      </c>
      <c r="G93" s="46" t="s">
        <v>50</v>
      </c>
      <c r="H93" s="46">
        <v>167753</v>
      </c>
      <c r="I93" s="46" t="s">
        <v>50</v>
      </c>
      <c r="J93" s="46">
        <v>158669</v>
      </c>
      <c r="K93" s="46" t="s">
        <v>50</v>
      </c>
      <c r="L93" s="46">
        <v>124785</v>
      </c>
      <c r="M93" s="46" t="s">
        <v>50</v>
      </c>
      <c r="N93" s="46">
        <v>2031</v>
      </c>
      <c r="O93" s="46" t="s">
        <v>50</v>
      </c>
      <c r="P93" s="46">
        <v>1202</v>
      </c>
      <c r="Q93" s="46" t="s">
        <v>50</v>
      </c>
      <c r="R93" s="46">
        <v>3339</v>
      </c>
      <c r="S93" s="46" t="s">
        <v>50</v>
      </c>
      <c r="T93" s="46">
        <v>2984</v>
      </c>
      <c r="U93" s="46" t="s">
        <v>50</v>
      </c>
      <c r="V93" s="46">
        <v>5939</v>
      </c>
      <c r="W93" s="46" t="s">
        <v>50</v>
      </c>
      <c r="X93" s="46">
        <v>71593</v>
      </c>
      <c r="Y93" s="46" t="s">
        <v>50</v>
      </c>
    </row>
    <row r="94" spans="1:25" ht="14.25">
      <c r="A94" s="44" t="s">
        <v>13</v>
      </c>
      <c r="B94" s="45">
        <v>148222</v>
      </c>
      <c r="C94" s="45" t="s">
        <v>66</v>
      </c>
      <c r="D94" s="45">
        <v>299063</v>
      </c>
      <c r="E94" s="45" t="s">
        <v>50</v>
      </c>
      <c r="F94" s="45">
        <v>722050</v>
      </c>
      <c r="G94" s="45" t="s">
        <v>66</v>
      </c>
      <c r="H94" s="45">
        <v>1188036</v>
      </c>
      <c r="I94" s="45" t="s">
        <v>50</v>
      </c>
      <c r="J94" s="45">
        <v>34164</v>
      </c>
      <c r="K94" s="45" t="s">
        <v>66</v>
      </c>
      <c r="L94" s="45">
        <v>23723</v>
      </c>
      <c r="M94" s="45" t="s">
        <v>50</v>
      </c>
      <c r="N94" s="45" t="s">
        <v>29</v>
      </c>
      <c r="O94" s="45" t="s">
        <v>50</v>
      </c>
      <c r="P94" s="45">
        <v>7005</v>
      </c>
      <c r="Q94" s="45" t="s">
        <v>50</v>
      </c>
      <c r="R94" s="45">
        <v>163599</v>
      </c>
      <c r="S94" s="45" t="s">
        <v>66</v>
      </c>
      <c r="T94" s="45">
        <v>441038</v>
      </c>
      <c r="U94" s="45" t="s">
        <v>50</v>
      </c>
      <c r="V94" s="45">
        <v>5966</v>
      </c>
      <c r="W94" s="45" t="s">
        <v>66</v>
      </c>
      <c r="X94" s="45">
        <v>25563</v>
      </c>
      <c r="Y94" s="45" t="s">
        <v>50</v>
      </c>
    </row>
    <row r="95" spans="1:25" ht="14.25">
      <c r="A95" s="44" t="s">
        <v>14</v>
      </c>
      <c r="B95" s="46">
        <v>361502</v>
      </c>
      <c r="C95" s="46" t="s">
        <v>50</v>
      </c>
      <c r="D95" s="46">
        <v>669288</v>
      </c>
      <c r="E95" s="46" t="s">
        <v>50</v>
      </c>
      <c r="F95" s="46">
        <v>1772873</v>
      </c>
      <c r="G95" s="46" t="s">
        <v>50</v>
      </c>
      <c r="H95" s="46">
        <v>1317260</v>
      </c>
      <c r="I95" s="46" t="s">
        <v>50</v>
      </c>
      <c r="J95" s="46">
        <v>26359</v>
      </c>
      <c r="K95" s="46" t="s">
        <v>50</v>
      </c>
      <c r="L95" s="46">
        <v>31062</v>
      </c>
      <c r="M95" s="46" t="s">
        <v>50</v>
      </c>
      <c r="N95" s="46" t="s">
        <v>29</v>
      </c>
      <c r="O95" s="46" t="s">
        <v>51</v>
      </c>
      <c r="P95" s="46" t="s">
        <v>29</v>
      </c>
      <c r="Q95" s="46" t="s">
        <v>51</v>
      </c>
      <c r="R95" s="46">
        <v>402931</v>
      </c>
      <c r="S95" s="46" t="s">
        <v>50</v>
      </c>
      <c r="T95" s="46">
        <v>570373</v>
      </c>
      <c r="U95" s="46" t="s">
        <v>50</v>
      </c>
      <c r="V95" s="46" t="s">
        <v>29</v>
      </c>
      <c r="W95" s="46" t="s">
        <v>51</v>
      </c>
      <c r="X95" s="46" t="s">
        <v>29</v>
      </c>
      <c r="Y95" s="46" t="s">
        <v>51</v>
      </c>
    </row>
    <row r="96" spans="1:25" ht="14.25">
      <c r="A96" s="44" t="s">
        <v>15</v>
      </c>
      <c r="B96" s="45">
        <v>92080</v>
      </c>
      <c r="C96" s="45" t="s">
        <v>66</v>
      </c>
      <c r="D96" s="45" t="s">
        <v>29</v>
      </c>
      <c r="E96" s="45" t="s">
        <v>51</v>
      </c>
      <c r="F96" s="45">
        <v>102073</v>
      </c>
      <c r="G96" s="45" t="s">
        <v>66</v>
      </c>
      <c r="H96" s="45">
        <v>42501</v>
      </c>
      <c r="I96" s="45" t="s">
        <v>50</v>
      </c>
      <c r="J96" s="45" t="s">
        <v>29</v>
      </c>
      <c r="K96" s="45" t="s">
        <v>65</v>
      </c>
      <c r="L96" s="45" t="s">
        <v>29</v>
      </c>
      <c r="M96" s="45" t="s">
        <v>51</v>
      </c>
      <c r="N96" s="45">
        <v>1107</v>
      </c>
      <c r="O96" s="45" t="s">
        <v>66</v>
      </c>
      <c r="P96" s="45">
        <v>290</v>
      </c>
      <c r="Q96" s="45" t="s">
        <v>50</v>
      </c>
      <c r="R96" s="45" t="s">
        <v>29</v>
      </c>
      <c r="S96" s="45" t="s">
        <v>65</v>
      </c>
      <c r="T96" s="45">
        <v>5086</v>
      </c>
      <c r="U96" s="45" t="s">
        <v>50</v>
      </c>
      <c r="V96" s="45" t="s">
        <v>29</v>
      </c>
      <c r="W96" s="45" t="s">
        <v>65</v>
      </c>
      <c r="X96" s="45" t="s">
        <v>29</v>
      </c>
      <c r="Y96" s="45" t="s">
        <v>51</v>
      </c>
    </row>
    <row r="97" spans="1:25" ht="14.25">
      <c r="A97" s="44" t="s">
        <v>16</v>
      </c>
      <c r="B97" s="46">
        <v>2997436</v>
      </c>
      <c r="C97" s="46" t="s">
        <v>66</v>
      </c>
      <c r="D97" s="46">
        <v>3510104</v>
      </c>
      <c r="E97" s="46" t="s">
        <v>50</v>
      </c>
      <c r="F97" s="46">
        <v>3668067</v>
      </c>
      <c r="G97" s="46" t="s">
        <v>66</v>
      </c>
      <c r="H97" s="46">
        <v>4358077</v>
      </c>
      <c r="I97" s="46" t="s">
        <v>50</v>
      </c>
      <c r="J97" s="46">
        <v>522094</v>
      </c>
      <c r="K97" s="46" t="s">
        <v>66</v>
      </c>
      <c r="L97" s="46">
        <v>585555</v>
      </c>
      <c r="M97" s="46" t="s">
        <v>50</v>
      </c>
      <c r="N97" s="46">
        <v>2089</v>
      </c>
      <c r="O97" s="46" t="s">
        <v>66</v>
      </c>
      <c r="P97" s="46" t="s">
        <v>29</v>
      </c>
      <c r="Q97" s="46" t="s">
        <v>51</v>
      </c>
      <c r="R97" s="46">
        <v>223697</v>
      </c>
      <c r="S97" s="46" t="s">
        <v>66</v>
      </c>
      <c r="T97" s="46">
        <v>136603</v>
      </c>
      <c r="U97" s="46" t="s">
        <v>50</v>
      </c>
      <c r="V97" s="46">
        <v>1134554</v>
      </c>
      <c r="W97" s="46" t="s">
        <v>66</v>
      </c>
      <c r="X97" s="46" t="s">
        <v>29</v>
      </c>
      <c r="Y97" s="46" t="s">
        <v>51</v>
      </c>
    </row>
    <row r="98" spans="1:25" ht="14.25">
      <c r="A98" s="44" t="s">
        <v>17</v>
      </c>
      <c r="B98" s="45">
        <v>95040</v>
      </c>
      <c r="C98" s="45" t="s">
        <v>50</v>
      </c>
      <c r="D98" s="45">
        <v>68113</v>
      </c>
      <c r="E98" s="45" t="s">
        <v>50</v>
      </c>
      <c r="F98" s="45">
        <v>6223</v>
      </c>
      <c r="G98" s="45" t="s">
        <v>50</v>
      </c>
      <c r="H98" s="45">
        <v>2059</v>
      </c>
      <c r="I98" s="45" t="s">
        <v>50</v>
      </c>
      <c r="J98" s="45">
        <v>4377</v>
      </c>
      <c r="K98" s="45" t="s">
        <v>50</v>
      </c>
      <c r="L98" s="45" t="s">
        <v>29</v>
      </c>
      <c r="M98" s="45" t="s">
        <v>51</v>
      </c>
      <c r="N98" s="45">
        <v>911</v>
      </c>
      <c r="O98" s="45" t="s">
        <v>50</v>
      </c>
      <c r="P98" s="45">
        <v>586</v>
      </c>
      <c r="Q98" s="45" t="s">
        <v>50</v>
      </c>
      <c r="R98" s="45">
        <v>0</v>
      </c>
      <c r="S98" s="45" t="s">
        <v>50</v>
      </c>
      <c r="T98" s="45">
        <v>0</v>
      </c>
      <c r="U98" s="45" t="s">
        <v>50</v>
      </c>
      <c r="V98" s="45" t="s">
        <v>29</v>
      </c>
      <c r="W98" s="45" t="s">
        <v>51</v>
      </c>
      <c r="X98" s="45" t="s">
        <v>29</v>
      </c>
      <c r="Y98" s="45" t="s">
        <v>51</v>
      </c>
    </row>
    <row r="99" spans="1:25" ht="14.25">
      <c r="A99" s="44" t="s">
        <v>18</v>
      </c>
      <c r="B99" s="46">
        <v>4246282</v>
      </c>
      <c r="C99" s="46" t="s">
        <v>50</v>
      </c>
      <c r="D99" s="46">
        <v>3295622</v>
      </c>
      <c r="E99" s="46" t="s">
        <v>50</v>
      </c>
      <c r="F99" s="46">
        <v>3011210</v>
      </c>
      <c r="G99" s="46" t="s">
        <v>50</v>
      </c>
      <c r="H99" s="46">
        <v>2587897</v>
      </c>
      <c r="I99" s="46" t="s">
        <v>50</v>
      </c>
      <c r="J99" s="46">
        <v>1898289</v>
      </c>
      <c r="K99" s="46" t="s">
        <v>50</v>
      </c>
      <c r="L99" s="46">
        <v>2611112</v>
      </c>
      <c r="M99" s="46" t="s">
        <v>50</v>
      </c>
      <c r="N99" s="46">
        <v>20141</v>
      </c>
      <c r="O99" s="46" t="s">
        <v>50</v>
      </c>
      <c r="P99" s="46">
        <v>31139</v>
      </c>
      <c r="Q99" s="46" t="s">
        <v>50</v>
      </c>
      <c r="R99" s="46">
        <v>206187</v>
      </c>
      <c r="S99" s="46" t="s">
        <v>50</v>
      </c>
      <c r="T99" s="46">
        <v>559061</v>
      </c>
      <c r="U99" s="46" t="s">
        <v>50</v>
      </c>
      <c r="V99" s="46">
        <v>1532107</v>
      </c>
      <c r="W99" s="46" t="s">
        <v>50</v>
      </c>
      <c r="X99" s="46">
        <v>261900</v>
      </c>
      <c r="Y99" s="46" t="s">
        <v>50</v>
      </c>
    </row>
    <row r="100" spans="1:25" ht="14.25">
      <c r="A100" s="44" t="s">
        <v>19</v>
      </c>
      <c r="B100" s="45">
        <v>1544218</v>
      </c>
      <c r="C100" s="45" t="s">
        <v>50</v>
      </c>
      <c r="D100" s="45">
        <v>2004634</v>
      </c>
      <c r="E100" s="45" t="s">
        <v>50</v>
      </c>
      <c r="F100" s="45">
        <v>1505163</v>
      </c>
      <c r="G100" s="45" t="s">
        <v>50</v>
      </c>
      <c r="H100" s="45">
        <v>1154449</v>
      </c>
      <c r="I100" s="45" t="s">
        <v>50</v>
      </c>
      <c r="J100" s="45">
        <v>247982</v>
      </c>
      <c r="K100" s="45" t="s">
        <v>50</v>
      </c>
      <c r="L100" s="45">
        <v>2503216</v>
      </c>
      <c r="M100" s="45" t="s">
        <v>50</v>
      </c>
      <c r="N100" s="45">
        <v>33428</v>
      </c>
      <c r="O100" s="45" t="s">
        <v>50</v>
      </c>
      <c r="P100" s="45">
        <v>10016</v>
      </c>
      <c r="Q100" s="45" t="s">
        <v>50</v>
      </c>
      <c r="R100" s="45">
        <v>59369</v>
      </c>
      <c r="S100" s="45" t="s">
        <v>50</v>
      </c>
      <c r="T100" s="45">
        <v>52037</v>
      </c>
      <c r="U100" s="45" t="s">
        <v>50</v>
      </c>
      <c r="V100" s="45">
        <v>58114</v>
      </c>
      <c r="W100" s="45" t="s">
        <v>50</v>
      </c>
      <c r="X100" s="45">
        <v>66208</v>
      </c>
      <c r="Y100" s="45" t="s">
        <v>50</v>
      </c>
    </row>
    <row r="101" spans="1:25" ht="14.25">
      <c r="A101" s="44" t="s">
        <v>20</v>
      </c>
      <c r="B101" s="46">
        <v>6080802</v>
      </c>
      <c r="C101" s="46" t="s">
        <v>50</v>
      </c>
      <c r="D101" s="46">
        <v>10050855</v>
      </c>
      <c r="E101" s="46" t="s">
        <v>50</v>
      </c>
      <c r="F101" s="46">
        <v>12408486</v>
      </c>
      <c r="G101" s="46" t="s">
        <v>50</v>
      </c>
      <c r="H101" s="46">
        <v>14348792</v>
      </c>
      <c r="I101" s="46" t="s">
        <v>50</v>
      </c>
      <c r="J101" s="46">
        <v>991418</v>
      </c>
      <c r="K101" s="46" t="s">
        <v>50</v>
      </c>
      <c r="L101" s="46">
        <v>648083</v>
      </c>
      <c r="M101" s="46" t="s">
        <v>50</v>
      </c>
      <c r="N101" s="46" t="s">
        <v>29</v>
      </c>
      <c r="O101" s="46" t="s">
        <v>51</v>
      </c>
      <c r="P101" s="46" t="s">
        <v>29</v>
      </c>
      <c r="Q101" s="46" t="s">
        <v>51</v>
      </c>
      <c r="R101" s="46">
        <v>1593141</v>
      </c>
      <c r="S101" s="46" t="s">
        <v>50</v>
      </c>
      <c r="T101" s="46">
        <v>1364947</v>
      </c>
      <c r="U101" s="46" t="s">
        <v>50</v>
      </c>
      <c r="V101" s="46">
        <v>689379</v>
      </c>
      <c r="W101" s="46" t="s">
        <v>50</v>
      </c>
      <c r="X101" s="46" t="s">
        <v>29</v>
      </c>
      <c r="Y101" s="46" t="s">
        <v>51</v>
      </c>
    </row>
    <row r="102" spans="1:25" ht="14.25">
      <c r="A102" s="44" t="s">
        <v>21</v>
      </c>
      <c r="B102" s="45">
        <v>9978764</v>
      </c>
      <c r="C102" s="45" t="s">
        <v>50</v>
      </c>
      <c r="D102" s="45">
        <v>6260346</v>
      </c>
      <c r="E102" s="45" t="s">
        <v>50</v>
      </c>
      <c r="F102" s="45">
        <v>1995991</v>
      </c>
      <c r="G102" s="45" t="s">
        <v>50</v>
      </c>
      <c r="H102" s="45">
        <v>2351707</v>
      </c>
      <c r="I102" s="45" t="s">
        <v>50</v>
      </c>
      <c r="J102" s="45">
        <v>883245</v>
      </c>
      <c r="K102" s="45" t="s">
        <v>50</v>
      </c>
      <c r="L102" s="45">
        <v>278158</v>
      </c>
      <c r="M102" s="45" t="s">
        <v>50</v>
      </c>
      <c r="N102" s="45">
        <v>2773</v>
      </c>
      <c r="O102" s="45" t="s">
        <v>50</v>
      </c>
      <c r="P102" s="45">
        <v>16975</v>
      </c>
      <c r="Q102" s="45" t="s">
        <v>50</v>
      </c>
      <c r="R102" s="45">
        <v>3867</v>
      </c>
      <c r="S102" s="45" t="s">
        <v>50</v>
      </c>
      <c r="T102" s="45">
        <v>5083</v>
      </c>
      <c r="U102" s="45" t="s">
        <v>50</v>
      </c>
      <c r="V102" s="45">
        <v>1159391</v>
      </c>
      <c r="W102" s="45" t="s">
        <v>50</v>
      </c>
      <c r="X102" s="45">
        <v>670927</v>
      </c>
      <c r="Y102" s="45" t="s">
        <v>50</v>
      </c>
    </row>
    <row r="103" spans="1:25" ht="14.25">
      <c r="A103" s="44" t="s">
        <v>22</v>
      </c>
      <c r="B103" s="46">
        <v>3455176</v>
      </c>
      <c r="C103" s="46" t="s">
        <v>50</v>
      </c>
      <c r="D103" s="46">
        <v>3808045</v>
      </c>
      <c r="E103" s="46" t="s">
        <v>50</v>
      </c>
      <c r="F103" s="46">
        <v>6770904</v>
      </c>
      <c r="G103" s="46" t="s">
        <v>50</v>
      </c>
      <c r="H103" s="46">
        <v>3851467</v>
      </c>
      <c r="I103" s="46" t="s">
        <v>50</v>
      </c>
      <c r="J103" s="46">
        <v>814860</v>
      </c>
      <c r="K103" s="46" t="s">
        <v>50</v>
      </c>
      <c r="L103" s="46">
        <v>493056</v>
      </c>
      <c r="M103" s="46" t="s">
        <v>50</v>
      </c>
      <c r="N103" s="46">
        <v>756</v>
      </c>
      <c r="O103" s="46" t="s">
        <v>50</v>
      </c>
      <c r="P103" s="46">
        <v>8545</v>
      </c>
      <c r="Q103" s="46" t="s">
        <v>50</v>
      </c>
      <c r="R103" s="46">
        <v>335296</v>
      </c>
      <c r="S103" s="46" t="s">
        <v>50</v>
      </c>
      <c r="T103" s="46">
        <v>82371</v>
      </c>
      <c r="U103" s="46" t="s">
        <v>50</v>
      </c>
      <c r="V103" s="46">
        <v>49432</v>
      </c>
      <c r="W103" s="46" t="s">
        <v>50</v>
      </c>
      <c r="X103" s="46">
        <v>125693</v>
      </c>
      <c r="Y103" s="46" t="s">
        <v>50</v>
      </c>
    </row>
    <row r="104" spans="1:25" ht="14.25">
      <c r="A104" s="44" t="s">
        <v>23</v>
      </c>
      <c r="B104" s="45">
        <v>797046</v>
      </c>
      <c r="C104" s="45" t="s">
        <v>66</v>
      </c>
      <c r="D104" s="45">
        <v>668698</v>
      </c>
      <c r="E104" s="45" t="s">
        <v>50</v>
      </c>
      <c r="F104" s="45">
        <v>264289</v>
      </c>
      <c r="G104" s="45" t="s">
        <v>66</v>
      </c>
      <c r="H104" s="45">
        <v>170456</v>
      </c>
      <c r="I104" s="45" t="s">
        <v>50</v>
      </c>
      <c r="J104" s="45">
        <v>38493</v>
      </c>
      <c r="K104" s="45" t="s">
        <v>66</v>
      </c>
      <c r="L104" s="45">
        <v>47997</v>
      </c>
      <c r="M104" s="45" t="s">
        <v>50</v>
      </c>
      <c r="N104" s="45">
        <v>974</v>
      </c>
      <c r="O104" s="45" t="s">
        <v>66</v>
      </c>
      <c r="P104" s="45">
        <v>2659</v>
      </c>
      <c r="Q104" s="45" t="s">
        <v>50</v>
      </c>
      <c r="R104" s="45">
        <v>594</v>
      </c>
      <c r="S104" s="45" t="s">
        <v>66</v>
      </c>
      <c r="T104" s="45">
        <v>13795</v>
      </c>
      <c r="U104" s="45" t="s">
        <v>50</v>
      </c>
      <c r="V104" s="45">
        <v>20326</v>
      </c>
      <c r="W104" s="45" t="s">
        <v>66</v>
      </c>
      <c r="X104" s="45">
        <v>3581</v>
      </c>
      <c r="Y104" s="45" t="s">
        <v>50</v>
      </c>
    </row>
    <row r="105" spans="1:25" ht="14.25">
      <c r="A105" s="44" t="s">
        <v>24</v>
      </c>
      <c r="B105" s="46">
        <v>540820</v>
      </c>
      <c r="C105" s="46" t="s">
        <v>66</v>
      </c>
      <c r="D105" s="46">
        <v>634632</v>
      </c>
      <c r="E105" s="46" t="s">
        <v>50</v>
      </c>
      <c r="F105" s="46">
        <v>1079871</v>
      </c>
      <c r="G105" s="46" t="s">
        <v>66</v>
      </c>
      <c r="H105" s="46">
        <v>1186174</v>
      </c>
      <c r="I105" s="46" t="s">
        <v>50</v>
      </c>
      <c r="J105" s="46">
        <v>63693</v>
      </c>
      <c r="K105" s="46" t="s">
        <v>66</v>
      </c>
      <c r="L105" s="46">
        <v>62666</v>
      </c>
      <c r="M105" s="46" t="s">
        <v>50</v>
      </c>
      <c r="N105" s="46">
        <v>0</v>
      </c>
      <c r="O105" s="46" t="s">
        <v>66</v>
      </c>
      <c r="P105" s="46" t="s">
        <v>29</v>
      </c>
      <c r="Q105" s="46" t="s">
        <v>51</v>
      </c>
      <c r="R105" s="46">
        <v>112724</v>
      </c>
      <c r="S105" s="46" t="s">
        <v>66</v>
      </c>
      <c r="T105" s="46">
        <v>317982</v>
      </c>
      <c r="U105" s="46" t="s">
        <v>50</v>
      </c>
      <c r="V105" s="46">
        <v>8881</v>
      </c>
      <c r="W105" s="46" t="s">
        <v>66</v>
      </c>
      <c r="X105" s="46" t="s">
        <v>29</v>
      </c>
      <c r="Y105" s="46" t="s">
        <v>51</v>
      </c>
    </row>
    <row r="106" spans="1:25" ht="14.25">
      <c r="A106" s="44" t="s">
        <v>25</v>
      </c>
      <c r="B106" s="45">
        <v>165151</v>
      </c>
      <c r="C106" s="45" t="s">
        <v>66</v>
      </c>
      <c r="D106" s="45">
        <v>2938298</v>
      </c>
      <c r="E106" s="45" t="s">
        <v>50</v>
      </c>
      <c r="F106" s="45">
        <v>1452126</v>
      </c>
      <c r="G106" s="45" t="s">
        <v>66</v>
      </c>
      <c r="H106" s="45">
        <v>1083626</v>
      </c>
      <c r="I106" s="45" t="s">
        <v>50</v>
      </c>
      <c r="J106" s="45">
        <v>31419</v>
      </c>
      <c r="K106" s="45" t="s">
        <v>66</v>
      </c>
      <c r="L106" s="45">
        <v>14085</v>
      </c>
      <c r="M106" s="45" t="s">
        <v>50</v>
      </c>
      <c r="N106" s="45" t="s">
        <v>29</v>
      </c>
      <c r="O106" s="45" t="s">
        <v>65</v>
      </c>
      <c r="P106" s="45">
        <v>1740</v>
      </c>
      <c r="Q106" s="45" t="s">
        <v>50</v>
      </c>
      <c r="R106" s="45">
        <v>59333</v>
      </c>
      <c r="S106" s="45" t="s">
        <v>66</v>
      </c>
      <c r="T106" s="45">
        <v>49345</v>
      </c>
      <c r="U106" s="45" t="s">
        <v>50</v>
      </c>
      <c r="V106" s="45">
        <v>1310815</v>
      </c>
      <c r="W106" s="45" t="s">
        <v>66</v>
      </c>
      <c r="X106" s="45">
        <v>12669</v>
      </c>
      <c r="Y106" s="45" t="s">
        <v>50</v>
      </c>
    </row>
    <row r="107" spans="1:25" ht="14.25">
      <c r="A107" s="44" t="s">
        <v>26</v>
      </c>
      <c r="B107" s="46">
        <v>218458</v>
      </c>
      <c r="C107" s="46" t="s">
        <v>50</v>
      </c>
      <c r="D107" s="46">
        <v>247041</v>
      </c>
      <c r="E107" s="46" t="s">
        <v>50</v>
      </c>
      <c r="F107" s="46">
        <v>2136107</v>
      </c>
      <c r="G107" s="46" t="s">
        <v>50</v>
      </c>
      <c r="H107" s="46">
        <v>1764696</v>
      </c>
      <c r="I107" s="46" t="s">
        <v>50</v>
      </c>
      <c r="J107" s="46">
        <v>28829</v>
      </c>
      <c r="K107" s="46" t="s">
        <v>50</v>
      </c>
      <c r="L107" s="46">
        <v>34346</v>
      </c>
      <c r="M107" s="46" t="s">
        <v>50</v>
      </c>
      <c r="N107" s="46">
        <v>776</v>
      </c>
      <c r="O107" s="46" t="s">
        <v>50</v>
      </c>
      <c r="P107" s="46">
        <v>2453</v>
      </c>
      <c r="Q107" s="46" t="s">
        <v>50</v>
      </c>
      <c r="R107" s="46">
        <v>20692</v>
      </c>
      <c r="S107" s="46" t="s">
        <v>50</v>
      </c>
      <c r="T107" s="46">
        <v>69940</v>
      </c>
      <c r="U107" s="46" t="s">
        <v>50</v>
      </c>
      <c r="V107" s="46">
        <v>10899</v>
      </c>
      <c r="W107" s="46" t="s">
        <v>50</v>
      </c>
      <c r="X107" s="46">
        <v>19423</v>
      </c>
      <c r="Y107" s="46" t="s">
        <v>50</v>
      </c>
    </row>
    <row r="108" spans="1:25" ht="14.25">
      <c r="A108" s="44" t="s">
        <v>58</v>
      </c>
      <c r="B108" s="45" t="s">
        <v>29</v>
      </c>
      <c r="C108" s="45" t="s">
        <v>50</v>
      </c>
      <c r="D108" s="45">
        <v>650</v>
      </c>
      <c r="E108" s="45" t="s">
        <v>50</v>
      </c>
      <c r="F108" s="45" t="s">
        <v>29</v>
      </c>
      <c r="G108" s="45" t="s">
        <v>50</v>
      </c>
      <c r="H108" s="45">
        <v>586</v>
      </c>
      <c r="I108" s="45" t="s">
        <v>50</v>
      </c>
      <c r="J108" s="45" t="s">
        <v>29</v>
      </c>
      <c r="K108" s="45" t="s">
        <v>50</v>
      </c>
      <c r="L108" s="45">
        <v>108</v>
      </c>
      <c r="M108" s="45" t="s">
        <v>50</v>
      </c>
      <c r="N108" s="45" t="s">
        <v>29</v>
      </c>
      <c r="O108" s="45" t="s">
        <v>50</v>
      </c>
      <c r="P108" s="45">
        <v>0</v>
      </c>
      <c r="Q108" s="45" t="s">
        <v>50</v>
      </c>
      <c r="R108" s="45" t="s">
        <v>29</v>
      </c>
      <c r="S108" s="45" t="s">
        <v>50</v>
      </c>
      <c r="T108" s="45">
        <v>0</v>
      </c>
      <c r="U108" s="45" t="s">
        <v>50</v>
      </c>
      <c r="V108" s="45" t="s">
        <v>29</v>
      </c>
      <c r="W108" s="45" t="s">
        <v>50</v>
      </c>
      <c r="X108" s="45">
        <v>0</v>
      </c>
      <c r="Y108" s="45" t="s">
        <v>50</v>
      </c>
    </row>
    <row r="109" spans="1:25" ht="14.25">
      <c r="A109" s="44" t="s">
        <v>27</v>
      </c>
      <c r="B109" s="46">
        <v>106608</v>
      </c>
      <c r="C109" s="46" t="s">
        <v>66</v>
      </c>
      <c r="D109" s="46">
        <v>99794</v>
      </c>
      <c r="E109" s="46" t="s">
        <v>50</v>
      </c>
      <c r="F109" s="46">
        <v>679226</v>
      </c>
      <c r="G109" s="46" t="s">
        <v>66</v>
      </c>
      <c r="H109" s="46">
        <v>641130</v>
      </c>
      <c r="I109" s="46" t="s">
        <v>50</v>
      </c>
      <c r="J109" s="46">
        <v>5098</v>
      </c>
      <c r="K109" s="46" t="s">
        <v>66</v>
      </c>
      <c r="L109" s="46">
        <v>12021</v>
      </c>
      <c r="M109" s="46" t="s">
        <v>50</v>
      </c>
      <c r="N109" s="46">
        <v>1134</v>
      </c>
      <c r="O109" s="46" t="s">
        <v>66</v>
      </c>
      <c r="P109" s="46">
        <v>2694</v>
      </c>
      <c r="Q109" s="46" t="s">
        <v>50</v>
      </c>
      <c r="R109" s="46">
        <v>38396</v>
      </c>
      <c r="S109" s="46" t="s">
        <v>66</v>
      </c>
      <c r="T109" s="46">
        <v>57176</v>
      </c>
      <c r="U109" s="46" t="s">
        <v>50</v>
      </c>
      <c r="V109" s="46">
        <v>131</v>
      </c>
      <c r="W109" s="46" t="s">
        <v>66</v>
      </c>
      <c r="X109" s="46">
        <v>25494</v>
      </c>
      <c r="Y109" s="46" t="s">
        <v>50</v>
      </c>
    </row>
    <row r="110" spans="1:25" ht="14.25">
      <c r="A110" s="44" t="s">
        <v>28</v>
      </c>
      <c r="B110" s="45">
        <v>932864</v>
      </c>
      <c r="C110" s="45" t="s">
        <v>50</v>
      </c>
      <c r="D110" s="53">
        <v>979878</v>
      </c>
      <c r="E110" s="53" t="s">
        <v>50</v>
      </c>
      <c r="F110" s="45">
        <v>918623</v>
      </c>
      <c r="G110" s="45" t="s">
        <v>50</v>
      </c>
      <c r="H110" s="53">
        <v>498963</v>
      </c>
      <c r="I110" s="53" t="s">
        <v>50</v>
      </c>
      <c r="J110" s="45">
        <v>260768</v>
      </c>
      <c r="K110" s="45" t="s">
        <v>50</v>
      </c>
      <c r="L110" s="53">
        <v>256927</v>
      </c>
      <c r="M110" s="53" t="s">
        <v>50</v>
      </c>
      <c r="N110" s="45">
        <v>37759</v>
      </c>
      <c r="O110" s="45" t="s">
        <v>50</v>
      </c>
      <c r="P110" s="53">
        <v>23387</v>
      </c>
      <c r="Q110" s="53" t="s">
        <v>50</v>
      </c>
      <c r="R110" s="45">
        <v>32966</v>
      </c>
      <c r="S110" s="45" t="s">
        <v>50</v>
      </c>
      <c r="T110" s="53">
        <v>33296</v>
      </c>
      <c r="U110" s="53" t="s">
        <v>50</v>
      </c>
      <c r="V110" s="45">
        <v>90958</v>
      </c>
      <c r="W110" s="45" t="s">
        <v>50</v>
      </c>
      <c r="X110" s="53">
        <v>92259</v>
      </c>
      <c r="Y110" s="53" t="s">
        <v>50</v>
      </c>
    </row>
    <row r="111" spans="1:25" ht="14.25">
      <c r="A111" s="44" t="s">
        <v>125</v>
      </c>
      <c r="B111" s="46" t="s">
        <v>29</v>
      </c>
      <c r="C111" s="46" t="s">
        <v>50</v>
      </c>
      <c r="D111" s="46">
        <v>67681</v>
      </c>
      <c r="E111" s="46" t="s">
        <v>50</v>
      </c>
      <c r="F111" s="46" t="s">
        <v>29</v>
      </c>
      <c r="G111" s="46" t="s">
        <v>50</v>
      </c>
      <c r="H111" s="46">
        <v>24856</v>
      </c>
      <c r="I111" s="46" t="s">
        <v>50</v>
      </c>
      <c r="J111" s="46" t="s">
        <v>29</v>
      </c>
      <c r="K111" s="46" t="s">
        <v>50</v>
      </c>
      <c r="L111" s="46">
        <v>17972</v>
      </c>
      <c r="M111" s="46" t="s">
        <v>50</v>
      </c>
      <c r="N111" s="46" t="s">
        <v>29</v>
      </c>
      <c r="O111" s="46" t="s">
        <v>50</v>
      </c>
      <c r="P111" s="46">
        <v>57</v>
      </c>
      <c r="Q111" s="46" t="s">
        <v>50</v>
      </c>
      <c r="R111" s="46" t="s">
        <v>29</v>
      </c>
      <c r="S111" s="46" t="s">
        <v>50</v>
      </c>
      <c r="T111" s="46">
        <v>8</v>
      </c>
      <c r="U111" s="46" t="s">
        <v>50</v>
      </c>
      <c r="V111" s="46" t="s">
        <v>29</v>
      </c>
      <c r="W111" s="46" t="s">
        <v>50</v>
      </c>
      <c r="X111" s="46">
        <v>116</v>
      </c>
      <c r="Y111" s="46" t="s">
        <v>50</v>
      </c>
    </row>
    <row r="112" spans="1:25" ht="14.25">
      <c r="A112" s="44" t="s">
        <v>126</v>
      </c>
      <c r="B112" s="45" t="s">
        <v>29</v>
      </c>
      <c r="C112" s="45" t="s">
        <v>50</v>
      </c>
      <c r="D112" s="45">
        <v>19413053</v>
      </c>
      <c r="E112" s="45" t="s">
        <v>50</v>
      </c>
      <c r="F112" s="45" t="s">
        <v>29</v>
      </c>
      <c r="G112" s="45" t="s">
        <v>50</v>
      </c>
      <c r="H112" s="45">
        <v>13274369</v>
      </c>
      <c r="I112" s="45" t="s">
        <v>50</v>
      </c>
      <c r="J112" s="45" t="s">
        <v>29</v>
      </c>
      <c r="K112" s="45" t="s">
        <v>50</v>
      </c>
      <c r="L112" s="45">
        <v>11975132</v>
      </c>
      <c r="M112" s="45" t="s">
        <v>50</v>
      </c>
      <c r="N112" s="45" t="s">
        <v>29</v>
      </c>
      <c r="O112" s="45" t="s">
        <v>50</v>
      </c>
      <c r="P112" s="45">
        <v>275948</v>
      </c>
      <c r="Q112" s="45" t="s">
        <v>50</v>
      </c>
      <c r="R112" s="45" t="s">
        <v>29</v>
      </c>
      <c r="S112" s="45" t="s">
        <v>50</v>
      </c>
      <c r="T112" s="45">
        <v>1886178</v>
      </c>
      <c r="U112" s="45" t="s">
        <v>50</v>
      </c>
      <c r="V112" s="45" t="s">
        <v>29</v>
      </c>
      <c r="W112" s="45" t="s">
        <v>50</v>
      </c>
      <c r="X112" s="45">
        <v>6050957</v>
      </c>
      <c r="Y112" s="45" t="s">
        <v>50</v>
      </c>
    </row>
    <row r="114" spans="1:13" ht="14.25">
      <c r="A114" s="43" t="s">
        <v>56</v>
      </c>
      <c r="B114" s="61" t="s">
        <v>0</v>
      </c>
      <c r="C114" s="61" t="s">
        <v>0</v>
      </c>
      <c r="D114" s="61" t="s">
        <v>46</v>
      </c>
      <c r="E114" s="61" t="s">
        <v>46</v>
      </c>
      <c r="F114" s="61" t="s">
        <v>30</v>
      </c>
      <c r="G114" s="61" t="s">
        <v>30</v>
      </c>
      <c r="H114" s="61" t="s">
        <v>31</v>
      </c>
      <c r="I114" s="61" t="s">
        <v>31</v>
      </c>
      <c r="J114" s="61" t="s">
        <v>32</v>
      </c>
      <c r="K114" s="61" t="s">
        <v>32</v>
      </c>
      <c r="L114" s="61" t="s">
        <v>33</v>
      </c>
      <c r="M114" s="61" t="s">
        <v>33</v>
      </c>
    </row>
    <row r="115" spans="1:13" ht="14.25">
      <c r="A115" s="43" t="s">
        <v>57</v>
      </c>
      <c r="B115" s="57" t="s">
        <v>1</v>
      </c>
      <c r="C115" s="57" t="s">
        <v>112</v>
      </c>
      <c r="D115" s="57" t="s">
        <v>1</v>
      </c>
      <c r="E115" s="57" t="s">
        <v>112</v>
      </c>
      <c r="F115" s="57" t="s">
        <v>1</v>
      </c>
      <c r="G115" s="57" t="s">
        <v>112</v>
      </c>
      <c r="H115" s="57" t="s">
        <v>1</v>
      </c>
      <c r="I115" s="57" t="s">
        <v>112</v>
      </c>
      <c r="J115" s="57" t="s">
        <v>1</v>
      </c>
      <c r="K115" s="57" t="s">
        <v>112</v>
      </c>
      <c r="L115" s="57" t="s">
        <v>1</v>
      </c>
      <c r="M115" s="57" t="s">
        <v>112</v>
      </c>
    </row>
    <row r="116" spans="1:13" ht="14.25">
      <c r="A116" s="44" t="s">
        <v>2</v>
      </c>
      <c r="B116" s="46">
        <f>IF(C81="c","(c)",IF(C81="cd","(c)",IF(B81=":",":",B81/1000)))</f>
        <v>2452.096</v>
      </c>
      <c r="C116" s="46">
        <f aca="true" t="shared" si="0" ref="C116:C147">IF(E81="c","(c)",IF(E81="cd","(c)",IF(D81=":",":",D81/1000)))</f>
        <v>2203.245</v>
      </c>
      <c r="D116" s="46">
        <f aca="true" t="shared" si="1" ref="D116:D147">IF(G81="c","(c)",IF(G81="cd","(c)",IF(F81=":",":",F81/1000)))</f>
        <v>2610.565</v>
      </c>
      <c r="E116" s="46">
        <f aca="true" t="shared" si="2" ref="E116">IF(I81="c","(c)",IF(I81="cd","(c)",IF(H81=":",":",H81/1000)))</f>
        <v>1944.731</v>
      </c>
      <c r="F116" s="46">
        <f aca="true" t="shared" si="3" ref="F116">IF(K81="c","(c)",IF(K81="cd","(c)",IF(J81=":",":",J81/1000)))</f>
        <v>694.606</v>
      </c>
      <c r="G116" s="46">
        <f aca="true" t="shared" si="4" ref="G116">IF(M81="c","(c)",IF(M81="cd","(c)",IF(L81=":",":",L81/1000)))</f>
        <v>389.567</v>
      </c>
      <c r="H116" s="46">
        <f aca="true" t="shared" si="5" ref="H116">IF(O81="c","(c)",IF(O81="cd","(c)",IF(N81=":",":",N81/1000)))</f>
        <v>14.279</v>
      </c>
      <c r="I116" s="46">
        <f aca="true" t="shared" si="6" ref="I116">IF(Q81="c","(c)",IF(Q81="cd","(c)",IF(P81=":",":",P81/1000)))</f>
        <v>5.952</v>
      </c>
      <c r="J116" s="46">
        <f aca="true" t="shared" si="7" ref="J116">IF(S81="c","(c)",IF(S81="cd","(c)",IF(R81=":",":",R81/1000)))</f>
        <v>268.969</v>
      </c>
      <c r="K116" s="46">
        <f aca="true" t="shared" si="8" ref="K116">IF(U81="c","(c)",IF(U81="cd","(c)",IF(T81=":",":",T81/1000)))</f>
        <v>456.382</v>
      </c>
      <c r="L116" s="46">
        <f aca="true" t="shared" si="9" ref="L116">IF(W81="c","(c)",IF(W81="cd","(c)",IF(V81=":",":",V81/1000)))</f>
        <v>885.008</v>
      </c>
      <c r="M116" s="46">
        <f aca="true" t="shared" si="10" ref="M116">IF(Y81="c","(c)",IF(Y81="cd","(c)",IF(X81=":",":",X81/1000)))</f>
        <v>392.08</v>
      </c>
    </row>
    <row r="117" spans="1:13" ht="14.25">
      <c r="A117" s="44" t="s">
        <v>3</v>
      </c>
      <c r="B117" s="45" t="str">
        <f>IF(C82="c","(c)",IF(C82="cd","(c)",IF(B82=":",":",B82/1000)))</f>
        <v>(c)</v>
      </c>
      <c r="C117" s="45">
        <f t="shared" si="0"/>
        <v>1634.147</v>
      </c>
      <c r="D117" s="45" t="str">
        <f t="shared" si="1"/>
        <v>(c)</v>
      </c>
      <c r="E117" s="45">
        <f aca="true" t="shared" si="11" ref="E117:E147">IF(I82="c","(c)",IF(I82="cd","(c)",IF(H82=":",":",H82/1000)))</f>
        <v>2451.071</v>
      </c>
      <c r="F117" s="45" t="str">
        <f aca="true" t="shared" si="12" ref="F117:F147">IF(K82="c","(c)",IF(K82="cd","(c)",IF(J82=":",":",J82/1000)))</f>
        <v>(c)</v>
      </c>
      <c r="G117" s="45">
        <f aca="true" t="shared" si="13" ref="G117:G147">IF(M82="c","(c)",IF(M82="cd","(c)",IF(L82=":",":",L82/1000)))</f>
        <v>342.119</v>
      </c>
      <c r="H117" s="45" t="str">
        <f aca="true" t="shared" si="14" ref="H117:H147">IF(O82="c","(c)",IF(O82="cd","(c)",IF(N82=":",":",N82/1000)))</f>
        <v>:</v>
      </c>
      <c r="I117" s="45" t="str">
        <f aca="true" t="shared" si="15" ref="I117:I147">IF(Q82="c","(c)",IF(Q82="cd","(c)",IF(P82=":",":",P82/1000)))</f>
        <v>(c)</v>
      </c>
      <c r="J117" s="45" t="str">
        <f aca="true" t="shared" si="16" ref="J117:J147">IF(S82="c","(c)",IF(S82="cd","(c)",IF(R82=":",":",R82/1000)))</f>
        <v>(c)</v>
      </c>
      <c r="K117" s="45">
        <f aca="true" t="shared" si="17" ref="K117:K147">IF(U82="c","(c)",IF(U82="cd","(c)",IF(T82=":",":",T82/1000)))</f>
        <v>9.553</v>
      </c>
      <c r="L117" s="45" t="str">
        <f aca="true" t="shared" si="18" ref="L117:L147">IF(W82="c","(c)",IF(W82="cd","(c)",IF(V82=":",":",V82/1000)))</f>
        <v>:</v>
      </c>
      <c r="M117" s="45" t="str">
        <f aca="true" t="shared" si="19" ref="M117:M147">IF(Y82="c","(c)",IF(Y82="cd","(c)",IF(X82=":",":",X82/1000)))</f>
        <v>(c)</v>
      </c>
    </row>
    <row r="118" spans="1:13" ht="14.25">
      <c r="A118" s="44" t="s">
        <v>52</v>
      </c>
      <c r="B118" s="46">
        <f aca="true" t="shared" si="20" ref="B118:B147">IF(C83="c","(c)",IF(C83="cd","(c)",IF(B83=":",":",B83/1000)))</f>
        <v>1626.666</v>
      </c>
      <c r="C118" s="46">
        <f t="shared" si="0"/>
        <v>1511.483</v>
      </c>
      <c r="D118" s="46">
        <f t="shared" si="1"/>
        <v>3473.231</v>
      </c>
      <c r="E118" s="46">
        <f t="shared" si="11"/>
        <v>2053.903</v>
      </c>
      <c r="F118" s="46">
        <f t="shared" si="12"/>
        <v>290.967</v>
      </c>
      <c r="G118" s="46">
        <f t="shared" si="13"/>
        <v>91.259</v>
      </c>
      <c r="H118" s="46">
        <f t="shared" si="14"/>
        <v>12.881</v>
      </c>
      <c r="I118" s="46">
        <f t="shared" si="15"/>
        <v>13.043</v>
      </c>
      <c r="J118" s="46">
        <f t="shared" si="16"/>
        <v>1183.447</v>
      </c>
      <c r="K118" s="46">
        <f t="shared" si="17"/>
        <v>605.311</v>
      </c>
      <c r="L118" s="46">
        <f t="shared" si="18"/>
        <v>462.038</v>
      </c>
      <c r="M118" s="46">
        <f t="shared" si="19"/>
        <v>204.837</v>
      </c>
    </row>
    <row r="119" spans="1:13" ht="14.25">
      <c r="A119" s="44" t="s">
        <v>4</v>
      </c>
      <c r="B119" s="45">
        <f t="shared" si="20"/>
        <v>632.925</v>
      </c>
      <c r="C119" s="45">
        <f t="shared" si="0"/>
        <v>499.475</v>
      </c>
      <c r="D119" s="45">
        <f t="shared" si="1"/>
        <v>3692.148</v>
      </c>
      <c r="E119" s="45">
        <f t="shared" si="11"/>
        <v>2253.89</v>
      </c>
      <c r="F119" s="45">
        <f t="shared" si="12"/>
        <v>44.94</v>
      </c>
      <c r="G119" s="45">
        <f t="shared" si="13"/>
        <v>36.629</v>
      </c>
      <c r="H119" s="45">
        <f t="shared" si="14"/>
        <v>3.673</v>
      </c>
      <c r="I119" s="45">
        <f t="shared" si="15"/>
        <v>23.397</v>
      </c>
      <c r="J119" s="45">
        <f t="shared" si="16"/>
        <v>172.604</v>
      </c>
      <c r="K119" s="45">
        <f t="shared" si="17"/>
        <v>153.085</v>
      </c>
      <c r="L119" s="45">
        <f t="shared" si="18"/>
        <v>3.172</v>
      </c>
      <c r="M119" s="45">
        <f t="shared" si="19"/>
        <v>8.054</v>
      </c>
    </row>
    <row r="120" spans="1:13" ht="14.25">
      <c r="A120" s="44" t="s">
        <v>43</v>
      </c>
      <c r="B120" s="46">
        <f t="shared" si="20"/>
        <v>10472.846</v>
      </c>
      <c r="C120" s="46">
        <f t="shared" si="0"/>
        <v>9692.799</v>
      </c>
      <c r="D120" s="46">
        <f t="shared" si="1"/>
        <v>17955.168</v>
      </c>
      <c r="E120" s="46">
        <f t="shared" si="11"/>
        <v>16088.505</v>
      </c>
      <c r="F120" s="46">
        <f t="shared" si="12"/>
        <v>11831.541</v>
      </c>
      <c r="G120" s="46">
        <f t="shared" si="13"/>
        <v>20574.851</v>
      </c>
      <c r="H120" s="46">
        <f t="shared" si="14"/>
        <v>255.155</v>
      </c>
      <c r="I120" s="46">
        <f t="shared" si="15"/>
        <v>114.995</v>
      </c>
      <c r="J120" s="46">
        <f t="shared" si="16"/>
        <v>3122.898</v>
      </c>
      <c r="K120" s="46">
        <f t="shared" si="17"/>
        <v>1994.555</v>
      </c>
      <c r="L120" s="46">
        <f t="shared" si="18"/>
        <v>218.552</v>
      </c>
      <c r="M120" s="46">
        <f t="shared" si="19"/>
        <v>246.762</v>
      </c>
    </row>
    <row r="121" spans="1:13" ht="14.25">
      <c r="A121" s="44" t="s">
        <v>5</v>
      </c>
      <c r="B121" s="45">
        <f t="shared" si="20"/>
        <v>50.529</v>
      </c>
      <c r="C121" s="45">
        <f t="shared" si="0"/>
        <v>149.72</v>
      </c>
      <c r="D121" s="45">
        <f t="shared" si="1"/>
        <v>357.091</v>
      </c>
      <c r="E121" s="45">
        <f t="shared" si="11"/>
        <v>607.328</v>
      </c>
      <c r="F121" s="45">
        <f t="shared" si="12"/>
        <v>19.382</v>
      </c>
      <c r="G121" s="45" t="str">
        <f t="shared" si="13"/>
        <v>(c)</v>
      </c>
      <c r="H121" s="45" t="str">
        <f t="shared" si="14"/>
        <v>(c)</v>
      </c>
      <c r="I121" s="45" t="str">
        <f t="shared" si="15"/>
        <v>(c)</v>
      </c>
      <c r="J121" s="45">
        <f t="shared" si="16"/>
        <v>31.687</v>
      </c>
      <c r="K121" s="45">
        <f t="shared" si="17"/>
        <v>120.429</v>
      </c>
      <c r="L121" s="45" t="str">
        <f t="shared" si="18"/>
        <v>(c)</v>
      </c>
      <c r="M121" s="45" t="str">
        <f t="shared" si="19"/>
        <v>(c)</v>
      </c>
    </row>
    <row r="122" spans="1:13" ht="14.25">
      <c r="A122" s="44" t="s">
        <v>6</v>
      </c>
      <c r="B122" s="46">
        <f t="shared" si="20"/>
        <v>619.971</v>
      </c>
      <c r="C122" s="46">
        <f t="shared" si="0"/>
        <v>422.178</v>
      </c>
      <c r="D122" s="46">
        <f t="shared" si="1"/>
        <v>2811.899</v>
      </c>
      <c r="E122" s="46">
        <f t="shared" si="11"/>
        <v>2346.132</v>
      </c>
      <c r="F122" s="46">
        <f t="shared" si="12"/>
        <v>47.513</v>
      </c>
      <c r="G122" s="46">
        <f t="shared" si="13"/>
        <v>7.757</v>
      </c>
      <c r="H122" s="46">
        <f t="shared" si="14"/>
        <v>4.46</v>
      </c>
      <c r="I122" s="46">
        <f t="shared" si="15"/>
        <v>14.352</v>
      </c>
      <c r="J122" s="46">
        <f t="shared" si="16"/>
        <v>188.224</v>
      </c>
      <c r="K122" s="46">
        <f t="shared" si="17"/>
        <v>280.21</v>
      </c>
      <c r="L122" s="46">
        <f t="shared" si="18"/>
        <v>20.388</v>
      </c>
      <c r="M122" s="46">
        <f t="shared" si="19"/>
        <v>20.315</v>
      </c>
    </row>
    <row r="123" spans="1:13" ht="14.25">
      <c r="A123" s="44" t="s">
        <v>7</v>
      </c>
      <c r="B123" s="45">
        <f t="shared" si="20"/>
        <v>2256.372</v>
      </c>
      <c r="C123" s="45">
        <f t="shared" si="0"/>
        <v>1651.407</v>
      </c>
      <c r="D123" s="45">
        <f t="shared" si="1"/>
        <v>1454.632</v>
      </c>
      <c r="E123" s="45">
        <f t="shared" si="11"/>
        <v>1877.535</v>
      </c>
      <c r="F123" s="45">
        <f t="shared" si="12"/>
        <v>109.297</v>
      </c>
      <c r="G123" s="45">
        <f t="shared" si="13"/>
        <v>803.789</v>
      </c>
      <c r="H123" s="45" t="str">
        <f t="shared" si="14"/>
        <v>(c)</v>
      </c>
      <c r="I123" s="45">
        <f t="shared" si="15"/>
        <v>1.745</v>
      </c>
      <c r="J123" s="45">
        <f t="shared" si="16"/>
        <v>21.28</v>
      </c>
      <c r="K123" s="45">
        <f t="shared" si="17"/>
        <v>146.637</v>
      </c>
      <c r="L123" s="45">
        <f t="shared" si="18"/>
        <v>733.481</v>
      </c>
      <c r="M123" s="45">
        <f t="shared" si="19"/>
        <v>230.69</v>
      </c>
    </row>
    <row r="124" spans="1:13" ht="14.25">
      <c r="A124" s="44" t="s">
        <v>8</v>
      </c>
      <c r="B124" s="46">
        <f t="shared" si="20"/>
        <v>31343.389</v>
      </c>
      <c r="C124" s="46">
        <f t="shared" si="0"/>
        <v>41556.377</v>
      </c>
      <c r="D124" s="46">
        <f t="shared" si="1"/>
        <v>13834.6</v>
      </c>
      <c r="E124" s="46">
        <f t="shared" si="11"/>
        <v>18388.086</v>
      </c>
      <c r="F124" s="46">
        <f t="shared" si="12"/>
        <v>8061.915</v>
      </c>
      <c r="G124" s="46">
        <f t="shared" si="13"/>
        <v>9742.89</v>
      </c>
      <c r="H124" s="46">
        <f t="shared" si="14"/>
        <v>228.52</v>
      </c>
      <c r="I124" s="46">
        <f t="shared" si="15"/>
        <v>139.43</v>
      </c>
      <c r="J124" s="46">
        <f t="shared" si="16"/>
        <v>223.241</v>
      </c>
      <c r="K124" s="46">
        <f t="shared" si="17"/>
        <v>240.236</v>
      </c>
      <c r="L124" s="46">
        <f t="shared" si="18"/>
        <v>19420.624</v>
      </c>
      <c r="M124" s="46">
        <f t="shared" si="19"/>
        <v>6106.536</v>
      </c>
    </row>
    <row r="125" spans="1:13" ht="14.25">
      <c r="A125" s="44" t="s">
        <v>9</v>
      </c>
      <c r="B125" s="45">
        <f t="shared" si="20"/>
        <v>24495.844</v>
      </c>
      <c r="C125" s="45">
        <f t="shared" si="0"/>
        <v>28550.533</v>
      </c>
      <c r="D125" s="45">
        <f t="shared" si="1"/>
        <v>29252.304</v>
      </c>
      <c r="E125" s="45">
        <f t="shared" si="11"/>
        <v>30311.499</v>
      </c>
      <c r="F125" s="45">
        <f t="shared" si="12"/>
        <v>2190.206</v>
      </c>
      <c r="G125" s="45">
        <f t="shared" si="13"/>
        <v>6271.171</v>
      </c>
      <c r="H125" s="45">
        <f t="shared" si="14"/>
        <v>331.356</v>
      </c>
      <c r="I125" s="45">
        <f t="shared" si="15"/>
        <v>427.909</v>
      </c>
      <c r="J125" s="45">
        <f t="shared" si="16"/>
        <v>2531.959</v>
      </c>
      <c r="K125" s="45">
        <f t="shared" si="17"/>
        <v>2352.327</v>
      </c>
      <c r="L125" s="45">
        <f t="shared" si="18"/>
        <v>2460.669</v>
      </c>
      <c r="M125" s="45">
        <f t="shared" si="19"/>
        <v>1530.855</v>
      </c>
    </row>
    <row r="126" spans="1:13" ht="14.25">
      <c r="A126" s="44" t="s">
        <v>10</v>
      </c>
      <c r="B126" s="46" t="str">
        <f t="shared" si="20"/>
        <v>:</v>
      </c>
      <c r="C126" s="46">
        <f t="shared" si="0"/>
        <v>583.198</v>
      </c>
      <c r="D126" s="46" t="str">
        <f t="shared" si="1"/>
        <v>:</v>
      </c>
      <c r="E126" s="46">
        <f t="shared" si="11"/>
        <v>713.493</v>
      </c>
      <c r="F126" s="46" t="str">
        <f t="shared" si="12"/>
        <v>:</v>
      </c>
      <c r="G126" s="46">
        <f t="shared" si="13"/>
        <v>76.027</v>
      </c>
      <c r="H126" s="46" t="str">
        <f t="shared" si="14"/>
        <v>:</v>
      </c>
      <c r="I126" s="46">
        <f t="shared" si="15"/>
        <v>2.797</v>
      </c>
      <c r="J126" s="46" t="str">
        <f t="shared" si="16"/>
        <v>:</v>
      </c>
      <c r="K126" s="46">
        <f t="shared" si="17"/>
        <v>88.893</v>
      </c>
      <c r="L126" s="46" t="str">
        <f t="shared" si="18"/>
        <v>:</v>
      </c>
      <c r="M126" s="46">
        <f t="shared" si="19"/>
        <v>5.247</v>
      </c>
    </row>
    <row r="127" spans="1:13" ht="14.25">
      <c r="A127" s="44" t="s">
        <v>11</v>
      </c>
      <c r="B127" s="45">
        <f t="shared" si="20"/>
        <v>43574.469</v>
      </c>
      <c r="C127" s="45">
        <f t="shared" si="0"/>
        <v>31113.649</v>
      </c>
      <c r="D127" s="45">
        <f t="shared" si="1"/>
        <v>8327.293</v>
      </c>
      <c r="E127" s="45">
        <f t="shared" si="11"/>
        <v>5489.069</v>
      </c>
      <c r="F127" s="45">
        <f t="shared" si="12"/>
        <v>2493.839</v>
      </c>
      <c r="G127" s="45">
        <f t="shared" si="13"/>
        <v>4323.238</v>
      </c>
      <c r="H127" s="45">
        <f t="shared" si="14"/>
        <v>97.426</v>
      </c>
      <c r="I127" s="45">
        <f t="shared" si="15"/>
        <v>28.782</v>
      </c>
      <c r="J127" s="45">
        <f t="shared" si="16"/>
        <v>389.841</v>
      </c>
      <c r="K127" s="45">
        <f t="shared" si="17"/>
        <v>518.595</v>
      </c>
      <c r="L127" s="45">
        <f t="shared" si="18"/>
        <v>15443.354</v>
      </c>
      <c r="M127" s="45">
        <f t="shared" si="19"/>
        <v>8703.972</v>
      </c>
    </row>
    <row r="128" spans="1:13" ht="14.25">
      <c r="A128" s="44" t="s">
        <v>12</v>
      </c>
      <c r="B128" s="46">
        <f t="shared" si="20"/>
        <v>894.77</v>
      </c>
      <c r="C128" s="46">
        <f t="shared" si="0"/>
        <v>735.703</v>
      </c>
      <c r="D128" s="46">
        <f t="shared" si="1"/>
        <v>169.986</v>
      </c>
      <c r="E128" s="46">
        <f t="shared" si="11"/>
        <v>167.753</v>
      </c>
      <c r="F128" s="46">
        <f t="shared" si="12"/>
        <v>158.669</v>
      </c>
      <c r="G128" s="46">
        <f t="shared" si="13"/>
        <v>124.785</v>
      </c>
      <c r="H128" s="46">
        <f t="shared" si="14"/>
        <v>2.031</v>
      </c>
      <c r="I128" s="46">
        <f t="shared" si="15"/>
        <v>1.202</v>
      </c>
      <c r="J128" s="46">
        <f t="shared" si="16"/>
        <v>3.339</v>
      </c>
      <c r="K128" s="46">
        <f t="shared" si="17"/>
        <v>2.984</v>
      </c>
      <c r="L128" s="46">
        <f t="shared" si="18"/>
        <v>5.939</v>
      </c>
      <c r="M128" s="46">
        <f t="shared" si="19"/>
        <v>71.593</v>
      </c>
    </row>
    <row r="129" spans="1:13" ht="14.25">
      <c r="A129" s="44" t="s">
        <v>13</v>
      </c>
      <c r="B129" s="45">
        <f t="shared" si="20"/>
        <v>148.222</v>
      </c>
      <c r="C129" s="45">
        <f t="shared" si="0"/>
        <v>299.063</v>
      </c>
      <c r="D129" s="45">
        <f t="shared" si="1"/>
        <v>722.05</v>
      </c>
      <c r="E129" s="45">
        <f t="shared" si="11"/>
        <v>1188.036</v>
      </c>
      <c r="F129" s="45">
        <f t="shared" si="12"/>
        <v>34.164</v>
      </c>
      <c r="G129" s="45">
        <f t="shared" si="13"/>
        <v>23.723</v>
      </c>
      <c r="H129" s="45" t="str">
        <f t="shared" si="14"/>
        <v>:</v>
      </c>
      <c r="I129" s="45">
        <f t="shared" si="15"/>
        <v>7.005</v>
      </c>
      <c r="J129" s="45">
        <f t="shared" si="16"/>
        <v>163.599</v>
      </c>
      <c r="K129" s="45">
        <f t="shared" si="17"/>
        <v>441.038</v>
      </c>
      <c r="L129" s="45">
        <f t="shared" si="18"/>
        <v>5.966</v>
      </c>
      <c r="M129" s="45">
        <f t="shared" si="19"/>
        <v>25.563</v>
      </c>
    </row>
    <row r="130" spans="1:13" ht="14.25">
      <c r="A130" s="44" t="s">
        <v>14</v>
      </c>
      <c r="B130" s="46">
        <f t="shared" si="20"/>
        <v>361.502</v>
      </c>
      <c r="C130" s="46">
        <f t="shared" si="0"/>
        <v>669.288</v>
      </c>
      <c r="D130" s="46">
        <f t="shared" si="1"/>
        <v>1772.873</v>
      </c>
      <c r="E130" s="46">
        <f t="shared" si="11"/>
        <v>1317.26</v>
      </c>
      <c r="F130" s="46">
        <f t="shared" si="12"/>
        <v>26.359</v>
      </c>
      <c r="G130" s="46">
        <f t="shared" si="13"/>
        <v>31.062</v>
      </c>
      <c r="H130" s="46" t="str">
        <f t="shared" si="14"/>
        <v>(c)</v>
      </c>
      <c r="I130" s="46" t="str">
        <f t="shared" si="15"/>
        <v>(c)</v>
      </c>
      <c r="J130" s="46">
        <f t="shared" si="16"/>
        <v>402.931</v>
      </c>
      <c r="K130" s="46">
        <f t="shared" si="17"/>
        <v>570.373</v>
      </c>
      <c r="L130" s="46" t="str">
        <f t="shared" si="18"/>
        <v>(c)</v>
      </c>
      <c r="M130" s="46" t="str">
        <f t="shared" si="19"/>
        <v>(c)</v>
      </c>
    </row>
    <row r="131" spans="1:13" ht="14.25">
      <c r="A131" s="44" t="s">
        <v>15</v>
      </c>
      <c r="B131" s="45">
        <f t="shared" si="20"/>
        <v>92.08</v>
      </c>
      <c r="C131" s="45" t="str">
        <f t="shared" si="0"/>
        <v>(c)</v>
      </c>
      <c r="D131" s="45">
        <f t="shared" si="1"/>
        <v>102.073</v>
      </c>
      <c r="E131" s="45">
        <f t="shared" si="11"/>
        <v>42.501</v>
      </c>
      <c r="F131" s="45" t="str">
        <f t="shared" si="12"/>
        <v>(c)</v>
      </c>
      <c r="G131" s="45" t="str">
        <f t="shared" si="13"/>
        <v>(c)</v>
      </c>
      <c r="H131" s="45">
        <f t="shared" si="14"/>
        <v>1.107</v>
      </c>
      <c r="I131" s="45">
        <f t="shared" si="15"/>
        <v>0.29</v>
      </c>
      <c r="J131" s="45" t="str">
        <f t="shared" si="16"/>
        <v>(c)</v>
      </c>
      <c r="K131" s="45">
        <f t="shared" si="17"/>
        <v>5.086</v>
      </c>
      <c r="L131" s="45" t="str">
        <f t="shared" si="18"/>
        <v>(c)</v>
      </c>
      <c r="M131" s="45" t="str">
        <f t="shared" si="19"/>
        <v>(c)</v>
      </c>
    </row>
    <row r="132" spans="1:13" ht="14.25">
      <c r="A132" s="44" t="s">
        <v>16</v>
      </c>
      <c r="B132" s="46">
        <f t="shared" si="20"/>
        <v>2997.436</v>
      </c>
      <c r="C132" s="46">
        <f t="shared" si="0"/>
        <v>3510.104</v>
      </c>
      <c r="D132" s="46">
        <f t="shared" si="1"/>
        <v>3668.067</v>
      </c>
      <c r="E132" s="46">
        <f t="shared" si="11"/>
        <v>4358.077</v>
      </c>
      <c r="F132" s="46">
        <f t="shared" si="12"/>
        <v>522.094</v>
      </c>
      <c r="G132" s="46">
        <f t="shared" si="13"/>
        <v>585.555</v>
      </c>
      <c r="H132" s="46">
        <f t="shared" si="14"/>
        <v>2.089</v>
      </c>
      <c r="I132" s="46" t="str">
        <f t="shared" si="15"/>
        <v>(c)</v>
      </c>
      <c r="J132" s="46">
        <f t="shared" si="16"/>
        <v>223.697</v>
      </c>
      <c r="K132" s="46">
        <f t="shared" si="17"/>
        <v>136.603</v>
      </c>
      <c r="L132" s="46">
        <f t="shared" si="18"/>
        <v>1134.554</v>
      </c>
      <c r="M132" s="46" t="str">
        <f t="shared" si="19"/>
        <v>(c)</v>
      </c>
    </row>
    <row r="133" spans="1:13" ht="14.25">
      <c r="A133" s="44" t="s">
        <v>17</v>
      </c>
      <c r="B133" s="45">
        <f t="shared" si="20"/>
        <v>95.04</v>
      </c>
      <c r="C133" s="45">
        <f t="shared" si="0"/>
        <v>68.113</v>
      </c>
      <c r="D133" s="45">
        <f t="shared" si="1"/>
        <v>6.223</v>
      </c>
      <c r="E133" s="45">
        <f t="shared" si="11"/>
        <v>2.059</v>
      </c>
      <c r="F133" s="45">
        <f t="shared" si="12"/>
        <v>4.377</v>
      </c>
      <c r="G133" s="45" t="str">
        <f t="shared" si="13"/>
        <v>(c)</v>
      </c>
      <c r="H133" s="45">
        <f t="shared" si="14"/>
        <v>0.911</v>
      </c>
      <c r="I133" s="45">
        <f t="shared" si="15"/>
        <v>0.586</v>
      </c>
      <c r="J133" s="45">
        <f t="shared" si="16"/>
        <v>0</v>
      </c>
      <c r="K133" s="45">
        <f t="shared" si="17"/>
        <v>0</v>
      </c>
      <c r="L133" s="45" t="str">
        <f t="shared" si="18"/>
        <v>(c)</v>
      </c>
      <c r="M133" s="45" t="str">
        <f t="shared" si="19"/>
        <v>(c)</v>
      </c>
    </row>
    <row r="134" spans="1:13" ht="14.25">
      <c r="A134" s="44" t="s">
        <v>18</v>
      </c>
      <c r="B134" s="46">
        <f t="shared" si="20"/>
        <v>4246.282</v>
      </c>
      <c r="C134" s="46">
        <f t="shared" si="0"/>
        <v>3295.622</v>
      </c>
      <c r="D134" s="46">
        <f t="shared" si="1"/>
        <v>3011.21</v>
      </c>
      <c r="E134" s="46">
        <f t="shared" si="11"/>
        <v>2587.897</v>
      </c>
      <c r="F134" s="46">
        <f t="shared" si="12"/>
        <v>1898.289</v>
      </c>
      <c r="G134" s="46">
        <f t="shared" si="13"/>
        <v>2611.112</v>
      </c>
      <c r="H134" s="46">
        <f t="shared" si="14"/>
        <v>20.141</v>
      </c>
      <c r="I134" s="46">
        <f t="shared" si="15"/>
        <v>31.139</v>
      </c>
      <c r="J134" s="46">
        <f t="shared" si="16"/>
        <v>206.187</v>
      </c>
      <c r="K134" s="46">
        <f t="shared" si="17"/>
        <v>559.061</v>
      </c>
      <c r="L134" s="46">
        <f t="shared" si="18"/>
        <v>1532.107</v>
      </c>
      <c r="M134" s="46">
        <f t="shared" si="19"/>
        <v>261.9</v>
      </c>
    </row>
    <row r="135" spans="1:13" ht="14.25">
      <c r="A135" s="44" t="s">
        <v>19</v>
      </c>
      <c r="B135" s="45">
        <f t="shared" si="20"/>
        <v>1544.218</v>
      </c>
      <c r="C135" s="45">
        <f t="shared" si="0"/>
        <v>2004.634</v>
      </c>
      <c r="D135" s="45">
        <f t="shared" si="1"/>
        <v>1505.163</v>
      </c>
      <c r="E135" s="45">
        <f t="shared" si="11"/>
        <v>1154.449</v>
      </c>
      <c r="F135" s="45">
        <f t="shared" si="12"/>
        <v>247.982</v>
      </c>
      <c r="G135" s="45">
        <f t="shared" si="13"/>
        <v>2503.216</v>
      </c>
      <c r="H135" s="45">
        <f t="shared" si="14"/>
        <v>33.428</v>
      </c>
      <c r="I135" s="45">
        <f t="shared" si="15"/>
        <v>10.016</v>
      </c>
      <c r="J135" s="45">
        <f t="shared" si="16"/>
        <v>59.369</v>
      </c>
      <c r="K135" s="45">
        <f t="shared" si="17"/>
        <v>52.037</v>
      </c>
      <c r="L135" s="45">
        <f t="shared" si="18"/>
        <v>58.114</v>
      </c>
      <c r="M135" s="45">
        <f t="shared" si="19"/>
        <v>66.208</v>
      </c>
    </row>
    <row r="136" spans="1:13" ht="14.25">
      <c r="A136" s="44" t="s">
        <v>20</v>
      </c>
      <c r="B136" s="46">
        <f t="shared" si="20"/>
        <v>6080.802</v>
      </c>
      <c r="C136" s="46">
        <f t="shared" si="0"/>
        <v>10050.855</v>
      </c>
      <c r="D136" s="46">
        <f t="shared" si="1"/>
        <v>12408.486</v>
      </c>
      <c r="E136" s="46">
        <f t="shared" si="11"/>
        <v>14348.792</v>
      </c>
      <c r="F136" s="46">
        <f t="shared" si="12"/>
        <v>991.418</v>
      </c>
      <c r="G136" s="46">
        <f t="shared" si="13"/>
        <v>648.083</v>
      </c>
      <c r="H136" s="46" t="str">
        <f t="shared" si="14"/>
        <v>(c)</v>
      </c>
      <c r="I136" s="46" t="str">
        <f t="shared" si="15"/>
        <v>(c)</v>
      </c>
      <c r="J136" s="46">
        <f t="shared" si="16"/>
        <v>1593.141</v>
      </c>
      <c r="K136" s="46">
        <f t="shared" si="17"/>
        <v>1364.947</v>
      </c>
      <c r="L136" s="46">
        <f t="shared" si="18"/>
        <v>689.379</v>
      </c>
      <c r="M136" s="46" t="str">
        <f t="shared" si="19"/>
        <v>(c)</v>
      </c>
    </row>
    <row r="137" spans="1:13" ht="14.25">
      <c r="A137" s="44" t="s">
        <v>21</v>
      </c>
      <c r="B137" s="45">
        <f t="shared" si="20"/>
        <v>9978.764</v>
      </c>
      <c r="C137" s="45">
        <f t="shared" si="0"/>
        <v>6260.346</v>
      </c>
      <c r="D137" s="45">
        <f t="shared" si="1"/>
        <v>1995.991</v>
      </c>
      <c r="E137" s="45">
        <f t="shared" si="11"/>
        <v>2351.707</v>
      </c>
      <c r="F137" s="45">
        <f t="shared" si="12"/>
        <v>883.245</v>
      </c>
      <c r="G137" s="45">
        <f t="shared" si="13"/>
        <v>278.158</v>
      </c>
      <c r="H137" s="45">
        <f t="shared" si="14"/>
        <v>2.773</v>
      </c>
      <c r="I137" s="45">
        <f t="shared" si="15"/>
        <v>16.975</v>
      </c>
      <c r="J137" s="45">
        <f t="shared" si="16"/>
        <v>3.867</v>
      </c>
      <c r="K137" s="45">
        <f t="shared" si="17"/>
        <v>5.083</v>
      </c>
      <c r="L137" s="45">
        <f t="shared" si="18"/>
        <v>1159.391</v>
      </c>
      <c r="M137" s="45">
        <f t="shared" si="19"/>
        <v>670.927</v>
      </c>
    </row>
    <row r="138" spans="1:13" ht="14.25">
      <c r="A138" s="44" t="s">
        <v>22</v>
      </c>
      <c r="B138" s="46">
        <f t="shared" si="20"/>
        <v>3455.176</v>
      </c>
      <c r="C138" s="46">
        <f t="shared" si="0"/>
        <v>3808.045</v>
      </c>
      <c r="D138" s="46">
        <f t="shared" si="1"/>
        <v>6770.904</v>
      </c>
      <c r="E138" s="46">
        <f t="shared" si="11"/>
        <v>3851.467</v>
      </c>
      <c r="F138" s="46">
        <f t="shared" si="12"/>
        <v>814.86</v>
      </c>
      <c r="G138" s="46">
        <f t="shared" si="13"/>
        <v>493.056</v>
      </c>
      <c r="H138" s="46">
        <f t="shared" si="14"/>
        <v>0.756</v>
      </c>
      <c r="I138" s="46">
        <f t="shared" si="15"/>
        <v>8.545</v>
      </c>
      <c r="J138" s="46">
        <f t="shared" si="16"/>
        <v>335.296</v>
      </c>
      <c r="K138" s="46">
        <f t="shared" si="17"/>
        <v>82.371</v>
      </c>
      <c r="L138" s="46">
        <f t="shared" si="18"/>
        <v>49.432</v>
      </c>
      <c r="M138" s="46">
        <f t="shared" si="19"/>
        <v>125.693</v>
      </c>
    </row>
    <row r="139" spans="1:13" ht="14.25">
      <c r="A139" s="44" t="s">
        <v>23</v>
      </c>
      <c r="B139" s="45">
        <f t="shared" si="20"/>
        <v>797.046</v>
      </c>
      <c r="C139" s="45">
        <f t="shared" si="0"/>
        <v>668.698</v>
      </c>
      <c r="D139" s="45">
        <f t="shared" si="1"/>
        <v>264.289</v>
      </c>
      <c r="E139" s="45">
        <f t="shared" si="11"/>
        <v>170.456</v>
      </c>
      <c r="F139" s="45">
        <f t="shared" si="12"/>
        <v>38.493</v>
      </c>
      <c r="G139" s="45">
        <f t="shared" si="13"/>
        <v>47.997</v>
      </c>
      <c r="H139" s="45">
        <f t="shared" si="14"/>
        <v>0.974</v>
      </c>
      <c r="I139" s="45">
        <f t="shared" si="15"/>
        <v>2.659</v>
      </c>
      <c r="J139" s="45">
        <f t="shared" si="16"/>
        <v>0.594</v>
      </c>
      <c r="K139" s="45">
        <f t="shared" si="17"/>
        <v>13.795</v>
      </c>
      <c r="L139" s="45">
        <f t="shared" si="18"/>
        <v>20.326</v>
      </c>
      <c r="M139" s="45">
        <f t="shared" si="19"/>
        <v>3.581</v>
      </c>
    </row>
    <row r="140" spans="1:13" ht="14.25">
      <c r="A140" s="44" t="s">
        <v>24</v>
      </c>
      <c r="B140" s="46">
        <f t="shared" si="20"/>
        <v>540.82</v>
      </c>
      <c r="C140" s="46">
        <f t="shared" si="0"/>
        <v>634.632</v>
      </c>
      <c r="D140" s="46">
        <f t="shared" si="1"/>
        <v>1079.871</v>
      </c>
      <c r="E140" s="46">
        <f t="shared" si="11"/>
        <v>1186.174</v>
      </c>
      <c r="F140" s="46">
        <f t="shared" si="12"/>
        <v>63.693</v>
      </c>
      <c r="G140" s="46">
        <f t="shared" si="13"/>
        <v>62.666</v>
      </c>
      <c r="H140" s="46">
        <f t="shared" si="14"/>
        <v>0</v>
      </c>
      <c r="I140" s="46" t="str">
        <f t="shared" si="15"/>
        <v>(c)</v>
      </c>
      <c r="J140" s="46">
        <f t="shared" si="16"/>
        <v>112.724</v>
      </c>
      <c r="K140" s="46">
        <f t="shared" si="17"/>
        <v>317.982</v>
      </c>
      <c r="L140" s="46">
        <f t="shared" si="18"/>
        <v>8.881</v>
      </c>
      <c r="M140" s="46" t="str">
        <f t="shared" si="19"/>
        <v>(c)</v>
      </c>
    </row>
    <row r="141" spans="1:13" ht="14.25">
      <c r="A141" s="44" t="s">
        <v>25</v>
      </c>
      <c r="B141" s="45">
        <f t="shared" si="20"/>
        <v>165.151</v>
      </c>
      <c r="C141" s="45">
        <f t="shared" si="0"/>
        <v>2938.298</v>
      </c>
      <c r="D141" s="45">
        <f t="shared" si="1"/>
        <v>1452.126</v>
      </c>
      <c r="E141" s="45">
        <f t="shared" si="11"/>
        <v>1083.626</v>
      </c>
      <c r="F141" s="45">
        <f t="shared" si="12"/>
        <v>31.419</v>
      </c>
      <c r="G141" s="45">
        <f t="shared" si="13"/>
        <v>14.085</v>
      </c>
      <c r="H141" s="45" t="str">
        <f t="shared" si="14"/>
        <v>(c)</v>
      </c>
      <c r="I141" s="45">
        <f t="shared" si="15"/>
        <v>1.74</v>
      </c>
      <c r="J141" s="45">
        <f t="shared" si="16"/>
        <v>59.333</v>
      </c>
      <c r="K141" s="45">
        <f t="shared" si="17"/>
        <v>49.345</v>
      </c>
      <c r="L141" s="45">
        <f t="shared" si="18"/>
        <v>1310.815</v>
      </c>
      <c r="M141" s="45">
        <f t="shared" si="19"/>
        <v>12.669</v>
      </c>
    </row>
    <row r="142" spans="1:13" ht="14.25">
      <c r="A142" s="44" t="s">
        <v>26</v>
      </c>
      <c r="B142" s="46">
        <f t="shared" si="20"/>
        <v>218.458</v>
      </c>
      <c r="C142" s="46">
        <f t="shared" si="0"/>
        <v>247.041</v>
      </c>
      <c r="D142" s="46">
        <f t="shared" si="1"/>
        <v>2136.107</v>
      </c>
      <c r="E142" s="46">
        <f t="shared" si="11"/>
        <v>1764.696</v>
      </c>
      <c r="F142" s="46">
        <f t="shared" si="12"/>
        <v>28.829</v>
      </c>
      <c r="G142" s="46">
        <f t="shared" si="13"/>
        <v>34.346</v>
      </c>
      <c r="H142" s="46">
        <f t="shared" si="14"/>
        <v>0.776</v>
      </c>
      <c r="I142" s="46">
        <f t="shared" si="15"/>
        <v>2.453</v>
      </c>
      <c r="J142" s="46">
        <f t="shared" si="16"/>
        <v>20.692</v>
      </c>
      <c r="K142" s="46">
        <f t="shared" si="17"/>
        <v>69.94</v>
      </c>
      <c r="L142" s="46">
        <f t="shared" si="18"/>
        <v>10.899</v>
      </c>
      <c r="M142" s="46">
        <f t="shared" si="19"/>
        <v>19.423</v>
      </c>
    </row>
    <row r="143" spans="1:13" ht="14.25">
      <c r="A143" s="44" t="s">
        <v>58</v>
      </c>
      <c r="B143" s="45" t="str">
        <f t="shared" si="20"/>
        <v>:</v>
      </c>
      <c r="C143" s="45">
        <f t="shared" si="0"/>
        <v>0.65</v>
      </c>
      <c r="D143" s="45" t="str">
        <f t="shared" si="1"/>
        <v>:</v>
      </c>
      <c r="E143" s="45">
        <f t="shared" si="11"/>
        <v>0.586</v>
      </c>
      <c r="F143" s="45" t="str">
        <f t="shared" si="12"/>
        <v>:</v>
      </c>
      <c r="G143" s="45">
        <f t="shared" si="13"/>
        <v>0.108</v>
      </c>
      <c r="H143" s="45" t="str">
        <f t="shared" si="14"/>
        <v>:</v>
      </c>
      <c r="I143" s="45">
        <f t="shared" si="15"/>
        <v>0</v>
      </c>
      <c r="J143" s="45" t="str">
        <f t="shared" si="16"/>
        <v>:</v>
      </c>
      <c r="K143" s="45">
        <f t="shared" si="17"/>
        <v>0</v>
      </c>
      <c r="L143" s="45" t="str">
        <f t="shared" si="18"/>
        <v>:</v>
      </c>
      <c r="M143" s="45">
        <f t="shared" si="19"/>
        <v>0</v>
      </c>
    </row>
    <row r="144" spans="1:13" ht="14.25">
      <c r="A144" s="44" t="s">
        <v>27</v>
      </c>
      <c r="B144" s="46">
        <f t="shared" si="20"/>
        <v>106.608</v>
      </c>
      <c r="C144" s="46">
        <f t="shared" si="0"/>
        <v>99.794</v>
      </c>
      <c r="D144" s="46">
        <f t="shared" si="1"/>
        <v>679.226</v>
      </c>
      <c r="E144" s="46">
        <f t="shared" si="11"/>
        <v>641.13</v>
      </c>
      <c r="F144" s="46">
        <f t="shared" si="12"/>
        <v>5.098</v>
      </c>
      <c r="G144" s="46">
        <f t="shared" si="13"/>
        <v>12.021</v>
      </c>
      <c r="H144" s="46">
        <f t="shared" si="14"/>
        <v>1.134</v>
      </c>
      <c r="I144" s="46">
        <f t="shared" si="15"/>
        <v>2.694</v>
      </c>
      <c r="J144" s="46">
        <f t="shared" si="16"/>
        <v>38.396</v>
      </c>
      <c r="K144" s="46">
        <f t="shared" si="17"/>
        <v>57.176</v>
      </c>
      <c r="L144" s="46">
        <f t="shared" si="18"/>
        <v>0.131</v>
      </c>
      <c r="M144" s="46">
        <f t="shared" si="19"/>
        <v>25.494</v>
      </c>
    </row>
    <row r="145" spans="1:13" ht="14.25">
      <c r="A145" s="44" t="s">
        <v>28</v>
      </c>
      <c r="B145" s="45">
        <f t="shared" si="20"/>
        <v>932.864</v>
      </c>
      <c r="C145" s="45">
        <f t="shared" si="0"/>
        <v>979.878</v>
      </c>
      <c r="D145" s="45">
        <f t="shared" si="1"/>
        <v>918.623</v>
      </c>
      <c r="E145" s="45">
        <f t="shared" si="11"/>
        <v>498.963</v>
      </c>
      <c r="F145" s="45">
        <f t="shared" si="12"/>
        <v>260.768</v>
      </c>
      <c r="G145" s="45">
        <f t="shared" si="13"/>
        <v>256.927</v>
      </c>
      <c r="H145" s="45">
        <f t="shared" si="14"/>
        <v>37.759</v>
      </c>
      <c r="I145" s="45">
        <f t="shared" si="15"/>
        <v>23.387</v>
      </c>
      <c r="J145" s="45">
        <f t="shared" si="16"/>
        <v>32.966</v>
      </c>
      <c r="K145" s="45">
        <f t="shared" si="17"/>
        <v>33.296</v>
      </c>
      <c r="L145" s="45">
        <f t="shared" si="18"/>
        <v>90.958</v>
      </c>
      <c r="M145" s="45">
        <f t="shared" si="19"/>
        <v>92.259</v>
      </c>
    </row>
    <row r="146" spans="1:13" ht="14.25">
      <c r="A146" s="44" t="s">
        <v>125</v>
      </c>
      <c r="B146" s="46" t="str">
        <f>IF(C111="c","(c)",IF(C111="cd","(c)",IF(B111=":",":",B111/1000)))</f>
        <v>:</v>
      </c>
      <c r="C146" s="46">
        <f t="shared" si="0"/>
        <v>67.681</v>
      </c>
      <c r="D146" s="46" t="str">
        <f t="shared" si="1"/>
        <v>:</v>
      </c>
      <c r="E146" s="46">
        <f t="shared" si="11"/>
        <v>24.856</v>
      </c>
      <c r="F146" s="46" t="str">
        <f t="shared" si="12"/>
        <v>:</v>
      </c>
      <c r="G146" s="46">
        <f t="shared" si="13"/>
        <v>17.972</v>
      </c>
      <c r="H146" s="46" t="str">
        <f t="shared" si="14"/>
        <v>:</v>
      </c>
      <c r="I146" s="46">
        <f t="shared" si="15"/>
        <v>0.057</v>
      </c>
      <c r="J146" s="46" t="str">
        <f t="shared" si="16"/>
        <v>:</v>
      </c>
      <c r="K146" s="46">
        <f t="shared" si="17"/>
        <v>0.008</v>
      </c>
      <c r="L146" s="46" t="str">
        <f t="shared" si="18"/>
        <v>:</v>
      </c>
      <c r="M146" s="46">
        <f t="shared" si="19"/>
        <v>0.116</v>
      </c>
    </row>
    <row r="147" spans="1:13" ht="14.25">
      <c r="A147" s="44" t="s">
        <v>126</v>
      </c>
      <c r="B147" s="45" t="str">
        <f t="shared" si="20"/>
        <v>:</v>
      </c>
      <c r="C147" s="45">
        <f t="shared" si="0"/>
        <v>19413.053</v>
      </c>
      <c r="D147" s="45" t="str">
        <f t="shared" si="1"/>
        <v>:</v>
      </c>
      <c r="E147" s="45">
        <f t="shared" si="11"/>
        <v>13274.369</v>
      </c>
      <c r="F147" s="45" t="str">
        <f t="shared" si="12"/>
        <v>:</v>
      </c>
      <c r="G147" s="45">
        <f t="shared" si="13"/>
        <v>11975.132</v>
      </c>
      <c r="H147" s="45" t="str">
        <f t="shared" si="14"/>
        <v>:</v>
      </c>
      <c r="I147" s="45">
        <f t="shared" si="15"/>
        <v>275.948</v>
      </c>
      <c r="J147" s="45" t="str">
        <f t="shared" si="16"/>
        <v>:</v>
      </c>
      <c r="K147" s="45">
        <f t="shared" si="17"/>
        <v>1886.178</v>
      </c>
      <c r="L147" s="45" t="str">
        <f t="shared" si="18"/>
        <v>:</v>
      </c>
      <c r="M147" s="45">
        <f t="shared" si="19"/>
        <v>6050.957</v>
      </c>
    </row>
  </sheetData>
  <mergeCells count="31">
    <mergeCell ref="L114:M114"/>
    <mergeCell ref="B114:C114"/>
    <mergeCell ref="D114:E114"/>
    <mergeCell ref="F114:G114"/>
    <mergeCell ref="H114:I114"/>
    <mergeCell ref="J114:K114"/>
    <mergeCell ref="N79:Q79"/>
    <mergeCell ref="R79:U79"/>
    <mergeCell ref="M4:N4"/>
    <mergeCell ref="B4:B5"/>
    <mergeCell ref="C4:D4"/>
    <mergeCell ref="E4:F4"/>
    <mergeCell ref="G4:H4"/>
    <mergeCell ref="I4:J4"/>
    <mergeCell ref="K4:L4"/>
    <mergeCell ref="V79:Y79"/>
    <mergeCell ref="B80:C80"/>
    <mergeCell ref="D80:E80"/>
    <mergeCell ref="F80:G80"/>
    <mergeCell ref="H80:I80"/>
    <mergeCell ref="J80:K80"/>
    <mergeCell ref="L80:M80"/>
    <mergeCell ref="N80:O80"/>
    <mergeCell ref="P80:Q80"/>
    <mergeCell ref="R80:S80"/>
    <mergeCell ref="T80:U80"/>
    <mergeCell ref="V80:W80"/>
    <mergeCell ref="X80:Y80"/>
    <mergeCell ref="B79:E79"/>
    <mergeCell ref="F79:I79"/>
    <mergeCell ref="J79:M79"/>
  </mergeCells>
  <hyperlinks>
    <hyperlink ref="A70" r:id="rId1" display="https://ec.europa.eu/eurostat/databrowser/bookmark/b424969f-cccd-4a52-b89e-5f04473f3da2?lang=en"/>
  </hyperlinks>
  <printOptions/>
  <pageMargins left="0.75" right="0.75" top="1" bottom="1" header="0.5" footer="0.5"/>
  <pageSetup fitToHeight="0" fitToWidth="0" horizontalDpi="300" verticalDpi="300" orientation="portrait" pageOrder="overThenDown" paperSize="9" r:id="rId2"/>
  <ignoredErrors>
    <ignoredError sqref="C5 E5 G5 I5 K5 M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6:AQ144"/>
  <sheetViews>
    <sheetView showGridLines="0" workbookViewId="0" topLeftCell="A1"/>
  </sheetViews>
  <sheetFormatPr defaultColWidth="9.00390625" defaultRowHeight="14.25"/>
  <cols>
    <col min="1" max="17" width="9.00390625" style="2" customWidth="1"/>
    <col min="18" max="18" width="10.00390625" style="2" customWidth="1"/>
    <col min="19" max="30" width="9.00390625" style="2" customWidth="1"/>
    <col min="31" max="31" width="14.875" style="2" customWidth="1"/>
    <col min="32" max="32" width="9.50390625" style="2" bestFit="1" customWidth="1"/>
    <col min="33" max="43" width="9.00390625" style="2" customWidth="1"/>
    <col min="44" max="16384" width="9.00390625" style="2" customWidth="1"/>
  </cols>
  <sheetData>
    <row r="1" ht="12"/>
    <row r="2" ht="12"/>
    <row r="3" ht="12"/>
    <row r="4" ht="12"/>
    <row r="5" ht="12"/>
    <row r="6" ht="12"/>
    <row r="7" ht="12"/>
    <row r="8" ht="12"/>
    <row r="9" ht="12"/>
    <row r="10" ht="12"/>
    <row r="11" ht="12"/>
    <row r="12" ht="12"/>
    <row r="13" ht="12"/>
    <row r="14" ht="12"/>
    <row r="15" ht="12"/>
    <row r="16" ht="12"/>
    <row r="17" ht="12"/>
    <row r="18" ht="12"/>
    <row r="19" ht="12"/>
    <row r="20" ht="12"/>
    <row r="21" ht="12"/>
    <row r="22" ht="12"/>
    <row r="23" ht="12"/>
    <row r="24" ht="12"/>
    <row r="25" ht="12"/>
    <row r="26" ht="12">
      <c r="R26" s="1"/>
    </row>
    <row r="27" ht="12">
      <c r="R27" s="1"/>
    </row>
    <row r="28" ht="12">
      <c r="R28" s="1"/>
    </row>
    <row r="29" ht="15" customHeight="1">
      <c r="R29" s="1"/>
    </row>
    <row r="30" ht="15" customHeight="1"/>
    <row r="31" ht="12"/>
    <row r="32" ht="12"/>
    <row r="33" ht="12"/>
    <row r="34" ht="12"/>
    <row r="35" ht="12"/>
    <row r="36" ht="12"/>
    <row r="37" ht="12"/>
    <row r="38" ht="12"/>
    <row r="39" ht="12"/>
    <row r="40" ht="12"/>
    <row r="41" ht="12"/>
    <row r="42" ht="12"/>
    <row r="43" ht="12"/>
    <row r="44" ht="12"/>
    <row r="73" spans="1:18" ht="14.25">
      <c r="A73" s="22" t="s">
        <v>45</v>
      </c>
      <c r="R73" s="22"/>
    </row>
    <row r="74" spans="1:18" s="4" customFormat="1" ht="14.25">
      <c r="A74" s="22" t="s">
        <v>138</v>
      </c>
      <c r="R74" s="22"/>
    </row>
    <row r="75" spans="1:18" ht="14.25">
      <c r="A75" s="22"/>
      <c r="R75" s="22"/>
    </row>
    <row r="76" spans="1:18" ht="14.25">
      <c r="A76" s="41" t="s">
        <v>139</v>
      </c>
      <c r="R76" s="1"/>
    </row>
    <row r="77" spans="1:2" ht="14.25">
      <c r="A77" s="41" t="s">
        <v>118</v>
      </c>
      <c r="B77" s="42" t="s">
        <v>140</v>
      </c>
    </row>
    <row r="78" spans="1:18" ht="14.25">
      <c r="A78" s="41" t="s">
        <v>119</v>
      </c>
      <c r="B78" s="41" t="s">
        <v>131</v>
      </c>
      <c r="R78" s="1"/>
    </row>
    <row r="79" spans="1:18" ht="14.25">
      <c r="A79" s="1"/>
      <c r="B79" s="1"/>
      <c r="R79" s="1"/>
    </row>
    <row r="80" spans="1:3" ht="14.25">
      <c r="A80" s="42" t="s">
        <v>114</v>
      </c>
      <c r="C80" s="41" t="s">
        <v>115</v>
      </c>
    </row>
    <row r="81" spans="1:18" ht="14.25">
      <c r="A81" s="42" t="s">
        <v>116</v>
      </c>
      <c r="C81" s="41" t="s">
        <v>49</v>
      </c>
      <c r="R81" s="1"/>
    </row>
    <row r="82" spans="1:19" ht="14.25">
      <c r="A82" s="42" t="s">
        <v>117</v>
      </c>
      <c r="C82" s="41">
        <v>2011</v>
      </c>
      <c r="R82" s="1" t="s">
        <v>47</v>
      </c>
      <c r="S82" s="2">
        <v>2011</v>
      </c>
    </row>
    <row r="84" spans="1:43" ht="14.25">
      <c r="A84" s="43" t="s">
        <v>120</v>
      </c>
      <c r="B84" s="74" t="s">
        <v>0</v>
      </c>
      <c r="C84" s="74" t="s">
        <v>50</v>
      </c>
      <c r="D84" s="74" t="s">
        <v>46</v>
      </c>
      <c r="E84" s="74" t="s">
        <v>50</v>
      </c>
      <c r="F84" s="74" t="s">
        <v>30</v>
      </c>
      <c r="G84" s="74" t="s">
        <v>50</v>
      </c>
      <c r="H84" s="74" t="s">
        <v>31</v>
      </c>
      <c r="I84" s="74" t="s">
        <v>50</v>
      </c>
      <c r="J84" s="74" t="s">
        <v>32</v>
      </c>
      <c r="K84" s="74" t="s">
        <v>50</v>
      </c>
      <c r="L84" s="74" t="s">
        <v>33</v>
      </c>
      <c r="M84" s="74" t="s">
        <v>50</v>
      </c>
      <c r="S84" s="57" t="s">
        <v>53</v>
      </c>
      <c r="V84" s="57" t="s">
        <v>53</v>
      </c>
      <c r="Y84" s="57" t="s">
        <v>53</v>
      </c>
      <c r="AN84" s="9"/>
      <c r="AO84" s="9"/>
      <c r="AP84" s="9"/>
      <c r="AQ84" s="9"/>
    </row>
    <row r="85" spans="1:43" ht="14.25">
      <c r="A85" s="44" t="s">
        <v>2</v>
      </c>
      <c r="B85" s="46">
        <v>2452096</v>
      </c>
      <c r="C85" s="46" t="s">
        <v>50</v>
      </c>
      <c r="D85" s="46">
        <v>2610565</v>
      </c>
      <c r="E85" s="46" t="s">
        <v>50</v>
      </c>
      <c r="F85" s="46">
        <v>694606</v>
      </c>
      <c r="G85" s="46" t="s">
        <v>50</v>
      </c>
      <c r="H85" s="46">
        <v>14279</v>
      </c>
      <c r="I85" s="46" t="s">
        <v>50</v>
      </c>
      <c r="J85" s="46">
        <v>268969</v>
      </c>
      <c r="K85" s="46" t="s">
        <v>50</v>
      </c>
      <c r="L85" s="46">
        <v>885008</v>
      </c>
      <c r="M85" s="46" t="s">
        <v>50</v>
      </c>
      <c r="O85" s="6">
        <f>COUNTIF(B85:M85,"c")+COUNTIF(B85:M85,"cd")</f>
        <v>0</v>
      </c>
      <c r="P85" s="6">
        <f>COUNTIF(B85:M85,":")</f>
        <v>0</v>
      </c>
      <c r="R85" s="44" t="s">
        <v>2</v>
      </c>
      <c r="S85" s="49">
        <f aca="true" t="shared" si="0" ref="S85:S111">IF(AND(O118=0,O85=0,P85&lt;&gt;6,P118&lt;&gt;6),SUM(B85,D85,F85,H85,J85,L85),":")</f>
        <v>6925523</v>
      </c>
      <c r="U85" s="44" t="s">
        <v>2</v>
      </c>
      <c r="V85" s="49">
        <v>6925523</v>
      </c>
      <c r="X85" s="44" t="s">
        <v>2</v>
      </c>
      <c r="Y85" s="49">
        <f>IF(S85=":",V85,S85)</f>
        <v>6925523</v>
      </c>
      <c r="AN85" s="9"/>
      <c r="AO85" s="9"/>
      <c r="AP85" s="9"/>
      <c r="AQ85" s="9"/>
    </row>
    <row r="86" spans="1:43" ht="14.25">
      <c r="A86" s="44" t="s">
        <v>3</v>
      </c>
      <c r="B86" s="45" t="s">
        <v>29</v>
      </c>
      <c r="C86" s="45" t="s">
        <v>65</v>
      </c>
      <c r="D86" s="45" t="s">
        <v>29</v>
      </c>
      <c r="E86" s="45" t="s">
        <v>65</v>
      </c>
      <c r="F86" s="45" t="s">
        <v>29</v>
      </c>
      <c r="G86" s="45" t="s">
        <v>65</v>
      </c>
      <c r="H86" s="45" t="s">
        <v>29</v>
      </c>
      <c r="I86" s="45" t="s">
        <v>50</v>
      </c>
      <c r="J86" s="45" t="s">
        <v>29</v>
      </c>
      <c r="K86" s="45" t="s">
        <v>65</v>
      </c>
      <c r="L86" s="45" t="s">
        <v>29</v>
      </c>
      <c r="M86" s="45" t="s">
        <v>50</v>
      </c>
      <c r="O86" s="6">
        <f aca="true" t="shared" si="1" ref="O86:O144">COUNTIF(B86:M86,"c")+COUNTIF(B86:M86,"cd")</f>
        <v>4</v>
      </c>
      <c r="P86" s="6">
        <f aca="true" t="shared" si="2" ref="P86:P111">COUNTIF(B86:M86,":")</f>
        <v>6</v>
      </c>
      <c r="R86" s="44" t="s">
        <v>3</v>
      </c>
      <c r="S86" s="50" t="str">
        <f t="shared" si="0"/>
        <v>:</v>
      </c>
      <c r="U86" s="44" t="s">
        <v>3</v>
      </c>
      <c r="V86" s="50" t="s">
        <v>29</v>
      </c>
      <c r="X86" s="44" t="s">
        <v>3</v>
      </c>
      <c r="Y86" s="50" t="str">
        <f aca="true" t="shared" si="3" ref="Y86:Y111">IF(S86=":",V86,S86)</f>
        <v>:</v>
      </c>
      <c r="AN86" s="9"/>
      <c r="AO86" s="9"/>
      <c r="AP86" s="9"/>
      <c r="AQ86" s="9"/>
    </row>
    <row r="87" spans="1:43" ht="14.25">
      <c r="A87" s="44" t="s">
        <v>52</v>
      </c>
      <c r="B87" s="46">
        <v>1626666</v>
      </c>
      <c r="C87" s="46" t="s">
        <v>50</v>
      </c>
      <c r="D87" s="46">
        <v>3473231</v>
      </c>
      <c r="E87" s="46" t="s">
        <v>50</v>
      </c>
      <c r="F87" s="46">
        <v>290967</v>
      </c>
      <c r="G87" s="46" t="s">
        <v>50</v>
      </c>
      <c r="H87" s="46">
        <v>12881</v>
      </c>
      <c r="I87" s="46" t="s">
        <v>50</v>
      </c>
      <c r="J87" s="46">
        <v>1183447</v>
      </c>
      <c r="K87" s="46" t="s">
        <v>50</v>
      </c>
      <c r="L87" s="46">
        <v>462038</v>
      </c>
      <c r="M87" s="46" t="s">
        <v>50</v>
      </c>
      <c r="O87" s="6">
        <f t="shared" si="1"/>
        <v>0</v>
      </c>
      <c r="P87" s="6">
        <f t="shared" si="2"/>
        <v>0</v>
      </c>
      <c r="R87" s="44" t="s">
        <v>52</v>
      </c>
      <c r="S87" s="49">
        <f t="shared" si="0"/>
        <v>7049230</v>
      </c>
      <c r="U87" s="44" t="s">
        <v>52</v>
      </c>
      <c r="V87" s="49">
        <v>7049230</v>
      </c>
      <c r="X87" s="44" t="s">
        <v>52</v>
      </c>
      <c r="Y87" s="49">
        <f t="shared" si="3"/>
        <v>7049230</v>
      </c>
      <c r="AN87" s="9"/>
      <c r="AO87" s="9"/>
      <c r="AP87" s="9"/>
      <c r="AQ87" s="9"/>
    </row>
    <row r="88" spans="1:43" ht="14.25">
      <c r="A88" s="44" t="s">
        <v>4</v>
      </c>
      <c r="B88" s="45">
        <v>632925</v>
      </c>
      <c r="C88" s="45" t="s">
        <v>50</v>
      </c>
      <c r="D88" s="45">
        <v>3692148</v>
      </c>
      <c r="E88" s="45" t="s">
        <v>50</v>
      </c>
      <c r="F88" s="45">
        <v>44940</v>
      </c>
      <c r="G88" s="45" t="s">
        <v>50</v>
      </c>
      <c r="H88" s="45">
        <v>3673</v>
      </c>
      <c r="I88" s="45" t="s">
        <v>50</v>
      </c>
      <c r="J88" s="45">
        <v>172604</v>
      </c>
      <c r="K88" s="45" t="s">
        <v>50</v>
      </c>
      <c r="L88" s="45">
        <v>3172</v>
      </c>
      <c r="M88" s="45" t="s">
        <v>50</v>
      </c>
      <c r="O88" s="6">
        <f t="shared" si="1"/>
        <v>0</v>
      </c>
      <c r="P88" s="6">
        <f t="shared" si="2"/>
        <v>0</v>
      </c>
      <c r="R88" s="44" t="s">
        <v>4</v>
      </c>
      <c r="S88" s="50">
        <f t="shared" si="0"/>
        <v>4549462</v>
      </c>
      <c r="U88" s="44" t="s">
        <v>4</v>
      </c>
      <c r="V88" s="50">
        <v>4549462</v>
      </c>
      <c r="X88" s="44" t="s">
        <v>4</v>
      </c>
      <c r="Y88" s="50">
        <f t="shared" si="3"/>
        <v>4549462</v>
      </c>
      <c r="AN88" s="9"/>
      <c r="AO88" s="9"/>
      <c r="AP88" s="9"/>
      <c r="AQ88" s="9"/>
    </row>
    <row r="89" spans="1:43" ht="14.25">
      <c r="A89" s="44" t="s">
        <v>43</v>
      </c>
      <c r="B89" s="46">
        <v>10472846</v>
      </c>
      <c r="C89" s="46" t="s">
        <v>50</v>
      </c>
      <c r="D89" s="46">
        <v>17955168</v>
      </c>
      <c r="E89" s="46" t="s">
        <v>50</v>
      </c>
      <c r="F89" s="46">
        <v>11831541</v>
      </c>
      <c r="G89" s="46" t="s">
        <v>50</v>
      </c>
      <c r="H89" s="46">
        <v>255155</v>
      </c>
      <c r="I89" s="46" t="s">
        <v>50</v>
      </c>
      <c r="J89" s="46">
        <v>3122898</v>
      </c>
      <c r="K89" s="46" t="s">
        <v>50</v>
      </c>
      <c r="L89" s="46">
        <v>218552</v>
      </c>
      <c r="M89" s="46" t="s">
        <v>50</v>
      </c>
      <c r="O89" s="6">
        <f t="shared" si="1"/>
        <v>0</v>
      </c>
      <c r="P89" s="6">
        <f t="shared" si="2"/>
        <v>0</v>
      </c>
      <c r="R89" s="44" t="s">
        <v>43</v>
      </c>
      <c r="S89" s="49">
        <f t="shared" si="0"/>
        <v>43856160</v>
      </c>
      <c r="U89" s="44" t="s">
        <v>43</v>
      </c>
      <c r="V89" s="49">
        <v>43856160</v>
      </c>
      <c r="X89" s="44" t="s">
        <v>43</v>
      </c>
      <c r="Y89" s="49">
        <f t="shared" si="3"/>
        <v>43856160</v>
      </c>
      <c r="AN89" s="9"/>
      <c r="AO89" s="9"/>
      <c r="AP89" s="9"/>
      <c r="AQ89" s="9"/>
    </row>
    <row r="90" spans="1:43" ht="14.25">
      <c r="A90" s="44" t="s">
        <v>5</v>
      </c>
      <c r="B90" s="45">
        <v>50529</v>
      </c>
      <c r="C90" s="45" t="s">
        <v>66</v>
      </c>
      <c r="D90" s="45">
        <v>357091</v>
      </c>
      <c r="E90" s="45" t="s">
        <v>66</v>
      </c>
      <c r="F90" s="45">
        <v>19382</v>
      </c>
      <c r="G90" s="45" t="s">
        <v>66</v>
      </c>
      <c r="H90" s="45" t="s">
        <v>29</v>
      </c>
      <c r="I90" s="45" t="s">
        <v>65</v>
      </c>
      <c r="J90" s="45">
        <v>31687</v>
      </c>
      <c r="K90" s="45" t="s">
        <v>66</v>
      </c>
      <c r="L90" s="45" t="s">
        <v>29</v>
      </c>
      <c r="M90" s="45" t="s">
        <v>65</v>
      </c>
      <c r="O90" s="6">
        <f t="shared" si="1"/>
        <v>2</v>
      </c>
      <c r="P90" s="6">
        <f t="shared" si="2"/>
        <v>2</v>
      </c>
      <c r="R90" s="44" t="s">
        <v>5</v>
      </c>
      <c r="S90" s="50" t="str">
        <f t="shared" si="0"/>
        <v>:</v>
      </c>
      <c r="U90" s="44" t="s">
        <v>5</v>
      </c>
      <c r="V90" s="50" t="s">
        <v>29</v>
      </c>
      <c r="X90" s="44" t="s">
        <v>5</v>
      </c>
      <c r="Y90" s="50" t="str">
        <f t="shared" si="3"/>
        <v>:</v>
      </c>
      <c r="AN90" s="9"/>
      <c r="AO90" s="9"/>
      <c r="AP90" s="9"/>
      <c r="AQ90" s="9"/>
    </row>
    <row r="91" spans="1:43" ht="14.25">
      <c r="A91" s="44" t="s">
        <v>6</v>
      </c>
      <c r="B91" s="46">
        <v>619971</v>
      </c>
      <c r="C91" s="46" t="s">
        <v>50</v>
      </c>
      <c r="D91" s="46">
        <v>2811899</v>
      </c>
      <c r="E91" s="46" t="s">
        <v>50</v>
      </c>
      <c r="F91" s="46">
        <v>47513</v>
      </c>
      <c r="G91" s="46" t="s">
        <v>50</v>
      </c>
      <c r="H91" s="46">
        <v>4460</v>
      </c>
      <c r="I91" s="46" t="s">
        <v>50</v>
      </c>
      <c r="J91" s="46">
        <v>188224</v>
      </c>
      <c r="K91" s="46" t="s">
        <v>50</v>
      </c>
      <c r="L91" s="46">
        <v>20388</v>
      </c>
      <c r="M91" s="46" t="s">
        <v>50</v>
      </c>
      <c r="O91" s="6">
        <f t="shared" si="1"/>
        <v>0</v>
      </c>
      <c r="P91" s="6">
        <f t="shared" si="2"/>
        <v>0</v>
      </c>
      <c r="R91" s="44" t="s">
        <v>6</v>
      </c>
      <c r="S91" s="49">
        <f t="shared" si="0"/>
        <v>3692455</v>
      </c>
      <c r="U91" s="44" t="s">
        <v>6</v>
      </c>
      <c r="V91" s="49">
        <v>3692455</v>
      </c>
      <c r="X91" s="44" t="s">
        <v>6</v>
      </c>
      <c r="Y91" s="49">
        <f t="shared" si="3"/>
        <v>3692455</v>
      </c>
      <c r="AN91" s="9"/>
      <c r="AO91" s="9"/>
      <c r="AP91" s="9"/>
      <c r="AQ91" s="9"/>
    </row>
    <row r="92" spans="1:43" ht="14.25">
      <c r="A92" s="44" t="s">
        <v>7</v>
      </c>
      <c r="B92" s="45">
        <v>2256372</v>
      </c>
      <c r="C92" s="45" t="s">
        <v>66</v>
      </c>
      <c r="D92" s="45">
        <v>1454632</v>
      </c>
      <c r="E92" s="45" t="s">
        <v>66</v>
      </c>
      <c r="F92" s="45">
        <v>109297</v>
      </c>
      <c r="G92" s="45" t="s">
        <v>66</v>
      </c>
      <c r="H92" s="45" t="s">
        <v>29</v>
      </c>
      <c r="I92" s="45" t="s">
        <v>65</v>
      </c>
      <c r="J92" s="45">
        <v>21280</v>
      </c>
      <c r="K92" s="45" t="s">
        <v>66</v>
      </c>
      <c r="L92" s="45">
        <v>733481</v>
      </c>
      <c r="M92" s="45" t="s">
        <v>66</v>
      </c>
      <c r="O92" s="6">
        <f t="shared" si="1"/>
        <v>1</v>
      </c>
      <c r="P92" s="6">
        <f t="shared" si="2"/>
        <v>1</v>
      </c>
      <c r="R92" s="44" t="s">
        <v>7</v>
      </c>
      <c r="S92" s="50" t="str">
        <f t="shared" si="0"/>
        <v>:</v>
      </c>
      <c r="U92" s="44" t="s">
        <v>7</v>
      </c>
      <c r="V92" s="50" t="s">
        <v>29</v>
      </c>
      <c r="X92" s="44" t="s">
        <v>7</v>
      </c>
      <c r="Y92" s="50" t="str">
        <f t="shared" si="3"/>
        <v>:</v>
      </c>
      <c r="AN92" s="9"/>
      <c r="AO92" s="9"/>
      <c r="AP92" s="9"/>
      <c r="AQ92" s="9"/>
    </row>
    <row r="93" spans="1:43" ht="14.25">
      <c r="A93" s="44" t="s">
        <v>8</v>
      </c>
      <c r="B93" s="46">
        <v>31343389</v>
      </c>
      <c r="C93" s="46" t="s">
        <v>66</v>
      </c>
      <c r="D93" s="46">
        <v>13834600</v>
      </c>
      <c r="E93" s="46" t="s">
        <v>66</v>
      </c>
      <c r="F93" s="46">
        <v>8061915</v>
      </c>
      <c r="G93" s="46" t="s">
        <v>66</v>
      </c>
      <c r="H93" s="46">
        <v>228520</v>
      </c>
      <c r="I93" s="46" t="s">
        <v>66</v>
      </c>
      <c r="J93" s="46">
        <v>223241</v>
      </c>
      <c r="K93" s="46" t="s">
        <v>66</v>
      </c>
      <c r="L93" s="46">
        <v>19420624</v>
      </c>
      <c r="M93" s="46" t="s">
        <v>66</v>
      </c>
      <c r="O93" s="6">
        <f t="shared" si="1"/>
        <v>0</v>
      </c>
      <c r="P93" s="6">
        <f t="shared" si="2"/>
        <v>0</v>
      </c>
      <c r="R93" s="44" t="s">
        <v>8</v>
      </c>
      <c r="S93" s="49">
        <f t="shared" si="0"/>
        <v>73112289</v>
      </c>
      <c r="U93" s="44" t="s">
        <v>8</v>
      </c>
      <c r="V93" s="49" t="s">
        <v>29</v>
      </c>
      <c r="X93" s="44" t="s">
        <v>8</v>
      </c>
      <c r="Y93" s="49">
        <f t="shared" si="3"/>
        <v>73112289</v>
      </c>
      <c r="AN93" s="9"/>
      <c r="AO93" s="9"/>
      <c r="AP93" s="9"/>
      <c r="AQ93" s="9"/>
    </row>
    <row r="94" spans="1:43" ht="14.25">
      <c r="A94" s="44" t="s">
        <v>9</v>
      </c>
      <c r="B94" s="45">
        <v>24495844</v>
      </c>
      <c r="C94" s="45" t="s">
        <v>50</v>
      </c>
      <c r="D94" s="45">
        <v>29252304</v>
      </c>
      <c r="E94" s="45" t="s">
        <v>50</v>
      </c>
      <c r="F94" s="45">
        <v>2190206</v>
      </c>
      <c r="G94" s="45" t="s">
        <v>50</v>
      </c>
      <c r="H94" s="45">
        <v>331356</v>
      </c>
      <c r="I94" s="45" t="s">
        <v>50</v>
      </c>
      <c r="J94" s="45">
        <v>2531959</v>
      </c>
      <c r="K94" s="45" t="s">
        <v>50</v>
      </c>
      <c r="L94" s="45">
        <v>2460669</v>
      </c>
      <c r="M94" s="45" t="s">
        <v>50</v>
      </c>
      <c r="O94" s="6">
        <f t="shared" si="1"/>
        <v>0</v>
      </c>
      <c r="P94" s="6">
        <f t="shared" si="2"/>
        <v>0</v>
      </c>
      <c r="R94" s="44" t="s">
        <v>9</v>
      </c>
      <c r="S94" s="50">
        <f t="shared" si="0"/>
        <v>61262338</v>
      </c>
      <c r="U94" s="44" t="s">
        <v>9</v>
      </c>
      <c r="V94" s="50">
        <v>61262338</v>
      </c>
      <c r="X94" s="44" t="s">
        <v>9</v>
      </c>
      <c r="Y94" s="50">
        <f t="shared" si="3"/>
        <v>61262338</v>
      </c>
      <c r="AN94" s="9"/>
      <c r="AO94" s="9"/>
      <c r="AP94" s="9"/>
      <c r="AQ94" s="9"/>
    </row>
    <row r="95" spans="1:43" ht="14.25">
      <c r="A95" s="44" t="s">
        <v>10</v>
      </c>
      <c r="B95" s="46" t="s">
        <v>29</v>
      </c>
      <c r="C95" s="46" t="s">
        <v>50</v>
      </c>
      <c r="D95" s="46" t="s">
        <v>29</v>
      </c>
      <c r="E95" s="46" t="s">
        <v>50</v>
      </c>
      <c r="F95" s="46" t="s">
        <v>29</v>
      </c>
      <c r="G95" s="46" t="s">
        <v>50</v>
      </c>
      <c r="H95" s="46" t="s">
        <v>29</v>
      </c>
      <c r="I95" s="46" t="s">
        <v>50</v>
      </c>
      <c r="J95" s="46" t="s">
        <v>29</v>
      </c>
      <c r="K95" s="46" t="s">
        <v>50</v>
      </c>
      <c r="L95" s="46" t="s">
        <v>29</v>
      </c>
      <c r="M95" s="46" t="s">
        <v>50</v>
      </c>
      <c r="O95" s="6">
        <f t="shared" si="1"/>
        <v>0</v>
      </c>
      <c r="P95" s="6">
        <f t="shared" si="2"/>
        <v>6</v>
      </c>
      <c r="R95" s="44" t="s">
        <v>10</v>
      </c>
      <c r="S95" s="49" t="str">
        <f t="shared" si="0"/>
        <v>:</v>
      </c>
      <c r="U95" s="44" t="s">
        <v>10</v>
      </c>
      <c r="V95" s="49" t="s">
        <v>29</v>
      </c>
      <c r="X95" s="44" t="s">
        <v>10</v>
      </c>
      <c r="Y95" s="49" t="str">
        <f t="shared" si="3"/>
        <v>:</v>
      </c>
      <c r="AN95" s="9"/>
      <c r="AO95" s="9"/>
      <c r="AP95" s="9"/>
      <c r="AQ95" s="9"/>
    </row>
    <row r="96" spans="1:43" ht="14.25">
      <c r="A96" s="44" t="s">
        <v>11</v>
      </c>
      <c r="B96" s="45">
        <v>43574469</v>
      </c>
      <c r="C96" s="45" t="s">
        <v>50</v>
      </c>
      <c r="D96" s="45">
        <v>8327293</v>
      </c>
      <c r="E96" s="45" t="s">
        <v>50</v>
      </c>
      <c r="F96" s="45">
        <v>2493839</v>
      </c>
      <c r="G96" s="45" t="s">
        <v>50</v>
      </c>
      <c r="H96" s="45">
        <v>97426</v>
      </c>
      <c r="I96" s="45" t="s">
        <v>50</v>
      </c>
      <c r="J96" s="45">
        <v>389841</v>
      </c>
      <c r="K96" s="45" t="s">
        <v>50</v>
      </c>
      <c r="L96" s="45">
        <v>15443354</v>
      </c>
      <c r="M96" s="45" t="s">
        <v>50</v>
      </c>
      <c r="O96" s="6">
        <f t="shared" si="1"/>
        <v>0</v>
      </c>
      <c r="P96" s="6">
        <f t="shared" si="2"/>
        <v>0</v>
      </c>
      <c r="R96" s="44" t="s">
        <v>11</v>
      </c>
      <c r="S96" s="50">
        <f t="shared" si="0"/>
        <v>70326222</v>
      </c>
      <c r="U96" s="44" t="s">
        <v>11</v>
      </c>
      <c r="V96" s="50">
        <v>70326222</v>
      </c>
      <c r="X96" s="44" t="s">
        <v>11</v>
      </c>
      <c r="Y96" s="50">
        <f t="shared" si="3"/>
        <v>70326222</v>
      </c>
      <c r="AN96" s="9"/>
      <c r="AO96" s="9"/>
      <c r="AP96" s="9"/>
      <c r="AQ96" s="9"/>
    </row>
    <row r="97" spans="1:43" ht="14.25">
      <c r="A97" s="44" t="s">
        <v>12</v>
      </c>
      <c r="B97" s="46">
        <v>894770</v>
      </c>
      <c r="C97" s="46" t="s">
        <v>50</v>
      </c>
      <c r="D97" s="46">
        <v>169986</v>
      </c>
      <c r="E97" s="46" t="s">
        <v>50</v>
      </c>
      <c r="F97" s="46">
        <v>158669</v>
      </c>
      <c r="G97" s="46" t="s">
        <v>50</v>
      </c>
      <c r="H97" s="46">
        <v>2031</v>
      </c>
      <c r="I97" s="46" t="s">
        <v>50</v>
      </c>
      <c r="J97" s="46">
        <v>3339</v>
      </c>
      <c r="K97" s="46" t="s">
        <v>50</v>
      </c>
      <c r="L97" s="46">
        <v>5939</v>
      </c>
      <c r="M97" s="46" t="s">
        <v>50</v>
      </c>
      <c r="O97" s="6">
        <f t="shared" si="1"/>
        <v>0</v>
      </c>
      <c r="P97" s="6">
        <f t="shared" si="2"/>
        <v>0</v>
      </c>
      <c r="R97" s="44" t="s">
        <v>12</v>
      </c>
      <c r="S97" s="49">
        <f t="shared" si="0"/>
        <v>1234734</v>
      </c>
      <c r="U97" s="44" t="s">
        <v>12</v>
      </c>
      <c r="V97" s="49">
        <v>1234734</v>
      </c>
      <c r="X97" s="44" t="s">
        <v>12</v>
      </c>
      <c r="Y97" s="49">
        <f t="shared" si="3"/>
        <v>1234734</v>
      </c>
      <c r="AN97" s="9"/>
      <c r="AO97" s="9"/>
      <c r="AP97" s="9"/>
      <c r="AQ97" s="9"/>
    </row>
    <row r="98" spans="1:43" ht="15.5">
      <c r="A98" s="44" t="s">
        <v>13</v>
      </c>
      <c r="B98" s="45">
        <v>148222</v>
      </c>
      <c r="C98" s="45" t="s">
        <v>66</v>
      </c>
      <c r="D98" s="45">
        <v>722050</v>
      </c>
      <c r="E98" s="45" t="s">
        <v>66</v>
      </c>
      <c r="F98" s="45">
        <v>34164</v>
      </c>
      <c r="G98" s="45" t="s">
        <v>66</v>
      </c>
      <c r="H98" s="45" t="s">
        <v>29</v>
      </c>
      <c r="I98" s="45" t="s">
        <v>50</v>
      </c>
      <c r="J98" s="45">
        <v>163599</v>
      </c>
      <c r="K98" s="45" t="s">
        <v>66</v>
      </c>
      <c r="L98" s="45">
        <v>5966</v>
      </c>
      <c r="M98" s="45" t="s">
        <v>66</v>
      </c>
      <c r="O98" s="6">
        <f t="shared" si="1"/>
        <v>0</v>
      </c>
      <c r="P98" s="6">
        <f>COUNTIF(B98:M98,":")</f>
        <v>1</v>
      </c>
      <c r="R98" s="44" t="s">
        <v>13</v>
      </c>
      <c r="S98" s="50">
        <f t="shared" si="0"/>
        <v>1074001</v>
      </c>
      <c r="U98" s="44" t="s">
        <v>13</v>
      </c>
      <c r="V98" s="50" t="s">
        <v>29</v>
      </c>
      <c r="X98" s="44" t="s">
        <v>13</v>
      </c>
      <c r="Y98" s="50">
        <f t="shared" si="3"/>
        <v>1074001</v>
      </c>
      <c r="AH98" s="60" t="s">
        <v>184</v>
      </c>
      <c r="AI98" s="4"/>
      <c r="AJ98" s="4"/>
      <c r="AK98" s="4"/>
      <c r="AL98" s="4"/>
      <c r="AM98" s="4"/>
      <c r="AN98" s="35"/>
      <c r="AO98" s="35"/>
      <c r="AP98" s="35"/>
      <c r="AQ98" s="35"/>
    </row>
    <row r="99" spans="1:43" ht="12.5">
      <c r="A99" s="44" t="s">
        <v>14</v>
      </c>
      <c r="B99" s="46">
        <v>361502</v>
      </c>
      <c r="C99" s="46" t="s">
        <v>50</v>
      </c>
      <c r="D99" s="46">
        <v>1772873</v>
      </c>
      <c r="E99" s="46" t="s">
        <v>50</v>
      </c>
      <c r="F99" s="46">
        <v>26359</v>
      </c>
      <c r="G99" s="46" t="s">
        <v>50</v>
      </c>
      <c r="H99" s="46" t="s">
        <v>29</v>
      </c>
      <c r="I99" s="46" t="s">
        <v>51</v>
      </c>
      <c r="J99" s="46">
        <v>402931</v>
      </c>
      <c r="K99" s="46" t="s">
        <v>50</v>
      </c>
      <c r="L99" s="46" t="s">
        <v>29</v>
      </c>
      <c r="M99" s="46" t="s">
        <v>51</v>
      </c>
      <c r="O99" s="6">
        <f t="shared" si="1"/>
        <v>2</v>
      </c>
      <c r="P99" s="6">
        <f t="shared" si="2"/>
        <v>2</v>
      </c>
      <c r="R99" s="44" t="s">
        <v>14</v>
      </c>
      <c r="S99" s="49" t="str">
        <f t="shared" si="0"/>
        <v>:</v>
      </c>
      <c r="U99" s="44" t="s">
        <v>14</v>
      </c>
      <c r="V99" s="49">
        <v>2703420</v>
      </c>
      <c r="X99" s="44" t="s">
        <v>14</v>
      </c>
      <c r="Y99" s="49">
        <f t="shared" si="3"/>
        <v>2703420</v>
      </c>
      <c r="AB99" s="57">
        <v>2011</v>
      </c>
      <c r="AC99" s="57">
        <v>2021</v>
      </c>
      <c r="AH99" s="59" t="s">
        <v>192</v>
      </c>
      <c r="AI99" s="4"/>
      <c r="AJ99" s="4"/>
      <c r="AK99" s="4"/>
      <c r="AL99" s="4"/>
      <c r="AM99" s="4"/>
      <c r="AN99" s="35"/>
      <c r="AO99" s="35"/>
      <c r="AP99" s="35"/>
      <c r="AQ99" s="35"/>
    </row>
    <row r="100" spans="1:43" ht="14.25">
      <c r="A100" s="44" t="s">
        <v>15</v>
      </c>
      <c r="B100" s="45">
        <v>92080</v>
      </c>
      <c r="C100" s="45" t="s">
        <v>66</v>
      </c>
      <c r="D100" s="45">
        <v>102073</v>
      </c>
      <c r="E100" s="45" t="s">
        <v>66</v>
      </c>
      <c r="F100" s="45" t="s">
        <v>29</v>
      </c>
      <c r="G100" s="45" t="s">
        <v>65</v>
      </c>
      <c r="H100" s="45">
        <v>1107</v>
      </c>
      <c r="I100" s="45" t="s">
        <v>66</v>
      </c>
      <c r="J100" s="45" t="s">
        <v>29</v>
      </c>
      <c r="K100" s="45" t="s">
        <v>65</v>
      </c>
      <c r="L100" s="45" t="s">
        <v>29</v>
      </c>
      <c r="M100" s="45" t="s">
        <v>65</v>
      </c>
      <c r="O100" s="6">
        <f t="shared" si="1"/>
        <v>3</v>
      </c>
      <c r="P100" s="6">
        <f t="shared" si="2"/>
        <v>3</v>
      </c>
      <c r="R100" s="44" t="s">
        <v>15</v>
      </c>
      <c r="S100" s="50" t="str">
        <f t="shared" si="0"/>
        <v>:</v>
      </c>
      <c r="U100" s="44" t="s">
        <v>15</v>
      </c>
      <c r="V100" s="50" t="s">
        <v>29</v>
      </c>
      <c r="X100" s="44" t="s">
        <v>15</v>
      </c>
      <c r="Y100" s="50" t="str">
        <f t="shared" si="3"/>
        <v>:</v>
      </c>
      <c r="AA100" s="44" t="s">
        <v>2</v>
      </c>
      <c r="AB100" s="46">
        <f>IF(OR(Y85=":",Y118=":"),":",Y85)</f>
        <v>6925523</v>
      </c>
      <c r="AC100" s="46">
        <f>IF(OR(Y85=":",Y118=":"),":",Y118)</f>
        <v>5391957</v>
      </c>
      <c r="AE100" s="44" t="s">
        <v>2</v>
      </c>
      <c r="AF100" s="46">
        <f>IF(OR(Y85=":",Y118=":"),":",100*((Y118-Y85)/Y85))</f>
        <v>-22.14368503288488</v>
      </c>
      <c r="AH100" s="57" t="s">
        <v>55</v>
      </c>
      <c r="AI100" s="57" t="s">
        <v>54</v>
      </c>
      <c r="AN100" s="9"/>
      <c r="AO100" s="9"/>
      <c r="AP100" s="9"/>
      <c r="AQ100" s="9"/>
    </row>
    <row r="101" spans="1:43" ht="14.25">
      <c r="A101" s="44" t="s">
        <v>16</v>
      </c>
      <c r="B101" s="46">
        <v>2997436</v>
      </c>
      <c r="C101" s="46" t="s">
        <v>66</v>
      </c>
      <c r="D101" s="46">
        <v>3668067</v>
      </c>
      <c r="E101" s="46" t="s">
        <v>66</v>
      </c>
      <c r="F101" s="46">
        <v>522094</v>
      </c>
      <c r="G101" s="46" t="s">
        <v>66</v>
      </c>
      <c r="H101" s="46">
        <v>2089</v>
      </c>
      <c r="I101" s="46" t="s">
        <v>66</v>
      </c>
      <c r="J101" s="46">
        <v>223697</v>
      </c>
      <c r="K101" s="46" t="s">
        <v>66</v>
      </c>
      <c r="L101" s="46">
        <v>1134554</v>
      </c>
      <c r="M101" s="46" t="s">
        <v>66</v>
      </c>
      <c r="O101" s="6">
        <f t="shared" si="1"/>
        <v>0</v>
      </c>
      <c r="P101" s="6">
        <f t="shared" si="2"/>
        <v>0</v>
      </c>
      <c r="R101" s="44" t="s">
        <v>16</v>
      </c>
      <c r="S101" s="49" t="str">
        <f t="shared" si="0"/>
        <v>:</v>
      </c>
      <c r="U101" s="44" t="s">
        <v>16</v>
      </c>
      <c r="V101" s="49" t="s">
        <v>29</v>
      </c>
      <c r="X101" s="44" t="s">
        <v>16</v>
      </c>
      <c r="Y101" s="49" t="str">
        <f t="shared" si="3"/>
        <v>:</v>
      </c>
      <c r="AA101" s="44" t="s">
        <v>3</v>
      </c>
      <c r="AB101" s="45" t="str">
        <f aca="true" t="shared" si="4" ref="AB101:AB126">IF(OR(Y86=":",Y119=":"),":",Y86)</f>
        <v>:</v>
      </c>
      <c r="AC101" s="45" t="str">
        <f aca="true" t="shared" si="5" ref="AC101:AC126">IF(OR(Y86=":",Y119=":"),":",Y119)</f>
        <v>:</v>
      </c>
      <c r="AE101" s="44" t="s">
        <v>3</v>
      </c>
      <c r="AF101" s="45" t="str">
        <f aca="true" t="shared" si="6" ref="AF101:AF126">IF(OR(Y86=":",Y119=":"),":",100*((Y119-Y86)/Y86))</f>
        <v>:</v>
      </c>
      <c r="AH101" s="44" t="s">
        <v>52</v>
      </c>
      <c r="AI101" s="46">
        <v>-36.44928595038039</v>
      </c>
      <c r="AN101" s="9"/>
      <c r="AO101" s="9"/>
      <c r="AP101" s="9"/>
      <c r="AQ101" s="9"/>
    </row>
    <row r="102" spans="1:43" ht="14.25">
      <c r="A102" s="44" t="s">
        <v>17</v>
      </c>
      <c r="B102" s="45">
        <v>95040</v>
      </c>
      <c r="C102" s="45" t="s">
        <v>50</v>
      </c>
      <c r="D102" s="45">
        <v>6223</v>
      </c>
      <c r="E102" s="45" t="s">
        <v>50</v>
      </c>
      <c r="F102" s="45">
        <v>4377</v>
      </c>
      <c r="G102" s="45" t="s">
        <v>50</v>
      </c>
      <c r="H102" s="45">
        <v>911</v>
      </c>
      <c r="I102" s="45" t="s">
        <v>50</v>
      </c>
      <c r="J102" s="45">
        <v>0</v>
      </c>
      <c r="K102" s="45" t="s">
        <v>50</v>
      </c>
      <c r="L102" s="45" t="s">
        <v>29</v>
      </c>
      <c r="M102" s="45" t="s">
        <v>51</v>
      </c>
      <c r="O102" s="6">
        <f t="shared" si="1"/>
        <v>1</v>
      </c>
      <c r="P102" s="6">
        <f t="shared" si="2"/>
        <v>1</v>
      </c>
      <c r="R102" s="44" t="s">
        <v>17</v>
      </c>
      <c r="S102" s="50" t="str">
        <f t="shared" si="0"/>
        <v>:</v>
      </c>
      <c r="U102" s="44" t="s">
        <v>17</v>
      </c>
      <c r="V102" s="50" t="s">
        <v>29</v>
      </c>
      <c r="X102" s="44" t="s">
        <v>17</v>
      </c>
      <c r="Y102" s="50" t="str">
        <f t="shared" si="3"/>
        <v>:</v>
      </c>
      <c r="AA102" s="44" t="s">
        <v>52</v>
      </c>
      <c r="AB102" s="46">
        <f t="shared" si="4"/>
        <v>7049230</v>
      </c>
      <c r="AC102" s="46">
        <f t="shared" si="5"/>
        <v>4479836</v>
      </c>
      <c r="AE102" s="44" t="s">
        <v>52</v>
      </c>
      <c r="AF102" s="46">
        <f t="shared" si="6"/>
        <v>-36.44928595038039</v>
      </c>
      <c r="AH102" s="44" t="s">
        <v>4</v>
      </c>
      <c r="AI102" s="45">
        <v>-34.617983401114245</v>
      </c>
      <c r="AN102" s="9"/>
      <c r="AO102" s="9"/>
      <c r="AP102" s="9"/>
      <c r="AQ102" s="9"/>
    </row>
    <row r="103" spans="1:35" ht="14.25">
      <c r="A103" s="44" t="s">
        <v>18</v>
      </c>
      <c r="B103" s="46">
        <v>4246282</v>
      </c>
      <c r="C103" s="46" t="s">
        <v>50</v>
      </c>
      <c r="D103" s="46">
        <v>3011210</v>
      </c>
      <c r="E103" s="46" t="s">
        <v>50</v>
      </c>
      <c r="F103" s="46">
        <v>1898289</v>
      </c>
      <c r="G103" s="46" t="s">
        <v>50</v>
      </c>
      <c r="H103" s="46">
        <v>20141</v>
      </c>
      <c r="I103" s="46" t="s">
        <v>50</v>
      </c>
      <c r="J103" s="46">
        <v>206187</v>
      </c>
      <c r="K103" s="46" t="s">
        <v>50</v>
      </c>
      <c r="L103" s="46">
        <v>1532107</v>
      </c>
      <c r="M103" s="46" t="s">
        <v>50</v>
      </c>
      <c r="O103" s="6">
        <f t="shared" si="1"/>
        <v>0</v>
      </c>
      <c r="P103" s="6">
        <f t="shared" si="2"/>
        <v>0</v>
      </c>
      <c r="R103" s="44" t="s">
        <v>18</v>
      </c>
      <c r="S103" s="49">
        <f t="shared" si="0"/>
        <v>10914216</v>
      </c>
      <c r="U103" s="44" t="s">
        <v>18</v>
      </c>
      <c r="V103" s="49">
        <v>10914216</v>
      </c>
      <c r="X103" s="44" t="s">
        <v>18</v>
      </c>
      <c r="Y103" s="49">
        <f t="shared" si="3"/>
        <v>10914216</v>
      </c>
      <c r="AA103" s="44" t="s">
        <v>4</v>
      </c>
      <c r="AB103" s="45">
        <f t="shared" si="4"/>
        <v>4549462</v>
      </c>
      <c r="AC103" s="45">
        <f t="shared" si="5"/>
        <v>2974530</v>
      </c>
      <c r="AE103" s="44" t="s">
        <v>4</v>
      </c>
      <c r="AF103" s="45">
        <f t="shared" si="6"/>
        <v>-34.617983401114245</v>
      </c>
      <c r="AH103" s="44" t="s">
        <v>21</v>
      </c>
      <c r="AI103" s="46">
        <v>-31.665895490390746</v>
      </c>
    </row>
    <row r="104" spans="1:35" ht="14.25">
      <c r="A104" s="44" t="s">
        <v>19</v>
      </c>
      <c r="B104" s="45">
        <v>1544218</v>
      </c>
      <c r="C104" s="45" t="s">
        <v>50</v>
      </c>
      <c r="D104" s="45">
        <v>1505163</v>
      </c>
      <c r="E104" s="45" t="s">
        <v>50</v>
      </c>
      <c r="F104" s="45">
        <v>247982</v>
      </c>
      <c r="G104" s="45" t="s">
        <v>50</v>
      </c>
      <c r="H104" s="45">
        <v>33428</v>
      </c>
      <c r="I104" s="45" t="s">
        <v>50</v>
      </c>
      <c r="J104" s="45">
        <v>59369</v>
      </c>
      <c r="K104" s="45" t="s">
        <v>50</v>
      </c>
      <c r="L104" s="45">
        <v>58114</v>
      </c>
      <c r="M104" s="45" t="s">
        <v>50</v>
      </c>
      <c r="O104" s="6">
        <f t="shared" si="1"/>
        <v>0</v>
      </c>
      <c r="P104" s="6">
        <f t="shared" si="2"/>
        <v>0</v>
      </c>
      <c r="R104" s="44" t="s">
        <v>19</v>
      </c>
      <c r="S104" s="50">
        <f t="shared" si="0"/>
        <v>3448274</v>
      </c>
      <c r="U104" s="44" t="s">
        <v>19</v>
      </c>
      <c r="V104" s="50">
        <v>3448274</v>
      </c>
      <c r="X104" s="44" t="s">
        <v>19</v>
      </c>
      <c r="Y104" s="50">
        <f t="shared" si="3"/>
        <v>3448274</v>
      </c>
      <c r="AA104" s="44" t="s">
        <v>44</v>
      </c>
      <c r="AB104" s="46">
        <f t="shared" si="4"/>
        <v>43856160</v>
      </c>
      <c r="AC104" s="46">
        <f t="shared" si="5"/>
        <v>48712467</v>
      </c>
      <c r="AE104" s="44" t="s">
        <v>44</v>
      </c>
      <c r="AF104" s="46">
        <f t="shared" si="6"/>
        <v>11.073260860047938</v>
      </c>
      <c r="AH104" s="44" t="s">
        <v>11</v>
      </c>
      <c r="AI104" s="45">
        <v>-28.650646127414607</v>
      </c>
    </row>
    <row r="105" spans="1:35" ht="14.25">
      <c r="A105" s="44" t="s">
        <v>20</v>
      </c>
      <c r="B105" s="46">
        <v>6080802</v>
      </c>
      <c r="C105" s="46" t="s">
        <v>50</v>
      </c>
      <c r="D105" s="46">
        <v>12408486</v>
      </c>
      <c r="E105" s="46" t="s">
        <v>50</v>
      </c>
      <c r="F105" s="46">
        <v>991418</v>
      </c>
      <c r="G105" s="46" t="s">
        <v>50</v>
      </c>
      <c r="H105" s="46" t="s">
        <v>29</v>
      </c>
      <c r="I105" s="46" t="s">
        <v>51</v>
      </c>
      <c r="J105" s="46">
        <v>1593141</v>
      </c>
      <c r="K105" s="46" t="s">
        <v>50</v>
      </c>
      <c r="L105" s="46">
        <v>689379</v>
      </c>
      <c r="M105" s="46" t="s">
        <v>50</v>
      </c>
      <c r="O105" s="6">
        <f t="shared" si="1"/>
        <v>1</v>
      </c>
      <c r="P105" s="6">
        <f t="shared" si="2"/>
        <v>1</v>
      </c>
      <c r="R105" s="44" t="s">
        <v>20</v>
      </c>
      <c r="S105" s="49" t="str">
        <f t="shared" si="0"/>
        <v>:</v>
      </c>
      <c r="U105" s="44" t="s">
        <v>20</v>
      </c>
      <c r="V105" s="49" t="s">
        <v>29</v>
      </c>
      <c r="X105" s="44" t="s">
        <v>20</v>
      </c>
      <c r="Y105" s="49" t="str">
        <f t="shared" si="3"/>
        <v>:</v>
      </c>
      <c r="AA105" s="44" t="s">
        <v>5</v>
      </c>
      <c r="AB105" s="45" t="str">
        <f t="shared" si="4"/>
        <v>:</v>
      </c>
      <c r="AC105" s="45" t="str">
        <f t="shared" si="5"/>
        <v>:</v>
      </c>
      <c r="AE105" s="44" t="s">
        <v>5</v>
      </c>
      <c r="AF105" s="45" t="str">
        <f t="shared" si="6"/>
        <v>:</v>
      </c>
      <c r="AH105" s="44" t="s">
        <v>22</v>
      </c>
      <c r="AI105" s="46">
        <v>-26.755938690880015</v>
      </c>
    </row>
    <row r="106" spans="1:35" ht="14.25">
      <c r="A106" s="44" t="s">
        <v>21</v>
      </c>
      <c r="B106" s="45">
        <v>9978764</v>
      </c>
      <c r="C106" s="45" t="s">
        <v>50</v>
      </c>
      <c r="D106" s="45">
        <v>1995991</v>
      </c>
      <c r="E106" s="45" t="s">
        <v>50</v>
      </c>
      <c r="F106" s="45">
        <v>883245</v>
      </c>
      <c r="G106" s="45" t="s">
        <v>50</v>
      </c>
      <c r="H106" s="45">
        <v>2773</v>
      </c>
      <c r="I106" s="45" t="s">
        <v>50</v>
      </c>
      <c r="J106" s="45">
        <v>3867</v>
      </c>
      <c r="K106" s="45" t="s">
        <v>50</v>
      </c>
      <c r="L106" s="45">
        <v>1159391</v>
      </c>
      <c r="M106" s="45" t="s">
        <v>50</v>
      </c>
      <c r="O106" s="6">
        <f t="shared" si="1"/>
        <v>0</v>
      </c>
      <c r="P106" s="6">
        <f t="shared" si="2"/>
        <v>0</v>
      </c>
      <c r="R106" s="44" t="s">
        <v>21</v>
      </c>
      <c r="S106" s="50">
        <f t="shared" si="0"/>
        <v>14024031</v>
      </c>
      <c r="U106" s="44" t="s">
        <v>21</v>
      </c>
      <c r="V106" s="50">
        <v>14024031</v>
      </c>
      <c r="X106" s="44" t="s">
        <v>21</v>
      </c>
      <c r="Y106" s="50">
        <f t="shared" si="3"/>
        <v>14024031</v>
      </c>
      <c r="AA106" s="44" t="s">
        <v>6</v>
      </c>
      <c r="AB106" s="46">
        <f t="shared" si="4"/>
        <v>3692455</v>
      </c>
      <c r="AC106" s="46">
        <f t="shared" si="5"/>
        <v>3090944</v>
      </c>
      <c r="AE106" s="44" t="s">
        <v>6</v>
      </c>
      <c r="AF106" s="46">
        <f t="shared" si="6"/>
        <v>-16.29027300265</v>
      </c>
      <c r="AH106" s="44" t="s">
        <v>2</v>
      </c>
      <c r="AI106" s="45">
        <v>-22.14368503288488</v>
      </c>
    </row>
    <row r="107" spans="1:35" ht="14.25">
      <c r="A107" s="44" t="s">
        <v>22</v>
      </c>
      <c r="B107" s="46">
        <v>3455176</v>
      </c>
      <c r="C107" s="46" t="s">
        <v>50</v>
      </c>
      <c r="D107" s="46">
        <v>6770904</v>
      </c>
      <c r="E107" s="46" t="s">
        <v>50</v>
      </c>
      <c r="F107" s="46">
        <v>814860</v>
      </c>
      <c r="G107" s="46" t="s">
        <v>50</v>
      </c>
      <c r="H107" s="46">
        <v>756</v>
      </c>
      <c r="I107" s="46" t="s">
        <v>50</v>
      </c>
      <c r="J107" s="46">
        <v>335296</v>
      </c>
      <c r="K107" s="46" t="s">
        <v>50</v>
      </c>
      <c r="L107" s="46">
        <v>49432</v>
      </c>
      <c r="M107" s="46" t="s">
        <v>50</v>
      </c>
      <c r="O107" s="6">
        <f t="shared" si="1"/>
        <v>0</v>
      </c>
      <c r="P107" s="6">
        <f t="shared" si="2"/>
        <v>0</v>
      </c>
      <c r="R107" s="44" t="s">
        <v>22</v>
      </c>
      <c r="S107" s="49">
        <f t="shared" si="0"/>
        <v>11426424</v>
      </c>
      <c r="U107" s="44" t="s">
        <v>22</v>
      </c>
      <c r="V107" s="49">
        <v>11426424</v>
      </c>
      <c r="X107" s="44" t="s">
        <v>22</v>
      </c>
      <c r="Y107" s="49">
        <f t="shared" si="3"/>
        <v>11426424</v>
      </c>
      <c r="AA107" s="44" t="s">
        <v>7</v>
      </c>
      <c r="AB107" s="45" t="str">
        <f t="shared" si="4"/>
        <v>:</v>
      </c>
      <c r="AC107" s="45" t="str">
        <f t="shared" si="5"/>
        <v>:</v>
      </c>
      <c r="AE107" s="44" t="s">
        <v>7</v>
      </c>
      <c r="AF107" s="45" t="str">
        <f t="shared" si="6"/>
        <v>:</v>
      </c>
      <c r="AH107" s="44" t="s">
        <v>23</v>
      </c>
      <c r="AI107" s="46">
        <v>-19.125594398612133</v>
      </c>
    </row>
    <row r="108" spans="1:35" ht="14.25">
      <c r="A108" s="44" t="s">
        <v>23</v>
      </c>
      <c r="B108" s="45">
        <v>797046</v>
      </c>
      <c r="C108" s="45" t="s">
        <v>66</v>
      </c>
      <c r="D108" s="45">
        <v>264289</v>
      </c>
      <c r="E108" s="45" t="s">
        <v>66</v>
      </c>
      <c r="F108" s="45">
        <v>38493</v>
      </c>
      <c r="G108" s="45" t="s">
        <v>66</v>
      </c>
      <c r="H108" s="45">
        <v>974</v>
      </c>
      <c r="I108" s="45" t="s">
        <v>66</v>
      </c>
      <c r="J108" s="45">
        <v>594</v>
      </c>
      <c r="K108" s="45" t="s">
        <v>66</v>
      </c>
      <c r="L108" s="45">
        <v>20326</v>
      </c>
      <c r="M108" s="45" t="s">
        <v>66</v>
      </c>
      <c r="O108" s="6">
        <f t="shared" si="1"/>
        <v>0</v>
      </c>
      <c r="P108" s="6">
        <f>COUNTIF(B108:M108,":")</f>
        <v>0</v>
      </c>
      <c r="R108" s="44" t="s">
        <v>23</v>
      </c>
      <c r="S108" s="50">
        <f t="shared" si="0"/>
        <v>1121722</v>
      </c>
      <c r="U108" s="44" t="s">
        <v>23</v>
      </c>
      <c r="V108" s="50" t="s">
        <v>29</v>
      </c>
      <c r="X108" s="44" t="s">
        <v>23</v>
      </c>
      <c r="Y108" s="50">
        <f t="shared" si="3"/>
        <v>1121722</v>
      </c>
      <c r="AA108" s="44" t="s">
        <v>8</v>
      </c>
      <c r="AB108" s="46">
        <f t="shared" si="4"/>
        <v>73112289</v>
      </c>
      <c r="AC108" s="46">
        <f t="shared" si="5"/>
        <v>76173555</v>
      </c>
      <c r="AE108" s="44" t="s">
        <v>8</v>
      </c>
      <c r="AF108" s="46">
        <f t="shared" si="6"/>
        <v>4.187074487573491</v>
      </c>
      <c r="AH108" s="44" t="s">
        <v>6</v>
      </c>
      <c r="AI108" s="45">
        <v>-16.29027300265</v>
      </c>
    </row>
    <row r="109" spans="1:35" ht="14.25">
      <c r="A109" s="44" t="s">
        <v>24</v>
      </c>
      <c r="B109" s="46">
        <v>540820</v>
      </c>
      <c r="C109" s="46" t="s">
        <v>66</v>
      </c>
      <c r="D109" s="46">
        <v>1079871</v>
      </c>
      <c r="E109" s="46" t="s">
        <v>66</v>
      </c>
      <c r="F109" s="46">
        <v>63693</v>
      </c>
      <c r="G109" s="46" t="s">
        <v>66</v>
      </c>
      <c r="H109" s="46">
        <v>0</v>
      </c>
      <c r="I109" s="46" t="s">
        <v>66</v>
      </c>
      <c r="J109" s="46">
        <v>112724</v>
      </c>
      <c r="K109" s="46" t="s">
        <v>66</v>
      </c>
      <c r="L109" s="46">
        <v>8881</v>
      </c>
      <c r="M109" s="46" t="s">
        <v>66</v>
      </c>
      <c r="O109" s="6">
        <f t="shared" si="1"/>
        <v>0</v>
      </c>
      <c r="P109" s="6">
        <f t="shared" si="2"/>
        <v>0</v>
      </c>
      <c r="R109" s="44" t="s">
        <v>24</v>
      </c>
      <c r="S109" s="49" t="str">
        <f t="shared" si="0"/>
        <v>:</v>
      </c>
      <c r="U109" s="44" t="s">
        <v>24</v>
      </c>
      <c r="V109" s="49" t="s">
        <v>29</v>
      </c>
      <c r="X109" s="44" t="s">
        <v>24</v>
      </c>
      <c r="Y109" s="49" t="str">
        <f t="shared" si="3"/>
        <v>:</v>
      </c>
      <c r="AA109" s="44" t="s">
        <v>9</v>
      </c>
      <c r="AB109" s="45">
        <f t="shared" si="4"/>
        <v>61262338</v>
      </c>
      <c r="AC109" s="45">
        <f t="shared" si="5"/>
        <v>69444294</v>
      </c>
      <c r="AE109" s="44" t="s">
        <v>9</v>
      </c>
      <c r="AF109" s="45">
        <f t="shared" si="6"/>
        <v>13.355605200702591</v>
      </c>
      <c r="AH109" s="44" t="s">
        <v>18</v>
      </c>
      <c r="AI109" s="46">
        <v>-14.361865295684087</v>
      </c>
    </row>
    <row r="110" spans="1:35" ht="14.25">
      <c r="A110" s="44" t="s">
        <v>25</v>
      </c>
      <c r="B110" s="45">
        <v>165151</v>
      </c>
      <c r="C110" s="45" t="s">
        <v>66</v>
      </c>
      <c r="D110" s="45">
        <v>1452126</v>
      </c>
      <c r="E110" s="45" t="s">
        <v>66</v>
      </c>
      <c r="F110" s="45">
        <v>31419</v>
      </c>
      <c r="G110" s="45" t="s">
        <v>66</v>
      </c>
      <c r="H110" s="45" t="s">
        <v>29</v>
      </c>
      <c r="I110" s="45" t="s">
        <v>65</v>
      </c>
      <c r="J110" s="45">
        <v>59333</v>
      </c>
      <c r="K110" s="45" t="s">
        <v>66</v>
      </c>
      <c r="L110" s="45">
        <v>1310815</v>
      </c>
      <c r="M110" s="45" t="s">
        <v>66</v>
      </c>
      <c r="O110" s="6">
        <f t="shared" si="1"/>
        <v>1</v>
      </c>
      <c r="P110" s="6">
        <f t="shared" si="2"/>
        <v>1</v>
      </c>
      <c r="R110" s="44" t="s">
        <v>25</v>
      </c>
      <c r="S110" s="50" t="str">
        <f t="shared" si="0"/>
        <v>:</v>
      </c>
      <c r="U110" s="44" t="s">
        <v>25</v>
      </c>
      <c r="V110" s="50" t="s">
        <v>29</v>
      </c>
      <c r="X110" s="44" t="s">
        <v>25</v>
      </c>
      <c r="Y110" s="50" t="str">
        <f t="shared" si="3"/>
        <v>:</v>
      </c>
      <c r="AA110" s="44" t="s">
        <v>10</v>
      </c>
      <c r="AB110" s="46" t="str">
        <f t="shared" si="4"/>
        <v>:</v>
      </c>
      <c r="AC110" s="46" t="str">
        <f t="shared" si="5"/>
        <v>:</v>
      </c>
      <c r="AE110" s="44" t="s">
        <v>10</v>
      </c>
      <c r="AF110" s="46" t="str">
        <f t="shared" si="6"/>
        <v>:</v>
      </c>
      <c r="AH110" s="44" t="s">
        <v>26</v>
      </c>
      <c r="AI110" s="45">
        <v>-11.50204842283653</v>
      </c>
    </row>
    <row r="111" spans="1:35" ht="14.25">
      <c r="A111" s="44" t="s">
        <v>26</v>
      </c>
      <c r="B111" s="46">
        <v>218458</v>
      </c>
      <c r="C111" s="46" t="s">
        <v>50</v>
      </c>
      <c r="D111" s="46">
        <v>2136107</v>
      </c>
      <c r="E111" s="46" t="s">
        <v>50</v>
      </c>
      <c r="F111" s="46">
        <v>28829</v>
      </c>
      <c r="G111" s="46" t="s">
        <v>50</v>
      </c>
      <c r="H111" s="46">
        <v>776</v>
      </c>
      <c r="I111" s="46" t="s">
        <v>50</v>
      </c>
      <c r="J111" s="46">
        <v>20692</v>
      </c>
      <c r="K111" s="46" t="s">
        <v>50</v>
      </c>
      <c r="L111" s="46">
        <v>10899</v>
      </c>
      <c r="M111" s="46" t="s">
        <v>50</v>
      </c>
      <c r="O111" s="6">
        <f t="shared" si="1"/>
        <v>0</v>
      </c>
      <c r="P111" s="6">
        <f t="shared" si="2"/>
        <v>0</v>
      </c>
      <c r="R111" s="44" t="s">
        <v>26</v>
      </c>
      <c r="S111" s="49">
        <f t="shared" si="0"/>
        <v>2415761</v>
      </c>
      <c r="U111" s="44" t="s">
        <v>26</v>
      </c>
      <c r="V111" s="49">
        <v>2415761</v>
      </c>
      <c r="X111" s="44" t="s">
        <v>26</v>
      </c>
      <c r="Y111" s="49">
        <f t="shared" si="3"/>
        <v>2415761</v>
      </c>
      <c r="AA111" s="44" t="s">
        <v>11</v>
      </c>
      <c r="AB111" s="45">
        <f t="shared" si="4"/>
        <v>70326222</v>
      </c>
      <c r="AC111" s="45">
        <f t="shared" si="5"/>
        <v>50177305</v>
      </c>
      <c r="AE111" s="44" t="s">
        <v>11</v>
      </c>
      <c r="AF111" s="45">
        <f t="shared" si="6"/>
        <v>-28.650646127414607</v>
      </c>
      <c r="AH111" s="44" t="s">
        <v>12</v>
      </c>
      <c r="AI111" s="46">
        <v>-10.586409704438365</v>
      </c>
    </row>
    <row r="112" spans="15:35" ht="14.25">
      <c r="O112" s="6"/>
      <c r="P112" s="6"/>
      <c r="AA112" s="44" t="s">
        <v>12</v>
      </c>
      <c r="AB112" s="46">
        <f t="shared" si="4"/>
        <v>1234734</v>
      </c>
      <c r="AC112" s="46">
        <f t="shared" si="5"/>
        <v>1104020</v>
      </c>
      <c r="AE112" s="44" t="s">
        <v>12</v>
      </c>
      <c r="AF112" s="46">
        <f t="shared" si="6"/>
        <v>-10.586409704438365</v>
      </c>
      <c r="AH112" s="44" t="s">
        <v>14</v>
      </c>
      <c r="AI112" s="45">
        <v>-3.348388337735165</v>
      </c>
    </row>
    <row r="113" spans="1:35" ht="14.25">
      <c r="A113" s="42" t="s">
        <v>114</v>
      </c>
      <c r="C113" s="41" t="s">
        <v>115</v>
      </c>
      <c r="O113" s="6"/>
      <c r="P113" s="6"/>
      <c r="AA113" s="44" t="s">
        <v>13</v>
      </c>
      <c r="AB113" s="45">
        <f t="shared" si="4"/>
        <v>1074001</v>
      </c>
      <c r="AC113" s="45">
        <f t="shared" si="5"/>
        <v>1984428</v>
      </c>
      <c r="AE113" s="44" t="s">
        <v>13</v>
      </c>
      <c r="AF113" s="45">
        <f t="shared" si="6"/>
        <v>84.76966036344473</v>
      </c>
      <c r="AH113" s="44" t="s">
        <v>8</v>
      </c>
      <c r="AI113" s="46">
        <v>4.187074487573491</v>
      </c>
    </row>
    <row r="114" spans="1:35" ht="14.25">
      <c r="A114" s="42" t="s">
        <v>116</v>
      </c>
      <c r="C114" s="41" t="s">
        <v>49</v>
      </c>
      <c r="O114" s="6"/>
      <c r="P114" s="6"/>
      <c r="R114" s="1" t="s">
        <v>47</v>
      </c>
      <c r="S114" s="2">
        <v>2021</v>
      </c>
      <c r="AA114" s="44" t="s">
        <v>14</v>
      </c>
      <c r="AB114" s="46">
        <f t="shared" si="4"/>
        <v>2703420</v>
      </c>
      <c r="AC114" s="46">
        <f t="shared" si="5"/>
        <v>2612899</v>
      </c>
      <c r="AE114" s="44" t="s">
        <v>14</v>
      </c>
      <c r="AF114" s="46">
        <f t="shared" si="6"/>
        <v>-3.348388337735165</v>
      </c>
      <c r="AH114" s="44" t="s">
        <v>44</v>
      </c>
      <c r="AI114" s="45">
        <v>11.073260860047938</v>
      </c>
    </row>
    <row r="115" spans="1:35" ht="14.25">
      <c r="A115" s="42" t="s">
        <v>117</v>
      </c>
      <c r="C115" s="41">
        <v>2021</v>
      </c>
      <c r="O115" s="6"/>
      <c r="P115" s="6"/>
      <c r="AA115" s="44" t="s">
        <v>15</v>
      </c>
      <c r="AB115" s="45" t="str">
        <f t="shared" si="4"/>
        <v>:</v>
      </c>
      <c r="AC115" s="45" t="str">
        <f t="shared" si="5"/>
        <v>:</v>
      </c>
      <c r="AE115" s="44" t="s">
        <v>15</v>
      </c>
      <c r="AF115" s="45" t="str">
        <f t="shared" si="6"/>
        <v>:</v>
      </c>
      <c r="AH115" s="44" t="s">
        <v>9</v>
      </c>
      <c r="AI115" s="46">
        <v>13.355605200702591</v>
      </c>
    </row>
    <row r="116" spans="1:35" ht="14.25">
      <c r="A116" s="42"/>
      <c r="C116" s="41"/>
      <c r="O116" s="6"/>
      <c r="P116" s="6"/>
      <c r="AA116" s="44" t="s">
        <v>16</v>
      </c>
      <c r="AB116" s="46" t="str">
        <f t="shared" si="4"/>
        <v>:</v>
      </c>
      <c r="AC116" s="46" t="str">
        <f t="shared" si="5"/>
        <v>:</v>
      </c>
      <c r="AE116" s="44" t="s">
        <v>16</v>
      </c>
      <c r="AF116" s="46" t="str">
        <f t="shared" si="6"/>
        <v>:</v>
      </c>
      <c r="AH116" s="44" t="s">
        <v>19</v>
      </c>
      <c r="AI116" s="45">
        <v>67.92633068021857</v>
      </c>
    </row>
    <row r="117" spans="1:35" ht="14.25">
      <c r="A117" s="43" t="s">
        <v>120</v>
      </c>
      <c r="B117" s="74" t="s">
        <v>0</v>
      </c>
      <c r="C117" s="74" t="s">
        <v>50</v>
      </c>
      <c r="D117" s="74" t="s">
        <v>46</v>
      </c>
      <c r="E117" s="74" t="s">
        <v>50</v>
      </c>
      <c r="F117" s="74" t="s">
        <v>30</v>
      </c>
      <c r="G117" s="74" t="s">
        <v>50</v>
      </c>
      <c r="H117" s="74" t="s">
        <v>31</v>
      </c>
      <c r="I117" s="74" t="s">
        <v>50</v>
      </c>
      <c r="J117" s="74" t="s">
        <v>32</v>
      </c>
      <c r="K117" s="74" t="s">
        <v>50</v>
      </c>
      <c r="L117" s="74" t="s">
        <v>33</v>
      </c>
      <c r="M117" s="74" t="s">
        <v>50</v>
      </c>
      <c r="O117" s="6"/>
      <c r="P117" s="6"/>
      <c r="S117" s="57" t="s">
        <v>53</v>
      </c>
      <c r="V117" s="57" t="s">
        <v>53</v>
      </c>
      <c r="Y117" s="57" t="s">
        <v>53</v>
      </c>
      <c r="AA117" s="44" t="s">
        <v>17</v>
      </c>
      <c r="AB117" s="45" t="str">
        <f t="shared" si="4"/>
        <v>:</v>
      </c>
      <c r="AC117" s="45" t="str">
        <f t="shared" si="5"/>
        <v>:</v>
      </c>
      <c r="AE117" s="44" t="s">
        <v>17</v>
      </c>
      <c r="AF117" s="45" t="str">
        <f t="shared" si="6"/>
        <v>:</v>
      </c>
      <c r="AH117" s="44" t="s">
        <v>13</v>
      </c>
      <c r="AI117" s="46">
        <v>84.76966036344473</v>
      </c>
    </row>
    <row r="118" spans="1:35" ht="14.25">
      <c r="A118" s="44" t="s">
        <v>2</v>
      </c>
      <c r="B118" s="53">
        <v>2203245</v>
      </c>
      <c r="C118" s="53" t="s">
        <v>50</v>
      </c>
      <c r="D118" s="53">
        <v>1944731</v>
      </c>
      <c r="E118" s="53" t="s">
        <v>50</v>
      </c>
      <c r="F118" s="53">
        <v>389567</v>
      </c>
      <c r="G118" s="53" t="s">
        <v>50</v>
      </c>
      <c r="H118" s="53">
        <v>5952</v>
      </c>
      <c r="I118" s="53" t="s">
        <v>50</v>
      </c>
      <c r="J118" s="53">
        <v>456382</v>
      </c>
      <c r="K118" s="53" t="s">
        <v>50</v>
      </c>
      <c r="L118" s="53">
        <v>392080</v>
      </c>
      <c r="M118" s="53" t="s">
        <v>50</v>
      </c>
      <c r="O118" s="6">
        <f t="shared" si="1"/>
        <v>0</v>
      </c>
      <c r="P118" s="6">
        <f>COUNTIF(B118:M118,":")</f>
        <v>0</v>
      </c>
      <c r="R118" s="44" t="s">
        <v>2</v>
      </c>
      <c r="S118" s="49">
        <f aca="true" t="shared" si="7" ref="S118:S144">IF(AND(O85=0,O118=0,P85&lt;&gt;6,P118&lt;&gt;6),SUM(B118,D118,F118,H118,J118,L118),":")</f>
        <v>5391957</v>
      </c>
      <c r="U118" s="44" t="s">
        <v>2</v>
      </c>
      <c r="V118" s="56">
        <v>5391957</v>
      </c>
      <c r="X118" s="44" t="s">
        <v>2</v>
      </c>
      <c r="Y118" s="49">
        <f>IF(S118=":",V118,S118)</f>
        <v>5391957</v>
      </c>
      <c r="AA118" s="44" t="s">
        <v>18</v>
      </c>
      <c r="AB118" s="46">
        <f t="shared" si="4"/>
        <v>10914216</v>
      </c>
      <c r="AC118" s="46">
        <f t="shared" si="5"/>
        <v>9346731</v>
      </c>
      <c r="AE118" s="44" t="s">
        <v>18</v>
      </c>
      <c r="AF118" s="46">
        <f t="shared" si="6"/>
        <v>-14.361865295684087</v>
      </c>
      <c r="AH118" s="44" t="s">
        <v>3</v>
      </c>
      <c r="AI118" s="45" t="s">
        <v>29</v>
      </c>
    </row>
    <row r="119" spans="1:35" ht="14.25">
      <c r="A119" s="44" t="s">
        <v>3</v>
      </c>
      <c r="B119" s="45">
        <v>1634147</v>
      </c>
      <c r="C119" s="45" t="s">
        <v>50</v>
      </c>
      <c r="D119" s="45">
        <v>2451071</v>
      </c>
      <c r="E119" s="45" t="s">
        <v>50</v>
      </c>
      <c r="F119" s="45">
        <v>342119</v>
      </c>
      <c r="G119" s="45" t="s">
        <v>50</v>
      </c>
      <c r="H119" s="45" t="s">
        <v>29</v>
      </c>
      <c r="I119" s="45" t="s">
        <v>51</v>
      </c>
      <c r="J119" s="45">
        <v>9553</v>
      </c>
      <c r="K119" s="45" t="s">
        <v>50</v>
      </c>
      <c r="L119" s="45" t="s">
        <v>29</v>
      </c>
      <c r="M119" s="45" t="s">
        <v>51</v>
      </c>
      <c r="O119" s="6">
        <f t="shared" si="1"/>
        <v>2</v>
      </c>
      <c r="P119" s="6">
        <f aca="true" t="shared" si="8" ref="P119:P144">COUNTIF(B119:M119,":")</f>
        <v>2</v>
      </c>
      <c r="R119" s="44" t="s">
        <v>3</v>
      </c>
      <c r="S119" s="50" t="str">
        <f t="shared" si="7"/>
        <v>:</v>
      </c>
      <c r="U119" s="44" t="s">
        <v>3</v>
      </c>
      <c r="V119" s="50">
        <v>4481577</v>
      </c>
      <c r="X119" s="44" t="s">
        <v>3</v>
      </c>
      <c r="Y119" s="50">
        <f>IF(S119=":",V119,S119)</f>
        <v>4481577</v>
      </c>
      <c r="AA119" s="44" t="s">
        <v>19</v>
      </c>
      <c r="AB119" s="45">
        <f t="shared" si="4"/>
        <v>3448274</v>
      </c>
      <c r="AC119" s="45">
        <f t="shared" si="5"/>
        <v>5790560</v>
      </c>
      <c r="AE119" s="44" t="s">
        <v>19</v>
      </c>
      <c r="AF119" s="45">
        <f t="shared" si="6"/>
        <v>67.92633068021857</v>
      </c>
      <c r="AH119" s="44" t="s">
        <v>5</v>
      </c>
      <c r="AI119" s="46" t="s">
        <v>29</v>
      </c>
    </row>
    <row r="120" spans="1:35" ht="14.25">
      <c r="A120" s="44" t="s">
        <v>52</v>
      </c>
      <c r="B120" s="46">
        <v>1511483</v>
      </c>
      <c r="C120" s="46" t="s">
        <v>50</v>
      </c>
      <c r="D120" s="46">
        <v>2053903</v>
      </c>
      <c r="E120" s="46" t="s">
        <v>50</v>
      </c>
      <c r="F120" s="46">
        <v>91259</v>
      </c>
      <c r="G120" s="46" t="s">
        <v>50</v>
      </c>
      <c r="H120" s="46">
        <v>13043</v>
      </c>
      <c r="I120" s="46" t="s">
        <v>50</v>
      </c>
      <c r="J120" s="46">
        <v>605311</v>
      </c>
      <c r="K120" s="46" t="s">
        <v>50</v>
      </c>
      <c r="L120" s="46">
        <v>204837</v>
      </c>
      <c r="M120" s="46" t="s">
        <v>50</v>
      </c>
      <c r="O120" s="6">
        <f t="shared" si="1"/>
        <v>0</v>
      </c>
      <c r="P120" s="6">
        <f t="shared" si="8"/>
        <v>0</v>
      </c>
      <c r="R120" s="44" t="s">
        <v>52</v>
      </c>
      <c r="S120" s="49">
        <f t="shared" si="7"/>
        <v>4479836</v>
      </c>
      <c r="U120" s="44" t="s">
        <v>52</v>
      </c>
      <c r="V120" s="49">
        <v>4479836</v>
      </c>
      <c r="X120" s="44" t="s">
        <v>52</v>
      </c>
      <c r="Y120" s="49">
        <f>IF(S120=":",V120,S120)</f>
        <v>4479836</v>
      </c>
      <c r="AA120" s="44" t="s">
        <v>20</v>
      </c>
      <c r="AB120" s="46" t="str">
        <f t="shared" si="4"/>
        <v>:</v>
      </c>
      <c r="AC120" s="46" t="str">
        <f t="shared" si="5"/>
        <v>:</v>
      </c>
      <c r="AE120" s="44" t="s">
        <v>20</v>
      </c>
      <c r="AF120" s="46" t="str">
        <f t="shared" si="6"/>
        <v>:</v>
      </c>
      <c r="AH120" s="44" t="s">
        <v>7</v>
      </c>
      <c r="AI120" s="45" t="s">
        <v>29</v>
      </c>
    </row>
    <row r="121" spans="1:35" ht="14.25">
      <c r="A121" s="44" t="s">
        <v>4</v>
      </c>
      <c r="B121" s="45">
        <v>499475</v>
      </c>
      <c r="C121" s="45" t="s">
        <v>50</v>
      </c>
      <c r="D121" s="45">
        <v>2253890</v>
      </c>
      <c r="E121" s="45" t="s">
        <v>50</v>
      </c>
      <c r="F121" s="45">
        <v>36629</v>
      </c>
      <c r="G121" s="45" t="s">
        <v>50</v>
      </c>
      <c r="H121" s="45">
        <v>23397</v>
      </c>
      <c r="I121" s="45" t="s">
        <v>50</v>
      </c>
      <c r="J121" s="45">
        <v>153085</v>
      </c>
      <c r="K121" s="45" t="s">
        <v>50</v>
      </c>
      <c r="L121" s="45">
        <v>8054</v>
      </c>
      <c r="M121" s="45" t="s">
        <v>50</v>
      </c>
      <c r="O121" s="6">
        <f t="shared" si="1"/>
        <v>0</v>
      </c>
      <c r="P121" s="6">
        <f t="shared" si="8"/>
        <v>0</v>
      </c>
      <c r="R121" s="44" t="s">
        <v>4</v>
      </c>
      <c r="S121" s="50">
        <f t="shared" si="7"/>
        <v>2974530</v>
      </c>
      <c r="U121" s="44" t="s">
        <v>4</v>
      </c>
      <c r="V121" s="50">
        <v>2974529</v>
      </c>
      <c r="X121" s="44" t="s">
        <v>4</v>
      </c>
      <c r="Y121" s="50">
        <f aca="true" t="shared" si="9" ref="Y121:Y144">IF(S121=":",V121,S121)</f>
        <v>2974530</v>
      </c>
      <c r="AA121" s="44" t="s">
        <v>21</v>
      </c>
      <c r="AB121" s="45">
        <f t="shared" si="4"/>
        <v>14024031</v>
      </c>
      <c r="AC121" s="45">
        <f t="shared" si="5"/>
        <v>9583196</v>
      </c>
      <c r="AE121" s="44" t="s">
        <v>21</v>
      </c>
      <c r="AF121" s="45">
        <f t="shared" si="6"/>
        <v>-31.665895490390746</v>
      </c>
      <c r="AH121" s="44" t="s">
        <v>10</v>
      </c>
      <c r="AI121" s="46" t="s">
        <v>29</v>
      </c>
    </row>
    <row r="122" spans="1:35" ht="14.25">
      <c r="A122" s="44" t="s">
        <v>43</v>
      </c>
      <c r="B122" s="46">
        <v>9692799</v>
      </c>
      <c r="C122" s="46" t="s">
        <v>50</v>
      </c>
      <c r="D122" s="46">
        <v>16088505</v>
      </c>
      <c r="E122" s="46" t="s">
        <v>50</v>
      </c>
      <c r="F122" s="46">
        <v>20574851</v>
      </c>
      <c r="G122" s="46" t="s">
        <v>50</v>
      </c>
      <c r="H122" s="46">
        <v>114995</v>
      </c>
      <c r="I122" s="46" t="s">
        <v>50</v>
      </c>
      <c r="J122" s="46">
        <v>1994555</v>
      </c>
      <c r="K122" s="46" t="s">
        <v>50</v>
      </c>
      <c r="L122" s="46">
        <v>246762</v>
      </c>
      <c r="M122" s="46" t="s">
        <v>50</v>
      </c>
      <c r="O122" s="6">
        <f t="shared" si="1"/>
        <v>0</v>
      </c>
      <c r="P122" s="6">
        <f t="shared" si="8"/>
        <v>0</v>
      </c>
      <c r="R122" s="44" t="s">
        <v>43</v>
      </c>
      <c r="S122" s="49">
        <f t="shared" si="7"/>
        <v>48712467</v>
      </c>
      <c r="U122" s="44" t="s">
        <v>43</v>
      </c>
      <c r="V122" s="49">
        <v>48712467</v>
      </c>
      <c r="X122" s="44" t="s">
        <v>43</v>
      </c>
      <c r="Y122" s="49">
        <f t="shared" si="9"/>
        <v>48712467</v>
      </c>
      <c r="AA122" s="44" t="s">
        <v>22</v>
      </c>
      <c r="AB122" s="46">
        <f t="shared" si="4"/>
        <v>11426424</v>
      </c>
      <c r="AC122" s="46">
        <f t="shared" si="5"/>
        <v>8369177</v>
      </c>
      <c r="AE122" s="44" t="s">
        <v>22</v>
      </c>
      <c r="AF122" s="46">
        <f t="shared" si="6"/>
        <v>-26.755938690880015</v>
      </c>
      <c r="AH122" s="44" t="s">
        <v>15</v>
      </c>
      <c r="AI122" s="45" t="s">
        <v>29</v>
      </c>
    </row>
    <row r="123" spans="1:35" ht="14.25">
      <c r="A123" s="44" t="s">
        <v>5</v>
      </c>
      <c r="B123" s="45">
        <v>149720</v>
      </c>
      <c r="C123" s="45" t="s">
        <v>50</v>
      </c>
      <c r="D123" s="45">
        <v>607328</v>
      </c>
      <c r="E123" s="45" t="s">
        <v>50</v>
      </c>
      <c r="F123" s="45" t="s">
        <v>29</v>
      </c>
      <c r="G123" s="45" t="s">
        <v>51</v>
      </c>
      <c r="H123" s="45" t="s">
        <v>29</v>
      </c>
      <c r="I123" s="45" t="s">
        <v>51</v>
      </c>
      <c r="J123" s="45">
        <v>120429</v>
      </c>
      <c r="K123" s="45" t="s">
        <v>50</v>
      </c>
      <c r="L123" s="45" t="s">
        <v>29</v>
      </c>
      <c r="M123" s="45" t="s">
        <v>51</v>
      </c>
      <c r="O123" s="6">
        <f t="shared" si="1"/>
        <v>3</v>
      </c>
      <c r="P123" s="6">
        <f t="shared" si="8"/>
        <v>3</v>
      </c>
      <c r="R123" s="44" t="s">
        <v>5</v>
      </c>
      <c r="S123" s="50" t="str">
        <f t="shared" si="7"/>
        <v>:</v>
      </c>
      <c r="U123" s="44" t="s">
        <v>5</v>
      </c>
      <c r="V123" s="50" t="s">
        <v>29</v>
      </c>
      <c r="X123" s="44" t="s">
        <v>5</v>
      </c>
      <c r="Y123" s="50" t="str">
        <f t="shared" si="9"/>
        <v>:</v>
      </c>
      <c r="AA123" s="44" t="s">
        <v>23</v>
      </c>
      <c r="AB123" s="45">
        <f t="shared" si="4"/>
        <v>1121722</v>
      </c>
      <c r="AC123" s="45">
        <f t="shared" si="5"/>
        <v>907186</v>
      </c>
      <c r="AE123" s="44" t="s">
        <v>23</v>
      </c>
      <c r="AF123" s="45">
        <f t="shared" si="6"/>
        <v>-19.125594398612133</v>
      </c>
      <c r="AH123" s="44" t="s">
        <v>16</v>
      </c>
      <c r="AI123" s="46" t="s">
        <v>29</v>
      </c>
    </row>
    <row r="124" spans="1:35" ht="14.25">
      <c r="A124" s="44" t="s">
        <v>6</v>
      </c>
      <c r="B124" s="46">
        <v>422178</v>
      </c>
      <c r="C124" s="46" t="s">
        <v>50</v>
      </c>
      <c r="D124" s="46">
        <v>2346132</v>
      </c>
      <c r="E124" s="46" t="s">
        <v>50</v>
      </c>
      <c r="F124" s="46">
        <v>7757</v>
      </c>
      <c r="G124" s="46" t="s">
        <v>50</v>
      </c>
      <c r="H124" s="46">
        <v>14352</v>
      </c>
      <c r="I124" s="46" t="s">
        <v>50</v>
      </c>
      <c r="J124" s="46">
        <v>280210</v>
      </c>
      <c r="K124" s="46" t="s">
        <v>50</v>
      </c>
      <c r="L124" s="46">
        <v>20315</v>
      </c>
      <c r="M124" s="46" t="s">
        <v>50</v>
      </c>
      <c r="O124" s="6">
        <f t="shared" si="1"/>
        <v>0</v>
      </c>
      <c r="P124" s="6">
        <f t="shared" si="8"/>
        <v>0</v>
      </c>
      <c r="R124" s="44" t="s">
        <v>6</v>
      </c>
      <c r="S124" s="49">
        <f t="shared" si="7"/>
        <v>3090944</v>
      </c>
      <c r="U124" s="44" t="s">
        <v>6</v>
      </c>
      <c r="V124" s="49">
        <v>3090944</v>
      </c>
      <c r="X124" s="44" t="s">
        <v>6</v>
      </c>
      <c r="Y124" s="49">
        <f t="shared" si="9"/>
        <v>3090944</v>
      </c>
      <c r="AA124" s="44" t="s">
        <v>24</v>
      </c>
      <c r="AB124" s="46" t="str">
        <f t="shared" si="4"/>
        <v>:</v>
      </c>
      <c r="AC124" s="46" t="str">
        <f t="shared" si="5"/>
        <v>:</v>
      </c>
      <c r="AE124" s="44" t="s">
        <v>24</v>
      </c>
      <c r="AF124" s="46" t="str">
        <f t="shared" si="6"/>
        <v>:</v>
      </c>
      <c r="AH124" s="44" t="s">
        <v>17</v>
      </c>
      <c r="AI124" s="45" t="s">
        <v>29</v>
      </c>
    </row>
    <row r="125" spans="1:35" ht="14.25">
      <c r="A125" s="44" t="s">
        <v>7</v>
      </c>
      <c r="B125" s="45">
        <v>1651407</v>
      </c>
      <c r="C125" s="45" t="s">
        <v>50</v>
      </c>
      <c r="D125" s="45">
        <v>1877535</v>
      </c>
      <c r="E125" s="45" t="s">
        <v>50</v>
      </c>
      <c r="F125" s="45">
        <v>803789</v>
      </c>
      <c r="G125" s="45" t="s">
        <v>50</v>
      </c>
      <c r="H125" s="45">
        <v>1745</v>
      </c>
      <c r="I125" s="45" t="s">
        <v>50</v>
      </c>
      <c r="J125" s="45">
        <v>146637</v>
      </c>
      <c r="K125" s="45" t="s">
        <v>50</v>
      </c>
      <c r="L125" s="45">
        <v>230690</v>
      </c>
      <c r="M125" s="45" t="s">
        <v>50</v>
      </c>
      <c r="O125" s="6">
        <f t="shared" si="1"/>
        <v>0</v>
      </c>
      <c r="P125" s="6">
        <f t="shared" si="8"/>
        <v>0</v>
      </c>
      <c r="R125" s="44" t="s">
        <v>7</v>
      </c>
      <c r="S125" s="50" t="str">
        <f t="shared" si="7"/>
        <v>:</v>
      </c>
      <c r="U125" s="44" t="s">
        <v>7</v>
      </c>
      <c r="V125" s="50">
        <v>4711803</v>
      </c>
      <c r="X125" s="44" t="s">
        <v>7</v>
      </c>
      <c r="Y125" s="50">
        <f t="shared" si="9"/>
        <v>4711803</v>
      </c>
      <c r="AA125" s="44" t="s">
        <v>25</v>
      </c>
      <c r="AB125" s="45" t="str">
        <f t="shared" si="4"/>
        <v>:</v>
      </c>
      <c r="AC125" s="45" t="str">
        <f t="shared" si="5"/>
        <v>:</v>
      </c>
      <c r="AE125" s="44" t="s">
        <v>25</v>
      </c>
      <c r="AF125" s="45" t="str">
        <f t="shared" si="6"/>
        <v>:</v>
      </c>
      <c r="AH125" s="44" t="s">
        <v>20</v>
      </c>
      <c r="AI125" s="46" t="s">
        <v>29</v>
      </c>
    </row>
    <row r="126" spans="1:35" ht="14.25">
      <c r="A126" s="44" t="s">
        <v>8</v>
      </c>
      <c r="B126" s="46">
        <v>41556377</v>
      </c>
      <c r="C126" s="46" t="s">
        <v>50</v>
      </c>
      <c r="D126" s="46">
        <v>18388086</v>
      </c>
      <c r="E126" s="46" t="s">
        <v>50</v>
      </c>
      <c r="F126" s="46">
        <v>9742890</v>
      </c>
      <c r="G126" s="46" t="s">
        <v>50</v>
      </c>
      <c r="H126" s="46">
        <v>139430</v>
      </c>
      <c r="I126" s="46" t="s">
        <v>50</v>
      </c>
      <c r="J126" s="46">
        <v>240236</v>
      </c>
      <c r="K126" s="46" t="s">
        <v>50</v>
      </c>
      <c r="L126" s="46">
        <v>6106536</v>
      </c>
      <c r="M126" s="46" t="s">
        <v>50</v>
      </c>
      <c r="O126" s="6">
        <f t="shared" si="1"/>
        <v>0</v>
      </c>
      <c r="P126" s="6">
        <f t="shared" si="8"/>
        <v>0</v>
      </c>
      <c r="R126" s="44" t="s">
        <v>8</v>
      </c>
      <c r="S126" s="49">
        <f t="shared" si="7"/>
        <v>76173555</v>
      </c>
      <c r="U126" s="44" t="s">
        <v>8</v>
      </c>
      <c r="V126" s="49">
        <v>76173556</v>
      </c>
      <c r="X126" s="44" t="s">
        <v>8</v>
      </c>
      <c r="Y126" s="49">
        <f t="shared" si="9"/>
        <v>76173555</v>
      </c>
      <c r="AA126" s="44" t="s">
        <v>26</v>
      </c>
      <c r="AB126" s="46">
        <f t="shared" si="4"/>
        <v>2415761</v>
      </c>
      <c r="AC126" s="46">
        <f t="shared" si="5"/>
        <v>2137899</v>
      </c>
      <c r="AE126" s="44" t="s">
        <v>26</v>
      </c>
      <c r="AF126" s="46">
        <f t="shared" si="6"/>
        <v>-11.50204842283653</v>
      </c>
      <c r="AH126" s="44" t="s">
        <v>24</v>
      </c>
      <c r="AI126" s="45" t="s">
        <v>29</v>
      </c>
    </row>
    <row r="127" spans="1:35" ht="14.5" customHeight="1">
      <c r="A127" s="44" t="s">
        <v>9</v>
      </c>
      <c r="B127" s="45">
        <v>28550533</v>
      </c>
      <c r="C127" s="45" t="s">
        <v>50</v>
      </c>
      <c r="D127" s="45">
        <v>30311499</v>
      </c>
      <c r="E127" s="45" t="s">
        <v>50</v>
      </c>
      <c r="F127" s="45">
        <v>6271171</v>
      </c>
      <c r="G127" s="45" t="s">
        <v>50</v>
      </c>
      <c r="H127" s="45">
        <v>427909</v>
      </c>
      <c r="I127" s="45" t="s">
        <v>50</v>
      </c>
      <c r="J127" s="45">
        <v>2352327</v>
      </c>
      <c r="K127" s="45" t="s">
        <v>50</v>
      </c>
      <c r="L127" s="45">
        <v>1530855</v>
      </c>
      <c r="M127" s="45" t="s">
        <v>50</v>
      </c>
      <c r="O127" s="6">
        <f t="shared" si="1"/>
        <v>0</v>
      </c>
      <c r="P127" s="6">
        <f t="shared" si="8"/>
        <v>0</v>
      </c>
      <c r="R127" s="44" t="s">
        <v>9</v>
      </c>
      <c r="S127" s="50">
        <f t="shared" si="7"/>
        <v>69444294</v>
      </c>
      <c r="U127" s="44" t="s">
        <v>9</v>
      </c>
      <c r="V127" s="50">
        <v>69444294</v>
      </c>
      <c r="X127" s="44" t="s">
        <v>9</v>
      </c>
      <c r="Y127" s="50">
        <f t="shared" si="9"/>
        <v>69444294</v>
      </c>
      <c r="AH127" s="44" t="s">
        <v>25</v>
      </c>
      <c r="AI127" s="46" t="s">
        <v>29</v>
      </c>
    </row>
    <row r="128" spans="1:35" ht="14.5" customHeight="1">
      <c r="A128" s="44" t="s">
        <v>10</v>
      </c>
      <c r="B128" s="46">
        <v>583198</v>
      </c>
      <c r="C128" s="46" t="s">
        <v>50</v>
      </c>
      <c r="D128" s="46">
        <v>713493</v>
      </c>
      <c r="E128" s="46" t="s">
        <v>50</v>
      </c>
      <c r="F128" s="46">
        <v>76027</v>
      </c>
      <c r="G128" s="46" t="s">
        <v>50</v>
      </c>
      <c r="H128" s="46">
        <v>2797</v>
      </c>
      <c r="I128" s="46" t="s">
        <v>50</v>
      </c>
      <c r="J128" s="46">
        <v>88893</v>
      </c>
      <c r="K128" s="46" t="s">
        <v>50</v>
      </c>
      <c r="L128" s="46">
        <v>5247</v>
      </c>
      <c r="M128" s="46" t="s">
        <v>50</v>
      </c>
      <c r="O128" s="6">
        <f t="shared" si="1"/>
        <v>0</v>
      </c>
      <c r="P128" s="6">
        <f t="shared" si="8"/>
        <v>0</v>
      </c>
      <c r="R128" s="44" t="s">
        <v>10</v>
      </c>
      <c r="S128" s="49" t="str">
        <f t="shared" si="7"/>
        <v>:</v>
      </c>
      <c r="U128" s="44" t="s">
        <v>10</v>
      </c>
      <c r="V128" s="49">
        <v>1469654</v>
      </c>
      <c r="X128" s="44" t="s">
        <v>10</v>
      </c>
      <c r="Y128" s="49">
        <f t="shared" si="9"/>
        <v>1469654</v>
      </c>
      <c r="AH128" s="25" t="s">
        <v>193</v>
      </c>
      <c r="AI128" s="4"/>
    </row>
    <row r="129" spans="1:42" ht="15" customHeight="1">
      <c r="A129" s="44" t="s">
        <v>11</v>
      </c>
      <c r="B129" s="45">
        <v>31113649</v>
      </c>
      <c r="C129" s="45" t="s">
        <v>50</v>
      </c>
      <c r="D129" s="45">
        <v>5489069</v>
      </c>
      <c r="E129" s="45" t="s">
        <v>50</v>
      </c>
      <c r="F129" s="45">
        <v>4323238</v>
      </c>
      <c r="G129" s="45" t="s">
        <v>50</v>
      </c>
      <c r="H129" s="45">
        <v>28782</v>
      </c>
      <c r="I129" s="45" t="s">
        <v>50</v>
      </c>
      <c r="J129" s="45">
        <v>518595</v>
      </c>
      <c r="K129" s="45" t="s">
        <v>50</v>
      </c>
      <c r="L129" s="45">
        <v>8703972</v>
      </c>
      <c r="M129" s="45" t="s">
        <v>50</v>
      </c>
      <c r="O129" s="6">
        <f t="shared" si="1"/>
        <v>0</v>
      </c>
      <c r="P129" s="6">
        <f t="shared" si="8"/>
        <v>0</v>
      </c>
      <c r="R129" s="44" t="s">
        <v>11</v>
      </c>
      <c r="S129" s="50">
        <f t="shared" si="7"/>
        <v>50177305</v>
      </c>
      <c r="U129" s="44" t="s">
        <v>11</v>
      </c>
      <c r="V129" s="50">
        <v>50177305</v>
      </c>
      <c r="X129" s="44" t="s">
        <v>11</v>
      </c>
      <c r="Y129" s="50">
        <f t="shared" si="9"/>
        <v>50177305</v>
      </c>
      <c r="AE129" s="2" t="s">
        <v>80</v>
      </c>
      <c r="AF129" s="32">
        <f>COUNTA(AF100:AF126)-COUNTIF(AF100:AF126,":")</f>
        <v>17</v>
      </c>
      <c r="AH129" s="30" t="s">
        <v>35</v>
      </c>
      <c r="AI129" s="4"/>
      <c r="AJ129" s="4"/>
      <c r="AK129" s="4"/>
      <c r="AL129" s="4"/>
      <c r="AM129" s="4"/>
      <c r="AN129" s="4"/>
      <c r="AO129" s="4"/>
      <c r="AP129" s="4"/>
    </row>
    <row r="130" spans="1:25" ht="14.25">
      <c r="A130" s="44" t="s">
        <v>12</v>
      </c>
      <c r="B130" s="46">
        <v>735703</v>
      </c>
      <c r="C130" s="46" t="s">
        <v>50</v>
      </c>
      <c r="D130" s="46">
        <v>167753</v>
      </c>
      <c r="E130" s="46" t="s">
        <v>50</v>
      </c>
      <c r="F130" s="46">
        <v>124785</v>
      </c>
      <c r="G130" s="46" t="s">
        <v>50</v>
      </c>
      <c r="H130" s="46">
        <v>1202</v>
      </c>
      <c r="I130" s="46" t="s">
        <v>50</v>
      </c>
      <c r="J130" s="46">
        <v>2984</v>
      </c>
      <c r="K130" s="46" t="s">
        <v>50</v>
      </c>
      <c r="L130" s="46">
        <v>71593</v>
      </c>
      <c r="M130" s="46" t="s">
        <v>50</v>
      </c>
      <c r="O130" s="6">
        <f t="shared" si="1"/>
        <v>0</v>
      </c>
      <c r="P130" s="6">
        <f t="shared" si="8"/>
        <v>0</v>
      </c>
      <c r="R130" s="44" t="s">
        <v>12</v>
      </c>
      <c r="S130" s="49">
        <f t="shared" si="7"/>
        <v>1104020</v>
      </c>
      <c r="U130" s="44" t="s">
        <v>12</v>
      </c>
      <c r="V130" s="49">
        <v>1104019</v>
      </c>
      <c r="X130" s="44" t="s">
        <v>12</v>
      </c>
      <c r="Y130" s="49">
        <f t="shared" si="9"/>
        <v>1104020</v>
      </c>
    </row>
    <row r="131" spans="1:33" ht="14.25">
      <c r="A131" s="44" t="s">
        <v>13</v>
      </c>
      <c r="B131" s="45">
        <v>299063</v>
      </c>
      <c r="C131" s="45" t="s">
        <v>50</v>
      </c>
      <c r="D131" s="45">
        <v>1188036</v>
      </c>
      <c r="E131" s="45" t="s">
        <v>50</v>
      </c>
      <c r="F131" s="45">
        <v>23723</v>
      </c>
      <c r="G131" s="45" t="s">
        <v>50</v>
      </c>
      <c r="H131" s="45">
        <v>7005</v>
      </c>
      <c r="I131" s="45" t="s">
        <v>50</v>
      </c>
      <c r="J131" s="45">
        <v>441038</v>
      </c>
      <c r="K131" s="45" t="s">
        <v>50</v>
      </c>
      <c r="L131" s="45">
        <v>25563</v>
      </c>
      <c r="M131" s="45" t="s">
        <v>50</v>
      </c>
      <c r="O131" s="6">
        <f t="shared" si="1"/>
        <v>0</v>
      </c>
      <c r="P131" s="6">
        <f t="shared" si="8"/>
        <v>0</v>
      </c>
      <c r="R131" s="44" t="s">
        <v>13</v>
      </c>
      <c r="S131" s="50">
        <f t="shared" si="7"/>
        <v>1984428</v>
      </c>
      <c r="U131" s="44" t="s">
        <v>13</v>
      </c>
      <c r="V131" s="50">
        <v>1984426</v>
      </c>
      <c r="X131" s="44" t="s">
        <v>13</v>
      </c>
      <c r="Y131" s="50">
        <f t="shared" si="9"/>
        <v>1984428</v>
      </c>
      <c r="AE131" s="33">
        <f>C82</f>
        <v>2011</v>
      </c>
      <c r="AF131" s="31">
        <f>SUM(AB100:AB126)/1000</f>
        <v>319136.262</v>
      </c>
      <c r="AG131" s="69">
        <f>(AF132-AF131)/AF131</f>
        <v>-0.052815301822392066</v>
      </c>
    </row>
    <row r="132" spans="1:34" ht="14.25">
      <c r="A132" s="44" t="s">
        <v>14</v>
      </c>
      <c r="B132" s="46">
        <v>669288</v>
      </c>
      <c r="C132" s="46" t="s">
        <v>50</v>
      </c>
      <c r="D132" s="46">
        <v>1317260</v>
      </c>
      <c r="E132" s="46" t="s">
        <v>50</v>
      </c>
      <c r="F132" s="46">
        <v>31062</v>
      </c>
      <c r="G132" s="46" t="s">
        <v>50</v>
      </c>
      <c r="H132" s="46" t="s">
        <v>29</v>
      </c>
      <c r="I132" s="46" t="s">
        <v>51</v>
      </c>
      <c r="J132" s="46">
        <v>570373</v>
      </c>
      <c r="K132" s="46" t="s">
        <v>50</v>
      </c>
      <c r="L132" s="46" t="s">
        <v>29</v>
      </c>
      <c r="M132" s="46" t="s">
        <v>51</v>
      </c>
      <c r="O132" s="6">
        <f t="shared" si="1"/>
        <v>2</v>
      </c>
      <c r="P132" s="6">
        <f t="shared" si="8"/>
        <v>2</v>
      </c>
      <c r="R132" s="44" t="s">
        <v>14</v>
      </c>
      <c r="S132" s="49" t="str">
        <f t="shared" si="7"/>
        <v>:</v>
      </c>
      <c r="U132" s="44" t="s">
        <v>14</v>
      </c>
      <c r="V132" s="49">
        <v>2612899</v>
      </c>
      <c r="X132" s="44" t="s">
        <v>14</v>
      </c>
      <c r="Y132" s="49">
        <f t="shared" si="9"/>
        <v>2612899</v>
      </c>
      <c r="AE132" s="33">
        <f>C115</f>
        <v>2021</v>
      </c>
      <c r="AF132" s="31">
        <f>SUM(AC100:AC126)/1000</f>
        <v>302280.984</v>
      </c>
      <c r="AG132" s="70"/>
      <c r="AH132" s="36">
        <f>(AF132/SUM(B118:B144,D118:D144,F118:F144,H118:H144,J118:J144,L118:L144))*1000</f>
        <v>0.8510767576753574</v>
      </c>
    </row>
    <row r="133" spans="1:33" ht="14.25">
      <c r="A133" s="44" t="s">
        <v>15</v>
      </c>
      <c r="B133" s="45" t="s">
        <v>29</v>
      </c>
      <c r="C133" s="45" t="s">
        <v>51</v>
      </c>
      <c r="D133" s="45">
        <v>42501</v>
      </c>
      <c r="E133" s="45" t="s">
        <v>50</v>
      </c>
      <c r="F133" s="45" t="s">
        <v>29</v>
      </c>
      <c r="G133" s="45" t="s">
        <v>51</v>
      </c>
      <c r="H133" s="45">
        <v>290</v>
      </c>
      <c r="I133" s="45" t="s">
        <v>50</v>
      </c>
      <c r="J133" s="45">
        <v>5086</v>
      </c>
      <c r="K133" s="45" t="s">
        <v>50</v>
      </c>
      <c r="L133" s="45" t="s">
        <v>29</v>
      </c>
      <c r="M133" s="45" t="s">
        <v>51</v>
      </c>
      <c r="O133" s="6">
        <f t="shared" si="1"/>
        <v>3</v>
      </c>
      <c r="P133" s="6">
        <f t="shared" si="8"/>
        <v>3</v>
      </c>
      <c r="R133" s="44" t="s">
        <v>15</v>
      </c>
      <c r="S133" s="50" t="str">
        <f t="shared" si="7"/>
        <v>:</v>
      </c>
      <c r="U133" s="44" t="s">
        <v>15</v>
      </c>
      <c r="V133" s="50">
        <v>129696</v>
      </c>
      <c r="X133" s="44" t="s">
        <v>15</v>
      </c>
      <c r="Y133" s="50">
        <f t="shared" si="9"/>
        <v>129696</v>
      </c>
      <c r="AE133" s="71" t="s">
        <v>122</v>
      </c>
      <c r="AF133" s="72"/>
      <c r="AG133" s="73"/>
    </row>
    <row r="134" spans="1:25" ht="14.25">
      <c r="A134" s="44" t="s">
        <v>16</v>
      </c>
      <c r="B134" s="46">
        <v>3510104</v>
      </c>
      <c r="C134" s="46" t="s">
        <v>50</v>
      </c>
      <c r="D134" s="46">
        <v>4358077</v>
      </c>
      <c r="E134" s="46" t="s">
        <v>50</v>
      </c>
      <c r="F134" s="46">
        <v>585555</v>
      </c>
      <c r="G134" s="46" t="s">
        <v>50</v>
      </c>
      <c r="H134" s="46" t="s">
        <v>29</v>
      </c>
      <c r="I134" s="46" t="s">
        <v>51</v>
      </c>
      <c r="J134" s="46">
        <v>136603</v>
      </c>
      <c r="K134" s="46" t="s">
        <v>50</v>
      </c>
      <c r="L134" s="46" t="s">
        <v>29</v>
      </c>
      <c r="M134" s="46" t="s">
        <v>51</v>
      </c>
      <c r="O134" s="6">
        <f t="shared" si="1"/>
        <v>2</v>
      </c>
      <c r="P134" s="6">
        <f t="shared" si="8"/>
        <v>2</v>
      </c>
      <c r="R134" s="44" t="s">
        <v>16</v>
      </c>
      <c r="S134" s="49" t="str">
        <f t="shared" si="7"/>
        <v>:</v>
      </c>
      <c r="U134" s="44" t="s">
        <v>16</v>
      </c>
      <c r="V134" s="49">
        <v>8878589</v>
      </c>
      <c r="X134" s="44" t="s">
        <v>16</v>
      </c>
      <c r="Y134" s="49">
        <f t="shared" si="9"/>
        <v>8878589</v>
      </c>
    </row>
    <row r="135" spans="1:25" ht="14.25">
      <c r="A135" s="44" t="s">
        <v>17</v>
      </c>
      <c r="B135" s="45">
        <v>68113</v>
      </c>
      <c r="C135" s="45" t="s">
        <v>50</v>
      </c>
      <c r="D135" s="45">
        <v>2059</v>
      </c>
      <c r="E135" s="45" t="s">
        <v>50</v>
      </c>
      <c r="F135" s="45" t="s">
        <v>29</v>
      </c>
      <c r="G135" s="45" t="s">
        <v>51</v>
      </c>
      <c r="H135" s="45">
        <v>586</v>
      </c>
      <c r="I135" s="45" t="s">
        <v>50</v>
      </c>
      <c r="J135" s="45">
        <v>0</v>
      </c>
      <c r="K135" s="45" t="s">
        <v>50</v>
      </c>
      <c r="L135" s="45" t="s">
        <v>29</v>
      </c>
      <c r="M135" s="45" t="s">
        <v>51</v>
      </c>
      <c r="O135" s="6">
        <f t="shared" si="1"/>
        <v>2</v>
      </c>
      <c r="P135" s="6">
        <f t="shared" si="8"/>
        <v>2</v>
      </c>
      <c r="R135" s="44" t="s">
        <v>17</v>
      </c>
      <c r="S135" s="50" t="str">
        <f t="shared" si="7"/>
        <v>:</v>
      </c>
      <c r="U135" s="44" t="s">
        <v>17</v>
      </c>
      <c r="V135" s="50">
        <v>108713</v>
      </c>
      <c r="X135" s="44" t="s">
        <v>17</v>
      </c>
      <c r="Y135" s="50">
        <f t="shared" si="9"/>
        <v>108713</v>
      </c>
    </row>
    <row r="136" spans="1:25" ht="14.25">
      <c r="A136" s="44" t="s">
        <v>18</v>
      </c>
      <c r="B136" s="46">
        <v>3295622</v>
      </c>
      <c r="C136" s="46" t="s">
        <v>50</v>
      </c>
      <c r="D136" s="46">
        <v>2587897</v>
      </c>
      <c r="E136" s="46" t="s">
        <v>50</v>
      </c>
      <c r="F136" s="46">
        <v>2611112</v>
      </c>
      <c r="G136" s="46" t="s">
        <v>50</v>
      </c>
      <c r="H136" s="46">
        <v>31139</v>
      </c>
      <c r="I136" s="46" t="s">
        <v>50</v>
      </c>
      <c r="J136" s="46">
        <v>559061</v>
      </c>
      <c r="K136" s="46" t="s">
        <v>50</v>
      </c>
      <c r="L136" s="46">
        <v>261900</v>
      </c>
      <c r="M136" s="46" t="s">
        <v>50</v>
      </c>
      <c r="O136" s="6">
        <f t="shared" si="1"/>
        <v>0</v>
      </c>
      <c r="P136" s="6">
        <f t="shared" si="8"/>
        <v>0</v>
      </c>
      <c r="R136" s="44" t="s">
        <v>18</v>
      </c>
      <c r="S136" s="49">
        <f t="shared" si="7"/>
        <v>9346731</v>
      </c>
      <c r="U136" s="44" t="s">
        <v>18</v>
      </c>
      <c r="V136" s="49">
        <v>9346731</v>
      </c>
      <c r="X136" s="44" t="s">
        <v>18</v>
      </c>
      <c r="Y136" s="49">
        <f t="shared" si="9"/>
        <v>9346731</v>
      </c>
    </row>
    <row r="137" spans="1:25" ht="14.25">
      <c r="A137" s="44" t="s">
        <v>19</v>
      </c>
      <c r="B137" s="45">
        <v>2004634</v>
      </c>
      <c r="C137" s="45" t="s">
        <v>50</v>
      </c>
      <c r="D137" s="45">
        <v>1154449</v>
      </c>
      <c r="E137" s="45" t="s">
        <v>50</v>
      </c>
      <c r="F137" s="45">
        <v>2503216</v>
      </c>
      <c r="G137" s="45" t="s">
        <v>50</v>
      </c>
      <c r="H137" s="45">
        <v>10016</v>
      </c>
      <c r="I137" s="45" t="s">
        <v>50</v>
      </c>
      <c r="J137" s="45">
        <v>52037</v>
      </c>
      <c r="K137" s="45" t="s">
        <v>50</v>
      </c>
      <c r="L137" s="45">
        <v>66208</v>
      </c>
      <c r="M137" s="45" t="s">
        <v>50</v>
      </c>
      <c r="O137" s="6">
        <f t="shared" si="1"/>
        <v>0</v>
      </c>
      <c r="P137" s="6">
        <f t="shared" si="8"/>
        <v>0</v>
      </c>
      <c r="R137" s="44" t="s">
        <v>19</v>
      </c>
      <c r="S137" s="50">
        <f t="shared" si="7"/>
        <v>5790560</v>
      </c>
      <c r="U137" s="44" t="s">
        <v>19</v>
      </c>
      <c r="V137" s="50">
        <v>5790560</v>
      </c>
      <c r="X137" s="44" t="s">
        <v>19</v>
      </c>
      <c r="Y137" s="50">
        <f t="shared" si="9"/>
        <v>5790560</v>
      </c>
    </row>
    <row r="138" spans="1:25" ht="14.25">
      <c r="A138" s="44" t="s">
        <v>20</v>
      </c>
      <c r="B138" s="46">
        <v>10050855</v>
      </c>
      <c r="C138" s="46" t="s">
        <v>50</v>
      </c>
      <c r="D138" s="46">
        <v>14348792</v>
      </c>
      <c r="E138" s="46" t="s">
        <v>50</v>
      </c>
      <c r="F138" s="46">
        <v>648083</v>
      </c>
      <c r="G138" s="46" t="s">
        <v>50</v>
      </c>
      <c r="H138" s="46" t="s">
        <v>29</v>
      </c>
      <c r="I138" s="46" t="s">
        <v>51</v>
      </c>
      <c r="J138" s="46">
        <v>1364947</v>
      </c>
      <c r="K138" s="46" t="s">
        <v>50</v>
      </c>
      <c r="L138" s="46" t="s">
        <v>29</v>
      </c>
      <c r="M138" s="46" t="s">
        <v>51</v>
      </c>
      <c r="O138" s="6">
        <f t="shared" si="1"/>
        <v>2</v>
      </c>
      <c r="P138" s="6">
        <f t="shared" si="8"/>
        <v>2</v>
      </c>
      <c r="R138" s="44" t="s">
        <v>20</v>
      </c>
      <c r="S138" s="49" t="str">
        <f t="shared" si="7"/>
        <v>:</v>
      </c>
      <c r="U138" s="44" t="s">
        <v>20</v>
      </c>
      <c r="V138" s="49">
        <v>26949220</v>
      </c>
      <c r="X138" s="44" t="s">
        <v>20</v>
      </c>
      <c r="Y138" s="49">
        <f t="shared" si="9"/>
        <v>26949220</v>
      </c>
    </row>
    <row r="139" spans="1:25" ht="14.25">
      <c r="A139" s="44" t="s">
        <v>21</v>
      </c>
      <c r="B139" s="45">
        <v>6260346</v>
      </c>
      <c r="C139" s="45" t="s">
        <v>50</v>
      </c>
      <c r="D139" s="45">
        <v>2351707</v>
      </c>
      <c r="E139" s="45" t="s">
        <v>50</v>
      </c>
      <c r="F139" s="45">
        <v>278158</v>
      </c>
      <c r="G139" s="45" t="s">
        <v>50</v>
      </c>
      <c r="H139" s="45">
        <v>16975</v>
      </c>
      <c r="I139" s="45" t="s">
        <v>50</v>
      </c>
      <c r="J139" s="45">
        <v>5083</v>
      </c>
      <c r="K139" s="45" t="s">
        <v>50</v>
      </c>
      <c r="L139" s="45">
        <v>670927</v>
      </c>
      <c r="M139" s="45" t="s">
        <v>50</v>
      </c>
      <c r="O139" s="6">
        <f t="shared" si="1"/>
        <v>0</v>
      </c>
      <c r="P139" s="6">
        <f t="shared" si="8"/>
        <v>0</v>
      </c>
      <c r="R139" s="44" t="s">
        <v>21</v>
      </c>
      <c r="S139" s="50">
        <f t="shared" si="7"/>
        <v>9583196</v>
      </c>
      <c r="U139" s="44" t="s">
        <v>21</v>
      </c>
      <c r="V139" s="50">
        <v>9583196</v>
      </c>
      <c r="X139" s="44" t="s">
        <v>21</v>
      </c>
      <c r="Y139" s="50">
        <f t="shared" si="9"/>
        <v>9583196</v>
      </c>
    </row>
    <row r="140" spans="1:25" ht="14.25">
      <c r="A140" s="44" t="s">
        <v>22</v>
      </c>
      <c r="B140" s="46">
        <v>3808045</v>
      </c>
      <c r="C140" s="46" t="s">
        <v>50</v>
      </c>
      <c r="D140" s="46">
        <v>3851467</v>
      </c>
      <c r="E140" s="46" t="s">
        <v>50</v>
      </c>
      <c r="F140" s="46">
        <v>493056</v>
      </c>
      <c r="G140" s="46" t="s">
        <v>50</v>
      </c>
      <c r="H140" s="46">
        <v>8545</v>
      </c>
      <c r="I140" s="46" t="s">
        <v>50</v>
      </c>
      <c r="J140" s="46">
        <v>82371</v>
      </c>
      <c r="K140" s="46" t="s">
        <v>50</v>
      </c>
      <c r="L140" s="46">
        <v>125693</v>
      </c>
      <c r="M140" s="46" t="s">
        <v>50</v>
      </c>
      <c r="O140" s="6">
        <f t="shared" si="1"/>
        <v>0</v>
      </c>
      <c r="P140" s="6">
        <f t="shared" si="8"/>
        <v>0</v>
      </c>
      <c r="R140" s="44" t="s">
        <v>22</v>
      </c>
      <c r="S140" s="49">
        <f t="shared" si="7"/>
        <v>8369177</v>
      </c>
      <c r="U140" s="44" t="s">
        <v>22</v>
      </c>
      <c r="V140" s="49">
        <v>8369177</v>
      </c>
      <c r="X140" s="44" t="s">
        <v>22</v>
      </c>
      <c r="Y140" s="49">
        <f t="shared" si="9"/>
        <v>8369177</v>
      </c>
    </row>
    <row r="141" spans="1:25" ht="14.25">
      <c r="A141" s="44" t="s">
        <v>23</v>
      </c>
      <c r="B141" s="45">
        <v>668698</v>
      </c>
      <c r="C141" s="45" t="s">
        <v>50</v>
      </c>
      <c r="D141" s="45">
        <v>170456</v>
      </c>
      <c r="E141" s="45" t="s">
        <v>50</v>
      </c>
      <c r="F141" s="45">
        <v>47997</v>
      </c>
      <c r="G141" s="45" t="s">
        <v>50</v>
      </c>
      <c r="H141" s="45">
        <v>2659</v>
      </c>
      <c r="I141" s="45" t="s">
        <v>50</v>
      </c>
      <c r="J141" s="45">
        <v>13795</v>
      </c>
      <c r="K141" s="45" t="s">
        <v>50</v>
      </c>
      <c r="L141" s="45">
        <v>3581</v>
      </c>
      <c r="M141" s="45" t="s">
        <v>50</v>
      </c>
      <c r="O141" s="6">
        <f t="shared" si="1"/>
        <v>0</v>
      </c>
      <c r="P141" s="6">
        <f t="shared" si="8"/>
        <v>0</v>
      </c>
      <c r="R141" s="44" t="s">
        <v>23</v>
      </c>
      <c r="S141" s="50">
        <f t="shared" si="7"/>
        <v>907186</v>
      </c>
      <c r="U141" s="44" t="s">
        <v>23</v>
      </c>
      <c r="V141" s="50">
        <v>907187</v>
      </c>
      <c r="X141" s="44" t="s">
        <v>23</v>
      </c>
      <c r="Y141" s="50">
        <f t="shared" si="9"/>
        <v>907186</v>
      </c>
    </row>
    <row r="142" spans="1:25" ht="14.25">
      <c r="A142" s="44" t="s">
        <v>24</v>
      </c>
      <c r="B142" s="46">
        <v>634632</v>
      </c>
      <c r="C142" s="46" t="s">
        <v>50</v>
      </c>
      <c r="D142" s="46">
        <v>1186174</v>
      </c>
      <c r="E142" s="46" t="s">
        <v>50</v>
      </c>
      <c r="F142" s="46">
        <v>62666</v>
      </c>
      <c r="G142" s="46" t="s">
        <v>50</v>
      </c>
      <c r="H142" s="46" t="s">
        <v>29</v>
      </c>
      <c r="I142" s="46" t="s">
        <v>51</v>
      </c>
      <c r="J142" s="46">
        <v>317982</v>
      </c>
      <c r="K142" s="46" t="s">
        <v>50</v>
      </c>
      <c r="L142" s="46" t="s">
        <v>29</v>
      </c>
      <c r="M142" s="46" t="s">
        <v>51</v>
      </c>
      <c r="O142" s="6">
        <f t="shared" si="1"/>
        <v>2</v>
      </c>
      <c r="P142" s="6">
        <f t="shared" si="8"/>
        <v>2</v>
      </c>
      <c r="R142" s="44" t="s">
        <v>24</v>
      </c>
      <c r="S142" s="49" t="str">
        <f t="shared" si="7"/>
        <v>:</v>
      </c>
      <c r="U142" s="44" t="s">
        <v>24</v>
      </c>
      <c r="V142" s="49">
        <v>2275234</v>
      </c>
      <c r="X142" s="44" t="s">
        <v>24</v>
      </c>
      <c r="Y142" s="49">
        <f t="shared" si="9"/>
        <v>2275234</v>
      </c>
    </row>
    <row r="143" spans="1:25" ht="14.25">
      <c r="A143" s="44" t="s">
        <v>25</v>
      </c>
      <c r="B143" s="45">
        <v>2938298</v>
      </c>
      <c r="C143" s="45" t="s">
        <v>50</v>
      </c>
      <c r="D143" s="45">
        <v>1083626</v>
      </c>
      <c r="E143" s="45" t="s">
        <v>50</v>
      </c>
      <c r="F143" s="45">
        <v>14085</v>
      </c>
      <c r="G143" s="45" t="s">
        <v>50</v>
      </c>
      <c r="H143" s="45">
        <v>1740</v>
      </c>
      <c r="I143" s="45" t="s">
        <v>50</v>
      </c>
      <c r="J143" s="45">
        <v>49345</v>
      </c>
      <c r="K143" s="45" t="s">
        <v>50</v>
      </c>
      <c r="L143" s="45">
        <v>12669</v>
      </c>
      <c r="M143" s="45" t="s">
        <v>50</v>
      </c>
      <c r="O143" s="6">
        <f t="shared" si="1"/>
        <v>0</v>
      </c>
      <c r="P143" s="6">
        <f t="shared" si="8"/>
        <v>0</v>
      </c>
      <c r="R143" s="44" t="s">
        <v>25</v>
      </c>
      <c r="S143" s="50" t="str">
        <f t="shared" si="7"/>
        <v>:</v>
      </c>
      <c r="U143" s="44" t="s">
        <v>25</v>
      </c>
      <c r="V143" s="50">
        <v>4099762</v>
      </c>
      <c r="X143" s="44" t="s">
        <v>25</v>
      </c>
      <c r="Y143" s="50">
        <f t="shared" si="9"/>
        <v>4099762</v>
      </c>
    </row>
    <row r="144" spans="1:25" ht="14.25">
      <c r="A144" s="44" t="s">
        <v>26</v>
      </c>
      <c r="B144" s="46">
        <v>247041</v>
      </c>
      <c r="C144" s="46" t="s">
        <v>50</v>
      </c>
      <c r="D144" s="46">
        <v>1764696</v>
      </c>
      <c r="E144" s="46" t="s">
        <v>50</v>
      </c>
      <c r="F144" s="46">
        <v>34346</v>
      </c>
      <c r="G144" s="46" t="s">
        <v>50</v>
      </c>
      <c r="H144" s="46">
        <v>2453</v>
      </c>
      <c r="I144" s="46" t="s">
        <v>50</v>
      </c>
      <c r="J144" s="46">
        <v>69940</v>
      </c>
      <c r="K144" s="46" t="s">
        <v>50</v>
      </c>
      <c r="L144" s="46">
        <v>19423</v>
      </c>
      <c r="M144" s="46" t="s">
        <v>50</v>
      </c>
      <c r="O144" s="6">
        <f t="shared" si="1"/>
        <v>0</v>
      </c>
      <c r="P144" s="6">
        <f t="shared" si="8"/>
        <v>0</v>
      </c>
      <c r="R144" s="44" t="s">
        <v>26</v>
      </c>
      <c r="S144" s="49">
        <f t="shared" si="7"/>
        <v>2137899</v>
      </c>
      <c r="U144" s="44" t="s">
        <v>26</v>
      </c>
      <c r="V144" s="49">
        <v>2137899</v>
      </c>
      <c r="X144" s="44" t="s">
        <v>26</v>
      </c>
      <c r="Y144" s="49">
        <f t="shared" si="9"/>
        <v>2137899</v>
      </c>
    </row>
  </sheetData>
  <mergeCells count="14">
    <mergeCell ref="AG131:AG132"/>
    <mergeCell ref="AE133:AG133"/>
    <mergeCell ref="B84:C84"/>
    <mergeCell ref="D84:E84"/>
    <mergeCell ref="F84:G84"/>
    <mergeCell ref="H84:I84"/>
    <mergeCell ref="J84:K84"/>
    <mergeCell ref="L84:M84"/>
    <mergeCell ref="B117:C117"/>
    <mergeCell ref="D117:E117"/>
    <mergeCell ref="F117:G117"/>
    <mergeCell ref="H117:I117"/>
    <mergeCell ref="J117:K117"/>
    <mergeCell ref="L117:M117"/>
  </mergeCells>
  <conditionalFormatting sqref="O85:P111">
    <cfRule type="cellIs" priority="3" dxfId="0" operator="equal">
      <formula>0</formula>
    </cfRule>
  </conditionalFormatting>
  <conditionalFormatting sqref="O118:P144">
    <cfRule type="cellIs" priority="2" dxfId="0" operator="equal">
      <formula>0</formula>
    </cfRule>
  </conditionalFormatting>
  <hyperlinks>
    <hyperlink ref="A74" r:id="rId1" display="https://ec.europa.eu/eurostat/databrowser/bookmark/6cdf988e-9f8d-4991-b35a-cb793a3fb92e?lang=en&amp;page=time:2021"/>
  </hyperlinks>
  <printOptions/>
  <pageMargins left="0.7" right="0.7" top="0.75" bottom="0.75" header="0.3" footer="0.3"/>
  <pageSetup horizontalDpi="600" verticalDpi="600" orientation="portrait" paperSize="9" r:id="rId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128"/>
  <sheetViews>
    <sheetView showGridLines="0" workbookViewId="0" topLeftCell="A1"/>
  </sheetViews>
  <sheetFormatPr defaultColWidth="9.00390625" defaultRowHeight="14.25"/>
  <cols>
    <col min="1" max="4" width="9.00390625" style="2" customWidth="1"/>
    <col min="5" max="5" width="9.375" style="2" customWidth="1"/>
    <col min="6" max="16384" width="9.00390625" style="2" customWidth="1"/>
  </cols>
  <sheetData>
    <row r="1" ht="12"/>
    <row r="2" ht="12">
      <c r="B2" s="28"/>
    </row>
    <row r="3" ht="12"/>
    <row r="4" ht="12"/>
    <row r="5" ht="12"/>
    <row r="6" ht="12"/>
    <row r="7" ht="12"/>
    <row r="8" ht="12"/>
    <row r="9" ht="12"/>
    <row r="10" ht="12"/>
    <row r="11" ht="12"/>
    <row r="12" ht="12"/>
    <row r="13" ht="12"/>
    <row r="14" ht="12"/>
    <row r="15" ht="12"/>
    <row r="16" ht="12"/>
    <row r="17" ht="12"/>
    <row r="18" ht="12"/>
    <row r="19" ht="12"/>
    <row r="20" ht="12"/>
    <row r="21" ht="12"/>
    <row r="22" ht="12"/>
    <row r="23" ht="12"/>
    <row r="24" ht="12"/>
    <row r="25" ht="12"/>
    <row r="26" ht="12">
      <c r="A26" s="1"/>
    </row>
    <row r="27" ht="12">
      <c r="A27" s="1"/>
    </row>
    <row r="28" ht="12">
      <c r="A28" s="1"/>
    </row>
    <row r="29" ht="15" customHeight="1">
      <c r="A29" s="1"/>
    </row>
    <row r="30" ht="15" customHeight="1">
      <c r="B30" s="7"/>
    </row>
    <row r="31" ht="12"/>
    <row r="32" ht="12"/>
    <row r="33" ht="12"/>
    <row r="34" ht="12"/>
    <row r="35" ht="12"/>
    <row r="36" ht="12"/>
    <row r="58" spans="1:6" ht="14.25">
      <c r="A58" s="22" t="s">
        <v>45</v>
      </c>
      <c r="B58" s="22"/>
      <c r="C58" s="22"/>
      <c r="D58" s="22"/>
      <c r="E58" s="4"/>
      <c r="F58" s="4"/>
    </row>
    <row r="59" spans="1:4" s="4" customFormat="1" ht="14.25">
      <c r="A59" s="22" t="s">
        <v>127</v>
      </c>
      <c r="B59" s="22"/>
      <c r="C59" s="22"/>
      <c r="D59" s="22"/>
    </row>
    <row r="60" spans="1:6" ht="14.25">
      <c r="A60" s="22"/>
      <c r="B60" s="22"/>
      <c r="C60" s="22"/>
      <c r="D60" s="22"/>
      <c r="E60" s="4"/>
      <c r="F60" s="4"/>
    </row>
    <row r="61" ht="14.25">
      <c r="A61" s="41" t="s">
        <v>141</v>
      </c>
    </row>
    <row r="62" spans="1:2" ht="14.25">
      <c r="A62" s="41" t="s">
        <v>118</v>
      </c>
      <c r="B62" s="42" t="s">
        <v>142</v>
      </c>
    </row>
    <row r="63" spans="1:2" ht="14.25">
      <c r="A63" s="41" t="s">
        <v>119</v>
      </c>
      <c r="B63" s="41" t="s">
        <v>131</v>
      </c>
    </row>
    <row r="65" spans="1:3" ht="14.25">
      <c r="A65" s="42" t="s">
        <v>114</v>
      </c>
      <c r="C65" s="41" t="s">
        <v>115</v>
      </c>
    </row>
    <row r="66" spans="1:3" ht="14.25">
      <c r="A66" s="42" t="s">
        <v>116</v>
      </c>
      <c r="C66" s="41" t="s">
        <v>49</v>
      </c>
    </row>
    <row r="67" spans="1:3" ht="14.25">
      <c r="A67" s="42" t="s">
        <v>117</v>
      </c>
      <c r="C67" s="41" t="s">
        <v>112</v>
      </c>
    </row>
    <row r="68" spans="10:13" ht="14.25">
      <c r="J68" s="34"/>
      <c r="K68" s="4"/>
      <c r="L68" s="4"/>
      <c r="M68" s="4"/>
    </row>
    <row r="69" spans="1:19" ht="14.25">
      <c r="A69" s="43" t="s">
        <v>120</v>
      </c>
      <c r="B69" s="58" t="s">
        <v>67</v>
      </c>
      <c r="C69" s="58" t="s">
        <v>68</v>
      </c>
      <c r="D69" s="58" t="s">
        <v>69</v>
      </c>
      <c r="E69" s="58" t="s">
        <v>70</v>
      </c>
      <c r="F69" s="58" t="s">
        <v>71</v>
      </c>
      <c r="G69" s="58" t="s">
        <v>72</v>
      </c>
      <c r="H69" s="58" t="s">
        <v>73</v>
      </c>
      <c r="J69" s="25"/>
      <c r="K69" s="4"/>
      <c r="L69" s="4"/>
      <c r="M69" s="4"/>
      <c r="R69" s="9"/>
      <c r="S69" s="9"/>
    </row>
    <row r="70" spans="1:19" ht="14.25">
      <c r="A70" s="44" t="s">
        <v>2</v>
      </c>
      <c r="B70" s="53">
        <v>424207</v>
      </c>
      <c r="C70" s="53">
        <v>1028877</v>
      </c>
      <c r="D70" s="53">
        <v>20574</v>
      </c>
      <c r="E70" s="53">
        <v>139309</v>
      </c>
      <c r="F70" s="53">
        <v>32256</v>
      </c>
      <c r="G70" s="53" t="s">
        <v>29</v>
      </c>
      <c r="H70" s="53">
        <v>558022</v>
      </c>
      <c r="J70" s="43"/>
      <c r="K70" s="58" t="s">
        <v>67</v>
      </c>
      <c r="L70" s="58" t="s">
        <v>68</v>
      </c>
      <c r="M70" s="58" t="s">
        <v>69</v>
      </c>
      <c r="N70" s="58" t="s">
        <v>70</v>
      </c>
      <c r="O70" s="58" t="s">
        <v>71</v>
      </c>
      <c r="P70" s="58" t="s">
        <v>72</v>
      </c>
      <c r="Q70" s="58" t="s">
        <v>73</v>
      </c>
      <c r="R70" s="9"/>
      <c r="S70" s="9"/>
    </row>
    <row r="71" spans="1:19" ht="14.25">
      <c r="A71" s="44" t="s">
        <v>3</v>
      </c>
      <c r="B71" s="45">
        <v>343725</v>
      </c>
      <c r="C71" s="45">
        <v>185293</v>
      </c>
      <c r="D71" s="45">
        <v>132149</v>
      </c>
      <c r="E71" s="45">
        <v>359065</v>
      </c>
      <c r="F71" s="45">
        <v>4936</v>
      </c>
      <c r="G71" s="45" t="s">
        <v>29</v>
      </c>
      <c r="H71" s="45">
        <v>608980</v>
      </c>
      <c r="J71" s="58">
        <v>2021</v>
      </c>
      <c r="K71" s="48">
        <f aca="true" t="shared" si="0" ref="K71:Q71">SUM(B70:B96)/SUM($B$70:$H$96)</f>
        <v>0.5972780767745833</v>
      </c>
      <c r="L71" s="48">
        <f t="shared" si="0"/>
        <v>0.10575694685487293</v>
      </c>
      <c r="M71" s="48">
        <f t="shared" si="0"/>
        <v>0.00506061035366636</v>
      </c>
      <c r="N71" s="48">
        <f t="shared" si="0"/>
        <v>0.07004735610726893</v>
      </c>
      <c r="O71" s="48">
        <f t="shared" si="0"/>
        <v>0.003475125103829855</v>
      </c>
      <c r="P71" s="48">
        <f t="shared" si="0"/>
        <v>0.0002116576511457881</v>
      </c>
      <c r="Q71" s="48">
        <f t="shared" si="0"/>
        <v>0.21817022715463277</v>
      </c>
      <c r="R71" s="9"/>
      <c r="S71" s="9"/>
    </row>
    <row r="72" spans="1:19" ht="14.25">
      <c r="A72" s="44" t="s">
        <v>52</v>
      </c>
      <c r="B72" s="46">
        <v>381679</v>
      </c>
      <c r="C72" s="46">
        <v>64146</v>
      </c>
      <c r="D72" s="46">
        <v>26400</v>
      </c>
      <c r="E72" s="46">
        <v>408100</v>
      </c>
      <c r="F72" s="46">
        <v>3631</v>
      </c>
      <c r="G72" s="46" t="s">
        <v>29</v>
      </c>
      <c r="H72" s="46">
        <v>627526</v>
      </c>
      <c r="J72" s="11"/>
      <c r="Q72" s="9"/>
      <c r="R72" s="9"/>
      <c r="S72" s="9"/>
    </row>
    <row r="73" spans="1:19" ht="12">
      <c r="A73" s="44" t="s">
        <v>4</v>
      </c>
      <c r="B73" s="45">
        <v>1820</v>
      </c>
      <c r="C73" s="45">
        <v>27918</v>
      </c>
      <c r="D73" s="45" t="s">
        <v>29</v>
      </c>
      <c r="E73" s="45">
        <v>234383</v>
      </c>
      <c r="F73" s="45">
        <v>2140</v>
      </c>
      <c r="G73" s="45" t="s">
        <v>29</v>
      </c>
      <c r="H73" s="45">
        <v>233213</v>
      </c>
      <c r="J73" s="30"/>
      <c r="K73" s="4"/>
      <c r="L73" s="4"/>
      <c r="M73" s="4"/>
      <c r="N73" s="4"/>
      <c r="O73" s="4"/>
      <c r="Q73" s="9"/>
      <c r="R73" s="9"/>
      <c r="S73" s="9"/>
    </row>
    <row r="74" spans="1:19" ht="14.25">
      <c r="A74" s="44" t="s">
        <v>43</v>
      </c>
      <c r="B74" s="46">
        <v>3344522</v>
      </c>
      <c r="C74" s="46">
        <v>1118476</v>
      </c>
      <c r="D74" s="46">
        <v>735</v>
      </c>
      <c r="E74" s="46">
        <v>1873887</v>
      </c>
      <c r="F74" s="46">
        <v>61048</v>
      </c>
      <c r="G74" s="46">
        <v>7176</v>
      </c>
      <c r="H74" s="46">
        <v>3286954</v>
      </c>
      <c r="Q74" s="9"/>
      <c r="R74" s="9"/>
      <c r="S74" s="9"/>
    </row>
    <row r="75" spans="1:19" ht="15.5">
      <c r="A75" s="44" t="s">
        <v>5</v>
      </c>
      <c r="B75" s="45">
        <v>0</v>
      </c>
      <c r="C75" s="45">
        <v>9636</v>
      </c>
      <c r="D75" s="45">
        <v>0</v>
      </c>
      <c r="E75" s="45">
        <v>64923</v>
      </c>
      <c r="F75" s="45">
        <v>169</v>
      </c>
      <c r="G75" s="45">
        <v>0</v>
      </c>
      <c r="H75" s="45">
        <v>74992</v>
      </c>
      <c r="J75" s="60" t="s">
        <v>189</v>
      </c>
      <c r="K75" s="4"/>
      <c r="L75" s="4"/>
      <c r="M75" s="4"/>
      <c r="R75" s="9"/>
      <c r="S75" s="9"/>
    </row>
    <row r="76" spans="1:19" ht="12.5">
      <c r="A76" s="44" t="s">
        <v>6</v>
      </c>
      <c r="B76" s="46">
        <v>14535</v>
      </c>
      <c r="C76" s="46">
        <v>53707</v>
      </c>
      <c r="D76" s="46" t="s">
        <v>29</v>
      </c>
      <c r="E76" s="46">
        <v>87015</v>
      </c>
      <c r="F76" s="46" t="s">
        <v>29</v>
      </c>
      <c r="G76" s="46" t="s">
        <v>29</v>
      </c>
      <c r="H76" s="46">
        <v>265670</v>
      </c>
      <c r="J76" s="59" t="s">
        <v>190</v>
      </c>
      <c r="K76" s="4"/>
      <c r="L76" s="4"/>
      <c r="M76" s="4"/>
      <c r="R76" s="9"/>
      <c r="S76" s="9"/>
    </row>
    <row r="77" spans="1:19" ht="14.25">
      <c r="A77" s="44" t="s">
        <v>7</v>
      </c>
      <c r="B77" s="45">
        <v>836514</v>
      </c>
      <c r="C77" s="45">
        <v>405948</v>
      </c>
      <c r="D77" s="45">
        <v>18577</v>
      </c>
      <c r="E77" s="45">
        <v>41460</v>
      </c>
      <c r="F77" s="45">
        <v>8826</v>
      </c>
      <c r="G77" s="45" t="s">
        <v>29</v>
      </c>
      <c r="H77" s="45">
        <v>340082</v>
      </c>
      <c r="J77" s="43"/>
      <c r="K77" s="58" t="s">
        <v>67</v>
      </c>
      <c r="L77" s="58" t="s">
        <v>68</v>
      </c>
      <c r="M77" s="58" t="s">
        <v>70</v>
      </c>
      <c r="N77" s="58" t="s">
        <v>69</v>
      </c>
      <c r="O77" s="58" t="s">
        <v>71</v>
      </c>
      <c r="P77" s="58" t="s">
        <v>72</v>
      </c>
      <c r="Q77" s="58" t="s">
        <v>73</v>
      </c>
      <c r="R77" s="9"/>
      <c r="S77" s="9"/>
    </row>
    <row r="78" spans="1:19" ht="14.25">
      <c r="A78" s="44" t="s">
        <v>8</v>
      </c>
      <c r="B78" s="46">
        <v>35949383</v>
      </c>
      <c r="C78" s="46">
        <v>1930142</v>
      </c>
      <c r="D78" s="46" t="s">
        <v>29</v>
      </c>
      <c r="E78" s="46">
        <v>679595</v>
      </c>
      <c r="F78" s="46" t="s">
        <v>29</v>
      </c>
      <c r="G78" s="46" t="s">
        <v>29</v>
      </c>
      <c r="H78" s="46">
        <v>2861305</v>
      </c>
      <c r="J78" s="58">
        <v>2021</v>
      </c>
      <c r="K78" s="48">
        <v>0.5972780767745833</v>
      </c>
      <c r="L78" s="48">
        <v>0.10575694685487293</v>
      </c>
      <c r="M78" s="48">
        <v>0.07004735610726893</v>
      </c>
      <c r="N78" s="48">
        <v>0.00506061035366636</v>
      </c>
      <c r="O78" s="48">
        <v>0.003475125103829855</v>
      </c>
      <c r="P78" s="48">
        <v>0.0002116576511457881</v>
      </c>
      <c r="Q78" s="48">
        <v>0.21817022715463277</v>
      </c>
      <c r="R78" s="9"/>
      <c r="S78" s="9"/>
    </row>
    <row r="79" spans="1:19" ht="14.5" customHeight="1">
      <c r="A79" s="44" t="s">
        <v>9</v>
      </c>
      <c r="B79" s="45">
        <v>19212777</v>
      </c>
      <c r="C79" s="45">
        <v>2056516</v>
      </c>
      <c r="D79" s="45">
        <v>29552</v>
      </c>
      <c r="E79" s="45">
        <v>1867862</v>
      </c>
      <c r="F79" s="45">
        <v>90674</v>
      </c>
      <c r="G79" s="45">
        <v>14637</v>
      </c>
      <c r="H79" s="45">
        <v>5278515</v>
      </c>
      <c r="J79" s="11" t="s">
        <v>194</v>
      </c>
      <c r="Q79" s="9"/>
      <c r="R79" s="9"/>
      <c r="S79" s="9"/>
    </row>
    <row r="80" spans="1:19" ht="15" customHeight="1">
      <c r="A80" s="44" t="s">
        <v>10</v>
      </c>
      <c r="B80" s="46">
        <v>344667</v>
      </c>
      <c r="C80" s="46">
        <v>81496</v>
      </c>
      <c r="D80" s="46">
        <v>970</v>
      </c>
      <c r="E80" s="46">
        <v>47771</v>
      </c>
      <c r="F80" s="46">
        <v>4408</v>
      </c>
      <c r="G80" s="46" t="s">
        <v>29</v>
      </c>
      <c r="H80" s="46">
        <v>103886</v>
      </c>
      <c r="J80" s="30" t="s">
        <v>35</v>
      </c>
      <c r="K80" s="4"/>
      <c r="L80" s="4"/>
      <c r="M80" s="4"/>
      <c r="N80" s="4"/>
      <c r="O80" s="4"/>
      <c r="Q80" s="9"/>
      <c r="R80" s="9"/>
      <c r="S80" s="9"/>
    </row>
    <row r="81" spans="1:19" ht="15" customHeight="1">
      <c r="A81" s="44" t="s">
        <v>11</v>
      </c>
      <c r="B81" s="45">
        <v>21004657</v>
      </c>
      <c r="C81" s="45">
        <v>3992507</v>
      </c>
      <c r="D81" s="45">
        <v>100006</v>
      </c>
      <c r="E81" s="45">
        <v>552539</v>
      </c>
      <c r="F81" s="45">
        <v>217944</v>
      </c>
      <c r="G81" s="45">
        <v>0</v>
      </c>
      <c r="H81" s="45">
        <v>5245995</v>
      </c>
      <c r="Q81" s="9"/>
      <c r="R81" s="9"/>
      <c r="S81" s="9"/>
    </row>
    <row r="82" spans="1:19" ht="14.25">
      <c r="A82" s="44" t="s">
        <v>12</v>
      </c>
      <c r="B82" s="46">
        <v>638469</v>
      </c>
      <c r="C82" s="46">
        <v>64207</v>
      </c>
      <c r="D82" s="46">
        <v>6490</v>
      </c>
      <c r="E82" s="46">
        <v>2436</v>
      </c>
      <c r="F82" s="46">
        <v>1135</v>
      </c>
      <c r="G82" s="46" t="s">
        <v>29</v>
      </c>
      <c r="H82" s="46">
        <v>22966</v>
      </c>
      <c r="Q82" s="9"/>
      <c r="R82" s="9"/>
      <c r="S82" s="9"/>
    </row>
    <row r="83" spans="1:19" ht="14.25">
      <c r="A83" s="44" t="s">
        <v>13</v>
      </c>
      <c r="B83" s="45">
        <v>2540</v>
      </c>
      <c r="C83" s="45">
        <v>17685</v>
      </c>
      <c r="D83" s="45" t="s">
        <v>29</v>
      </c>
      <c r="E83" s="45">
        <v>147518</v>
      </c>
      <c r="F83" s="45">
        <v>111</v>
      </c>
      <c r="G83" s="45" t="s">
        <v>29</v>
      </c>
      <c r="H83" s="45">
        <v>131209</v>
      </c>
      <c r="Q83" s="9"/>
      <c r="R83" s="9"/>
      <c r="S83" s="9"/>
    </row>
    <row r="84" spans="1:19" ht="14.25">
      <c r="A84" s="44" t="s">
        <v>14</v>
      </c>
      <c r="B84" s="46" t="s">
        <v>29</v>
      </c>
      <c r="C84" s="46" t="s">
        <v>29</v>
      </c>
      <c r="D84" s="46" t="s">
        <v>29</v>
      </c>
      <c r="E84" s="46">
        <v>351347</v>
      </c>
      <c r="F84" s="46" t="s">
        <v>29</v>
      </c>
      <c r="G84" s="46" t="s">
        <v>29</v>
      </c>
      <c r="H84" s="46">
        <v>293383</v>
      </c>
      <c r="Q84" s="9"/>
      <c r="R84" s="9"/>
      <c r="S84" s="9"/>
    </row>
    <row r="85" spans="1:19" ht="14.25">
      <c r="A85" s="44" t="s">
        <v>15</v>
      </c>
      <c r="B85" s="45" t="s">
        <v>29</v>
      </c>
      <c r="C85" s="45" t="s">
        <v>29</v>
      </c>
      <c r="D85" s="45" t="s">
        <v>29</v>
      </c>
      <c r="E85" s="45">
        <v>4660</v>
      </c>
      <c r="F85" s="45" t="s">
        <v>29</v>
      </c>
      <c r="G85" s="45" t="s">
        <v>29</v>
      </c>
      <c r="H85" s="45">
        <v>12746</v>
      </c>
      <c r="Q85" s="9"/>
      <c r="R85" s="9"/>
      <c r="S85" s="9"/>
    </row>
    <row r="86" spans="1:19" ht="14.25">
      <c r="A86" s="44" t="s">
        <v>16</v>
      </c>
      <c r="B86" s="46">
        <v>1920903</v>
      </c>
      <c r="C86" s="46">
        <v>356679</v>
      </c>
      <c r="D86" s="46">
        <v>66318</v>
      </c>
      <c r="E86" s="46">
        <v>509779</v>
      </c>
      <c r="F86" s="46" t="s">
        <v>29</v>
      </c>
      <c r="G86" s="46" t="s">
        <v>29</v>
      </c>
      <c r="H86" s="46">
        <v>650336</v>
      </c>
      <c r="Q86" s="9"/>
      <c r="R86" s="9"/>
      <c r="S86" s="9"/>
    </row>
    <row r="87" spans="1:8" ht="14.25">
      <c r="A87" s="44" t="s">
        <v>17</v>
      </c>
      <c r="B87" s="45" t="s">
        <v>29</v>
      </c>
      <c r="C87" s="45">
        <v>2372</v>
      </c>
      <c r="D87" s="45" t="s">
        <v>29</v>
      </c>
      <c r="E87" s="45">
        <v>208</v>
      </c>
      <c r="F87" s="45" t="s">
        <v>29</v>
      </c>
      <c r="G87" s="45" t="s">
        <v>29</v>
      </c>
      <c r="H87" s="45">
        <v>1616</v>
      </c>
    </row>
    <row r="88" spans="1:8" ht="14.25">
      <c r="A88" s="44" t="s">
        <v>18</v>
      </c>
      <c r="B88" s="46">
        <v>164446</v>
      </c>
      <c r="C88" s="46">
        <v>1370350</v>
      </c>
      <c r="D88" s="46">
        <v>52060</v>
      </c>
      <c r="E88" s="46">
        <v>320222</v>
      </c>
      <c r="F88" s="46">
        <v>43095</v>
      </c>
      <c r="G88" s="46">
        <v>10852</v>
      </c>
      <c r="H88" s="46">
        <v>1334597</v>
      </c>
    </row>
    <row r="89" spans="1:8" ht="14.25">
      <c r="A89" s="44" t="s">
        <v>19</v>
      </c>
      <c r="B89" s="45">
        <v>1293160</v>
      </c>
      <c r="C89" s="45">
        <v>214214</v>
      </c>
      <c r="D89" s="45">
        <v>60</v>
      </c>
      <c r="E89" s="45">
        <v>110421</v>
      </c>
      <c r="F89" s="45">
        <v>8701</v>
      </c>
      <c r="G89" s="45" t="s">
        <v>29</v>
      </c>
      <c r="H89" s="45">
        <v>378078</v>
      </c>
    </row>
    <row r="90" spans="1:8" ht="14.25">
      <c r="A90" s="44" t="s">
        <v>20</v>
      </c>
      <c r="B90" s="46">
        <v>597619</v>
      </c>
      <c r="C90" s="46">
        <v>2079195</v>
      </c>
      <c r="D90" s="46" t="s">
        <v>29</v>
      </c>
      <c r="E90" s="46">
        <v>1867022</v>
      </c>
      <c r="F90" s="46" t="s">
        <v>29</v>
      </c>
      <c r="G90" s="46" t="s">
        <v>29</v>
      </c>
      <c r="H90" s="46">
        <v>5383873</v>
      </c>
    </row>
    <row r="91" spans="1:8" ht="14.25">
      <c r="A91" s="44" t="s">
        <v>21</v>
      </c>
      <c r="B91" s="45">
        <v>4355571</v>
      </c>
      <c r="C91" s="45">
        <v>450341</v>
      </c>
      <c r="D91" s="45">
        <v>23093</v>
      </c>
      <c r="E91" s="45">
        <v>85737</v>
      </c>
      <c r="F91" s="45">
        <v>41010</v>
      </c>
      <c r="G91" s="45" t="s">
        <v>29</v>
      </c>
      <c r="H91" s="45">
        <v>1304595</v>
      </c>
    </row>
    <row r="92" spans="1:8" ht="14.25">
      <c r="A92" s="44" t="s">
        <v>22</v>
      </c>
      <c r="B92" s="46">
        <v>819618</v>
      </c>
      <c r="C92" s="46">
        <v>637111</v>
      </c>
      <c r="D92" s="46">
        <v>303996</v>
      </c>
      <c r="E92" s="46">
        <v>720380</v>
      </c>
      <c r="F92" s="46">
        <v>12109</v>
      </c>
      <c r="G92" s="46">
        <v>0</v>
      </c>
      <c r="H92" s="46">
        <v>1314831</v>
      </c>
    </row>
    <row r="93" spans="1:8" ht="14.25">
      <c r="A93" s="44" t="s">
        <v>23</v>
      </c>
      <c r="B93" s="45">
        <v>383958</v>
      </c>
      <c r="C93" s="45">
        <v>87612</v>
      </c>
      <c r="D93" s="45">
        <v>21</v>
      </c>
      <c r="E93" s="45">
        <v>23554</v>
      </c>
      <c r="F93" s="45">
        <v>4121</v>
      </c>
      <c r="G93" s="45" t="s">
        <v>29</v>
      </c>
      <c r="H93" s="45">
        <v>169431</v>
      </c>
    </row>
    <row r="94" spans="1:8" ht="14.25">
      <c r="A94" s="44" t="s">
        <v>24</v>
      </c>
      <c r="B94" s="46">
        <v>142802</v>
      </c>
      <c r="C94" s="46">
        <v>51667</v>
      </c>
      <c r="D94" s="46" t="s">
        <v>29</v>
      </c>
      <c r="E94" s="46">
        <v>184235</v>
      </c>
      <c r="F94" s="46" t="s">
        <v>29</v>
      </c>
      <c r="G94" s="46" t="s">
        <v>29</v>
      </c>
      <c r="H94" s="46">
        <v>227100</v>
      </c>
    </row>
    <row r="95" spans="1:8" ht="14.25">
      <c r="A95" s="44" t="s">
        <v>25</v>
      </c>
      <c r="B95" s="45" t="s">
        <v>29</v>
      </c>
      <c r="C95" s="45">
        <v>35312</v>
      </c>
      <c r="D95" s="45" t="s">
        <v>29</v>
      </c>
      <c r="E95" s="45">
        <v>43321</v>
      </c>
      <c r="F95" s="45" t="s">
        <v>29</v>
      </c>
      <c r="G95" s="45" t="s">
        <v>29</v>
      </c>
      <c r="H95" s="45">
        <v>2857761</v>
      </c>
    </row>
    <row r="96" spans="1:8" ht="14.25">
      <c r="A96" s="44" t="s">
        <v>26</v>
      </c>
      <c r="B96" s="46" t="s">
        <v>29</v>
      </c>
      <c r="C96" s="46" t="s">
        <v>29</v>
      </c>
      <c r="D96" s="46" t="s">
        <v>29</v>
      </c>
      <c r="E96" s="46">
        <v>83618</v>
      </c>
      <c r="F96" s="46" t="s">
        <v>29</v>
      </c>
      <c r="G96" s="46" t="s">
        <v>29</v>
      </c>
      <c r="H96" s="46">
        <v>102420</v>
      </c>
    </row>
    <row r="98" spans="1:19" ht="14.25">
      <c r="A98" s="43" t="s">
        <v>120</v>
      </c>
      <c r="B98" s="58" t="s">
        <v>73</v>
      </c>
      <c r="C98" s="58" t="s">
        <v>164</v>
      </c>
      <c r="D98" s="58" t="s">
        <v>165</v>
      </c>
      <c r="E98" s="58" t="s">
        <v>166</v>
      </c>
      <c r="F98" s="58" t="s">
        <v>167</v>
      </c>
      <c r="G98" s="58" t="s">
        <v>168</v>
      </c>
      <c r="H98" s="58" t="s">
        <v>169</v>
      </c>
      <c r="I98" s="58" t="s">
        <v>170</v>
      </c>
      <c r="J98" s="58" t="s">
        <v>171</v>
      </c>
      <c r="K98" s="58" t="s">
        <v>172</v>
      </c>
      <c r="L98" s="58" t="s">
        <v>173</v>
      </c>
      <c r="M98" s="58" t="s">
        <v>174</v>
      </c>
      <c r="N98" s="58" t="s">
        <v>175</v>
      </c>
      <c r="O98" s="58" t="s">
        <v>176</v>
      </c>
      <c r="P98" s="58" t="s">
        <v>177</v>
      </c>
      <c r="Q98" s="58" t="s">
        <v>178</v>
      </c>
      <c r="R98" s="58" t="s">
        <v>179</v>
      </c>
      <c r="S98" s="58" t="s">
        <v>180</v>
      </c>
    </row>
    <row r="99" spans="1:19" ht="14.25">
      <c r="A99" s="44" t="s">
        <v>2</v>
      </c>
      <c r="B99" s="53">
        <v>558022</v>
      </c>
      <c r="C99" s="53">
        <v>60567</v>
      </c>
      <c r="D99" s="53">
        <v>78351</v>
      </c>
      <c r="E99" s="53">
        <v>41680</v>
      </c>
      <c r="F99" s="53" t="s">
        <v>29</v>
      </c>
      <c r="G99" s="53" t="s">
        <v>29</v>
      </c>
      <c r="H99" s="53">
        <v>18114</v>
      </c>
      <c r="I99" s="53" t="s">
        <v>29</v>
      </c>
      <c r="J99" s="53">
        <v>38275</v>
      </c>
      <c r="K99" s="53">
        <v>12366</v>
      </c>
      <c r="L99" s="53">
        <v>7477</v>
      </c>
      <c r="M99" s="53">
        <v>203996</v>
      </c>
      <c r="N99" s="53">
        <v>18538</v>
      </c>
      <c r="O99" s="53" t="s">
        <v>29</v>
      </c>
      <c r="P99" s="53">
        <v>12270</v>
      </c>
      <c r="Q99" s="53">
        <v>27324</v>
      </c>
      <c r="R99" s="53" t="s">
        <v>29</v>
      </c>
      <c r="S99" s="53">
        <v>29983</v>
      </c>
    </row>
    <row r="100" spans="1:19" ht="14.25">
      <c r="A100" s="44" t="s">
        <v>3</v>
      </c>
      <c r="B100" s="45">
        <v>608980</v>
      </c>
      <c r="C100" s="45" t="s">
        <v>29</v>
      </c>
      <c r="D100" s="45">
        <v>45027</v>
      </c>
      <c r="E100" s="45">
        <v>39580</v>
      </c>
      <c r="F100" s="45" t="s">
        <v>29</v>
      </c>
      <c r="G100" s="45" t="s">
        <v>29</v>
      </c>
      <c r="H100" s="45" t="s">
        <v>29</v>
      </c>
      <c r="I100" s="45" t="s">
        <v>29</v>
      </c>
      <c r="J100" s="45">
        <v>91161</v>
      </c>
      <c r="K100" s="45" t="s">
        <v>29</v>
      </c>
      <c r="L100" s="45">
        <v>6337</v>
      </c>
      <c r="M100" s="45" t="s">
        <v>29</v>
      </c>
      <c r="N100" s="45">
        <v>6183</v>
      </c>
      <c r="O100" s="45" t="s">
        <v>29</v>
      </c>
      <c r="P100" s="45" t="s">
        <v>29</v>
      </c>
      <c r="Q100" s="45">
        <v>196593</v>
      </c>
      <c r="R100" s="45" t="s">
        <v>29</v>
      </c>
      <c r="S100" s="45">
        <v>137699</v>
      </c>
    </row>
    <row r="101" spans="1:19" ht="14.25">
      <c r="A101" s="44" t="s">
        <v>52</v>
      </c>
      <c r="B101" s="46">
        <v>627526</v>
      </c>
      <c r="C101" s="46">
        <v>3081</v>
      </c>
      <c r="D101" s="46">
        <v>150994</v>
      </c>
      <c r="E101" s="46">
        <v>63620</v>
      </c>
      <c r="F101" s="46" t="s">
        <v>29</v>
      </c>
      <c r="G101" s="46" t="s">
        <v>29</v>
      </c>
      <c r="H101" s="46">
        <v>8299</v>
      </c>
      <c r="I101" s="46">
        <v>504</v>
      </c>
      <c r="J101" s="46">
        <v>33796</v>
      </c>
      <c r="K101" s="46">
        <v>224</v>
      </c>
      <c r="L101" s="46">
        <v>9552</v>
      </c>
      <c r="M101" s="46">
        <v>91470</v>
      </c>
      <c r="N101" s="46">
        <v>14574</v>
      </c>
      <c r="O101" s="46" t="s">
        <v>29</v>
      </c>
      <c r="P101" s="46">
        <v>10467</v>
      </c>
      <c r="Q101" s="46">
        <v>111886</v>
      </c>
      <c r="R101" s="46">
        <v>0</v>
      </c>
      <c r="S101" s="46">
        <v>129058</v>
      </c>
    </row>
    <row r="102" spans="1:19" ht="14.25">
      <c r="A102" s="44" t="s">
        <v>4</v>
      </c>
      <c r="B102" s="45">
        <v>233213</v>
      </c>
      <c r="C102" s="45">
        <v>19862</v>
      </c>
      <c r="D102" s="45">
        <v>82828</v>
      </c>
      <c r="E102" s="45">
        <v>9160</v>
      </c>
      <c r="F102" s="45" t="s">
        <v>29</v>
      </c>
      <c r="G102" s="45" t="s">
        <v>29</v>
      </c>
      <c r="H102" s="45">
        <v>8580</v>
      </c>
      <c r="I102" s="45" t="s">
        <v>29</v>
      </c>
      <c r="J102" s="45">
        <v>14326</v>
      </c>
      <c r="K102" s="45">
        <v>15138</v>
      </c>
      <c r="L102" s="45">
        <v>2115</v>
      </c>
      <c r="M102" s="45">
        <v>0</v>
      </c>
      <c r="N102" s="45">
        <v>1274</v>
      </c>
      <c r="O102" s="45" t="s">
        <v>29</v>
      </c>
      <c r="P102" s="45">
        <v>3682</v>
      </c>
      <c r="Q102" s="45">
        <v>76033</v>
      </c>
      <c r="R102" s="45" t="s">
        <v>29</v>
      </c>
      <c r="S102" s="45">
        <v>216</v>
      </c>
    </row>
    <row r="103" spans="1:19" ht="14.25">
      <c r="A103" s="44" t="s">
        <v>43</v>
      </c>
      <c r="B103" s="46">
        <v>3286954</v>
      </c>
      <c r="C103" s="46">
        <v>61725</v>
      </c>
      <c r="D103" s="46">
        <v>382024</v>
      </c>
      <c r="E103" s="46">
        <v>289648</v>
      </c>
      <c r="F103" s="46">
        <v>1</v>
      </c>
      <c r="G103" s="46" t="s">
        <v>29</v>
      </c>
      <c r="H103" s="46">
        <v>198423</v>
      </c>
      <c r="I103" s="46" t="s">
        <v>29</v>
      </c>
      <c r="J103" s="46">
        <v>150387</v>
      </c>
      <c r="K103" s="46">
        <v>49234</v>
      </c>
      <c r="L103" s="46">
        <v>70123</v>
      </c>
      <c r="M103" s="46">
        <v>921073</v>
      </c>
      <c r="N103" s="46">
        <v>147806</v>
      </c>
      <c r="O103" s="46">
        <v>1883</v>
      </c>
      <c r="P103" s="46">
        <v>217835</v>
      </c>
      <c r="Q103" s="46">
        <v>451843</v>
      </c>
      <c r="R103" s="46">
        <v>0</v>
      </c>
      <c r="S103" s="46">
        <v>344950</v>
      </c>
    </row>
    <row r="104" spans="1:19" ht="14.25">
      <c r="A104" s="44" t="s">
        <v>5</v>
      </c>
      <c r="B104" s="45">
        <v>74992</v>
      </c>
      <c r="C104" s="45">
        <v>0</v>
      </c>
      <c r="D104" s="45">
        <v>8241</v>
      </c>
      <c r="E104" s="45">
        <v>12197</v>
      </c>
      <c r="F104" s="45">
        <v>0</v>
      </c>
      <c r="G104" s="45">
        <v>0</v>
      </c>
      <c r="H104" s="45">
        <v>264</v>
      </c>
      <c r="I104" s="45">
        <v>0</v>
      </c>
      <c r="J104" s="45">
        <v>275</v>
      </c>
      <c r="K104" s="45">
        <v>2</v>
      </c>
      <c r="L104" s="45">
        <v>1681</v>
      </c>
      <c r="M104" s="45">
        <v>160</v>
      </c>
      <c r="N104" s="45">
        <v>375</v>
      </c>
      <c r="O104" s="45">
        <v>0</v>
      </c>
      <c r="P104" s="45">
        <v>0</v>
      </c>
      <c r="Q104" s="45">
        <v>20781</v>
      </c>
      <c r="R104" s="45">
        <v>0</v>
      </c>
      <c r="S104" s="45">
        <v>31016</v>
      </c>
    </row>
    <row r="105" spans="1:19" ht="14.25">
      <c r="A105" s="44" t="s">
        <v>6</v>
      </c>
      <c r="B105" s="46">
        <v>265670</v>
      </c>
      <c r="C105" s="46">
        <v>4568</v>
      </c>
      <c r="D105" s="46">
        <v>13851</v>
      </c>
      <c r="E105" s="46">
        <v>20473</v>
      </c>
      <c r="F105" s="46" t="s">
        <v>29</v>
      </c>
      <c r="G105" s="46" t="s">
        <v>29</v>
      </c>
      <c r="H105" s="46" t="s">
        <v>29</v>
      </c>
      <c r="I105" s="46" t="s">
        <v>29</v>
      </c>
      <c r="J105" s="46" t="s">
        <v>29</v>
      </c>
      <c r="K105" s="46" t="s">
        <v>29</v>
      </c>
      <c r="L105" s="46" t="s">
        <v>29</v>
      </c>
      <c r="M105" s="46" t="s">
        <v>29</v>
      </c>
      <c r="N105" s="46" t="s">
        <v>29</v>
      </c>
      <c r="O105" s="46" t="s">
        <v>29</v>
      </c>
      <c r="P105" s="46" t="s">
        <v>29</v>
      </c>
      <c r="Q105" s="46">
        <v>43102</v>
      </c>
      <c r="R105" s="46" t="s">
        <v>29</v>
      </c>
      <c r="S105" s="46">
        <v>22263</v>
      </c>
    </row>
    <row r="106" spans="1:19" ht="14.25">
      <c r="A106" s="44" t="s">
        <v>7</v>
      </c>
      <c r="B106" s="45">
        <v>340082</v>
      </c>
      <c r="C106" s="45">
        <v>38710</v>
      </c>
      <c r="D106" s="45">
        <v>13425</v>
      </c>
      <c r="E106" s="45">
        <v>20761</v>
      </c>
      <c r="F106" s="45" t="s">
        <v>29</v>
      </c>
      <c r="G106" s="45" t="s">
        <v>29</v>
      </c>
      <c r="H106" s="45">
        <v>1513</v>
      </c>
      <c r="I106" s="45" t="s">
        <v>29</v>
      </c>
      <c r="J106" s="45">
        <v>77217</v>
      </c>
      <c r="K106" s="45" t="s">
        <v>29</v>
      </c>
      <c r="L106" s="45">
        <v>3323</v>
      </c>
      <c r="M106" s="45">
        <v>102190</v>
      </c>
      <c r="N106" s="45">
        <v>18213</v>
      </c>
      <c r="O106" s="45" t="s">
        <v>29</v>
      </c>
      <c r="P106" s="45">
        <v>20237</v>
      </c>
      <c r="Q106" s="45">
        <v>30765</v>
      </c>
      <c r="R106" s="45" t="s">
        <v>29</v>
      </c>
      <c r="S106" s="45">
        <v>7076</v>
      </c>
    </row>
    <row r="107" spans="1:19" ht="14.25">
      <c r="A107" s="44" t="s">
        <v>8</v>
      </c>
      <c r="B107" s="46">
        <v>2861305</v>
      </c>
      <c r="C107" s="46" t="s">
        <v>29</v>
      </c>
      <c r="D107" s="46">
        <v>127510</v>
      </c>
      <c r="E107" s="46">
        <v>276472</v>
      </c>
      <c r="F107" s="46">
        <v>0</v>
      </c>
      <c r="G107" s="46" t="s">
        <v>29</v>
      </c>
      <c r="H107" s="46" t="s">
        <v>29</v>
      </c>
      <c r="I107" s="46" t="s">
        <v>29</v>
      </c>
      <c r="J107" s="46" t="s">
        <v>29</v>
      </c>
      <c r="K107" s="46" t="s">
        <v>29</v>
      </c>
      <c r="L107" s="46">
        <v>35972</v>
      </c>
      <c r="M107" s="46">
        <v>661852</v>
      </c>
      <c r="N107" s="46">
        <v>81226</v>
      </c>
      <c r="O107" s="46">
        <v>0</v>
      </c>
      <c r="P107" s="46" t="s">
        <v>29</v>
      </c>
      <c r="Q107" s="46">
        <v>380457</v>
      </c>
      <c r="R107" s="46" t="s">
        <v>29</v>
      </c>
      <c r="S107" s="46">
        <v>77975</v>
      </c>
    </row>
    <row r="108" spans="1:19" ht="14.25">
      <c r="A108" s="44" t="s">
        <v>9</v>
      </c>
      <c r="B108" s="45">
        <v>5278515</v>
      </c>
      <c r="C108" s="45">
        <v>158240</v>
      </c>
      <c r="D108" s="45">
        <v>754420</v>
      </c>
      <c r="E108" s="45">
        <v>390130</v>
      </c>
      <c r="F108" s="45">
        <v>2205</v>
      </c>
      <c r="G108" s="45">
        <v>333</v>
      </c>
      <c r="H108" s="45">
        <v>60702</v>
      </c>
      <c r="I108" s="45">
        <v>205</v>
      </c>
      <c r="J108" s="45">
        <v>1530912</v>
      </c>
      <c r="K108" s="45">
        <v>15879</v>
      </c>
      <c r="L108" s="45">
        <v>103027</v>
      </c>
      <c r="M108" s="45">
        <v>943750</v>
      </c>
      <c r="N108" s="45">
        <v>211220</v>
      </c>
      <c r="O108" s="45">
        <v>0</v>
      </c>
      <c r="P108" s="45">
        <v>119756</v>
      </c>
      <c r="Q108" s="45">
        <v>557641</v>
      </c>
      <c r="R108" s="45">
        <v>38</v>
      </c>
      <c r="S108" s="45">
        <v>430057</v>
      </c>
    </row>
    <row r="109" spans="1:19" ht="14.25">
      <c r="A109" s="44" t="s">
        <v>10</v>
      </c>
      <c r="B109" s="46">
        <v>103886</v>
      </c>
      <c r="C109" s="46">
        <v>3719</v>
      </c>
      <c r="D109" s="46">
        <v>8707</v>
      </c>
      <c r="E109" s="46">
        <v>10180</v>
      </c>
      <c r="F109" s="46" t="s">
        <v>29</v>
      </c>
      <c r="G109" s="46" t="s">
        <v>29</v>
      </c>
      <c r="H109" s="46">
        <v>591</v>
      </c>
      <c r="I109" s="46">
        <v>701</v>
      </c>
      <c r="J109" s="46">
        <v>19987</v>
      </c>
      <c r="K109" s="46">
        <v>389</v>
      </c>
      <c r="L109" s="46">
        <v>1003</v>
      </c>
      <c r="M109" s="46">
        <v>33270</v>
      </c>
      <c r="N109" s="46">
        <v>4324</v>
      </c>
      <c r="O109" s="46">
        <v>9</v>
      </c>
      <c r="P109" s="46">
        <v>743</v>
      </c>
      <c r="Q109" s="46">
        <v>12089</v>
      </c>
      <c r="R109" s="46" t="s">
        <v>29</v>
      </c>
      <c r="S109" s="46">
        <v>8174</v>
      </c>
    </row>
    <row r="110" spans="1:19" ht="14.25">
      <c r="A110" s="44" t="s">
        <v>11</v>
      </c>
      <c r="B110" s="45">
        <v>5245995</v>
      </c>
      <c r="C110" s="45">
        <v>252961</v>
      </c>
      <c r="D110" s="45">
        <v>186360</v>
      </c>
      <c r="E110" s="45">
        <v>205658</v>
      </c>
      <c r="F110" s="45">
        <v>0</v>
      </c>
      <c r="G110" s="45" t="s">
        <v>29</v>
      </c>
      <c r="H110" s="45">
        <v>134607</v>
      </c>
      <c r="I110" s="45">
        <v>79219</v>
      </c>
      <c r="J110" s="45">
        <v>881120</v>
      </c>
      <c r="K110" s="45" t="s">
        <v>29</v>
      </c>
      <c r="L110" s="45">
        <v>51495</v>
      </c>
      <c r="M110" s="45">
        <v>2312486</v>
      </c>
      <c r="N110" s="45">
        <v>112418</v>
      </c>
      <c r="O110" s="45">
        <v>0</v>
      </c>
      <c r="P110" s="45">
        <v>221776</v>
      </c>
      <c r="Q110" s="45">
        <v>242079</v>
      </c>
      <c r="R110" s="45">
        <v>0</v>
      </c>
      <c r="S110" s="45">
        <v>559852</v>
      </c>
    </row>
    <row r="111" spans="1:19" ht="14.25">
      <c r="A111" s="44" t="s">
        <v>12</v>
      </c>
      <c r="B111" s="46">
        <v>22966</v>
      </c>
      <c r="C111" s="46">
        <v>1973</v>
      </c>
      <c r="D111" s="46">
        <v>843</v>
      </c>
      <c r="E111" s="46">
        <v>1548</v>
      </c>
      <c r="F111" s="46" t="s">
        <v>29</v>
      </c>
      <c r="G111" s="46" t="s">
        <v>29</v>
      </c>
      <c r="H111" s="46">
        <v>258</v>
      </c>
      <c r="I111" s="46" t="s">
        <v>29</v>
      </c>
      <c r="J111" s="46">
        <v>13044</v>
      </c>
      <c r="K111" s="46" t="s">
        <v>29</v>
      </c>
      <c r="L111" s="46">
        <v>345</v>
      </c>
      <c r="M111" s="46">
        <v>1851</v>
      </c>
      <c r="N111" s="46">
        <v>1332</v>
      </c>
      <c r="O111" s="46" t="s">
        <v>29</v>
      </c>
      <c r="P111" s="46" t="s">
        <v>29</v>
      </c>
      <c r="Q111" s="46">
        <v>1248</v>
      </c>
      <c r="R111" s="46" t="s">
        <v>29</v>
      </c>
      <c r="S111" s="46">
        <v>217</v>
      </c>
    </row>
    <row r="112" spans="1:19" ht="14.25">
      <c r="A112" s="44" t="s">
        <v>13</v>
      </c>
      <c r="B112" s="45">
        <v>131209</v>
      </c>
      <c r="C112" s="45" t="s">
        <v>29</v>
      </c>
      <c r="D112" s="45" t="s">
        <v>29</v>
      </c>
      <c r="E112" s="45">
        <v>24370</v>
      </c>
      <c r="F112" s="45" t="s">
        <v>29</v>
      </c>
      <c r="G112" s="45" t="s">
        <v>29</v>
      </c>
      <c r="H112" s="45">
        <v>111</v>
      </c>
      <c r="I112" s="45" t="s">
        <v>29</v>
      </c>
      <c r="J112" s="45" t="s">
        <v>29</v>
      </c>
      <c r="K112" s="45">
        <v>0</v>
      </c>
      <c r="L112" s="45">
        <v>5279</v>
      </c>
      <c r="M112" s="45" t="s">
        <v>29</v>
      </c>
      <c r="N112" s="45">
        <v>326</v>
      </c>
      <c r="O112" s="45" t="s">
        <v>29</v>
      </c>
      <c r="P112" s="45">
        <v>105</v>
      </c>
      <c r="Q112" s="45">
        <v>41258</v>
      </c>
      <c r="R112" s="45" t="s">
        <v>29</v>
      </c>
      <c r="S112" s="45">
        <v>39292</v>
      </c>
    </row>
    <row r="113" spans="1:19" ht="14.25">
      <c r="A113" s="44" t="s">
        <v>14</v>
      </c>
      <c r="B113" s="46">
        <v>293383</v>
      </c>
      <c r="C113" s="46">
        <v>0</v>
      </c>
      <c r="D113" s="46">
        <v>53490</v>
      </c>
      <c r="E113" s="46">
        <v>54758</v>
      </c>
      <c r="F113" s="46" t="s">
        <v>29</v>
      </c>
      <c r="G113" s="46" t="s">
        <v>29</v>
      </c>
      <c r="H113" s="46" t="s">
        <v>29</v>
      </c>
      <c r="I113" s="46" t="s">
        <v>29</v>
      </c>
      <c r="J113" s="46" t="s">
        <v>29</v>
      </c>
      <c r="K113" s="46" t="s">
        <v>29</v>
      </c>
      <c r="L113" s="46">
        <v>8364</v>
      </c>
      <c r="M113" s="46" t="s">
        <v>29</v>
      </c>
      <c r="N113" s="46" t="s">
        <v>29</v>
      </c>
      <c r="O113" s="46" t="s">
        <v>29</v>
      </c>
      <c r="P113" s="46" t="s">
        <v>29</v>
      </c>
      <c r="Q113" s="46">
        <v>102770</v>
      </c>
      <c r="R113" s="46" t="s">
        <v>29</v>
      </c>
      <c r="S113" s="46">
        <v>70464</v>
      </c>
    </row>
    <row r="114" spans="1:19" ht="14.25">
      <c r="A114" s="44" t="s">
        <v>15</v>
      </c>
      <c r="B114" s="45">
        <v>12746</v>
      </c>
      <c r="C114" s="45" t="s">
        <v>29</v>
      </c>
      <c r="D114" s="45">
        <v>961</v>
      </c>
      <c r="E114" s="45">
        <v>1021</v>
      </c>
      <c r="F114" s="45" t="s">
        <v>29</v>
      </c>
      <c r="G114" s="45" t="s">
        <v>29</v>
      </c>
      <c r="H114" s="45" t="s">
        <v>29</v>
      </c>
      <c r="I114" s="45" t="s">
        <v>29</v>
      </c>
      <c r="J114" s="45" t="s">
        <v>29</v>
      </c>
      <c r="K114" s="45" t="s">
        <v>29</v>
      </c>
      <c r="L114" s="45" t="s">
        <v>29</v>
      </c>
      <c r="M114" s="45" t="s">
        <v>29</v>
      </c>
      <c r="N114" s="45" t="s">
        <v>29</v>
      </c>
      <c r="O114" s="45" t="s">
        <v>29</v>
      </c>
      <c r="P114" s="45" t="s">
        <v>29</v>
      </c>
      <c r="Q114" s="45">
        <v>635</v>
      </c>
      <c r="R114" s="45" t="s">
        <v>29</v>
      </c>
      <c r="S114" s="45">
        <v>1386</v>
      </c>
    </row>
    <row r="115" spans="1:19" ht="14.25">
      <c r="A115" s="44" t="s">
        <v>16</v>
      </c>
      <c r="B115" s="46">
        <v>650336</v>
      </c>
      <c r="C115" s="46" t="s">
        <v>29</v>
      </c>
      <c r="D115" s="46">
        <v>113258</v>
      </c>
      <c r="E115" s="46">
        <v>79756</v>
      </c>
      <c r="F115" s="46" t="s">
        <v>29</v>
      </c>
      <c r="G115" s="46">
        <v>0</v>
      </c>
      <c r="H115" s="46">
        <v>1325</v>
      </c>
      <c r="I115" s="46" t="s">
        <v>29</v>
      </c>
      <c r="J115" s="46" t="s">
        <v>29</v>
      </c>
      <c r="K115" s="46">
        <v>1262</v>
      </c>
      <c r="L115" s="46">
        <v>4707</v>
      </c>
      <c r="M115" s="46">
        <v>144514</v>
      </c>
      <c r="N115" s="46">
        <v>15801</v>
      </c>
      <c r="O115" s="46">
        <v>0</v>
      </c>
      <c r="P115" s="46" t="s">
        <v>29</v>
      </c>
      <c r="Q115" s="46">
        <v>154913</v>
      </c>
      <c r="R115" s="46">
        <v>0</v>
      </c>
      <c r="S115" s="46">
        <v>86145</v>
      </c>
    </row>
    <row r="116" spans="1:19" ht="14.25">
      <c r="A116" s="44" t="s">
        <v>17</v>
      </c>
      <c r="B116" s="45">
        <v>1616</v>
      </c>
      <c r="C116" s="45">
        <v>237</v>
      </c>
      <c r="D116" s="45">
        <v>122</v>
      </c>
      <c r="E116" s="45">
        <v>208</v>
      </c>
      <c r="F116" s="45" t="s">
        <v>29</v>
      </c>
      <c r="G116" s="45" t="s">
        <v>29</v>
      </c>
      <c r="H116" s="45">
        <v>0</v>
      </c>
      <c r="I116" s="45" t="s">
        <v>29</v>
      </c>
      <c r="J116" s="45" t="s">
        <v>29</v>
      </c>
      <c r="K116" s="45" t="s">
        <v>29</v>
      </c>
      <c r="L116" s="45" t="s">
        <v>29</v>
      </c>
      <c r="M116" s="45" t="s">
        <v>29</v>
      </c>
      <c r="N116" s="45">
        <v>422</v>
      </c>
      <c r="O116" s="45" t="s">
        <v>29</v>
      </c>
      <c r="P116" s="45">
        <v>0</v>
      </c>
      <c r="Q116" s="45">
        <v>86</v>
      </c>
      <c r="R116" s="45" t="s">
        <v>29</v>
      </c>
      <c r="S116" s="45" t="s">
        <v>29</v>
      </c>
    </row>
    <row r="117" spans="1:19" ht="14.25">
      <c r="A117" s="44" t="s">
        <v>18</v>
      </c>
      <c r="B117" s="46">
        <v>1334597</v>
      </c>
      <c r="C117" s="46">
        <v>55858</v>
      </c>
      <c r="D117" s="46">
        <v>172411</v>
      </c>
      <c r="E117" s="46">
        <v>71242</v>
      </c>
      <c r="F117" s="46">
        <v>0</v>
      </c>
      <c r="G117" s="46" t="s">
        <v>29</v>
      </c>
      <c r="H117" s="46">
        <v>44714</v>
      </c>
      <c r="I117" s="46" t="s">
        <v>29</v>
      </c>
      <c r="J117" s="46">
        <v>70199</v>
      </c>
      <c r="K117" s="46">
        <v>8491</v>
      </c>
      <c r="L117" s="46">
        <v>19253</v>
      </c>
      <c r="M117" s="46">
        <v>629798</v>
      </c>
      <c r="N117" s="46">
        <v>42659</v>
      </c>
      <c r="O117" s="46" t="s">
        <v>29</v>
      </c>
      <c r="P117" s="46">
        <v>29861</v>
      </c>
      <c r="Q117" s="46">
        <v>147076</v>
      </c>
      <c r="R117" s="46">
        <v>60</v>
      </c>
      <c r="S117" s="46">
        <v>42975</v>
      </c>
    </row>
    <row r="118" spans="1:19" ht="14.25">
      <c r="A118" s="44" t="s">
        <v>19</v>
      </c>
      <c r="B118" s="45">
        <v>378078</v>
      </c>
      <c r="C118" s="45">
        <v>9540</v>
      </c>
      <c r="D118" s="45">
        <v>23479</v>
      </c>
      <c r="E118" s="45">
        <v>24884</v>
      </c>
      <c r="F118" s="45">
        <v>0</v>
      </c>
      <c r="G118" s="45" t="s">
        <v>29</v>
      </c>
      <c r="H118" s="45">
        <v>13835</v>
      </c>
      <c r="I118" s="45">
        <v>5745</v>
      </c>
      <c r="J118" s="45" t="s">
        <v>29</v>
      </c>
      <c r="K118" s="45" t="s">
        <v>29</v>
      </c>
      <c r="L118" s="45">
        <v>5683</v>
      </c>
      <c r="M118" s="45">
        <v>167918</v>
      </c>
      <c r="N118" s="45">
        <v>9971</v>
      </c>
      <c r="O118" s="45" t="s">
        <v>29</v>
      </c>
      <c r="P118" s="45">
        <v>39379</v>
      </c>
      <c r="Q118" s="45">
        <v>20430</v>
      </c>
      <c r="R118" s="45">
        <v>0</v>
      </c>
      <c r="S118" s="45">
        <v>41636</v>
      </c>
    </row>
    <row r="119" spans="1:19" ht="14.25">
      <c r="A119" s="44" t="s">
        <v>20</v>
      </c>
      <c r="B119" s="46">
        <v>5383873</v>
      </c>
      <c r="C119" s="46">
        <v>85044</v>
      </c>
      <c r="D119" s="46">
        <v>1238325</v>
      </c>
      <c r="E119" s="46">
        <v>209452</v>
      </c>
      <c r="F119" s="46" t="s">
        <v>29</v>
      </c>
      <c r="G119" s="46" t="s">
        <v>29</v>
      </c>
      <c r="H119" s="46">
        <v>19902</v>
      </c>
      <c r="I119" s="46" t="s">
        <v>29</v>
      </c>
      <c r="J119" s="46" t="s">
        <v>29</v>
      </c>
      <c r="K119" s="46" t="s">
        <v>29</v>
      </c>
      <c r="L119" s="46">
        <v>44598</v>
      </c>
      <c r="M119" s="46">
        <v>2001339</v>
      </c>
      <c r="N119" s="46">
        <v>193776</v>
      </c>
      <c r="O119" s="46" t="s">
        <v>29</v>
      </c>
      <c r="P119" s="46">
        <v>183170</v>
      </c>
      <c r="Q119" s="46">
        <v>812831</v>
      </c>
      <c r="R119" s="46" t="s">
        <v>29</v>
      </c>
      <c r="S119" s="46">
        <v>556022</v>
      </c>
    </row>
    <row r="120" spans="1:19" ht="14.25">
      <c r="A120" s="44" t="s">
        <v>21</v>
      </c>
      <c r="B120" s="45">
        <v>1304595</v>
      </c>
      <c r="C120" s="45">
        <v>56010</v>
      </c>
      <c r="D120" s="45">
        <v>22776</v>
      </c>
      <c r="E120" s="45">
        <v>68222</v>
      </c>
      <c r="F120" s="45" t="s">
        <v>29</v>
      </c>
      <c r="G120" s="45" t="s">
        <v>29</v>
      </c>
      <c r="H120" s="45">
        <v>10138</v>
      </c>
      <c r="I120" s="45" t="s">
        <v>29</v>
      </c>
      <c r="J120" s="45">
        <v>234831</v>
      </c>
      <c r="K120" s="45">
        <v>4162</v>
      </c>
      <c r="L120" s="45">
        <v>5462</v>
      </c>
      <c r="M120" s="45">
        <v>767466</v>
      </c>
      <c r="N120" s="45">
        <v>21130</v>
      </c>
      <c r="O120" s="45">
        <v>0</v>
      </c>
      <c r="P120" s="45">
        <v>30180</v>
      </c>
      <c r="Q120" s="45">
        <v>57235</v>
      </c>
      <c r="R120" s="45" t="s">
        <v>29</v>
      </c>
      <c r="S120" s="45">
        <v>20367</v>
      </c>
    </row>
    <row r="121" spans="1:19" ht="14.25">
      <c r="A121" s="44" t="s">
        <v>22</v>
      </c>
      <c r="B121" s="46">
        <v>1314831</v>
      </c>
      <c r="C121" s="46">
        <v>58383</v>
      </c>
      <c r="D121" s="46">
        <v>268673</v>
      </c>
      <c r="E121" s="46">
        <v>94253</v>
      </c>
      <c r="F121" s="46">
        <v>0</v>
      </c>
      <c r="G121" s="46">
        <v>0</v>
      </c>
      <c r="H121" s="46">
        <v>4483</v>
      </c>
      <c r="I121" s="46">
        <v>8822</v>
      </c>
      <c r="J121" s="46">
        <v>170621</v>
      </c>
      <c r="K121" s="46">
        <v>28136</v>
      </c>
      <c r="L121" s="46">
        <v>14746</v>
      </c>
      <c r="M121" s="46">
        <v>332306</v>
      </c>
      <c r="N121" s="46">
        <v>35391</v>
      </c>
      <c r="O121" s="46">
        <v>79</v>
      </c>
      <c r="P121" s="46">
        <v>6607</v>
      </c>
      <c r="Q121" s="46">
        <v>198410</v>
      </c>
      <c r="R121" s="46">
        <v>0</v>
      </c>
      <c r="S121" s="46">
        <v>93921</v>
      </c>
    </row>
    <row r="122" spans="1:19" ht="14.25">
      <c r="A122" s="44" t="s">
        <v>23</v>
      </c>
      <c r="B122" s="45">
        <v>169431</v>
      </c>
      <c r="C122" s="45">
        <v>7639</v>
      </c>
      <c r="D122" s="45">
        <v>7746</v>
      </c>
      <c r="E122" s="45">
        <v>6710</v>
      </c>
      <c r="F122" s="45" t="s">
        <v>29</v>
      </c>
      <c r="G122" s="45" t="s">
        <v>29</v>
      </c>
      <c r="H122" s="45">
        <v>496</v>
      </c>
      <c r="I122" s="45">
        <v>2723</v>
      </c>
      <c r="J122" s="45">
        <v>26987</v>
      </c>
      <c r="K122" s="45" t="s">
        <v>29</v>
      </c>
      <c r="L122" s="45">
        <v>1185</v>
      </c>
      <c r="M122" s="45">
        <v>95468</v>
      </c>
      <c r="N122" s="45">
        <v>3125</v>
      </c>
      <c r="O122" s="45">
        <v>123</v>
      </c>
      <c r="P122" s="45">
        <v>5665</v>
      </c>
      <c r="Q122" s="45">
        <v>5435</v>
      </c>
      <c r="R122" s="45" t="s">
        <v>29</v>
      </c>
      <c r="S122" s="45">
        <v>6129</v>
      </c>
    </row>
    <row r="123" spans="1:19" ht="14.25">
      <c r="A123" s="44" t="s">
        <v>24</v>
      </c>
      <c r="B123" s="46">
        <v>227100</v>
      </c>
      <c r="C123" s="46">
        <v>1272</v>
      </c>
      <c r="D123" s="46">
        <v>68177</v>
      </c>
      <c r="E123" s="46">
        <v>16622</v>
      </c>
      <c r="F123" s="46" t="s">
        <v>29</v>
      </c>
      <c r="G123" s="46" t="s">
        <v>29</v>
      </c>
      <c r="H123" s="46" t="s">
        <v>29</v>
      </c>
      <c r="I123" s="46" t="s">
        <v>29</v>
      </c>
      <c r="J123" s="46" t="s">
        <v>29</v>
      </c>
      <c r="K123" s="46" t="s">
        <v>29</v>
      </c>
      <c r="L123" s="46">
        <v>2235</v>
      </c>
      <c r="M123" s="46">
        <v>20016</v>
      </c>
      <c r="N123" s="46">
        <v>11952</v>
      </c>
      <c r="O123" s="46" t="s">
        <v>29</v>
      </c>
      <c r="P123" s="46" t="s">
        <v>29</v>
      </c>
      <c r="Q123" s="46">
        <v>31934</v>
      </c>
      <c r="R123" s="46" t="s">
        <v>29</v>
      </c>
      <c r="S123" s="46">
        <v>58642</v>
      </c>
    </row>
    <row r="124" spans="1:19" ht="14.25">
      <c r="A124" s="44" t="s">
        <v>25</v>
      </c>
      <c r="B124" s="45">
        <v>2857761</v>
      </c>
      <c r="C124" s="45">
        <v>293</v>
      </c>
      <c r="D124" s="45">
        <v>9971</v>
      </c>
      <c r="E124" s="45">
        <v>10529</v>
      </c>
      <c r="F124" s="45" t="s">
        <v>29</v>
      </c>
      <c r="G124" s="45" t="s">
        <v>29</v>
      </c>
      <c r="H124" s="45">
        <v>2290</v>
      </c>
      <c r="I124" s="45" t="s">
        <v>29</v>
      </c>
      <c r="J124" s="45" t="s">
        <v>29</v>
      </c>
      <c r="K124" s="45" t="s">
        <v>29</v>
      </c>
      <c r="L124" s="45">
        <v>6242</v>
      </c>
      <c r="M124" s="45" t="s">
        <v>29</v>
      </c>
      <c r="N124" s="45">
        <v>2137</v>
      </c>
      <c r="O124" s="45" t="s">
        <v>29</v>
      </c>
      <c r="P124" s="45" t="s">
        <v>29</v>
      </c>
      <c r="Q124" s="45">
        <v>18505</v>
      </c>
      <c r="R124" s="45">
        <v>2802686</v>
      </c>
      <c r="S124" s="45">
        <v>450</v>
      </c>
    </row>
    <row r="125" spans="1:19" ht="14.25">
      <c r="A125" s="44" t="s">
        <v>26</v>
      </c>
      <c r="B125" s="46">
        <v>102420</v>
      </c>
      <c r="C125" s="46" t="s">
        <v>29</v>
      </c>
      <c r="D125" s="46">
        <v>30176</v>
      </c>
      <c r="E125" s="46">
        <v>23350</v>
      </c>
      <c r="F125" s="46" t="s">
        <v>29</v>
      </c>
      <c r="G125" s="46" t="s">
        <v>29</v>
      </c>
      <c r="H125" s="46" t="s">
        <v>29</v>
      </c>
      <c r="I125" s="46" t="s">
        <v>29</v>
      </c>
      <c r="J125" s="46" t="s">
        <v>29</v>
      </c>
      <c r="K125" s="46" t="s">
        <v>29</v>
      </c>
      <c r="L125" s="46" t="s">
        <v>29</v>
      </c>
      <c r="M125" s="46" t="s">
        <v>29</v>
      </c>
      <c r="N125" s="46">
        <v>3935</v>
      </c>
      <c r="O125" s="46" t="s">
        <v>29</v>
      </c>
      <c r="P125" s="46" t="s">
        <v>29</v>
      </c>
      <c r="Q125" s="46">
        <v>24773</v>
      </c>
      <c r="R125" s="46" t="s">
        <v>29</v>
      </c>
      <c r="S125" s="46">
        <v>1576</v>
      </c>
    </row>
    <row r="126" spans="3:19" ht="14.25">
      <c r="C126" s="39">
        <f>(SUM(C99:C125)/SUM($B$96:$B$122))*100</f>
        <v>2.885830603296593</v>
      </c>
      <c r="D126" s="39">
        <f aca="true" t="shared" si="1" ref="D126:S126">(SUM(D99:D125)/SUM($B$96:$B$122))*100</f>
        <v>12.669918358224363</v>
      </c>
      <c r="E126" s="39">
        <f t="shared" si="1"/>
        <v>6.779180167859246</v>
      </c>
      <c r="F126" s="39">
        <f t="shared" si="1"/>
        <v>0.007236867766843342</v>
      </c>
      <c r="G126" s="39">
        <f t="shared" si="1"/>
        <v>0.0010924192957202327</v>
      </c>
      <c r="H126" s="39">
        <f t="shared" si="1"/>
        <v>1.7342402359940612</v>
      </c>
      <c r="I126" s="39">
        <f t="shared" si="1"/>
        <v>0.3212270420949833</v>
      </c>
      <c r="J126" s="39">
        <f>(SUM(J99:J125)/SUM($B$96:$B$122))*100</f>
        <v>11.00009805529354</v>
      </c>
      <c r="K126" s="39">
        <f t="shared" si="1"/>
        <v>0.44380107982858924</v>
      </c>
      <c r="L126" s="39">
        <f t="shared" si="1"/>
        <v>1.345689984329196</v>
      </c>
      <c r="M126" s="39">
        <f t="shared" si="1"/>
        <v>30.938505290245473</v>
      </c>
      <c r="N126" s="39">
        <f t="shared" si="1"/>
        <v>3.1431101098616234</v>
      </c>
      <c r="O126" s="39">
        <f t="shared" si="1"/>
        <v>0.006869447463177678</v>
      </c>
      <c r="P126" s="39">
        <f t="shared" si="1"/>
        <v>2.9581697561191964</v>
      </c>
      <c r="Q126" s="39">
        <f t="shared" si="1"/>
        <v>12.361501818681294</v>
      </c>
      <c r="R126" s="39">
        <f t="shared" si="1"/>
        <v>9.194640610618427</v>
      </c>
      <c r="S126" s="39">
        <f t="shared" si="1"/>
        <v>9.177440747653078</v>
      </c>
    </row>
    <row r="128" spans="3:19" ht="14.25">
      <c r="C128" s="40">
        <f>(C126*$Q$71)/100</f>
        <v>0.0062960231825100865</v>
      </c>
      <c r="D128" s="40">
        <f aca="true" t="shared" si="2" ref="D128:S128">(D126*$Q$71)/100</f>
        <v>0.027641989662444612</v>
      </c>
      <c r="E128" s="40">
        <f t="shared" si="2"/>
        <v>0.014790152771440333</v>
      </c>
      <c r="F128" s="40">
        <f t="shared" si="2"/>
        <v>1.578869084580252E-05</v>
      </c>
      <c r="G128" s="40">
        <f t="shared" si="2"/>
        <v>2.3833336589538714E-06</v>
      </c>
      <c r="H128" s="40">
        <f t="shared" si="2"/>
        <v>0.003783595862275283</v>
      </c>
      <c r="I128" s="40">
        <f t="shared" si="2"/>
        <v>0.0007008217674207329</v>
      </c>
      <c r="J128" s="40">
        <f t="shared" si="2"/>
        <v>0.02399893891446626</v>
      </c>
      <c r="K128" s="40">
        <f t="shared" si="2"/>
        <v>0.0009682418239767462</v>
      </c>
      <c r="L128" s="40">
        <f t="shared" si="2"/>
        <v>0.0029358948956081494</v>
      </c>
      <c r="M128" s="52">
        <f t="shared" si="2"/>
        <v>0.06749860726997663</v>
      </c>
      <c r="N128" s="40">
        <f t="shared" si="2"/>
        <v>0.006857330466405331</v>
      </c>
      <c r="O128" s="40">
        <f t="shared" si="2"/>
        <v>1.49870891346829E-05</v>
      </c>
      <c r="P128" s="40">
        <f t="shared" si="2"/>
        <v>0.006453845676544897</v>
      </c>
      <c r="Q128" s="40">
        <f t="shared" si="2"/>
        <v>0.02696911659754104</v>
      </c>
      <c r="R128" s="40">
        <f t="shared" si="2"/>
        <v>0.020059968306238334</v>
      </c>
      <c r="S128" s="40">
        <f t="shared" si="2"/>
        <v>0.02002244332613655</v>
      </c>
    </row>
  </sheetData>
  <hyperlinks>
    <hyperlink ref="A59" r:id="rId1" display="https://ec.europa.eu/eurostat/databrowser/bookmark/1ee1033d-5c46-46be-bc18-fcf12a0f416d?lang=en"/>
  </hyperlinks>
  <printOptions/>
  <pageMargins left="0.7" right="0.7" top="0.75" bottom="0.75" header="0.3" footer="0.3"/>
  <pageSetup horizontalDpi="600" verticalDpi="600" orientation="portrait" paperSize="9" r:id="rId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5"/>
  <sheetViews>
    <sheetView showGridLines="0" workbookViewId="0" topLeftCell="A1"/>
  </sheetViews>
  <sheetFormatPr defaultColWidth="9.00390625" defaultRowHeight="14.25"/>
  <cols>
    <col min="1" max="4" width="9.00390625" style="2" customWidth="1"/>
    <col min="5" max="5" width="9.375" style="2" customWidth="1"/>
    <col min="6" max="10" width="9.00390625" style="2" customWidth="1"/>
    <col min="11" max="11" width="8.875" style="2" customWidth="1"/>
    <col min="12" max="20" width="9.00390625" style="2" customWidth="1"/>
    <col min="21" max="16384" width="9.00390625" style="2" customWidth="1"/>
  </cols>
  <sheetData>
    <row r="1" ht="12"/>
    <row r="2" ht="12">
      <c r="B2" s="28"/>
    </row>
    <row r="3" ht="12"/>
    <row r="4" ht="12"/>
    <row r="5" ht="12"/>
    <row r="6" ht="12"/>
    <row r="7" ht="12"/>
    <row r="8" ht="12"/>
    <row r="9" ht="12"/>
    <row r="10" ht="12"/>
    <row r="11" ht="12"/>
    <row r="12" ht="12"/>
    <row r="13" ht="12"/>
    <row r="14" ht="12"/>
    <row r="15" ht="12"/>
    <row r="16" ht="12"/>
    <row r="17" ht="12"/>
    <row r="18" ht="12"/>
    <row r="19" ht="12"/>
    <row r="20" ht="12"/>
    <row r="21" ht="12"/>
    <row r="22" ht="12"/>
    <row r="23" ht="12"/>
    <row r="24" ht="12"/>
    <row r="25" ht="12"/>
    <row r="26" ht="12">
      <c r="A26" s="1"/>
    </row>
    <row r="27" ht="12">
      <c r="A27" s="1"/>
    </row>
    <row r="28" ht="12">
      <c r="A28" s="1"/>
    </row>
    <row r="29" ht="15" customHeight="1">
      <c r="A29" s="1"/>
    </row>
    <row r="30" ht="15" customHeight="1">
      <c r="B30" s="7"/>
    </row>
    <row r="31" ht="12"/>
    <row r="32" ht="12"/>
    <row r="33" ht="12"/>
    <row r="34" ht="12"/>
    <row r="35" ht="12"/>
    <row r="36" ht="12"/>
    <row r="37" ht="12"/>
    <row r="38" ht="12"/>
    <row r="55" spans="1:6" ht="14.25">
      <c r="A55" s="22" t="s">
        <v>45</v>
      </c>
      <c r="B55" s="22"/>
      <c r="C55" s="22"/>
      <c r="D55" s="22"/>
      <c r="E55" s="4"/>
      <c r="F55" s="4"/>
    </row>
    <row r="56" spans="1:4" s="4" customFormat="1" ht="14.25">
      <c r="A56" s="22" t="s">
        <v>121</v>
      </c>
      <c r="B56" s="22"/>
      <c r="C56" s="22"/>
      <c r="D56" s="22"/>
    </row>
    <row r="57" spans="1:6" ht="14.25">
      <c r="A57" s="22"/>
      <c r="B57" s="22"/>
      <c r="C57" s="22"/>
      <c r="D57" s="22"/>
      <c r="E57" s="4"/>
      <c r="F57" s="4"/>
    </row>
    <row r="58" ht="14.25">
      <c r="A58" s="41" t="s">
        <v>143</v>
      </c>
    </row>
    <row r="59" spans="1:2" ht="14.25">
      <c r="A59" s="41" t="s">
        <v>118</v>
      </c>
      <c r="B59" s="42" t="s">
        <v>144</v>
      </c>
    </row>
    <row r="60" spans="1:2" ht="14.25">
      <c r="A60" s="41" t="s">
        <v>119</v>
      </c>
      <c r="B60" s="41" t="s">
        <v>131</v>
      </c>
    </row>
    <row r="61" spans="1:2" ht="14.25">
      <c r="A61" s="1"/>
      <c r="B61" s="1"/>
    </row>
    <row r="62" spans="1:3" ht="14.25">
      <c r="A62" s="42" t="s">
        <v>114</v>
      </c>
      <c r="C62" s="41" t="s">
        <v>115</v>
      </c>
    </row>
    <row r="63" spans="1:3" ht="14.25">
      <c r="A63" s="42" t="s">
        <v>116</v>
      </c>
      <c r="C63" s="41" t="s">
        <v>49</v>
      </c>
    </row>
    <row r="64" spans="1:3" ht="14.25">
      <c r="A64" s="42" t="s">
        <v>117</v>
      </c>
      <c r="C64" s="41" t="s">
        <v>112</v>
      </c>
    </row>
    <row r="65" spans="10:14" ht="14.25">
      <c r="J65" s="34"/>
      <c r="K65" s="4"/>
      <c r="L65" s="4"/>
      <c r="M65" s="4"/>
      <c r="N65" s="4"/>
    </row>
    <row r="66" spans="1:20" ht="14.25">
      <c r="A66" s="43" t="s">
        <v>120</v>
      </c>
      <c r="B66" s="58" t="s">
        <v>36</v>
      </c>
      <c r="C66" s="58" t="s">
        <v>37</v>
      </c>
      <c r="D66" s="58" t="s">
        <v>38</v>
      </c>
      <c r="E66" s="58" t="s">
        <v>39</v>
      </c>
      <c r="F66" s="58" t="s">
        <v>40</v>
      </c>
      <c r="G66" s="58" t="s">
        <v>41</v>
      </c>
      <c r="H66" s="58" t="s">
        <v>42</v>
      </c>
      <c r="J66" s="25"/>
      <c r="K66" s="4"/>
      <c r="L66" s="4"/>
      <c r="M66" s="4"/>
      <c r="N66" s="4"/>
      <c r="R66" s="9"/>
      <c r="S66" s="9"/>
      <c r="T66" s="9"/>
    </row>
    <row r="67" spans="1:20" ht="14.25">
      <c r="A67" s="44" t="s">
        <v>2</v>
      </c>
      <c r="B67" s="53">
        <v>148798</v>
      </c>
      <c r="C67" s="53">
        <v>181928</v>
      </c>
      <c r="D67" s="53">
        <v>291648</v>
      </c>
      <c r="E67" s="53">
        <v>44055</v>
      </c>
      <c r="F67" s="53">
        <v>84540</v>
      </c>
      <c r="G67" s="53">
        <v>84218</v>
      </c>
      <c r="H67" s="53">
        <v>1109545</v>
      </c>
      <c r="J67" s="43"/>
      <c r="K67" s="58" t="s">
        <v>36</v>
      </c>
      <c r="L67" s="58" t="s">
        <v>37</v>
      </c>
      <c r="M67" s="58" t="s">
        <v>38</v>
      </c>
      <c r="N67" s="58" t="s">
        <v>39</v>
      </c>
      <c r="O67" s="58" t="s">
        <v>40</v>
      </c>
      <c r="P67" s="58" t="s">
        <v>41</v>
      </c>
      <c r="Q67" s="58" t="s">
        <v>42</v>
      </c>
      <c r="R67" s="9"/>
      <c r="S67" s="9"/>
      <c r="T67" s="9"/>
    </row>
    <row r="68" spans="1:20" ht="14.25">
      <c r="A68" s="44" t="s">
        <v>3</v>
      </c>
      <c r="B68" s="45">
        <v>98558</v>
      </c>
      <c r="C68" s="45">
        <v>114909</v>
      </c>
      <c r="D68" s="45">
        <v>380712</v>
      </c>
      <c r="E68" s="45" t="s">
        <v>29</v>
      </c>
      <c r="F68" s="45">
        <v>153285</v>
      </c>
      <c r="G68" s="45">
        <v>96993</v>
      </c>
      <c r="H68" s="45">
        <v>1606613</v>
      </c>
      <c r="J68" s="47">
        <v>2021</v>
      </c>
      <c r="K68" s="48">
        <f aca="true" t="shared" si="0" ref="K68:Q68">SUM(B67:B93)/SUM($B$67:$H$93)</f>
        <v>0.07012834511676415</v>
      </c>
      <c r="L68" s="48">
        <f t="shared" si="0"/>
        <v>0.05685729821674293</v>
      </c>
      <c r="M68" s="48">
        <f t="shared" si="0"/>
        <v>0.1546251184743946</v>
      </c>
      <c r="N68" s="48">
        <f t="shared" si="0"/>
        <v>0.0070814184948392</v>
      </c>
      <c r="O68" s="48">
        <f t="shared" si="0"/>
        <v>0.039543723161140035</v>
      </c>
      <c r="P68" s="48">
        <f t="shared" si="0"/>
        <v>0.05276790257279176</v>
      </c>
      <c r="Q68" s="48">
        <f t="shared" si="0"/>
        <v>0.6189961939633273</v>
      </c>
      <c r="R68" s="9"/>
      <c r="S68" s="9"/>
      <c r="T68" s="9"/>
    </row>
    <row r="69" spans="1:20" ht="14.25">
      <c r="A69" s="44" t="s">
        <v>52</v>
      </c>
      <c r="B69" s="46">
        <v>62945</v>
      </c>
      <c r="C69" s="46">
        <v>156234</v>
      </c>
      <c r="D69" s="46">
        <v>492793</v>
      </c>
      <c r="E69" s="46">
        <v>27948</v>
      </c>
      <c r="F69" s="46">
        <v>73700</v>
      </c>
      <c r="G69" s="46">
        <v>124690</v>
      </c>
      <c r="H69" s="46">
        <v>1115594</v>
      </c>
      <c r="J69" s="11"/>
      <c r="Q69" s="9"/>
      <c r="R69" s="9"/>
      <c r="S69" s="9"/>
      <c r="T69" s="9"/>
    </row>
    <row r="70" spans="1:20" ht="12">
      <c r="A70" s="44" t="s">
        <v>4</v>
      </c>
      <c r="B70" s="45">
        <v>61048</v>
      </c>
      <c r="C70" s="45">
        <v>40229</v>
      </c>
      <c r="D70" s="45">
        <v>137245</v>
      </c>
      <c r="E70" s="45">
        <v>35291</v>
      </c>
      <c r="F70" s="45">
        <v>10652</v>
      </c>
      <c r="G70" s="45">
        <v>44811</v>
      </c>
      <c r="H70" s="45">
        <v>1924615</v>
      </c>
      <c r="J70" s="30"/>
      <c r="K70" s="4"/>
      <c r="L70" s="4"/>
      <c r="M70" s="4"/>
      <c r="N70" s="4"/>
      <c r="Q70" s="9"/>
      <c r="R70" s="9"/>
      <c r="S70" s="9"/>
      <c r="T70" s="9"/>
    </row>
    <row r="71" spans="1:20" ht="15" customHeight="1">
      <c r="A71" s="44" t="s">
        <v>43</v>
      </c>
      <c r="B71" s="46">
        <v>452924</v>
      </c>
      <c r="C71" s="46">
        <v>2294079</v>
      </c>
      <c r="D71" s="46">
        <v>3545105</v>
      </c>
      <c r="E71" s="46">
        <v>273823</v>
      </c>
      <c r="F71" s="46">
        <v>723868</v>
      </c>
      <c r="G71" s="46">
        <v>990063</v>
      </c>
      <c r="H71" s="46">
        <v>7808644</v>
      </c>
      <c r="Q71" s="9"/>
      <c r="R71" s="9"/>
      <c r="S71" s="9"/>
      <c r="T71" s="9"/>
    </row>
    <row r="72" spans="1:20" ht="15.5">
      <c r="A72" s="44" t="s">
        <v>5</v>
      </c>
      <c r="B72" s="45">
        <v>65511</v>
      </c>
      <c r="C72" s="45">
        <v>1386</v>
      </c>
      <c r="D72" s="45">
        <v>64766</v>
      </c>
      <c r="E72" s="45">
        <v>194</v>
      </c>
      <c r="F72" s="45">
        <v>9262</v>
      </c>
      <c r="G72" s="45">
        <v>9210</v>
      </c>
      <c r="H72" s="45">
        <v>456997</v>
      </c>
      <c r="J72" s="60" t="s">
        <v>188</v>
      </c>
      <c r="K72" s="4"/>
      <c r="L72" s="4"/>
      <c r="M72" s="4"/>
      <c r="N72" s="4"/>
      <c r="R72" s="9"/>
      <c r="S72" s="9"/>
      <c r="T72" s="9"/>
    </row>
    <row r="73" spans="1:20" ht="12.5">
      <c r="A73" s="44" t="s">
        <v>6</v>
      </c>
      <c r="B73" s="46">
        <v>461129</v>
      </c>
      <c r="C73" s="46">
        <v>23143</v>
      </c>
      <c r="D73" s="46" t="s">
        <v>29</v>
      </c>
      <c r="E73" s="46">
        <v>7730</v>
      </c>
      <c r="F73" s="46" t="s">
        <v>29</v>
      </c>
      <c r="G73" s="46">
        <v>20303</v>
      </c>
      <c r="H73" s="46">
        <v>1669120</v>
      </c>
      <c r="J73" s="59" t="s">
        <v>187</v>
      </c>
      <c r="K73" s="4"/>
      <c r="L73" s="4"/>
      <c r="M73" s="4"/>
      <c r="N73" s="4"/>
      <c r="R73" s="9"/>
      <c r="S73" s="9"/>
      <c r="T73" s="9"/>
    </row>
    <row r="74" spans="1:22" ht="14.25">
      <c r="A74" s="44" t="s">
        <v>7</v>
      </c>
      <c r="B74" s="45">
        <v>107368</v>
      </c>
      <c r="C74" s="45" t="s">
        <v>29</v>
      </c>
      <c r="D74" s="45">
        <v>120857</v>
      </c>
      <c r="E74" s="45" t="s">
        <v>29</v>
      </c>
      <c r="F74" s="45">
        <v>222612</v>
      </c>
      <c r="G74" s="45">
        <v>294826</v>
      </c>
      <c r="H74" s="45">
        <v>1101090</v>
      </c>
      <c r="J74" s="43"/>
      <c r="K74" s="58" t="s">
        <v>96</v>
      </c>
      <c r="L74" s="58" t="s">
        <v>38</v>
      </c>
      <c r="M74" s="58" t="s">
        <v>104</v>
      </c>
      <c r="N74" s="58" t="s">
        <v>36</v>
      </c>
      <c r="O74" s="58" t="s">
        <v>37</v>
      </c>
      <c r="P74" s="58" t="s">
        <v>41</v>
      </c>
      <c r="Q74" s="58" t="s">
        <v>40</v>
      </c>
      <c r="R74" s="58" t="s">
        <v>39</v>
      </c>
      <c r="S74" s="58" t="s">
        <v>42</v>
      </c>
      <c r="V74" s="9"/>
    </row>
    <row r="75" spans="1:22" ht="14.25">
      <c r="A75" s="44" t="s">
        <v>8</v>
      </c>
      <c r="B75" s="46">
        <v>2025961</v>
      </c>
      <c r="C75" s="46" t="s">
        <v>29</v>
      </c>
      <c r="D75" s="46">
        <v>855816</v>
      </c>
      <c r="E75" s="46" t="s">
        <v>29</v>
      </c>
      <c r="F75" s="46" t="s">
        <v>29</v>
      </c>
      <c r="G75" s="46">
        <v>541184</v>
      </c>
      <c r="H75" s="46">
        <v>13860292</v>
      </c>
      <c r="J75" s="47">
        <v>2021</v>
      </c>
      <c r="K75" s="48">
        <v>0.3818167513857279</v>
      </c>
      <c r="L75" s="48">
        <v>0.1546251184743946</v>
      </c>
      <c r="M75" s="48">
        <v>0.09796154718750877</v>
      </c>
      <c r="N75" s="48">
        <v>0.07012834511676415</v>
      </c>
      <c r="O75" s="48">
        <v>0.05685729821674293</v>
      </c>
      <c r="P75" s="48">
        <v>0.05276790257279176</v>
      </c>
      <c r="Q75" s="48">
        <v>0.039543723161140035</v>
      </c>
      <c r="R75" s="48">
        <v>0.0070814184948392</v>
      </c>
      <c r="S75" s="48">
        <f>Q68-O125-W125</f>
        <v>0.1392178953900906</v>
      </c>
      <c r="T75" s="48"/>
      <c r="V75" s="9"/>
    </row>
    <row r="76" spans="1:20" ht="14.5" customHeight="1">
      <c r="A76" s="44" t="s">
        <v>9</v>
      </c>
      <c r="B76" s="45">
        <v>1024907</v>
      </c>
      <c r="C76" s="45">
        <v>870846</v>
      </c>
      <c r="D76" s="45">
        <v>5884198</v>
      </c>
      <c r="E76" s="45">
        <v>247079</v>
      </c>
      <c r="F76" s="45">
        <v>1994915</v>
      </c>
      <c r="G76" s="45">
        <v>1733483</v>
      </c>
      <c r="H76" s="45">
        <v>18556071</v>
      </c>
      <c r="J76" s="11" t="s">
        <v>194</v>
      </c>
      <c r="Q76" s="9"/>
      <c r="R76" s="9"/>
      <c r="S76" s="9"/>
      <c r="T76" s="9"/>
    </row>
    <row r="77" spans="1:20" ht="15" customHeight="1">
      <c r="A77" s="44" t="s">
        <v>10</v>
      </c>
      <c r="B77" s="46">
        <v>11099</v>
      </c>
      <c r="C77" s="46">
        <v>59875</v>
      </c>
      <c r="D77" s="46">
        <v>137874</v>
      </c>
      <c r="E77" s="46">
        <v>1303</v>
      </c>
      <c r="F77" s="46">
        <v>12742</v>
      </c>
      <c r="G77" s="46">
        <v>24043</v>
      </c>
      <c r="H77" s="46">
        <v>466555</v>
      </c>
      <c r="J77" s="30" t="s">
        <v>35</v>
      </c>
      <c r="K77" s="4"/>
      <c r="L77" s="4"/>
      <c r="M77" s="4"/>
      <c r="N77" s="4"/>
      <c r="Q77" s="9"/>
      <c r="R77" s="9"/>
      <c r="S77" s="9"/>
      <c r="T77" s="9"/>
    </row>
    <row r="78" spans="1:20" ht="15" customHeight="1">
      <c r="A78" s="44" t="s">
        <v>11</v>
      </c>
      <c r="B78" s="45">
        <v>370379</v>
      </c>
      <c r="C78" s="45">
        <v>454376</v>
      </c>
      <c r="D78" s="45">
        <v>830685</v>
      </c>
      <c r="E78" s="45">
        <v>15500</v>
      </c>
      <c r="F78" s="45">
        <v>467991</v>
      </c>
      <c r="G78" s="45">
        <v>133200</v>
      </c>
      <c r="H78" s="45">
        <v>3216938</v>
      </c>
      <c r="Q78" s="9"/>
      <c r="R78" s="9"/>
      <c r="S78" s="9"/>
      <c r="T78" s="9"/>
    </row>
    <row r="79" spans="1:20" ht="14.25">
      <c r="A79" s="44" t="s">
        <v>12</v>
      </c>
      <c r="B79" s="46">
        <v>41776</v>
      </c>
      <c r="C79" s="46">
        <v>1468</v>
      </c>
      <c r="D79" s="46">
        <v>912</v>
      </c>
      <c r="E79" s="46" t="s">
        <v>29</v>
      </c>
      <c r="F79" s="46">
        <v>2571</v>
      </c>
      <c r="G79" s="46" t="s">
        <v>29</v>
      </c>
      <c r="H79" s="46">
        <v>120833</v>
      </c>
      <c r="Q79" s="9"/>
      <c r="R79" s="9"/>
      <c r="S79" s="9"/>
      <c r="T79" s="9"/>
    </row>
    <row r="80" spans="1:20" ht="14.25">
      <c r="A80" s="44" t="s">
        <v>13</v>
      </c>
      <c r="B80" s="45">
        <v>177710</v>
      </c>
      <c r="C80" s="45">
        <v>2528</v>
      </c>
      <c r="D80" s="45" t="s">
        <v>29</v>
      </c>
      <c r="E80" s="45">
        <v>287</v>
      </c>
      <c r="F80" s="45">
        <v>46108</v>
      </c>
      <c r="G80" s="45">
        <v>36626</v>
      </c>
      <c r="H80" s="45" t="s">
        <v>29</v>
      </c>
      <c r="Q80" s="9"/>
      <c r="R80" s="9"/>
      <c r="S80" s="9"/>
      <c r="T80" s="9"/>
    </row>
    <row r="81" spans="1:20" ht="14.25">
      <c r="A81" s="44" t="s">
        <v>14</v>
      </c>
      <c r="B81" s="46">
        <v>220576</v>
      </c>
      <c r="C81" s="46" t="s">
        <v>29</v>
      </c>
      <c r="D81" s="46">
        <v>112646</v>
      </c>
      <c r="E81" s="46" t="s">
        <v>29</v>
      </c>
      <c r="F81" s="46" t="s">
        <v>29</v>
      </c>
      <c r="G81" s="46">
        <v>9217</v>
      </c>
      <c r="H81" s="46">
        <v>963173</v>
      </c>
      <c r="Q81" s="9"/>
      <c r="R81" s="9"/>
      <c r="S81" s="9"/>
      <c r="T81" s="9"/>
    </row>
    <row r="82" spans="1:20" ht="14.25">
      <c r="A82" s="44" t="s">
        <v>15</v>
      </c>
      <c r="B82" s="45">
        <v>2738</v>
      </c>
      <c r="C82" s="45" t="s">
        <v>29</v>
      </c>
      <c r="D82" s="45">
        <v>11164</v>
      </c>
      <c r="E82" s="45" t="s">
        <v>29</v>
      </c>
      <c r="F82" s="45" t="s">
        <v>29</v>
      </c>
      <c r="G82" s="45">
        <v>1087</v>
      </c>
      <c r="H82" s="45">
        <v>19478</v>
      </c>
      <c r="Q82" s="9"/>
      <c r="R82" s="9"/>
      <c r="S82" s="9"/>
      <c r="T82" s="9"/>
    </row>
    <row r="83" spans="1:20" ht="14.25">
      <c r="A83" s="44" t="s">
        <v>16</v>
      </c>
      <c r="B83" s="46">
        <v>170772</v>
      </c>
      <c r="C83" s="46">
        <v>403864</v>
      </c>
      <c r="D83" s="46">
        <v>975331</v>
      </c>
      <c r="E83" s="46">
        <v>6523</v>
      </c>
      <c r="F83" s="46">
        <v>268847</v>
      </c>
      <c r="G83" s="46">
        <v>165973</v>
      </c>
      <c r="H83" s="46">
        <v>2366768</v>
      </c>
      <c r="Q83" s="9"/>
      <c r="R83" s="9"/>
      <c r="S83" s="9"/>
      <c r="T83" s="9"/>
    </row>
    <row r="84" spans="1:8" ht="14.25">
      <c r="A84" s="44" t="s">
        <v>17</v>
      </c>
      <c r="B84" s="45" t="s">
        <v>29</v>
      </c>
      <c r="C84" s="45" t="s">
        <v>29</v>
      </c>
      <c r="D84" s="45" t="s">
        <v>29</v>
      </c>
      <c r="E84" s="45" t="s">
        <v>29</v>
      </c>
      <c r="F84" s="45" t="s">
        <v>29</v>
      </c>
      <c r="G84" s="45" t="s">
        <v>29</v>
      </c>
      <c r="H84" s="45">
        <v>625</v>
      </c>
    </row>
    <row r="85" spans="1:8" ht="14.25">
      <c r="A85" s="44" t="s">
        <v>18</v>
      </c>
      <c r="B85" s="46">
        <v>255086</v>
      </c>
      <c r="C85" s="46">
        <v>306207</v>
      </c>
      <c r="D85" s="46">
        <v>292886</v>
      </c>
      <c r="E85" s="46">
        <v>122436</v>
      </c>
      <c r="F85" s="46">
        <v>158080</v>
      </c>
      <c r="G85" s="46">
        <v>80975</v>
      </c>
      <c r="H85" s="46">
        <v>1372227</v>
      </c>
    </row>
    <row r="86" spans="1:8" ht="14.25">
      <c r="A86" s="44" t="s">
        <v>19</v>
      </c>
      <c r="B86" s="45">
        <v>91694</v>
      </c>
      <c r="C86" s="45">
        <v>171345</v>
      </c>
      <c r="D86" s="45">
        <v>246921</v>
      </c>
      <c r="E86" s="45">
        <v>20236</v>
      </c>
      <c r="F86" s="45">
        <v>56561</v>
      </c>
      <c r="G86" s="45">
        <v>57015</v>
      </c>
      <c r="H86" s="45">
        <v>510677</v>
      </c>
    </row>
    <row r="87" spans="1:8" ht="14.25">
      <c r="A87" s="44" t="s">
        <v>20</v>
      </c>
      <c r="B87" s="46">
        <v>1652589</v>
      </c>
      <c r="C87" s="46">
        <v>1106425</v>
      </c>
      <c r="D87" s="46">
        <v>2311082</v>
      </c>
      <c r="E87" s="46" t="s">
        <v>29</v>
      </c>
      <c r="F87" s="46" t="s">
        <v>29</v>
      </c>
      <c r="G87" s="46">
        <v>1273646</v>
      </c>
      <c r="H87" s="46">
        <v>7411950</v>
      </c>
    </row>
    <row r="88" spans="1:8" ht="14.25">
      <c r="A88" s="44" t="s">
        <v>21</v>
      </c>
      <c r="B88" s="45">
        <v>94927</v>
      </c>
      <c r="C88" s="45">
        <v>81134</v>
      </c>
      <c r="D88" s="45">
        <v>121718</v>
      </c>
      <c r="E88" s="45">
        <v>0</v>
      </c>
      <c r="F88" s="45">
        <v>50792</v>
      </c>
      <c r="G88" s="45">
        <v>19397</v>
      </c>
      <c r="H88" s="45">
        <v>1983739</v>
      </c>
    </row>
    <row r="89" spans="1:8" ht="14.25">
      <c r="A89" s="44" t="s">
        <v>22</v>
      </c>
      <c r="B89" s="46">
        <v>392117</v>
      </c>
      <c r="C89" s="46">
        <v>287672</v>
      </c>
      <c r="D89" s="46">
        <v>988469</v>
      </c>
      <c r="E89" s="46">
        <v>19186</v>
      </c>
      <c r="F89" s="46">
        <v>172758</v>
      </c>
      <c r="G89" s="46">
        <v>367236</v>
      </c>
      <c r="H89" s="46">
        <v>1624029</v>
      </c>
    </row>
    <row r="90" spans="1:8" ht="14.25">
      <c r="A90" s="44" t="s">
        <v>23</v>
      </c>
      <c r="B90" s="45">
        <v>7755</v>
      </c>
      <c r="C90" s="45">
        <v>11853</v>
      </c>
      <c r="D90" s="45">
        <v>40208</v>
      </c>
      <c r="E90" s="45" t="s">
        <v>29</v>
      </c>
      <c r="F90" s="45">
        <v>12732</v>
      </c>
      <c r="G90" s="45">
        <v>10036</v>
      </c>
      <c r="H90" s="45">
        <v>87872</v>
      </c>
    </row>
    <row r="91" spans="1:8" ht="14.25">
      <c r="A91" s="44" t="s">
        <v>24</v>
      </c>
      <c r="B91" s="46">
        <v>37206</v>
      </c>
      <c r="C91" s="46">
        <v>63327</v>
      </c>
      <c r="D91" s="46">
        <v>236180</v>
      </c>
      <c r="E91" s="46">
        <v>6860</v>
      </c>
      <c r="F91" s="46">
        <v>104181</v>
      </c>
      <c r="G91" s="46">
        <v>38508</v>
      </c>
      <c r="H91" s="46">
        <v>699912</v>
      </c>
    </row>
    <row r="92" spans="1:8" ht="14.25">
      <c r="A92" s="44" t="s">
        <v>25</v>
      </c>
      <c r="B92" s="45">
        <v>168701</v>
      </c>
      <c r="C92" s="45">
        <v>18874</v>
      </c>
      <c r="D92" s="45">
        <v>10286</v>
      </c>
      <c r="E92" s="45" t="s">
        <v>29</v>
      </c>
      <c r="F92" s="45" t="s">
        <v>29</v>
      </c>
      <c r="G92" s="45">
        <v>16546</v>
      </c>
      <c r="H92" s="45">
        <v>858552</v>
      </c>
    </row>
    <row r="93" spans="1:8" ht="14.25">
      <c r="A93" s="44" t="s">
        <v>26</v>
      </c>
      <c r="B93" s="46" t="s">
        <v>29</v>
      </c>
      <c r="C93" s="46" t="s">
        <v>29</v>
      </c>
      <c r="D93" s="46" t="s">
        <v>29</v>
      </c>
      <c r="E93" s="46" t="s">
        <v>29</v>
      </c>
      <c r="F93" s="46" t="s">
        <v>29</v>
      </c>
      <c r="G93" s="46" t="s">
        <v>29</v>
      </c>
      <c r="H93" s="46">
        <v>1504093</v>
      </c>
    </row>
    <row r="95" spans="1:28" ht="14.25">
      <c r="A95" s="43" t="s">
        <v>120</v>
      </c>
      <c r="B95" s="58" t="s">
        <v>42</v>
      </c>
      <c r="C95" s="58" t="s">
        <v>84</v>
      </c>
      <c r="D95" s="58" t="s">
        <v>85</v>
      </c>
      <c r="E95" s="58" t="s">
        <v>86</v>
      </c>
      <c r="F95" s="58" t="s">
        <v>87</v>
      </c>
      <c r="G95" s="58" t="s">
        <v>88</v>
      </c>
      <c r="H95" s="58" t="s">
        <v>89</v>
      </c>
      <c r="I95" s="58" t="s">
        <v>90</v>
      </c>
      <c r="J95" s="58" t="s">
        <v>91</v>
      </c>
      <c r="K95" s="58" t="s">
        <v>92</v>
      </c>
      <c r="L95" s="58" t="s">
        <v>93</v>
      </c>
      <c r="M95" s="58" t="s">
        <v>94</v>
      </c>
      <c r="N95" s="58" t="s">
        <v>95</v>
      </c>
      <c r="O95" s="58" t="s">
        <v>96</v>
      </c>
      <c r="P95" s="58" t="s">
        <v>97</v>
      </c>
      <c r="Q95" s="58" t="s">
        <v>98</v>
      </c>
      <c r="R95" s="58" t="s">
        <v>99</v>
      </c>
      <c r="S95" s="58" t="s">
        <v>100</v>
      </c>
      <c r="T95" s="58" t="s">
        <v>101</v>
      </c>
      <c r="U95" s="58" t="s">
        <v>102</v>
      </c>
      <c r="V95" s="58" t="s">
        <v>103</v>
      </c>
      <c r="W95" s="58" t="s">
        <v>104</v>
      </c>
      <c r="X95" s="58" t="s">
        <v>105</v>
      </c>
      <c r="Y95" s="58" t="s">
        <v>106</v>
      </c>
      <c r="Z95" s="58" t="s">
        <v>107</v>
      </c>
      <c r="AA95" s="58" t="s">
        <v>108</v>
      </c>
      <c r="AB95" s="58" t="s">
        <v>109</v>
      </c>
    </row>
    <row r="96" spans="1:28" ht="14.25">
      <c r="A96" s="44" t="s">
        <v>2</v>
      </c>
      <c r="B96" s="53">
        <v>1109545</v>
      </c>
      <c r="C96" s="53">
        <v>1687</v>
      </c>
      <c r="D96" s="53">
        <v>22549</v>
      </c>
      <c r="E96" s="53">
        <v>4966</v>
      </c>
      <c r="F96" s="53" t="s">
        <v>29</v>
      </c>
      <c r="G96" s="53">
        <v>6570</v>
      </c>
      <c r="H96" s="53">
        <v>17411</v>
      </c>
      <c r="I96" s="53" t="s">
        <v>29</v>
      </c>
      <c r="J96" s="53" t="s">
        <v>29</v>
      </c>
      <c r="K96" s="53" t="s">
        <v>29</v>
      </c>
      <c r="L96" s="53">
        <v>34294</v>
      </c>
      <c r="M96" s="53">
        <v>1925</v>
      </c>
      <c r="N96" s="53">
        <v>10691</v>
      </c>
      <c r="O96" s="53">
        <v>414572</v>
      </c>
      <c r="P96" s="53">
        <v>2872</v>
      </c>
      <c r="Q96" s="53" t="s">
        <v>29</v>
      </c>
      <c r="R96" s="53" t="s">
        <v>29</v>
      </c>
      <c r="S96" s="53">
        <v>10951</v>
      </c>
      <c r="T96" s="53">
        <v>36014</v>
      </c>
      <c r="U96" s="53">
        <v>5099</v>
      </c>
      <c r="V96" s="53">
        <v>22077</v>
      </c>
      <c r="W96" s="53">
        <v>241236</v>
      </c>
      <c r="X96" s="53" t="s">
        <v>29</v>
      </c>
      <c r="Y96" s="53">
        <v>4855</v>
      </c>
      <c r="Z96" s="53">
        <v>1917</v>
      </c>
      <c r="AA96" s="53">
        <v>30443</v>
      </c>
      <c r="AB96" s="53">
        <v>118938</v>
      </c>
    </row>
    <row r="97" spans="1:28" ht="14.25">
      <c r="A97" s="44" t="s">
        <v>3</v>
      </c>
      <c r="B97" s="45">
        <v>1606613</v>
      </c>
      <c r="C97" s="45">
        <v>87448</v>
      </c>
      <c r="D97" s="45" t="s">
        <v>29</v>
      </c>
      <c r="E97" s="45">
        <v>50316</v>
      </c>
      <c r="F97" s="45" t="s">
        <v>29</v>
      </c>
      <c r="G97" s="45">
        <v>61512</v>
      </c>
      <c r="H97" s="45" t="s">
        <v>29</v>
      </c>
      <c r="I97" s="45" t="s">
        <v>29</v>
      </c>
      <c r="J97" s="45">
        <v>14621</v>
      </c>
      <c r="K97" s="45" t="s">
        <v>29</v>
      </c>
      <c r="L97" s="45" t="s">
        <v>29</v>
      </c>
      <c r="M97" s="45" t="s">
        <v>29</v>
      </c>
      <c r="N97" s="45" t="s">
        <v>29</v>
      </c>
      <c r="O97" s="45">
        <v>1239635</v>
      </c>
      <c r="P97" s="45">
        <v>9641</v>
      </c>
      <c r="Q97" s="45" t="s">
        <v>29</v>
      </c>
      <c r="R97" s="45" t="s">
        <v>29</v>
      </c>
      <c r="S97" s="45">
        <v>10162</v>
      </c>
      <c r="T97" s="45">
        <v>25880</v>
      </c>
      <c r="U97" s="45" t="s">
        <v>29</v>
      </c>
      <c r="V97" s="45" t="s">
        <v>29</v>
      </c>
      <c r="W97" s="45" t="s">
        <v>29</v>
      </c>
      <c r="X97" s="45" t="s">
        <v>29</v>
      </c>
      <c r="Y97" s="45" t="s">
        <v>29</v>
      </c>
      <c r="Z97" s="45">
        <v>3361</v>
      </c>
      <c r="AA97" s="45">
        <v>46190</v>
      </c>
      <c r="AB97" s="45">
        <v>4301</v>
      </c>
    </row>
    <row r="98" spans="1:28" ht="14.25">
      <c r="A98" s="44" t="s">
        <v>52</v>
      </c>
      <c r="B98" s="46">
        <v>1115594</v>
      </c>
      <c r="C98" s="46">
        <v>26741</v>
      </c>
      <c r="D98" s="46">
        <v>16824</v>
      </c>
      <c r="E98" s="46">
        <v>7305</v>
      </c>
      <c r="F98" s="46">
        <v>13734</v>
      </c>
      <c r="G98" s="46">
        <v>2398</v>
      </c>
      <c r="H98" s="46">
        <v>2505</v>
      </c>
      <c r="I98" s="46">
        <v>2862</v>
      </c>
      <c r="J98" s="46">
        <v>16900</v>
      </c>
      <c r="K98" s="46">
        <v>2540</v>
      </c>
      <c r="L98" s="46" t="s">
        <v>29</v>
      </c>
      <c r="M98" s="46">
        <v>2880</v>
      </c>
      <c r="N98" s="46">
        <v>0</v>
      </c>
      <c r="O98" s="46">
        <v>793191</v>
      </c>
      <c r="P98" s="46">
        <v>5607</v>
      </c>
      <c r="Q98" s="46" t="s">
        <v>29</v>
      </c>
      <c r="R98" s="46">
        <v>1360</v>
      </c>
      <c r="S98" s="46">
        <v>21479</v>
      </c>
      <c r="T98" s="46">
        <v>26286</v>
      </c>
      <c r="U98" s="46">
        <v>20821</v>
      </c>
      <c r="V98" s="46">
        <v>25344</v>
      </c>
      <c r="W98" s="46">
        <v>67072</v>
      </c>
      <c r="X98" s="46" t="s">
        <v>29</v>
      </c>
      <c r="Y98" s="46">
        <v>92</v>
      </c>
      <c r="Z98" s="46">
        <v>3486</v>
      </c>
      <c r="AA98" s="46">
        <v>23773</v>
      </c>
      <c r="AB98" s="46">
        <v>32396</v>
      </c>
    </row>
    <row r="99" spans="1:28" ht="14.25">
      <c r="A99" s="44" t="s">
        <v>4</v>
      </c>
      <c r="B99" s="45">
        <v>1924615</v>
      </c>
      <c r="C99" s="45">
        <v>13268</v>
      </c>
      <c r="D99" s="45">
        <v>10580</v>
      </c>
      <c r="E99" s="45">
        <v>39</v>
      </c>
      <c r="F99" s="45">
        <v>6524</v>
      </c>
      <c r="G99" s="45">
        <v>12793</v>
      </c>
      <c r="H99" s="45">
        <v>1595</v>
      </c>
      <c r="I99" s="45" t="s">
        <v>29</v>
      </c>
      <c r="J99" s="45">
        <v>91676</v>
      </c>
      <c r="K99" s="45" t="s">
        <v>29</v>
      </c>
      <c r="L99" s="45">
        <v>18912</v>
      </c>
      <c r="M99" s="45" t="s">
        <v>29</v>
      </c>
      <c r="N99" s="45">
        <v>45</v>
      </c>
      <c r="O99" s="45">
        <v>1220841</v>
      </c>
      <c r="P99" s="45">
        <v>437</v>
      </c>
      <c r="Q99" s="45" t="s">
        <v>29</v>
      </c>
      <c r="R99" s="45">
        <v>0</v>
      </c>
      <c r="S99" s="45">
        <v>10248</v>
      </c>
      <c r="T99" s="45">
        <v>36214</v>
      </c>
      <c r="U99" s="45" t="s">
        <v>29</v>
      </c>
      <c r="V99" s="45">
        <v>27638</v>
      </c>
      <c r="W99" s="45">
        <v>425904</v>
      </c>
      <c r="X99" s="45" t="s">
        <v>29</v>
      </c>
      <c r="Y99" s="45" t="s">
        <v>29</v>
      </c>
      <c r="Z99" s="45">
        <v>0</v>
      </c>
      <c r="AA99" s="45">
        <v>13510</v>
      </c>
      <c r="AB99" s="45">
        <v>34391</v>
      </c>
    </row>
    <row r="100" spans="1:28" ht="14.25">
      <c r="A100" s="44" t="s">
        <v>43</v>
      </c>
      <c r="B100" s="46">
        <v>7808644</v>
      </c>
      <c r="C100" s="46">
        <v>95790</v>
      </c>
      <c r="D100" s="46">
        <v>235589</v>
      </c>
      <c r="E100" s="46">
        <v>43573</v>
      </c>
      <c r="F100" s="46" t="s">
        <v>29</v>
      </c>
      <c r="G100" s="46">
        <v>148972</v>
      </c>
      <c r="H100" s="46">
        <v>22468</v>
      </c>
      <c r="I100" s="46">
        <v>4213</v>
      </c>
      <c r="J100" s="46">
        <v>703900</v>
      </c>
      <c r="K100" s="46">
        <v>272</v>
      </c>
      <c r="L100" s="46">
        <v>144729</v>
      </c>
      <c r="M100" s="46">
        <v>2244</v>
      </c>
      <c r="N100" s="46">
        <v>26498</v>
      </c>
      <c r="O100" s="46">
        <v>4097480</v>
      </c>
      <c r="P100" s="46">
        <v>38544</v>
      </c>
      <c r="Q100" s="46" t="s">
        <v>29</v>
      </c>
      <c r="R100" s="46">
        <v>17035</v>
      </c>
      <c r="S100" s="46">
        <v>106961</v>
      </c>
      <c r="T100" s="46">
        <v>133108</v>
      </c>
      <c r="U100" s="46">
        <v>137265</v>
      </c>
      <c r="V100" s="46" t="s">
        <v>29</v>
      </c>
      <c r="W100" s="46">
        <v>1416428</v>
      </c>
      <c r="X100" s="46" t="s">
        <v>29</v>
      </c>
      <c r="Y100" s="46">
        <v>8222</v>
      </c>
      <c r="Z100" s="46">
        <v>19635</v>
      </c>
      <c r="AA100" s="46">
        <v>167209</v>
      </c>
      <c r="AB100" s="46">
        <v>238511</v>
      </c>
    </row>
    <row r="101" spans="1:28" ht="14.25">
      <c r="A101" s="44" t="s">
        <v>5</v>
      </c>
      <c r="B101" s="45">
        <v>456997</v>
      </c>
      <c r="C101" s="45">
        <v>6626</v>
      </c>
      <c r="D101" s="45">
        <v>0</v>
      </c>
      <c r="E101" s="45">
        <v>1991</v>
      </c>
      <c r="F101" s="45">
        <v>2038</v>
      </c>
      <c r="G101" s="45">
        <v>187</v>
      </c>
      <c r="H101" s="45">
        <v>103</v>
      </c>
      <c r="I101" s="45">
        <v>0</v>
      </c>
      <c r="J101" s="45">
        <v>31042</v>
      </c>
      <c r="K101" s="45">
        <v>1018</v>
      </c>
      <c r="L101" s="45">
        <v>0</v>
      </c>
      <c r="M101" s="45">
        <v>0</v>
      </c>
      <c r="N101" s="45">
        <v>0</v>
      </c>
      <c r="O101" s="45">
        <v>365659</v>
      </c>
      <c r="P101" s="45">
        <v>3490</v>
      </c>
      <c r="Q101" s="45">
        <v>0</v>
      </c>
      <c r="R101" s="45">
        <v>178</v>
      </c>
      <c r="S101" s="45">
        <v>3900</v>
      </c>
      <c r="T101" s="45">
        <v>8416</v>
      </c>
      <c r="U101" s="45">
        <v>6203</v>
      </c>
      <c r="V101" s="45">
        <v>11959</v>
      </c>
      <c r="W101" s="45">
        <v>12960</v>
      </c>
      <c r="X101" s="45">
        <v>0</v>
      </c>
      <c r="Y101" s="45">
        <v>32</v>
      </c>
      <c r="Z101" s="45">
        <v>533</v>
      </c>
      <c r="AA101" s="45">
        <v>165</v>
      </c>
      <c r="AB101" s="45">
        <v>498</v>
      </c>
    </row>
    <row r="102" spans="1:28" ht="14.25">
      <c r="A102" s="44" t="s">
        <v>6</v>
      </c>
      <c r="B102" s="46">
        <v>1669120</v>
      </c>
      <c r="C102" s="46">
        <v>2351</v>
      </c>
      <c r="D102" s="46" t="s">
        <v>29</v>
      </c>
      <c r="E102" s="46">
        <v>8905</v>
      </c>
      <c r="F102" s="46" t="s">
        <v>29</v>
      </c>
      <c r="G102" s="46" t="s">
        <v>29</v>
      </c>
      <c r="H102" s="46" t="s">
        <v>29</v>
      </c>
      <c r="I102" s="46">
        <v>0</v>
      </c>
      <c r="J102" s="46" t="s">
        <v>29</v>
      </c>
      <c r="K102" s="46" t="s">
        <v>29</v>
      </c>
      <c r="L102" s="46">
        <v>463255</v>
      </c>
      <c r="M102" s="46" t="s">
        <v>29</v>
      </c>
      <c r="N102" s="46" t="s">
        <v>29</v>
      </c>
      <c r="O102" s="46">
        <v>995719</v>
      </c>
      <c r="P102" s="46" t="s">
        <v>29</v>
      </c>
      <c r="Q102" s="46" t="s">
        <v>29</v>
      </c>
      <c r="R102" s="46" t="s">
        <v>29</v>
      </c>
      <c r="S102" s="46">
        <v>22392</v>
      </c>
      <c r="T102" s="46" t="s">
        <v>29</v>
      </c>
      <c r="U102" s="46" t="s">
        <v>29</v>
      </c>
      <c r="V102" s="46" t="s">
        <v>29</v>
      </c>
      <c r="W102" s="46" t="s">
        <v>29</v>
      </c>
      <c r="X102" s="46" t="s">
        <v>29</v>
      </c>
      <c r="Y102" s="46" t="s">
        <v>29</v>
      </c>
      <c r="Z102" s="46" t="s">
        <v>29</v>
      </c>
      <c r="AA102" s="46" t="s">
        <v>29</v>
      </c>
      <c r="AB102" s="46">
        <v>12080</v>
      </c>
    </row>
    <row r="103" spans="1:28" ht="14.25">
      <c r="A103" s="44" t="s">
        <v>7</v>
      </c>
      <c r="B103" s="45">
        <v>1101090</v>
      </c>
      <c r="C103" s="45">
        <v>10325</v>
      </c>
      <c r="D103" s="45" t="s">
        <v>29</v>
      </c>
      <c r="E103" s="45">
        <v>3305</v>
      </c>
      <c r="F103" s="45">
        <v>2624</v>
      </c>
      <c r="G103" s="45">
        <v>23736</v>
      </c>
      <c r="H103" s="45" t="s">
        <v>29</v>
      </c>
      <c r="I103" s="45" t="s">
        <v>29</v>
      </c>
      <c r="J103" s="45">
        <v>7632</v>
      </c>
      <c r="K103" s="45">
        <v>2353</v>
      </c>
      <c r="L103" s="45" t="s">
        <v>29</v>
      </c>
      <c r="M103" s="45" t="s">
        <v>29</v>
      </c>
      <c r="N103" s="45">
        <v>589</v>
      </c>
      <c r="O103" s="45">
        <v>1007837</v>
      </c>
      <c r="P103" s="45" t="s">
        <v>29</v>
      </c>
      <c r="Q103" s="45" t="s">
        <v>29</v>
      </c>
      <c r="R103" s="45" t="s">
        <v>29</v>
      </c>
      <c r="S103" s="45">
        <v>1302</v>
      </c>
      <c r="T103" s="45" t="s">
        <v>29</v>
      </c>
      <c r="U103" s="45" t="s">
        <v>29</v>
      </c>
      <c r="V103" s="45">
        <v>12563</v>
      </c>
      <c r="W103" s="45" t="s">
        <v>29</v>
      </c>
      <c r="X103" s="45" t="s">
        <v>29</v>
      </c>
      <c r="Y103" s="45" t="s">
        <v>29</v>
      </c>
      <c r="Z103" s="45">
        <v>434</v>
      </c>
      <c r="AA103" s="45">
        <v>9815</v>
      </c>
      <c r="AB103" s="45">
        <v>1103</v>
      </c>
    </row>
    <row r="104" spans="1:28" ht="14.25">
      <c r="A104" s="44" t="s">
        <v>8</v>
      </c>
      <c r="B104" s="46">
        <v>13860292</v>
      </c>
      <c r="C104" s="46">
        <v>156819</v>
      </c>
      <c r="D104" s="46">
        <v>17542</v>
      </c>
      <c r="E104" s="46">
        <v>20961</v>
      </c>
      <c r="F104" s="46" t="s">
        <v>29</v>
      </c>
      <c r="G104" s="46">
        <v>37479</v>
      </c>
      <c r="H104" s="46" t="s">
        <v>29</v>
      </c>
      <c r="I104" s="46" t="s">
        <v>29</v>
      </c>
      <c r="J104" s="46" t="s">
        <v>29</v>
      </c>
      <c r="K104" s="46" t="s">
        <v>29</v>
      </c>
      <c r="L104" s="46" t="s">
        <v>29</v>
      </c>
      <c r="M104" s="46" t="s">
        <v>29</v>
      </c>
      <c r="N104" s="46" t="s">
        <v>29</v>
      </c>
      <c r="O104" s="46">
        <v>11418240</v>
      </c>
      <c r="P104" s="46" t="s">
        <v>29</v>
      </c>
      <c r="Q104" s="46" t="s">
        <v>29</v>
      </c>
      <c r="R104" s="46">
        <v>0</v>
      </c>
      <c r="S104" s="46">
        <v>24297</v>
      </c>
      <c r="T104" s="46" t="s">
        <v>29</v>
      </c>
      <c r="U104" s="46" t="s">
        <v>29</v>
      </c>
      <c r="V104" s="46">
        <v>132118</v>
      </c>
      <c r="W104" s="46">
        <v>1151438</v>
      </c>
      <c r="X104" s="46" t="s">
        <v>29</v>
      </c>
      <c r="Y104" s="46" t="s">
        <v>29</v>
      </c>
      <c r="Z104" s="46" t="s">
        <v>29</v>
      </c>
      <c r="AA104" s="46">
        <v>56444</v>
      </c>
      <c r="AB104" s="46">
        <v>19585</v>
      </c>
    </row>
    <row r="105" spans="1:28" ht="14.25">
      <c r="A105" s="44" t="s">
        <v>9</v>
      </c>
      <c r="B105" s="45">
        <v>18556071</v>
      </c>
      <c r="C105" s="45">
        <v>75358</v>
      </c>
      <c r="D105" s="45">
        <v>153113</v>
      </c>
      <c r="E105" s="45">
        <v>212525</v>
      </c>
      <c r="F105" s="45">
        <v>0</v>
      </c>
      <c r="G105" s="45">
        <v>200286</v>
      </c>
      <c r="H105" s="45">
        <v>24746</v>
      </c>
      <c r="I105" s="45">
        <v>27449</v>
      </c>
      <c r="J105" s="45">
        <v>882614</v>
      </c>
      <c r="K105" s="45">
        <v>19095</v>
      </c>
      <c r="L105" s="45">
        <v>206405</v>
      </c>
      <c r="M105" s="45">
        <v>40032</v>
      </c>
      <c r="N105" s="45">
        <v>33599</v>
      </c>
      <c r="O105" s="45">
        <v>7952814</v>
      </c>
      <c r="P105" s="45">
        <v>66227</v>
      </c>
      <c r="Q105" s="45">
        <v>31</v>
      </c>
      <c r="R105" s="45">
        <v>19237</v>
      </c>
      <c r="S105" s="45">
        <v>80178</v>
      </c>
      <c r="T105" s="45">
        <v>260046</v>
      </c>
      <c r="U105" s="45">
        <v>144091</v>
      </c>
      <c r="V105" s="45">
        <v>180735</v>
      </c>
      <c r="W105" s="45">
        <v>6843821</v>
      </c>
      <c r="X105" s="45">
        <v>38</v>
      </c>
      <c r="Y105" s="45">
        <v>19026</v>
      </c>
      <c r="Z105" s="45">
        <v>16784</v>
      </c>
      <c r="AA105" s="45">
        <v>242994</v>
      </c>
      <c r="AB105" s="45">
        <v>854828</v>
      </c>
    </row>
    <row r="106" spans="1:28" ht="14.25">
      <c r="A106" s="44" t="s">
        <v>10</v>
      </c>
      <c r="B106" s="46">
        <v>466555</v>
      </c>
      <c r="C106" s="46">
        <v>3035</v>
      </c>
      <c r="D106" s="46">
        <v>1383</v>
      </c>
      <c r="E106" s="46">
        <v>20113</v>
      </c>
      <c r="F106" s="46" t="s">
        <v>29</v>
      </c>
      <c r="G106" s="46">
        <v>4195</v>
      </c>
      <c r="H106" s="46">
        <v>385</v>
      </c>
      <c r="I106" s="46">
        <v>160</v>
      </c>
      <c r="J106" s="46">
        <v>606</v>
      </c>
      <c r="K106" s="46">
        <v>3623</v>
      </c>
      <c r="L106" s="46" t="s">
        <v>29</v>
      </c>
      <c r="M106" s="46">
        <v>14064</v>
      </c>
      <c r="N106" s="46">
        <v>14</v>
      </c>
      <c r="O106" s="46">
        <v>306671</v>
      </c>
      <c r="P106" s="46">
        <v>665</v>
      </c>
      <c r="Q106" s="46" t="s">
        <v>29</v>
      </c>
      <c r="R106" s="46" t="s">
        <v>29</v>
      </c>
      <c r="S106" s="46">
        <v>2205</v>
      </c>
      <c r="T106" s="46">
        <v>1257</v>
      </c>
      <c r="U106" s="46" t="s">
        <v>29</v>
      </c>
      <c r="V106" s="46">
        <v>75045</v>
      </c>
      <c r="W106" s="46">
        <v>8127</v>
      </c>
      <c r="X106" s="46" t="s">
        <v>29</v>
      </c>
      <c r="Y106" s="46" t="s">
        <v>29</v>
      </c>
      <c r="Z106" s="46">
        <v>5699</v>
      </c>
      <c r="AA106" s="46">
        <v>11325</v>
      </c>
      <c r="AB106" s="46">
        <v>7983</v>
      </c>
    </row>
    <row r="107" spans="1:28" ht="14.25">
      <c r="A107" s="44" t="s">
        <v>11</v>
      </c>
      <c r="B107" s="45">
        <v>3216938</v>
      </c>
      <c r="C107" s="45">
        <v>83615</v>
      </c>
      <c r="D107" s="45" t="s">
        <v>29</v>
      </c>
      <c r="E107" s="45">
        <v>58514</v>
      </c>
      <c r="F107" s="45">
        <v>0</v>
      </c>
      <c r="G107" s="45">
        <v>108945</v>
      </c>
      <c r="H107" s="45" t="s">
        <v>29</v>
      </c>
      <c r="I107" s="45">
        <v>0</v>
      </c>
      <c r="J107" s="45">
        <v>115827</v>
      </c>
      <c r="K107" s="45">
        <v>15725</v>
      </c>
      <c r="L107" s="45">
        <v>0</v>
      </c>
      <c r="M107" s="45" t="s">
        <v>29</v>
      </c>
      <c r="N107" s="45" t="s">
        <v>29</v>
      </c>
      <c r="O107" s="45">
        <v>2279753</v>
      </c>
      <c r="P107" s="45">
        <v>19932</v>
      </c>
      <c r="Q107" s="45">
        <v>0</v>
      </c>
      <c r="R107" s="45">
        <v>0</v>
      </c>
      <c r="S107" s="45">
        <v>31845</v>
      </c>
      <c r="T107" s="45">
        <v>62970</v>
      </c>
      <c r="U107" s="45">
        <v>0</v>
      </c>
      <c r="V107" s="45">
        <v>138945</v>
      </c>
      <c r="W107" s="45">
        <v>56188</v>
      </c>
      <c r="X107" s="45">
        <v>0</v>
      </c>
      <c r="Y107" s="45" t="s">
        <v>29</v>
      </c>
      <c r="Z107" s="45" t="s">
        <v>29</v>
      </c>
      <c r="AA107" s="45">
        <v>93045</v>
      </c>
      <c r="AB107" s="45">
        <v>86979</v>
      </c>
    </row>
    <row r="108" spans="1:28" ht="14.25">
      <c r="A108" s="44" t="s">
        <v>12</v>
      </c>
      <c r="B108" s="46">
        <v>120833</v>
      </c>
      <c r="C108" s="46">
        <v>358</v>
      </c>
      <c r="D108" s="46" t="s">
        <v>29</v>
      </c>
      <c r="E108" s="46">
        <v>21</v>
      </c>
      <c r="F108" s="46">
        <v>2297</v>
      </c>
      <c r="G108" s="46">
        <v>250</v>
      </c>
      <c r="H108" s="46" t="s">
        <v>29</v>
      </c>
      <c r="I108" s="46" t="s">
        <v>29</v>
      </c>
      <c r="J108" s="46">
        <v>3152</v>
      </c>
      <c r="K108" s="46" t="s">
        <v>29</v>
      </c>
      <c r="L108" s="46" t="s">
        <v>29</v>
      </c>
      <c r="M108" s="46" t="s">
        <v>29</v>
      </c>
      <c r="N108" s="46" t="s">
        <v>29</v>
      </c>
      <c r="O108" s="46">
        <v>109921</v>
      </c>
      <c r="P108" s="46" t="s">
        <v>29</v>
      </c>
      <c r="Q108" s="46" t="s">
        <v>29</v>
      </c>
      <c r="R108" s="46" t="s">
        <v>29</v>
      </c>
      <c r="S108" s="46" t="s">
        <v>29</v>
      </c>
      <c r="T108" s="46" t="s">
        <v>29</v>
      </c>
      <c r="U108" s="46" t="s">
        <v>29</v>
      </c>
      <c r="V108" s="46">
        <v>910</v>
      </c>
      <c r="W108" s="46">
        <v>3527</v>
      </c>
      <c r="X108" s="46" t="s">
        <v>29</v>
      </c>
      <c r="Y108" s="46" t="s">
        <v>29</v>
      </c>
      <c r="Z108" s="46" t="s">
        <v>29</v>
      </c>
      <c r="AA108" s="46" t="s">
        <v>29</v>
      </c>
      <c r="AB108" s="46" t="s">
        <v>29</v>
      </c>
    </row>
    <row r="109" spans="1:28" ht="14.25">
      <c r="A109" s="44" t="s">
        <v>13</v>
      </c>
      <c r="B109" s="45" t="s">
        <v>29</v>
      </c>
      <c r="C109" s="45" t="s">
        <v>29</v>
      </c>
      <c r="D109" s="45" t="s">
        <v>29</v>
      </c>
      <c r="E109" s="45">
        <v>3530</v>
      </c>
      <c r="F109" s="45" t="s">
        <v>29</v>
      </c>
      <c r="G109" s="45">
        <v>595</v>
      </c>
      <c r="H109" s="45">
        <v>252</v>
      </c>
      <c r="I109" s="45">
        <v>0</v>
      </c>
      <c r="J109" s="45">
        <v>40937</v>
      </c>
      <c r="K109" s="45">
        <v>1495</v>
      </c>
      <c r="L109" s="45" t="s">
        <v>29</v>
      </c>
      <c r="M109" s="45" t="s">
        <v>29</v>
      </c>
      <c r="N109" s="45" t="s">
        <v>29</v>
      </c>
      <c r="O109" s="45">
        <v>620985</v>
      </c>
      <c r="P109" s="45">
        <v>3010</v>
      </c>
      <c r="Q109" s="45" t="s">
        <v>29</v>
      </c>
      <c r="R109" s="45">
        <v>439</v>
      </c>
      <c r="S109" s="45">
        <v>7357</v>
      </c>
      <c r="T109" s="45">
        <v>8639</v>
      </c>
      <c r="U109" s="45">
        <v>7293</v>
      </c>
      <c r="V109" s="45">
        <v>15771</v>
      </c>
      <c r="W109" s="45">
        <v>86996</v>
      </c>
      <c r="X109" s="45" t="s">
        <v>29</v>
      </c>
      <c r="Y109" s="45">
        <v>26</v>
      </c>
      <c r="Z109" s="45">
        <v>939</v>
      </c>
      <c r="AA109" s="45">
        <v>274</v>
      </c>
      <c r="AB109" s="45">
        <v>1100</v>
      </c>
    </row>
    <row r="110" spans="1:28" ht="14.25">
      <c r="A110" s="44" t="s">
        <v>14</v>
      </c>
      <c r="B110" s="46">
        <v>963173</v>
      </c>
      <c r="C110" s="46">
        <v>31972</v>
      </c>
      <c r="D110" s="46" t="s">
        <v>29</v>
      </c>
      <c r="E110" s="46" t="s">
        <v>29</v>
      </c>
      <c r="F110" s="46" t="s">
        <v>29</v>
      </c>
      <c r="G110" s="46" t="s">
        <v>29</v>
      </c>
      <c r="H110" s="46" t="s">
        <v>29</v>
      </c>
      <c r="I110" s="46" t="s">
        <v>29</v>
      </c>
      <c r="J110" s="46" t="s">
        <v>29</v>
      </c>
      <c r="K110" s="46" t="s">
        <v>29</v>
      </c>
      <c r="L110" s="46" t="s">
        <v>29</v>
      </c>
      <c r="M110" s="46" t="s">
        <v>29</v>
      </c>
      <c r="N110" s="46" t="s">
        <v>29</v>
      </c>
      <c r="O110" s="46" t="s">
        <v>29</v>
      </c>
      <c r="P110" s="46" t="s">
        <v>29</v>
      </c>
      <c r="Q110" s="46" t="s">
        <v>29</v>
      </c>
      <c r="R110" s="46">
        <v>0</v>
      </c>
      <c r="S110" s="46" t="s">
        <v>29</v>
      </c>
      <c r="T110" s="46" t="s">
        <v>29</v>
      </c>
      <c r="U110" s="46" t="s">
        <v>29</v>
      </c>
      <c r="V110" s="46" t="s">
        <v>29</v>
      </c>
      <c r="W110" s="46">
        <v>78196</v>
      </c>
      <c r="X110" s="46" t="s">
        <v>29</v>
      </c>
      <c r="Y110" s="46">
        <v>0</v>
      </c>
      <c r="Z110" s="46" t="s">
        <v>29</v>
      </c>
      <c r="AA110" s="46" t="s">
        <v>29</v>
      </c>
      <c r="AB110" s="46">
        <v>517</v>
      </c>
    </row>
    <row r="111" spans="1:28" ht="14.25">
      <c r="A111" s="44" t="s">
        <v>15</v>
      </c>
      <c r="B111" s="45">
        <v>19478</v>
      </c>
      <c r="C111" s="45">
        <v>249</v>
      </c>
      <c r="D111" s="45" t="s">
        <v>29</v>
      </c>
      <c r="E111" s="45">
        <v>70</v>
      </c>
      <c r="F111" s="45" t="s">
        <v>29</v>
      </c>
      <c r="G111" s="45" t="s">
        <v>29</v>
      </c>
      <c r="H111" s="45" t="s">
        <v>29</v>
      </c>
      <c r="I111" s="45" t="s">
        <v>29</v>
      </c>
      <c r="J111" s="45" t="s">
        <v>29</v>
      </c>
      <c r="K111" s="45" t="s">
        <v>29</v>
      </c>
      <c r="L111" s="45">
        <v>70</v>
      </c>
      <c r="M111" s="45" t="s">
        <v>29</v>
      </c>
      <c r="N111" s="45" t="s">
        <v>29</v>
      </c>
      <c r="O111" s="45" t="s">
        <v>29</v>
      </c>
      <c r="P111" s="45">
        <v>185</v>
      </c>
      <c r="Q111" s="45" t="s">
        <v>29</v>
      </c>
      <c r="R111" s="45" t="s">
        <v>29</v>
      </c>
      <c r="S111" s="45" t="s">
        <v>29</v>
      </c>
      <c r="T111" s="45" t="s">
        <v>29</v>
      </c>
      <c r="U111" s="45" t="s">
        <v>29</v>
      </c>
      <c r="V111" s="45">
        <v>86</v>
      </c>
      <c r="W111" s="45">
        <v>8224</v>
      </c>
      <c r="X111" s="45" t="s">
        <v>29</v>
      </c>
      <c r="Y111" s="45" t="s">
        <v>29</v>
      </c>
      <c r="Z111" s="45" t="s">
        <v>29</v>
      </c>
      <c r="AA111" s="45">
        <v>972</v>
      </c>
      <c r="AB111" s="45">
        <v>6481</v>
      </c>
    </row>
    <row r="112" spans="1:28" ht="14.25">
      <c r="A112" s="44" t="s">
        <v>16</v>
      </c>
      <c r="B112" s="46">
        <v>2366768</v>
      </c>
      <c r="C112" s="46">
        <v>30374</v>
      </c>
      <c r="D112" s="46" t="s">
        <v>29</v>
      </c>
      <c r="E112" s="46">
        <v>136893</v>
      </c>
      <c r="F112" s="46" t="s">
        <v>29</v>
      </c>
      <c r="G112" s="46">
        <v>12164</v>
      </c>
      <c r="H112" s="46" t="s">
        <v>29</v>
      </c>
      <c r="I112" s="46" t="s">
        <v>29</v>
      </c>
      <c r="J112" s="46" t="s">
        <v>29</v>
      </c>
      <c r="K112" s="46">
        <v>16377</v>
      </c>
      <c r="L112" s="46">
        <v>0</v>
      </c>
      <c r="M112" s="46" t="s">
        <v>29</v>
      </c>
      <c r="N112" s="46" t="s">
        <v>29</v>
      </c>
      <c r="O112" s="46">
        <v>1633266</v>
      </c>
      <c r="P112" s="46">
        <v>1872</v>
      </c>
      <c r="Q112" s="46">
        <v>0</v>
      </c>
      <c r="R112" s="46" t="s">
        <v>29</v>
      </c>
      <c r="S112" s="46">
        <v>14834</v>
      </c>
      <c r="T112" s="46">
        <v>30880</v>
      </c>
      <c r="U112" s="46">
        <v>15082</v>
      </c>
      <c r="V112" s="46" t="s">
        <v>29</v>
      </c>
      <c r="W112" s="46">
        <v>71438</v>
      </c>
      <c r="X112" s="46">
        <v>0</v>
      </c>
      <c r="Y112" s="46" t="s">
        <v>29</v>
      </c>
      <c r="Z112" s="46" t="s">
        <v>29</v>
      </c>
      <c r="AA112" s="46">
        <v>91420</v>
      </c>
      <c r="AB112" s="46">
        <v>93033</v>
      </c>
    </row>
    <row r="113" spans="1:28" ht="14.25">
      <c r="A113" s="44" t="s">
        <v>17</v>
      </c>
      <c r="B113" s="45">
        <v>625</v>
      </c>
      <c r="C113" s="45">
        <v>0</v>
      </c>
      <c r="D113" s="45" t="s">
        <v>29</v>
      </c>
      <c r="E113" s="45">
        <v>0</v>
      </c>
      <c r="F113" s="45" t="s">
        <v>29</v>
      </c>
      <c r="G113" s="45" t="s">
        <v>29</v>
      </c>
      <c r="H113" s="45" t="s">
        <v>29</v>
      </c>
      <c r="I113" s="45" t="s">
        <v>29</v>
      </c>
      <c r="J113" s="45">
        <v>0</v>
      </c>
      <c r="K113" s="45">
        <v>0</v>
      </c>
      <c r="L113" s="45" t="s">
        <v>29</v>
      </c>
      <c r="M113" s="45" t="s">
        <v>29</v>
      </c>
      <c r="N113" s="45">
        <v>0</v>
      </c>
      <c r="O113" s="45" t="s">
        <v>29</v>
      </c>
      <c r="P113" s="45" t="s">
        <v>29</v>
      </c>
      <c r="Q113" s="45" t="s">
        <v>29</v>
      </c>
      <c r="R113" s="45" t="s">
        <v>29</v>
      </c>
      <c r="S113" s="45">
        <v>0</v>
      </c>
      <c r="T113" s="45">
        <v>0</v>
      </c>
      <c r="U113" s="45" t="s">
        <v>29</v>
      </c>
      <c r="V113" s="45">
        <v>0</v>
      </c>
      <c r="W113" s="45" t="s">
        <v>29</v>
      </c>
      <c r="X113" s="45" t="s">
        <v>29</v>
      </c>
      <c r="Y113" s="45">
        <v>39</v>
      </c>
      <c r="Z113" s="45" t="s">
        <v>29</v>
      </c>
      <c r="AA113" s="45">
        <v>0</v>
      </c>
      <c r="AB113" s="45" t="s">
        <v>29</v>
      </c>
    </row>
    <row r="114" spans="1:28" ht="14.25">
      <c r="A114" s="44" t="s">
        <v>18</v>
      </c>
      <c r="B114" s="46">
        <v>1372227</v>
      </c>
      <c r="C114" s="46">
        <v>5311</v>
      </c>
      <c r="D114" s="46">
        <v>73294</v>
      </c>
      <c r="E114" s="46">
        <v>7401</v>
      </c>
      <c r="F114" s="46" t="s">
        <v>29</v>
      </c>
      <c r="G114" s="46">
        <v>13874</v>
      </c>
      <c r="H114" s="46">
        <v>13143</v>
      </c>
      <c r="I114" s="46">
        <v>3340</v>
      </c>
      <c r="J114" s="46">
        <v>81749</v>
      </c>
      <c r="K114" s="46">
        <v>159</v>
      </c>
      <c r="L114" s="46">
        <v>11867</v>
      </c>
      <c r="M114" s="46">
        <v>81</v>
      </c>
      <c r="N114" s="46">
        <v>0</v>
      </c>
      <c r="O114" s="46">
        <v>697668</v>
      </c>
      <c r="P114" s="46">
        <v>7413</v>
      </c>
      <c r="Q114" s="46" t="s">
        <v>29</v>
      </c>
      <c r="R114" s="46" t="s">
        <v>29</v>
      </c>
      <c r="S114" s="46">
        <v>13257</v>
      </c>
      <c r="T114" s="46">
        <v>46287</v>
      </c>
      <c r="U114" s="46">
        <v>3758</v>
      </c>
      <c r="V114" s="46">
        <v>18048</v>
      </c>
      <c r="W114" s="46">
        <v>312483</v>
      </c>
      <c r="X114" s="46" t="s">
        <v>29</v>
      </c>
      <c r="Y114" s="46">
        <v>5000</v>
      </c>
      <c r="Z114" s="46">
        <v>3432</v>
      </c>
      <c r="AA114" s="46">
        <v>17585</v>
      </c>
      <c r="AB114" s="46">
        <v>37077</v>
      </c>
    </row>
    <row r="115" spans="1:28" ht="14.25">
      <c r="A115" s="44" t="s">
        <v>19</v>
      </c>
      <c r="B115" s="45">
        <v>510677</v>
      </c>
      <c r="C115" s="45">
        <v>5974</v>
      </c>
      <c r="D115" s="45">
        <v>18483</v>
      </c>
      <c r="E115" s="45">
        <v>35455</v>
      </c>
      <c r="F115" s="45" t="s">
        <v>29</v>
      </c>
      <c r="G115" s="45" t="s">
        <v>29</v>
      </c>
      <c r="H115" s="45" t="s">
        <v>29</v>
      </c>
      <c r="I115" s="45" t="s">
        <v>29</v>
      </c>
      <c r="J115" s="45">
        <v>23151</v>
      </c>
      <c r="K115" s="45" t="s">
        <v>29</v>
      </c>
      <c r="L115" s="45" t="s">
        <v>29</v>
      </c>
      <c r="M115" s="45" t="s">
        <v>29</v>
      </c>
      <c r="N115" s="45" t="s">
        <v>29</v>
      </c>
      <c r="O115" s="45">
        <v>231730</v>
      </c>
      <c r="P115" s="45" t="s">
        <v>29</v>
      </c>
      <c r="Q115" s="45" t="s">
        <v>29</v>
      </c>
      <c r="R115" s="45">
        <v>0</v>
      </c>
      <c r="S115" s="45">
        <v>2961</v>
      </c>
      <c r="T115" s="45" t="s">
        <v>29</v>
      </c>
      <c r="U115" s="45">
        <v>4621</v>
      </c>
      <c r="V115" s="45" t="s">
        <v>29</v>
      </c>
      <c r="W115" s="45">
        <v>41375</v>
      </c>
      <c r="X115" s="45" t="s">
        <v>29</v>
      </c>
      <c r="Y115" s="45">
        <v>542</v>
      </c>
      <c r="Z115" s="45" t="s">
        <v>29</v>
      </c>
      <c r="AA115" s="45">
        <v>20087</v>
      </c>
      <c r="AB115" s="45">
        <v>31827</v>
      </c>
    </row>
    <row r="116" spans="1:28" ht="14.25">
      <c r="A116" s="44" t="s">
        <v>20</v>
      </c>
      <c r="B116" s="46">
        <v>7411950</v>
      </c>
      <c r="C116" s="46">
        <v>124563</v>
      </c>
      <c r="D116" s="46" t="s">
        <v>29</v>
      </c>
      <c r="E116" s="46">
        <v>123888</v>
      </c>
      <c r="F116" s="46" t="s">
        <v>29</v>
      </c>
      <c r="G116" s="46" t="s">
        <v>29</v>
      </c>
      <c r="H116" s="46" t="s">
        <v>29</v>
      </c>
      <c r="I116" s="46" t="s">
        <v>29</v>
      </c>
      <c r="J116" s="46" t="s">
        <v>29</v>
      </c>
      <c r="K116" s="46" t="s">
        <v>29</v>
      </c>
      <c r="L116" s="46" t="s">
        <v>29</v>
      </c>
      <c r="M116" s="46" t="s">
        <v>29</v>
      </c>
      <c r="N116" s="46">
        <v>0</v>
      </c>
      <c r="O116" s="46">
        <v>5369618</v>
      </c>
      <c r="P116" s="46" t="s">
        <v>29</v>
      </c>
      <c r="Q116" s="46" t="s">
        <v>29</v>
      </c>
      <c r="R116" s="46" t="s">
        <v>29</v>
      </c>
      <c r="S116" s="46">
        <v>105741</v>
      </c>
      <c r="T116" s="46">
        <v>160686</v>
      </c>
      <c r="U116" s="46">
        <v>53496</v>
      </c>
      <c r="V116" s="46" t="s">
        <v>29</v>
      </c>
      <c r="W116" s="46">
        <v>591074</v>
      </c>
      <c r="X116" s="46" t="s">
        <v>29</v>
      </c>
      <c r="Y116" s="46" t="s">
        <v>29</v>
      </c>
      <c r="Z116" s="46" t="s">
        <v>29</v>
      </c>
      <c r="AA116" s="46">
        <v>114490</v>
      </c>
      <c r="AB116" s="46">
        <v>192449</v>
      </c>
    </row>
    <row r="117" spans="1:28" ht="14.25">
      <c r="A117" s="44" t="s">
        <v>21</v>
      </c>
      <c r="B117" s="45">
        <v>1983739</v>
      </c>
      <c r="C117" s="45">
        <v>5468</v>
      </c>
      <c r="D117" s="45">
        <v>0</v>
      </c>
      <c r="E117" s="45">
        <v>994</v>
      </c>
      <c r="F117" s="45" t="s">
        <v>29</v>
      </c>
      <c r="G117" s="45">
        <v>5657</v>
      </c>
      <c r="H117" s="45">
        <v>0</v>
      </c>
      <c r="I117" s="45" t="s">
        <v>29</v>
      </c>
      <c r="J117" s="45">
        <v>46460</v>
      </c>
      <c r="K117" s="45" t="s">
        <v>29</v>
      </c>
      <c r="L117" s="45" t="s">
        <v>29</v>
      </c>
      <c r="M117" s="45" t="s">
        <v>29</v>
      </c>
      <c r="N117" s="45" t="s">
        <v>29</v>
      </c>
      <c r="O117" s="45">
        <v>1829384</v>
      </c>
      <c r="P117" s="45" t="s">
        <v>29</v>
      </c>
      <c r="Q117" s="45" t="s">
        <v>29</v>
      </c>
      <c r="R117" s="45" t="s">
        <v>29</v>
      </c>
      <c r="S117" s="45">
        <v>871</v>
      </c>
      <c r="T117" s="45">
        <v>34174</v>
      </c>
      <c r="U117" s="45" t="s">
        <v>29</v>
      </c>
      <c r="V117" s="45">
        <v>18712</v>
      </c>
      <c r="W117" s="45" t="s">
        <v>29</v>
      </c>
      <c r="X117" s="45" t="s">
        <v>29</v>
      </c>
      <c r="Y117" s="45" t="s">
        <v>29</v>
      </c>
      <c r="Z117" s="45" t="s">
        <v>29</v>
      </c>
      <c r="AA117" s="45">
        <v>28290</v>
      </c>
      <c r="AB117" s="45">
        <v>7854</v>
      </c>
    </row>
    <row r="118" spans="1:28" ht="14.25">
      <c r="A118" s="44" t="s">
        <v>22</v>
      </c>
      <c r="B118" s="46">
        <v>1624029</v>
      </c>
      <c r="C118" s="46">
        <v>114422</v>
      </c>
      <c r="D118" s="46">
        <v>19604</v>
      </c>
      <c r="E118" s="46">
        <v>106876</v>
      </c>
      <c r="F118" s="46">
        <v>0</v>
      </c>
      <c r="G118" s="46">
        <v>18139</v>
      </c>
      <c r="H118" s="46">
        <v>4289</v>
      </c>
      <c r="I118" s="46">
        <v>3224</v>
      </c>
      <c r="J118" s="46">
        <v>39840</v>
      </c>
      <c r="K118" s="46">
        <v>21591</v>
      </c>
      <c r="L118" s="46">
        <v>0</v>
      </c>
      <c r="M118" s="46">
        <v>124977</v>
      </c>
      <c r="N118" s="46">
        <v>12685</v>
      </c>
      <c r="O118" s="46">
        <v>739272</v>
      </c>
      <c r="P118" s="46">
        <v>5906</v>
      </c>
      <c r="Q118" s="46">
        <v>0</v>
      </c>
      <c r="R118" s="46">
        <v>0</v>
      </c>
      <c r="S118" s="46">
        <v>61944</v>
      </c>
      <c r="T118" s="46">
        <v>82850</v>
      </c>
      <c r="U118" s="46">
        <v>13134</v>
      </c>
      <c r="V118" s="46">
        <v>54962</v>
      </c>
      <c r="W118" s="46">
        <v>40649</v>
      </c>
      <c r="X118" s="46">
        <v>0</v>
      </c>
      <c r="Y118" s="46">
        <v>0</v>
      </c>
      <c r="Z118" s="46">
        <v>48669</v>
      </c>
      <c r="AA118" s="46">
        <v>57621</v>
      </c>
      <c r="AB118" s="46">
        <v>53375</v>
      </c>
    </row>
    <row r="119" spans="1:28" ht="14.25">
      <c r="A119" s="44" t="s">
        <v>23</v>
      </c>
      <c r="B119" s="45">
        <v>87872</v>
      </c>
      <c r="C119" s="45">
        <v>469</v>
      </c>
      <c r="D119" s="45" t="s">
        <v>29</v>
      </c>
      <c r="E119" s="45">
        <v>4663</v>
      </c>
      <c r="F119" s="45">
        <v>600</v>
      </c>
      <c r="G119" s="45">
        <v>417</v>
      </c>
      <c r="H119" s="45">
        <v>347</v>
      </c>
      <c r="I119" s="45" t="s">
        <v>29</v>
      </c>
      <c r="J119" s="45">
        <v>1560</v>
      </c>
      <c r="K119" s="45">
        <v>1</v>
      </c>
      <c r="L119" s="45">
        <v>1171</v>
      </c>
      <c r="M119" s="45">
        <v>5879</v>
      </c>
      <c r="N119" s="45">
        <v>2</v>
      </c>
      <c r="O119" s="45">
        <v>58693</v>
      </c>
      <c r="P119" s="45">
        <v>341</v>
      </c>
      <c r="Q119" s="45" t="s">
        <v>29</v>
      </c>
      <c r="R119" s="45" t="s">
        <v>29</v>
      </c>
      <c r="S119" s="45">
        <v>93</v>
      </c>
      <c r="T119" s="45">
        <v>1115</v>
      </c>
      <c r="U119" s="45">
        <v>77</v>
      </c>
      <c r="V119" s="45">
        <v>1038</v>
      </c>
      <c r="W119" s="45">
        <v>3328</v>
      </c>
      <c r="X119" s="45" t="s">
        <v>29</v>
      </c>
      <c r="Y119" s="45" t="s">
        <v>29</v>
      </c>
      <c r="Z119" s="45">
        <v>2407</v>
      </c>
      <c r="AA119" s="45">
        <v>3543</v>
      </c>
      <c r="AB119" s="45">
        <v>2128</v>
      </c>
    </row>
    <row r="120" spans="1:28" ht="14.25">
      <c r="A120" s="44" t="s">
        <v>24</v>
      </c>
      <c r="B120" s="46">
        <v>699912</v>
      </c>
      <c r="C120" s="46">
        <v>12229</v>
      </c>
      <c r="D120" s="46">
        <v>4187</v>
      </c>
      <c r="E120" s="46">
        <v>25030</v>
      </c>
      <c r="F120" s="46" t="s">
        <v>29</v>
      </c>
      <c r="G120" s="46" t="s">
        <v>29</v>
      </c>
      <c r="H120" s="46" t="s">
        <v>29</v>
      </c>
      <c r="I120" s="46" t="s">
        <v>29</v>
      </c>
      <c r="J120" s="46" t="s">
        <v>29</v>
      </c>
      <c r="K120" s="46">
        <v>4320</v>
      </c>
      <c r="L120" s="46" t="s">
        <v>29</v>
      </c>
      <c r="M120" s="46">
        <v>2625</v>
      </c>
      <c r="N120" s="46" t="s">
        <v>29</v>
      </c>
      <c r="O120" s="46">
        <v>540536</v>
      </c>
      <c r="P120" s="46" t="s">
        <v>29</v>
      </c>
      <c r="Q120" s="46" t="s">
        <v>29</v>
      </c>
      <c r="R120" s="46" t="s">
        <v>29</v>
      </c>
      <c r="S120" s="46">
        <v>9557</v>
      </c>
      <c r="T120" s="46" t="s">
        <v>29</v>
      </c>
      <c r="U120" s="46">
        <v>10355</v>
      </c>
      <c r="V120" s="46" t="s">
        <v>29</v>
      </c>
      <c r="W120" s="46" t="s">
        <v>29</v>
      </c>
      <c r="X120" s="46" t="s">
        <v>29</v>
      </c>
      <c r="Y120" s="46" t="s">
        <v>29</v>
      </c>
      <c r="Z120" s="46" t="s">
        <v>29</v>
      </c>
      <c r="AA120" s="46">
        <v>18307</v>
      </c>
      <c r="AB120" s="46">
        <v>8746</v>
      </c>
    </row>
    <row r="121" spans="1:28" ht="14.25">
      <c r="A121" s="44" t="s">
        <v>25</v>
      </c>
      <c r="B121" s="45">
        <v>858552</v>
      </c>
      <c r="C121" s="45">
        <v>4622</v>
      </c>
      <c r="D121" s="45" t="s">
        <v>29</v>
      </c>
      <c r="E121" s="45" t="s">
        <v>29</v>
      </c>
      <c r="F121" s="45" t="s">
        <v>29</v>
      </c>
      <c r="G121" s="45" t="s">
        <v>29</v>
      </c>
      <c r="H121" s="45" t="s">
        <v>29</v>
      </c>
      <c r="I121" s="45" t="s">
        <v>29</v>
      </c>
      <c r="J121" s="45" t="s">
        <v>29</v>
      </c>
      <c r="K121" s="45" t="s">
        <v>29</v>
      </c>
      <c r="L121" s="45" t="s">
        <v>29</v>
      </c>
      <c r="M121" s="45" t="s">
        <v>29</v>
      </c>
      <c r="N121" s="45" t="s">
        <v>29</v>
      </c>
      <c r="O121" s="45">
        <v>745033</v>
      </c>
      <c r="P121" s="45" t="s">
        <v>29</v>
      </c>
      <c r="Q121" s="45" t="s">
        <v>29</v>
      </c>
      <c r="R121" s="45" t="s">
        <v>29</v>
      </c>
      <c r="S121" s="45">
        <v>6505</v>
      </c>
      <c r="T121" s="45">
        <v>29576</v>
      </c>
      <c r="U121" s="45">
        <v>552</v>
      </c>
      <c r="V121" s="45" t="s">
        <v>29</v>
      </c>
      <c r="W121" s="45" t="s">
        <v>29</v>
      </c>
      <c r="X121" s="45" t="s">
        <v>29</v>
      </c>
      <c r="Y121" s="45">
        <v>490</v>
      </c>
      <c r="Z121" s="45">
        <v>1503</v>
      </c>
      <c r="AA121" s="45" t="s">
        <v>29</v>
      </c>
      <c r="AB121" s="45">
        <v>24323</v>
      </c>
    </row>
    <row r="122" spans="1:28" ht="14.25">
      <c r="A122" s="44" t="s">
        <v>26</v>
      </c>
      <c r="B122" s="46">
        <v>1504093</v>
      </c>
      <c r="C122" s="46">
        <v>4865</v>
      </c>
      <c r="D122" s="46" t="s">
        <v>29</v>
      </c>
      <c r="E122" s="46" t="s">
        <v>29</v>
      </c>
      <c r="F122" s="46" t="s">
        <v>29</v>
      </c>
      <c r="G122" s="46" t="s">
        <v>29</v>
      </c>
      <c r="H122" s="46" t="s">
        <v>29</v>
      </c>
      <c r="I122" s="46" t="s">
        <v>29</v>
      </c>
      <c r="J122" s="46" t="s">
        <v>29</v>
      </c>
      <c r="K122" s="46" t="s">
        <v>29</v>
      </c>
      <c r="L122" s="46" t="s">
        <v>29</v>
      </c>
      <c r="M122" s="46" t="s">
        <v>29</v>
      </c>
      <c r="N122" s="46" t="s">
        <v>29</v>
      </c>
      <c r="O122" s="46" t="s">
        <v>29</v>
      </c>
      <c r="P122" s="46" t="s">
        <v>29</v>
      </c>
      <c r="Q122" s="46" t="s">
        <v>29</v>
      </c>
      <c r="R122" s="46" t="s">
        <v>29</v>
      </c>
      <c r="S122" s="46">
        <v>19677</v>
      </c>
      <c r="T122" s="46" t="s">
        <v>29</v>
      </c>
      <c r="U122" s="46" t="s">
        <v>29</v>
      </c>
      <c r="V122" s="46" t="s">
        <v>29</v>
      </c>
      <c r="W122" s="46" t="s">
        <v>29</v>
      </c>
      <c r="X122" s="46" t="s">
        <v>29</v>
      </c>
      <c r="Y122" s="46" t="s">
        <v>29</v>
      </c>
      <c r="Z122" s="46" t="s">
        <v>29</v>
      </c>
      <c r="AA122" s="46" t="s">
        <v>29</v>
      </c>
      <c r="AB122" s="46">
        <v>216751</v>
      </c>
    </row>
    <row r="123" spans="3:28" ht="14.25">
      <c r="C123" s="39">
        <f>(SUM(C96:C122)/SUM($B$96:$B$122))*100</f>
        <v>1.2482586376419953</v>
      </c>
      <c r="D123" s="39">
        <f aca="true" t="shared" si="1" ref="D123:AA123">(SUM(D96:D122)/SUM($B$96:$B$122))*100</f>
        <v>0.7914659525114353</v>
      </c>
      <c r="E123" s="39">
        <f t="shared" si="1"/>
        <v>1.2115195202297968</v>
      </c>
      <c r="F123" s="39">
        <f t="shared" si="1"/>
        <v>0.03841278064480831</v>
      </c>
      <c r="G123" s="39">
        <f t="shared" si="1"/>
        <v>0.9088723235508085</v>
      </c>
      <c r="H123" s="39">
        <f t="shared" si="1"/>
        <v>0.12047613454274927</v>
      </c>
      <c r="I123" s="39">
        <f t="shared" si="1"/>
        <v>0.05695978631905142</v>
      </c>
      <c r="J123" s="39">
        <f>(SUM(J96:J122)/SUM($B$96:$B$122))*100</f>
        <v>2.902213519050665</v>
      </c>
      <c r="K123" s="39">
        <f t="shared" si="1"/>
        <v>0.12230584063450507</v>
      </c>
      <c r="L123" s="39">
        <f t="shared" si="1"/>
        <v>1.2161718068887593</v>
      </c>
      <c r="M123" s="39">
        <f t="shared" si="1"/>
        <v>0.26887289359056304</v>
      </c>
      <c r="N123" s="39">
        <f t="shared" si="1"/>
        <v>0.11616631362775316</v>
      </c>
      <c r="O123" s="39">
        <f t="shared" si="1"/>
        <v>61.683214712681874</v>
      </c>
      <c r="P123" s="39">
        <f t="shared" si="1"/>
        <v>0.2294271920728239</v>
      </c>
      <c r="Q123" s="39">
        <f t="shared" si="1"/>
        <v>4.280821799579602E-05</v>
      </c>
      <c r="R123" s="39">
        <f t="shared" si="1"/>
        <v>0.05281843645552263</v>
      </c>
      <c r="S123" s="39">
        <f t="shared" si="1"/>
        <v>0.7853471391585524</v>
      </c>
      <c r="T123" s="39">
        <f t="shared" si="1"/>
        <v>1.359365296084697</v>
      </c>
      <c r="U123" s="39">
        <f t="shared" si="1"/>
        <v>0.5825328495765342</v>
      </c>
      <c r="V123" s="39">
        <f t="shared" si="1"/>
        <v>1.0162822852330344</v>
      </c>
      <c r="W123" s="39">
        <f t="shared" si="1"/>
        <v>15.825872298224914</v>
      </c>
      <c r="X123" s="39">
        <f t="shared" si="1"/>
        <v>5.247458980129834E-05</v>
      </c>
      <c r="Y123" s="39">
        <f t="shared" si="1"/>
        <v>0.0529220047248673</v>
      </c>
      <c r="Z123" s="39">
        <f t="shared" si="1"/>
        <v>0.15024165515240678</v>
      </c>
      <c r="AA123" s="39">
        <f t="shared" si="1"/>
        <v>1.4465062570010423</v>
      </c>
      <c r="AB123" s="39">
        <f>(SUM(AB96:AB122)/SUM($B$96:$B$122))*100</f>
        <v>2.8823104595031355</v>
      </c>
    </row>
    <row r="125" spans="3:28" ht="14.25">
      <c r="C125" s="40">
        <f>(C123*$Q$68)/100</f>
        <v>0.007726673457822432</v>
      </c>
      <c r="D125" s="40">
        <f aca="true" t="shared" si="2" ref="D125:AB125">(D123*$Q$68)/100</f>
        <v>0.00489914412256138</v>
      </c>
      <c r="E125" s="40">
        <f t="shared" si="2"/>
        <v>0.007499259719345205</v>
      </c>
      <c r="F125" s="40">
        <f t="shared" si="2"/>
        <v>0.0002377736501868451</v>
      </c>
      <c r="G125" s="40">
        <f t="shared" si="2"/>
        <v>0.005625885090765562</v>
      </c>
      <c r="H125" s="40">
        <f t="shared" si="2"/>
        <v>0.0007457426874537554</v>
      </c>
      <c r="I125" s="40">
        <f t="shared" si="2"/>
        <v>0.00035257890940457236</v>
      </c>
      <c r="J125" s="40">
        <f>(J123*$Q$68)/100</f>
        <v>0.01796459122361276</v>
      </c>
      <c r="K125" s="40">
        <f t="shared" si="2"/>
        <v>0.0007570684985224389</v>
      </c>
      <c r="L125" s="40">
        <f t="shared" si="2"/>
        <v>0.007528057196696446</v>
      </c>
      <c r="M125" s="40">
        <f t="shared" si="2"/>
        <v>0.001664312977924652</v>
      </c>
      <c r="N125" s="40">
        <f t="shared" si="2"/>
        <v>0.0007190650600232941</v>
      </c>
      <c r="O125" s="52">
        <f t="shared" si="2"/>
        <v>0.3818167513857279</v>
      </c>
      <c r="P125" s="40">
        <f t="shared" si="2"/>
        <v>0.0014201455868477122</v>
      </c>
      <c r="Q125" s="40">
        <f t="shared" si="2"/>
        <v>2.6498124009750147E-07</v>
      </c>
      <c r="R125" s="40">
        <f t="shared" si="2"/>
        <v>0.0003269441113706236</v>
      </c>
      <c r="S125" s="40">
        <f t="shared" si="2"/>
        <v>0.004861268900791315</v>
      </c>
      <c r="T125" s="40">
        <f t="shared" si="2"/>
        <v>0.008414419444822588</v>
      </c>
      <c r="U125" s="40">
        <f t="shared" si="2"/>
        <v>0.0036058561674648607</v>
      </c>
      <c r="V125" s="40">
        <f t="shared" si="2"/>
        <v>0.006290748665516008</v>
      </c>
      <c r="W125" s="52">
        <f t="shared" si="2"/>
        <v>0.09796154718750877</v>
      </c>
      <c r="X125" s="40">
        <f t="shared" si="2"/>
        <v>3.2481571366790505E-07</v>
      </c>
      <c r="Y125" s="40">
        <f t="shared" si="2"/>
        <v>0.0003275851950160208</v>
      </c>
      <c r="Z125" s="40">
        <f t="shared" si="2"/>
        <v>0.0009299901271409051</v>
      </c>
      <c r="AA125" s="40">
        <f t="shared" si="2"/>
        <v>0.008953818676277836</v>
      </c>
      <c r="AB125" s="40">
        <f t="shared" si="2"/>
        <v>0.0178413920425313</v>
      </c>
    </row>
  </sheetData>
  <hyperlinks>
    <hyperlink ref="A56" r:id="rId1" display="https://ec.europa.eu/eurostat/databrowser/bookmark/7cc9bde1-ece9-4081-bc79-c2c202544eb3?lang=en"/>
  </hyperlinks>
  <printOptions/>
  <pageMargins left="0.7" right="0.7" top="0.75" bottom="0.75" header="0.3" footer="0.3"/>
  <pageSetup horizontalDpi="600" verticalDpi="600" orientation="portrait" paperSize="9" r:id="rId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125"/>
  <sheetViews>
    <sheetView showGridLines="0" workbookViewId="0" topLeftCell="A1"/>
  </sheetViews>
  <sheetFormatPr defaultColWidth="9.00390625" defaultRowHeight="14.25"/>
  <cols>
    <col min="1" max="4" width="9.00390625" style="2" customWidth="1"/>
    <col min="5" max="5" width="9.375" style="2" customWidth="1"/>
    <col min="6" max="16384" width="9.00390625" style="2" customWidth="1"/>
  </cols>
  <sheetData>
    <row r="1" ht="12"/>
    <row r="2" ht="12">
      <c r="B2" s="28"/>
    </row>
    <row r="3" ht="12"/>
    <row r="4" ht="12"/>
    <row r="5" ht="12"/>
    <row r="6" ht="12"/>
    <row r="7" ht="12"/>
    <row r="8" ht="12"/>
    <row r="9" ht="12"/>
    <row r="10" ht="12"/>
    <row r="11" ht="12"/>
    <row r="12" ht="12"/>
    <row r="13" ht="12"/>
    <row r="14" ht="12"/>
    <row r="15" ht="12"/>
    <row r="16" ht="12"/>
    <row r="17" ht="12"/>
    <row r="18" ht="12"/>
    <row r="19" ht="12"/>
    <row r="20" ht="12"/>
    <row r="21" ht="12"/>
    <row r="22" ht="12"/>
    <row r="23" ht="12"/>
    <row r="24" ht="12"/>
    <row r="25" ht="12"/>
    <row r="26" ht="12">
      <c r="A26" s="1"/>
    </row>
    <row r="27" ht="12">
      <c r="A27" s="1"/>
    </row>
    <row r="28" ht="12">
      <c r="A28" s="1"/>
    </row>
    <row r="29" ht="15" customHeight="1">
      <c r="A29" s="1"/>
    </row>
    <row r="30" ht="15" customHeight="1">
      <c r="B30" s="7"/>
    </row>
    <row r="31" ht="12"/>
    <row r="32" ht="12"/>
    <row r="33" ht="12"/>
    <row r="34" ht="12"/>
    <row r="35" ht="12"/>
    <row r="36" ht="12"/>
    <row r="55" spans="1:6" ht="14.25">
      <c r="A55" s="22" t="s">
        <v>45</v>
      </c>
      <c r="B55" s="22"/>
      <c r="C55" s="22"/>
      <c r="D55" s="22"/>
      <c r="E55" s="4"/>
      <c r="F55" s="4"/>
    </row>
    <row r="56" spans="1:4" s="4" customFormat="1" ht="12" customHeight="1">
      <c r="A56" s="22" t="s">
        <v>113</v>
      </c>
      <c r="B56" s="22"/>
      <c r="C56" s="22"/>
      <c r="D56" s="22"/>
    </row>
    <row r="57" spans="1:6" ht="14.25">
      <c r="A57" s="1"/>
      <c r="B57" s="22"/>
      <c r="C57" s="22"/>
      <c r="D57" s="22"/>
      <c r="E57" s="4"/>
      <c r="F57" s="4"/>
    </row>
    <row r="58" ht="14.25">
      <c r="A58" s="41" t="s">
        <v>145</v>
      </c>
    </row>
    <row r="59" spans="1:2" ht="14.25">
      <c r="A59" s="41" t="s">
        <v>118</v>
      </c>
      <c r="B59" s="42" t="s">
        <v>146</v>
      </c>
    </row>
    <row r="60" spans="1:2" ht="14.25">
      <c r="A60" s="41" t="s">
        <v>119</v>
      </c>
      <c r="B60" s="41" t="s">
        <v>131</v>
      </c>
    </row>
    <row r="61" spans="1:2" ht="14.25">
      <c r="A61" s="41"/>
      <c r="B61" s="41"/>
    </row>
    <row r="62" spans="1:3" ht="14.25">
      <c r="A62" s="42" t="s">
        <v>114</v>
      </c>
      <c r="C62" s="41" t="s">
        <v>115</v>
      </c>
    </row>
    <row r="63" spans="1:3" ht="14.25">
      <c r="A63" s="42" t="s">
        <v>116</v>
      </c>
      <c r="C63" s="41" t="s">
        <v>49</v>
      </c>
    </row>
    <row r="64" spans="1:3" ht="14.25">
      <c r="A64" s="42" t="s">
        <v>117</v>
      </c>
      <c r="C64" s="41" t="s">
        <v>112</v>
      </c>
    </row>
    <row r="65" spans="9:13" ht="14.25">
      <c r="I65" s="34"/>
      <c r="J65" s="4"/>
      <c r="K65" s="4"/>
      <c r="L65" s="4"/>
      <c r="M65" s="4"/>
    </row>
    <row r="66" spans="1:19" ht="14.25">
      <c r="A66" s="43" t="s">
        <v>120</v>
      </c>
      <c r="B66" s="58" t="s">
        <v>74</v>
      </c>
      <c r="C66" s="58" t="s">
        <v>75</v>
      </c>
      <c r="D66" s="58" t="s">
        <v>76</v>
      </c>
      <c r="E66" s="58" t="s">
        <v>77</v>
      </c>
      <c r="F66" s="58" t="s">
        <v>78</v>
      </c>
      <c r="G66" s="58" t="s">
        <v>79</v>
      </c>
      <c r="I66" s="25"/>
      <c r="J66" s="4"/>
      <c r="K66" s="4"/>
      <c r="L66" s="4"/>
      <c r="M66" s="4"/>
      <c r="Q66" s="9"/>
      <c r="R66" s="9"/>
      <c r="S66" s="9"/>
    </row>
    <row r="67" spans="1:19" ht="14.25">
      <c r="A67" s="44" t="s">
        <v>2</v>
      </c>
      <c r="B67" s="53">
        <v>12870</v>
      </c>
      <c r="C67" s="53" t="s">
        <v>29</v>
      </c>
      <c r="D67" s="53">
        <v>21502</v>
      </c>
      <c r="E67" s="53">
        <v>9353</v>
      </c>
      <c r="F67" s="53" t="s">
        <v>29</v>
      </c>
      <c r="G67" s="53">
        <v>344352</v>
      </c>
      <c r="I67" s="43"/>
      <c r="J67" s="58" t="s">
        <v>74</v>
      </c>
      <c r="K67" s="58" t="s">
        <v>75</v>
      </c>
      <c r="L67" s="58" t="s">
        <v>76</v>
      </c>
      <c r="M67" s="58" t="s">
        <v>77</v>
      </c>
      <c r="N67" s="58" t="s">
        <v>78</v>
      </c>
      <c r="O67" s="58" t="s">
        <v>79</v>
      </c>
      <c r="Q67" s="9"/>
      <c r="R67" s="9"/>
      <c r="S67" s="9"/>
    </row>
    <row r="68" spans="1:19" ht="14.25">
      <c r="A68" s="44" t="s">
        <v>3</v>
      </c>
      <c r="B68" s="45">
        <v>107915</v>
      </c>
      <c r="C68" s="45" t="s">
        <v>29</v>
      </c>
      <c r="D68" s="45" t="s">
        <v>29</v>
      </c>
      <c r="E68" s="45">
        <v>10771</v>
      </c>
      <c r="F68" s="45">
        <v>365</v>
      </c>
      <c r="G68" s="45">
        <v>220422</v>
      </c>
      <c r="I68" s="47">
        <v>2021</v>
      </c>
      <c r="J68" s="48">
        <f aca="true" t="shared" si="0" ref="J68:O68">SUM(B67:B93)/SUM($B$67:$G$93)</f>
        <v>0.03723952613866738</v>
      </c>
      <c r="K68" s="48">
        <f t="shared" si="0"/>
        <v>0.0006822446256569983</v>
      </c>
      <c r="L68" s="48">
        <f t="shared" si="0"/>
        <v>0.007991450802204971</v>
      </c>
      <c r="M68" s="48">
        <f t="shared" si="0"/>
        <v>0.021250298557094656</v>
      </c>
      <c r="N68" s="48">
        <f t="shared" si="0"/>
        <v>0.0014479481082495607</v>
      </c>
      <c r="O68" s="48">
        <f t="shared" si="0"/>
        <v>0.9313885317681264</v>
      </c>
      <c r="Q68" s="9"/>
      <c r="R68" s="9"/>
      <c r="S68" s="9"/>
    </row>
    <row r="69" spans="1:19" ht="14.25">
      <c r="A69" s="44" t="s">
        <v>52</v>
      </c>
      <c r="B69" s="46">
        <v>24882</v>
      </c>
      <c r="C69" s="46">
        <v>310</v>
      </c>
      <c r="D69" s="46">
        <v>1920</v>
      </c>
      <c r="E69" s="46">
        <v>4200</v>
      </c>
      <c r="F69" s="46">
        <v>51</v>
      </c>
      <c r="G69" s="46">
        <v>59896</v>
      </c>
      <c r="I69" s="11"/>
      <c r="Q69" s="9"/>
      <c r="R69" s="9"/>
      <c r="S69" s="9"/>
    </row>
    <row r="70" spans="1:19" ht="12">
      <c r="A70" s="44" t="s">
        <v>4</v>
      </c>
      <c r="B70" s="45">
        <v>19012</v>
      </c>
      <c r="C70" s="45">
        <v>6</v>
      </c>
      <c r="D70" s="45">
        <v>3348</v>
      </c>
      <c r="E70" s="45" t="s">
        <v>29</v>
      </c>
      <c r="F70" s="45" t="s">
        <v>29</v>
      </c>
      <c r="G70" s="45">
        <v>14263</v>
      </c>
      <c r="I70" s="30"/>
      <c r="J70" s="4"/>
      <c r="K70" s="4"/>
      <c r="L70" s="4"/>
      <c r="M70" s="4"/>
      <c r="P70" s="9"/>
      <c r="Q70" s="9"/>
      <c r="R70" s="9"/>
      <c r="S70" s="9"/>
    </row>
    <row r="71" spans="1:19" ht="15" customHeight="1">
      <c r="A71" s="44" t="s">
        <v>43</v>
      </c>
      <c r="B71" s="46">
        <v>155048</v>
      </c>
      <c r="C71" s="46">
        <v>15049</v>
      </c>
      <c r="D71" s="46">
        <v>6734</v>
      </c>
      <c r="E71" s="46" t="s">
        <v>29</v>
      </c>
      <c r="F71" s="46">
        <v>1877</v>
      </c>
      <c r="G71" s="46">
        <v>20396144</v>
      </c>
      <c r="P71" s="9"/>
      <c r="Q71" s="9"/>
      <c r="R71" s="9"/>
      <c r="S71" s="9"/>
    </row>
    <row r="72" spans="1:19" ht="14.25">
      <c r="A72" s="44" t="s">
        <v>5</v>
      </c>
      <c r="B72" s="45">
        <v>4644</v>
      </c>
      <c r="C72" s="45">
        <v>0</v>
      </c>
      <c r="D72" s="45">
        <v>0</v>
      </c>
      <c r="E72" s="45" t="s">
        <v>29</v>
      </c>
      <c r="F72" s="45">
        <v>0</v>
      </c>
      <c r="G72" s="45">
        <v>3678</v>
      </c>
      <c r="P72" s="9"/>
      <c r="Q72" s="9"/>
      <c r="R72" s="9"/>
      <c r="S72" s="9"/>
    </row>
    <row r="73" spans="1:19" ht="15.5">
      <c r="A73" s="44" t="s">
        <v>6</v>
      </c>
      <c r="B73" s="46">
        <v>1878</v>
      </c>
      <c r="C73" s="46" t="s">
        <v>29</v>
      </c>
      <c r="D73" s="46">
        <v>1764</v>
      </c>
      <c r="E73" s="46" t="s">
        <v>29</v>
      </c>
      <c r="F73" s="46" t="s">
        <v>29</v>
      </c>
      <c r="G73" s="46">
        <v>3758</v>
      </c>
      <c r="I73" s="60" t="s">
        <v>186</v>
      </c>
      <c r="J73" s="4"/>
      <c r="K73" s="4"/>
      <c r="L73" s="4"/>
      <c r="M73" s="4"/>
      <c r="P73" s="9"/>
      <c r="Q73" s="9"/>
      <c r="R73" s="9"/>
      <c r="S73" s="9"/>
    </row>
    <row r="74" spans="1:19" ht="12.5">
      <c r="A74" s="44" t="s">
        <v>7</v>
      </c>
      <c r="B74" s="45">
        <v>31664</v>
      </c>
      <c r="C74" s="45" t="s">
        <v>29</v>
      </c>
      <c r="D74" s="45">
        <v>9704</v>
      </c>
      <c r="E74" s="45">
        <v>55860</v>
      </c>
      <c r="F74" s="45" t="s">
        <v>29</v>
      </c>
      <c r="G74" s="45">
        <v>704649</v>
      </c>
      <c r="I74" s="59" t="s">
        <v>185</v>
      </c>
      <c r="J74" s="4"/>
      <c r="K74" s="4"/>
      <c r="L74" s="4"/>
      <c r="M74" s="4"/>
      <c r="P74" s="9"/>
      <c r="Q74" s="9"/>
      <c r="R74" s="9"/>
      <c r="S74" s="9"/>
    </row>
    <row r="75" spans="1:19" ht="14.25">
      <c r="A75" s="44" t="s">
        <v>8</v>
      </c>
      <c r="B75" s="46">
        <v>173533</v>
      </c>
      <c r="C75" s="46" t="s">
        <v>29</v>
      </c>
      <c r="D75" s="46" t="s">
        <v>29</v>
      </c>
      <c r="E75" s="46">
        <v>186290</v>
      </c>
      <c r="F75" s="46">
        <v>38046</v>
      </c>
      <c r="G75" s="46">
        <v>9283393</v>
      </c>
      <c r="I75" s="43"/>
      <c r="J75" s="58" t="s">
        <v>74</v>
      </c>
      <c r="K75" s="58" t="s">
        <v>77</v>
      </c>
      <c r="L75" s="58" t="s">
        <v>76</v>
      </c>
      <c r="M75" s="58" t="s">
        <v>78</v>
      </c>
      <c r="N75" s="58" t="s">
        <v>75</v>
      </c>
      <c r="O75" s="58" t="s">
        <v>79</v>
      </c>
      <c r="P75" s="9"/>
      <c r="Q75" s="9"/>
      <c r="R75" s="9"/>
      <c r="S75" s="9"/>
    </row>
    <row r="76" spans="1:19" ht="14.25">
      <c r="A76" s="44" t="s">
        <v>9</v>
      </c>
      <c r="B76" s="45">
        <v>417356</v>
      </c>
      <c r="C76" s="45">
        <v>1880</v>
      </c>
      <c r="D76" s="45">
        <v>66021</v>
      </c>
      <c r="E76" s="45">
        <v>508820</v>
      </c>
      <c r="F76" s="45">
        <v>532</v>
      </c>
      <c r="G76" s="45">
        <v>5276562</v>
      </c>
      <c r="I76" s="58">
        <v>2021</v>
      </c>
      <c r="J76" s="48">
        <v>0.03723952613866738</v>
      </c>
      <c r="K76" s="48">
        <v>0.021250298557094656</v>
      </c>
      <c r="L76" s="48">
        <v>0.007991450802204971</v>
      </c>
      <c r="M76" s="48">
        <v>0.0014479481082495607</v>
      </c>
      <c r="N76" s="48">
        <v>0.0006822446256569983</v>
      </c>
      <c r="O76" s="48">
        <v>0.9313885317681264</v>
      </c>
      <c r="P76" s="9"/>
      <c r="Q76" s="9"/>
      <c r="R76" s="9"/>
      <c r="S76" s="9"/>
    </row>
    <row r="77" spans="1:19" ht="14.5" customHeight="1">
      <c r="A77" s="44" t="s">
        <v>10</v>
      </c>
      <c r="B77" s="46">
        <v>4880</v>
      </c>
      <c r="C77" s="46" t="s">
        <v>29</v>
      </c>
      <c r="D77" s="46">
        <v>387</v>
      </c>
      <c r="E77" s="46">
        <v>1669</v>
      </c>
      <c r="F77" s="46">
        <v>195</v>
      </c>
      <c r="G77" s="46">
        <v>68896</v>
      </c>
      <c r="I77" s="11" t="s">
        <v>194</v>
      </c>
      <c r="P77" s="9"/>
      <c r="Q77" s="9"/>
      <c r="R77" s="9"/>
      <c r="S77" s="9"/>
    </row>
    <row r="78" spans="1:19" ht="15" customHeight="1">
      <c r="A78" s="44" t="s">
        <v>11</v>
      </c>
      <c r="B78" s="45">
        <v>252674</v>
      </c>
      <c r="C78" s="45">
        <v>1216</v>
      </c>
      <c r="D78" s="45">
        <v>43919</v>
      </c>
      <c r="E78" s="45">
        <v>174495</v>
      </c>
      <c r="F78" s="45">
        <v>20945</v>
      </c>
      <c r="G78" s="45">
        <v>3829989</v>
      </c>
      <c r="I78" s="30" t="s">
        <v>35</v>
      </c>
      <c r="P78" s="9"/>
      <c r="Q78" s="9"/>
      <c r="R78" s="9"/>
      <c r="S78" s="9"/>
    </row>
    <row r="79" spans="1:19" ht="15" customHeight="1">
      <c r="A79" s="44" t="s">
        <v>12</v>
      </c>
      <c r="B79" s="46">
        <v>5587</v>
      </c>
      <c r="C79" s="46" t="s">
        <v>29</v>
      </c>
      <c r="D79" s="46" t="s">
        <v>29</v>
      </c>
      <c r="E79" s="46">
        <v>4568</v>
      </c>
      <c r="F79" s="46">
        <v>780</v>
      </c>
      <c r="G79" s="46">
        <v>111955</v>
      </c>
      <c r="P79" s="9"/>
      <c r="Q79" s="9"/>
      <c r="R79" s="9"/>
      <c r="S79" s="9"/>
    </row>
    <row r="80" spans="1:19" ht="14.25">
      <c r="A80" s="44" t="s">
        <v>13</v>
      </c>
      <c r="B80" s="45">
        <v>9333</v>
      </c>
      <c r="C80" s="45" t="s">
        <v>29</v>
      </c>
      <c r="D80" s="45" t="s">
        <v>29</v>
      </c>
      <c r="E80" s="45">
        <v>573</v>
      </c>
      <c r="F80" s="45" t="s">
        <v>29</v>
      </c>
      <c r="G80" s="45">
        <v>13817</v>
      </c>
      <c r="P80" s="9"/>
      <c r="Q80" s="9"/>
      <c r="R80" s="9"/>
      <c r="S80" s="9"/>
    </row>
    <row r="81" spans="1:19" ht="14.25">
      <c r="A81" s="44" t="s">
        <v>14</v>
      </c>
      <c r="B81" s="46">
        <v>8050</v>
      </c>
      <c r="C81" s="46">
        <v>0</v>
      </c>
      <c r="D81" s="46" t="s">
        <v>29</v>
      </c>
      <c r="E81" s="46" t="s">
        <v>29</v>
      </c>
      <c r="F81" s="46" t="s">
        <v>29</v>
      </c>
      <c r="G81" s="46" t="s">
        <v>29</v>
      </c>
      <c r="P81" s="9"/>
      <c r="Q81" s="9"/>
      <c r="R81" s="9"/>
      <c r="S81" s="9"/>
    </row>
    <row r="82" spans="1:19" ht="14.25">
      <c r="A82" s="44" t="s">
        <v>15</v>
      </c>
      <c r="B82" s="45" t="s">
        <v>29</v>
      </c>
      <c r="C82" s="45" t="s">
        <v>29</v>
      </c>
      <c r="D82" s="45" t="s">
        <v>29</v>
      </c>
      <c r="E82" s="45">
        <v>0</v>
      </c>
      <c r="F82" s="45">
        <v>0</v>
      </c>
      <c r="G82" s="45" t="s">
        <v>29</v>
      </c>
      <c r="P82" s="9"/>
      <c r="Q82" s="9"/>
      <c r="R82" s="9"/>
      <c r="S82" s="9"/>
    </row>
    <row r="83" spans="1:19" ht="14.25">
      <c r="A83" s="44" t="s">
        <v>16</v>
      </c>
      <c r="B83" s="46">
        <v>159357</v>
      </c>
      <c r="C83" s="46">
        <v>3001</v>
      </c>
      <c r="D83" s="46">
        <v>13502</v>
      </c>
      <c r="E83" s="46">
        <v>53220</v>
      </c>
      <c r="F83" s="46">
        <v>428</v>
      </c>
      <c r="G83" s="46">
        <v>356047</v>
      </c>
      <c r="Q83" s="9"/>
      <c r="R83" s="9"/>
      <c r="S83" s="9"/>
    </row>
    <row r="84" spans="1:7" ht="14.25">
      <c r="A84" s="44" t="s">
        <v>17</v>
      </c>
      <c r="B84" s="45">
        <v>348</v>
      </c>
      <c r="C84" s="45" t="s">
        <v>29</v>
      </c>
      <c r="D84" s="45" t="s">
        <v>29</v>
      </c>
      <c r="E84" s="45" t="s">
        <v>29</v>
      </c>
      <c r="F84" s="45" t="s">
        <v>29</v>
      </c>
      <c r="G84" s="45">
        <v>2555</v>
      </c>
    </row>
    <row r="85" spans="1:7" ht="14.25">
      <c r="A85" s="44" t="s">
        <v>18</v>
      </c>
      <c r="B85" s="46">
        <v>13047</v>
      </c>
      <c r="C85" s="46">
        <v>3065</v>
      </c>
      <c r="D85" s="46">
        <v>180566</v>
      </c>
      <c r="E85" s="46">
        <v>0</v>
      </c>
      <c r="F85" s="46">
        <v>2183</v>
      </c>
      <c r="G85" s="46">
        <v>2412251</v>
      </c>
    </row>
    <row r="86" spans="1:7" ht="14.25">
      <c r="A86" s="44" t="s">
        <v>19</v>
      </c>
      <c r="B86" s="45">
        <v>22922</v>
      </c>
      <c r="C86" s="45" t="s">
        <v>29</v>
      </c>
      <c r="D86" s="45" t="s">
        <v>29</v>
      </c>
      <c r="E86" s="45" t="s">
        <v>29</v>
      </c>
      <c r="F86" s="45" t="s">
        <v>29</v>
      </c>
      <c r="G86" s="45">
        <v>2479664</v>
      </c>
    </row>
    <row r="87" spans="1:7" ht="14.25">
      <c r="A87" s="44" t="s">
        <v>20</v>
      </c>
      <c r="B87" s="46">
        <v>169393</v>
      </c>
      <c r="C87" s="46">
        <v>5337</v>
      </c>
      <c r="D87" s="46">
        <v>44514</v>
      </c>
      <c r="E87" s="46" t="s">
        <v>29</v>
      </c>
      <c r="F87" s="46" t="s">
        <v>29</v>
      </c>
      <c r="G87" s="46">
        <v>373397</v>
      </c>
    </row>
    <row r="88" spans="1:7" ht="14.25">
      <c r="A88" s="44" t="s">
        <v>21</v>
      </c>
      <c r="B88" s="45">
        <v>49018</v>
      </c>
      <c r="C88" s="45" t="s">
        <v>29</v>
      </c>
      <c r="D88" s="45" t="s">
        <v>29</v>
      </c>
      <c r="E88" s="45">
        <v>24750</v>
      </c>
      <c r="F88" s="45">
        <v>1167</v>
      </c>
      <c r="G88" s="45">
        <v>190735</v>
      </c>
    </row>
    <row r="89" spans="1:7" ht="14.25">
      <c r="A89" s="44" t="s">
        <v>22</v>
      </c>
      <c r="B89" s="46">
        <v>172538</v>
      </c>
      <c r="C89" s="46">
        <v>1784</v>
      </c>
      <c r="D89" s="46">
        <v>4291</v>
      </c>
      <c r="E89" s="46">
        <v>24908</v>
      </c>
      <c r="F89" s="46">
        <v>5262</v>
      </c>
      <c r="G89" s="46">
        <v>284273</v>
      </c>
    </row>
    <row r="90" spans="1:7" ht="14.25">
      <c r="A90" s="44" t="s">
        <v>23</v>
      </c>
      <c r="B90" s="45">
        <v>987</v>
      </c>
      <c r="C90" s="45">
        <v>2432</v>
      </c>
      <c r="D90" s="45">
        <v>1023</v>
      </c>
      <c r="E90" s="45">
        <v>2034</v>
      </c>
      <c r="F90" s="45">
        <v>498</v>
      </c>
      <c r="G90" s="45">
        <v>41024</v>
      </c>
    </row>
    <row r="91" spans="1:7" ht="14.25">
      <c r="A91" s="44" t="s">
        <v>24</v>
      </c>
      <c r="B91" s="46">
        <v>32216</v>
      </c>
      <c r="C91" s="46" t="s">
        <v>29</v>
      </c>
      <c r="D91" s="46" t="s">
        <v>29</v>
      </c>
      <c r="E91" s="46" t="s">
        <v>29</v>
      </c>
      <c r="F91" s="46" t="s">
        <v>29</v>
      </c>
      <c r="G91" s="46">
        <v>28699</v>
      </c>
    </row>
    <row r="92" spans="1:7" ht="14.25">
      <c r="A92" s="44" t="s">
        <v>25</v>
      </c>
      <c r="B92" s="45">
        <v>1764</v>
      </c>
      <c r="C92" s="45" t="s">
        <v>29</v>
      </c>
      <c r="D92" s="45" t="s">
        <v>29</v>
      </c>
      <c r="E92" s="45" t="s">
        <v>29</v>
      </c>
      <c r="F92" s="45" t="s">
        <v>29</v>
      </c>
      <c r="G92" s="45" t="s">
        <v>29</v>
      </c>
    </row>
    <row r="93" spans="1:7" ht="14.25">
      <c r="A93" s="44" t="s">
        <v>26</v>
      </c>
      <c r="B93" s="46">
        <v>9301</v>
      </c>
      <c r="C93" s="46" t="s">
        <v>29</v>
      </c>
      <c r="D93" s="46" t="s">
        <v>29</v>
      </c>
      <c r="E93" s="46" t="s">
        <v>29</v>
      </c>
      <c r="F93" s="46" t="s">
        <v>29</v>
      </c>
      <c r="G93" s="46">
        <v>25006</v>
      </c>
    </row>
    <row r="95" spans="1:19" ht="14.25">
      <c r="A95" s="43" t="s">
        <v>120</v>
      </c>
      <c r="B95" s="58" t="s">
        <v>79</v>
      </c>
      <c r="C95" s="58" t="s">
        <v>147</v>
      </c>
      <c r="D95" s="58" t="s">
        <v>148</v>
      </c>
      <c r="E95" s="58" t="s">
        <v>149</v>
      </c>
      <c r="F95" s="58" t="s">
        <v>150</v>
      </c>
      <c r="G95" s="58" t="s">
        <v>151</v>
      </c>
      <c r="H95" s="58" t="s">
        <v>152</v>
      </c>
      <c r="I95" s="58" t="s">
        <v>153</v>
      </c>
      <c r="J95" s="58" t="s">
        <v>154</v>
      </c>
      <c r="K95" s="58" t="s">
        <v>155</v>
      </c>
      <c r="L95" s="58" t="s">
        <v>156</v>
      </c>
      <c r="M95" s="58" t="s">
        <v>157</v>
      </c>
      <c r="N95" s="58" t="s">
        <v>158</v>
      </c>
      <c r="O95" s="58" t="s">
        <v>159</v>
      </c>
      <c r="P95" s="58" t="s">
        <v>160</v>
      </c>
      <c r="Q95" s="58" t="s">
        <v>161</v>
      </c>
      <c r="R95" s="58" t="s">
        <v>162</v>
      </c>
      <c r="S95" s="58" t="s">
        <v>163</v>
      </c>
    </row>
    <row r="96" spans="1:19" ht="14.25">
      <c r="A96" s="44" t="s">
        <v>2</v>
      </c>
      <c r="B96" s="53">
        <v>344352</v>
      </c>
      <c r="C96" s="53">
        <v>6023</v>
      </c>
      <c r="D96" s="53" t="s">
        <v>29</v>
      </c>
      <c r="E96" s="53" t="s">
        <v>29</v>
      </c>
      <c r="F96" s="53">
        <v>1410</v>
      </c>
      <c r="G96" s="53">
        <v>96</v>
      </c>
      <c r="H96" s="53" t="s">
        <v>29</v>
      </c>
      <c r="I96" s="53" t="s">
        <v>29</v>
      </c>
      <c r="J96" s="53">
        <v>967</v>
      </c>
      <c r="K96" s="53">
        <v>201</v>
      </c>
      <c r="L96" s="53">
        <v>1204</v>
      </c>
      <c r="M96" s="53">
        <v>6817</v>
      </c>
      <c r="N96" s="53">
        <v>9687</v>
      </c>
      <c r="O96" s="53" t="s">
        <v>29</v>
      </c>
      <c r="P96" s="53">
        <v>594</v>
      </c>
      <c r="Q96" s="53">
        <v>1348</v>
      </c>
      <c r="R96" s="53" t="s">
        <v>29</v>
      </c>
      <c r="S96" s="53">
        <v>315834</v>
      </c>
    </row>
    <row r="97" spans="1:19" ht="14.25">
      <c r="A97" s="44" t="s">
        <v>3</v>
      </c>
      <c r="B97" s="45">
        <v>220422</v>
      </c>
      <c r="C97" s="45">
        <v>2344</v>
      </c>
      <c r="D97" s="45" t="s">
        <v>29</v>
      </c>
      <c r="E97" s="45" t="s">
        <v>29</v>
      </c>
      <c r="F97" s="45" t="s">
        <v>29</v>
      </c>
      <c r="G97" s="45" t="s">
        <v>29</v>
      </c>
      <c r="H97" s="45" t="s">
        <v>29</v>
      </c>
      <c r="I97" s="45" t="s">
        <v>29</v>
      </c>
      <c r="J97" s="45" t="s">
        <v>29</v>
      </c>
      <c r="K97" s="45">
        <v>838</v>
      </c>
      <c r="L97" s="45" t="s">
        <v>29</v>
      </c>
      <c r="M97" s="45" t="s">
        <v>29</v>
      </c>
      <c r="N97" s="45">
        <v>15700</v>
      </c>
      <c r="O97" s="45" t="s">
        <v>29</v>
      </c>
      <c r="P97" s="45" t="s">
        <v>29</v>
      </c>
      <c r="Q97" s="45">
        <v>0</v>
      </c>
      <c r="R97" s="45" t="s">
        <v>29</v>
      </c>
      <c r="S97" s="45">
        <v>195552</v>
      </c>
    </row>
    <row r="98" spans="1:19" ht="14.25">
      <c r="A98" s="44" t="s">
        <v>52</v>
      </c>
      <c r="B98" s="46">
        <v>59896</v>
      </c>
      <c r="C98" s="46">
        <v>2801</v>
      </c>
      <c r="D98" s="46">
        <v>0</v>
      </c>
      <c r="E98" s="46">
        <v>707</v>
      </c>
      <c r="F98" s="46">
        <v>1440</v>
      </c>
      <c r="G98" s="46">
        <v>180</v>
      </c>
      <c r="H98" s="46">
        <v>774</v>
      </c>
      <c r="I98" s="46" t="s">
        <v>29</v>
      </c>
      <c r="J98" s="46">
        <v>3901</v>
      </c>
      <c r="K98" s="46">
        <v>400</v>
      </c>
      <c r="L98" s="46">
        <v>1684</v>
      </c>
      <c r="M98" s="46">
        <v>3262</v>
      </c>
      <c r="N98" s="46">
        <v>21905</v>
      </c>
      <c r="O98" s="46" t="s">
        <v>29</v>
      </c>
      <c r="P98" s="46" t="s">
        <v>29</v>
      </c>
      <c r="Q98" s="46">
        <v>356</v>
      </c>
      <c r="R98" s="46" t="s">
        <v>29</v>
      </c>
      <c r="S98" s="46">
        <v>22485</v>
      </c>
    </row>
    <row r="99" spans="1:19" ht="14.25">
      <c r="A99" s="44" t="s">
        <v>4</v>
      </c>
      <c r="B99" s="45">
        <v>14263</v>
      </c>
      <c r="C99" s="45">
        <v>108</v>
      </c>
      <c r="D99" s="45" t="s">
        <v>29</v>
      </c>
      <c r="E99" s="45">
        <v>22</v>
      </c>
      <c r="F99" s="45" t="s">
        <v>29</v>
      </c>
      <c r="G99" s="45">
        <v>18</v>
      </c>
      <c r="H99" s="45">
        <v>2940</v>
      </c>
      <c r="I99" s="45" t="s">
        <v>29</v>
      </c>
      <c r="J99" s="45">
        <v>771</v>
      </c>
      <c r="K99" s="45">
        <v>0</v>
      </c>
      <c r="L99" s="45" t="s">
        <v>29</v>
      </c>
      <c r="M99" s="45">
        <v>790</v>
      </c>
      <c r="N99" s="45">
        <v>6467</v>
      </c>
      <c r="O99" s="45" t="s">
        <v>29</v>
      </c>
      <c r="P99" s="45" t="s">
        <v>29</v>
      </c>
      <c r="Q99" s="45">
        <v>109</v>
      </c>
      <c r="R99" s="45" t="s">
        <v>29</v>
      </c>
      <c r="S99" s="45">
        <v>3039</v>
      </c>
    </row>
    <row r="100" spans="1:19" ht="14.25">
      <c r="A100" s="44" t="s">
        <v>43</v>
      </c>
      <c r="B100" s="46">
        <v>20396144</v>
      </c>
      <c r="C100" s="46">
        <v>7800</v>
      </c>
      <c r="D100" s="46" t="s">
        <v>29</v>
      </c>
      <c r="E100" s="46">
        <v>649</v>
      </c>
      <c r="F100" s="46">
        <v>81</v>
      </c>
      <c r="G100" s="46">
        <v>198</v>
      </c>
      <c r="H100" s="46">
        <v>5120</v>
      </c>
      <c r="I100" s="46" t="s">
        <v>29</v>
      </c>
      <c r="J100" s="46">
        <v>5665</v>
      </c>
      <c r="K100" s="46" t="s">
        <v>29</v>
      </c>
      <c r="L100" s="46">
        <v>4527</v>
      </c>
      <c r="M100" s="46">
        <v>12221</v>
      </c>
      <c r="N100" s="46">
        <v>39860</v>
      </c>
      <c r="O100" s="46" t="s">
        <v>29</v>
      </c>
      <c r="P100" s="46" t="s">
        <v>29</v>
      </c>
      <c r="Q100" s="46">
        <v>13851</v>
      </c>
      <c r="R100" s="46" t="s">
        <v>29</v>
      </c>
      <c r="S100" s="46">
        <v>20306173</v>
      </c>
    </row>
    <row r="101" spans="1:19" ht="14.25">
      <c r="A101" s="44" t="s">
        <v>5</v>
      </c>
      <c r="B101" s="45">
        <v>3678</v>
      </c>
      <c r="C101" s="45">
        <v>5</v>
      </c>
      <c r="D101" s="45">
        <v>0</v>
      </c>
      <c r="E101" s="45">
        <v>8</v>
      </c>
      <c r="F101" s="45">
        <v>0</v>
      </c>
      <c r="G101" s="45">
        <v>0</v>
      </c>
      <c r="H101" s="45">
        <v>0</v>
      </c>
      <c r="I101" s="45">
        <v>0</v>
      </c>
      <c r="J101" s="45">
        <v>332</v>
      </c>
      <c r="K101" s="45">
        <v>0</v>
      </c>
      <c r="L101" s="45">
        <v>0</v>
      </c>
      <c r="M101" s="45">
        <v>46</v>
      </c>
      <c r="N101" s="45">
        <v>1420</v>
      </c>
      <c r="O101" s="45">
        <v>0</v>
      </c>
      <c r="P101" s="45">
        <v>9</v>
      </c>
      <c r="Q101" s="45">
        <v>0</v>
      </c>
      <c r="R101" s="45">
        <v>0</v>
      </c>
      <c r="S101" s="45">
        <v>1858</v>
      </c>
    </row>
    <row r="102" spans="1:19" ht="14.25">
      <c r="A102" s="44" t="s">
        <v>6</v>
      </c>
      <c r="B102" s="46">
        <v>3758</v>
      </c>
      <c r="C102" s="46" t="s">
        <v>29</v>
      </c>
      <c r="D102" s="46" t="s">
        <v>29</v>
      </c>
      <c r="E102" s="46" t="s">
        <v>29</v>
      </c>
      <c r="F102" s="46" t="s">
        <v>29</v>
      </c>
      <c r="G102" s="46" t="s">
        <v>29</v>
      </c>
      <c r="H102" s="46" t="s">
        <v>29</v>
      </c>
      <c r="I102" s="46" t="s">
        <v>29</v>
      </c>
      <c r="J102" s="46" t="s">
        <v>29</v>
      </c>
      <c r="K102" s="46" t="s">
        <v>29</v>
      </c>
      <c r="L102" s="46" t="s">
        <v>29</v>
      </c>
      <c r="M102" s="46">
        <v>1638</v>
      </c>
      <c r="N102" s="46" t="s">
        <v>29</v>
      </c>
      <c r="O102" s="46" t="s">
        <v>29</v>
      </c>
      <c r="P102" s="46" t="s">
        <v>29</v>
      </c>
      <c r="Q102" s="46" t="s">
        <v>29</v>
      </c>
      <c r="R102" s="46" t="s">
        <v>29</v>
      </c>
      <c r="S102" s="46">
        <v>760</v>
      </c>
    </row>
    <row r="103" spans="1:19" ht="14.25">
      <c r="A103" s="44" t="s">
        <v>7</v>
      </c>
      <c r="B103" s="45">
        <v>704649</v>
      </c>
      <c r="C103" s="45">
        <v>9497</v>
      </c>
      <c r="D103" s="45" t="s">
        <v>29</v>
      </c>
      <c r="E103" s="45" t="s">
        <v>29</v>
      </c>
      <c r="F103" s="45" t="s">
        <v>29</v>
      </c>
      <c r="G103" s="45" t="s">
        <v>29</v>
      </c>
      <c r="H103" s="45" t="s">
        <v>29</v>
      </c>
      <c r="I103" s="45" t="s">
        <v>29</v>
      </c>
      <c r="J103" s="45">
        <v>573</v>
      </c>
      <c r="K103" s="45">
        <v>4395</v>
      </c>
      <c r="L103" s="45">
        <v>8743</v>
      </c>
      <c r="M103" s="45">
        <v>8835</v>
      </c>
      <c r="N103" s="45">
        <v>12341</v>
      </c>
      <c r="O103" s="45" t="s">
        <v>29</v>
      </c>
      <c r="P103" s="45" t="s">
        <v>29</v>
      </c>
      <c r="Q103" s="45">
        <v>931</v>
      </c>
      <c r="R103" s="45" t="s">
        <v>29</v>
      </c>
      <c r="S103" s="45">
        <v>655767</v>
      </c>
    </row>
    <row r="104" spans="1:19" ht="14.25">
      <c r="A104" s="44" t="s">
        <v>8</v>
      </c>
      <c r="B104" s="46">
        <v>9283393</v>
      </c>
      <c r="C104" s="46">
        <v>58884</v>
      </c>
      <c r="D104" s="46" t="s">
        <v>29</v>
      </c>
      <c r="E104" s="46" t="s">
        <v>29</v>
      </c>
      <c r="F104" s="46" t="s">
        <v>29</v>
      </c>
      <c r="G104" s="46">
        <v>23338</v>
      </c>
      <c r="H104" s="46" t="s">
        <v>29</v>
      </c>
      <c r="I104" s="46" t="s">
        <v>29</v>
      </c>
      <c r="J104" s="46" t="s">
        <v>29</v>
      </c>
      <c r="K104" s="46">
        <v>51379</v>
      </c>
      <c r="L104" s="46" t="s">
        <v>29</v>
      </c>
      <c r="M104" s="46" t="s">
        <v>29</v>
      </c>
      <c r="N104" s="46">
        <v>191964</v>
      </c>
      <c r="O104" s="46" t="s">
        <v>29</v>
      </c>
      <c r="P104" s="46" t="s">
        <v>29</v>
      </c>
      <c r="Q104" s="46">
        <v>192444</v>
      </c>
      <c r="R104" s="46">
        <v>67023</v>
      </c>
      <c r="S104" s="46">
        <v>8626935</v>
      </c>
    </row>
    <row r="105" spans="1:19" ht="14.25">
      <c r="A105" s="44" t="s">
        <v>9</v>
      </c>
      <c r="B105" s="45">
        <v>5276562</v>
      </c>
      <c r="C105" s="45">
        <v>18027</v>
      </c>
      <c r="D105" s="45">
        <v>5</v>
      </c>
      <c r="E105" s="45">
        <v>331</v>
      </c>
      <c r="F105" s="45">
        <v>2126</v>
      </c>
      <c r="G105" s="45">
        <v>193</v>
      </c>
      <c r="H105" s="45">
        <v>19932</v>
      </c>
      <c r="I105" s="45" t="s">
        <v>29</v>
      </c>
      <c r="J105" s="45">
        <v>6613</v>
      </c>
      <c r="K105" s="45">
        <v>816</v>
      </c>
      <c r="L105" s="45">
        <v>16255</v>
      </c>
      <c r="M105" s="45">
        <v>34903</v>
      </c>
      <c r="N105" s="45">
        <v>2696</v>
      </c>
      <c r="O105" s="45">
        <v>2</v>
      </c>
      <c r="P105" s="45">
        <v>437</v>
      </c>
      <c r="Q105" s="45">
        <v>57423</v>
      </c>
      <c r="R105" s="45">
        <v>922</v>
      </c>
      <c r="S105" s="45">
        <v>5115881</v>
      </c>
    </row>
    <row r="106" spans="1:19" ht="14.25">
      <c r="A106" s="44" t="s">
        <v>10</v>
      </c>
      <c r="B106" s="46">
        <v>68896</v>
      </c>
      <c r="C106" s="46">
        <v>196</v>
      </c>
      <c r="D106" s="46">
        <v>5</v>
      </c>
      <c r="E106" s="46">
        <v>91</v>
      </c>
      <c r="F106" s="46">
        <v>29</v>
      </c>
      <c r="G106" s="46">
        <v>0</v>
      </c>
      <c r="H106" s="46" t="s">
        <v>29</v>
      </c>
      <c r="I106" s="46" t="s">
        <v>29</v>
      </c>
      <c r="J106" s="46">
        <v>456</v>
      </c>
      <c r="K106" s="46">
        <v>25</v>
      </c>
      <c r="L106" s="46">
        <v>129</v>
      </c>
      <c r="M106" s="46">
        <v>1419</v>
      </c>
      <c r="N106" s="46">
        <v>11043</v>
      </c>
      <c r="O106" s="46" t="s">
        <v>29</v>
      </c>
      <c r="P106" s="46">
        <v>40</v>
      </c>
      <c r="Q106" s="46">
        <v>606</v>
      </c>
      <c r="R106" s="46" t="s">
        <v>29</v>
      </c>
      <c r="S106" s="46">
        <v>54857</v>
      </c>
    </row>
    <row r="107" spans="1:19" ht="14.25">
      <c r="A107" s="44" t="s">
        <v>11</v>
      </c>
      <c r="B107" s="45">
        <v>3829989</v>
      </c>
      <c r="C107" s="45">
        <v>49745</v>
      </c>
      <c r="D107" s="45" t="s">
        <v>29</v>
      </c>
      <c r="E107" s="45" t="s">
        <v>29</v>
      </c>
      <c r="F107" s="45" t="s">
        <v>29</v>
      </c>
      <c r="G107" s="45">
        <v>7967</v>
      </c>
      <c r="H107" s="45">
        <v>0</v>
      </c>
      <c r="I107" s="45">
        <v>0</v>
      </c>
      <c r="J107" s="45" t="s">
        <v>29</v>
      </c>
      <c r="K107" s="45">
        <v>16246</v>
      </c>
      <c r="L107" s="45">
        <v>23426</v>
      </c>
      <c r="M107" s="45">
        <v>18260</v>
      </c>
      <c r="N107" s="45">
        <v>86971</v>
      </c>
      <c r="O107" s="45">
        <v>0</v>
      </c>
      <c r="P107" s="45" t="s">
        <v>29</v>
      </c>
      <c r="Q107" s="45">
        <v>9181</v>
      </c>
      <c r="R107" s="45">
        <v>49797</v>
      </c>
      <c r="S107" s="45">
        <v>3528949</v>
      </c>
    </row>
    <row r="108" spans="1:19" ht="14.25">
      <c r="A108" s="44" t="s">
        <v>12</v>
      </c>
      <c r="B108" s="46">
        <v>111955</v>
      </c>
      <c r="C108" s="46">
        <v>1182</v>
      </c>
      <c r="D108" s="46">
        <v>26</v>
      </c>
      <c r="E108" s="46" t="s">
        <v>29</v>
      </c>
      <c r="F108" s="46" t="s">
        <v>29</v>
      </c>
      <c r="G108" s="46">
        <v>336</v>
      </c>
      <c r="H108" s="46" t="s">
        <v>29</v>
      </c>
      <c r="I108" s="46" t="s">
        <v>29</v>
      </c>
      <c r="J108" s="46">
        <v>1527</v>
      </c>
      <c r="K108" s="46">
        <v>241</v>
      </c>
      <c r="L108" s="46">
        <v>396</v>
      </c>
      <c r="M108" s="46">
        <v>497</v>
      </c>
      <c r="N108" s="46">
        <v>3631</v>
      </c>
      <c r="O108" s="46" t="s">
        <v>29</v>
      </c>
      <c r="P108" s="46">
        <v>112</v>
      </c>
      <c r="Q108" s="46" t="s">
        <v>29</v>
      </c>
      <c r="R108" s="46" t="s">
        <v>29</v>
      </c>
      <c r="S108" s="46">
        <v>100838</v>
      </c>
    </row>
    <row r="109" spans="1:19" ht="14.25">
      <c r="A109" s="44" t="s">
        <v>13</v>
      </c>
      <c r="B109" s="45">
        <v>13817</v>
      </c>
      <c r="C109" s="45" t="s">
        <v>29</v>
      </c>
      <c r="D109" s="45" t="s">
        <v>29</v>
      </c>
      <c r="E109" s="45" t="s">
        <v>29</v>
      </c>
      <c r="F109" s="45" t="s">
        <v>29</v>
      </c>
      <c r="G109" s="45" t="s">
        <v>29</v>
      </c>
      <c r="H109" s="45" t="s">
        <v>29</v>
      </c>
      <c r="I109" s="45" t="s">
        <v>29</v>
      </c>
      <c r="J109" s="45">
        <v>390</v>
      </c>
      <c r="K109" s="45" t="s">
        <v>29</v>
      </c>
      <c r="L109" s="45" t="s">
        <v>29</v>
      </c>
      <c r="M109" s="45">
        <v>169</v>
      </c>
      <c r="N109" s="45" t="s">
        <v>29</v>
      </c>
      <c r="O109" s="45" t="s">
        <v>29</v>
      </c>
      <c r="P109" s="45">
        <v>7</v>
      </c>
      <c r="Q109" s="45" t="s">
        <v>29</v>
      </c>
      <c r="R109" s="45" t="s">
        <v>29</v>
      </c>
      <c r="S109" s="45" t="s">
        <v>29</v>
      </c>
    </row>
    <row r="110" spans="1:19" ht="14.25">
      <c r="A110" s="44" t="s">
        <v>14</v>
      </c>
      <c r="B110" s="46" t="s">
        <v>29</v>
      </c>
      <c r="C110" s="46" t="s">
        <v>29</v>
      </c>
      <c r="D110" s="46" t="s">
        <v>29</v>
      </c>
      <c r="E110" s="46" t="s">
        <v>29</v>
      </c>
      <c r="F110" s="46" t="s">
        <v>29</v>
      </c>
      <c r="G110" s="46">
        <v>0</v>
      </c>
      <c r="H110" s="46" t="s">
        <v>29</v>
      </c>
      <c r="I110" s="46" t="s">
        <v>29</v>
      </c>
      <c r="J110" s="46" t="s">
        <v>29</v>
      </c>
      <c r="K110" s="46" t="s">
        <v>29</v>
      </c>
      <c r="L110" s="46">
        <v>0</v>
      </c>
      <c r="M110" s="46">
        <v>0</v>
      </c>
      <c r="N110" s="46" t="s">
        <v>29</v>
      </c>
      <c r="O110" s="46" t="s">
        <v>29</v>
      </c>
      <c r="P110" s="46" t="s">
        <v>29</v>
      </c>
      <c r="Q110" s="46" t="s">
        <v>29</v>
      </c>
      <c r="R110" s="46" t="s">
        <v>29</v>
      </c>
      <c r="S110" s="46" t="s">
        <v>29</v>
      </c>
    </row>
    <row r="111" spans="1:19" ht="14.25">
      <c r="A111" s="44" t="s">
        <v>15</v>
      </c>
      <c r="B111" s="45" t="s">
        <v>29</v>
      </c>
      <c r="C111" s="45" t="s">
        <v>29</v>
      </c>
      <c r="D111" s="45" t="s">
        <v>29</v>
      </c>
      <c r="E111" s="45" t="s">
        <v>29</v>
      </c>
      <c r="F111" s="45" t="s">
        <v>29</v>
      </c>
      <c r="G111" s="45" t="s">
        <v>29</v>
      </c>
      <c r="H111" s="45" t="s">
        <v>29</v>
      </c>
      <c r="I111" s="45" t="s">
        <v>29</v>
      </c>
      <c r="J111" s="45" t="s">
        <v>29</v>
      </c>
      <c r="K111" s="45" t="s">
        <v>29</v>
      </c>
      <c r="L111" s="45" t="s">
        <v>29</v>
      </c>
      <c r="M111" s="45" t="s">
        <v>29</v>
      </c>
      <c r="N111" s="45">
        <v>66</v>
      </c>
      <c r="O111" s="45" t="s">
        <v>29</v>
      </c>
      <c r="P111" s="45">
        <v>0</v>
      </c>
      <c r="Q111" s="45" t="s">
        <v>29</v>
      </c>
      <c r="R111" s="45" t="s">
        <v>29</v>
      </c>
      <c r="S111" s="45" t="s">
        <v>29</v>
      </c>
    </row>
    <row r="112" spans="1:19" ht="14.25">
      <c r="A112" s="44" t="s">
        <v>16</v>
      </c>
      <c r="B112" s="46">
        <v>356047</v>
      </c>
      <c r="C112" s="46">
        <v>1661</v>
      </c>
      <c r="D112" s="46" t="s">
        <v>29</v>
      </c>
      <c r="E112" s="46" t="s">
        <v>29</v>
      </c>
      <c r="F112" s="46">
        <v>0</v>
      </c>
      <c r="G112" s="46" t="s">
        <v>29</v>
      </c>
      <c r="H112" s="46" t="s">
        <v>29</v>
      </c>
      <c r="I112" s="46">
        <v>0</v>
      </c>
      <c r="J112" s="46">
        <v>7162</v>
      </c>
      <c r="K112" s="46" t="s">
        <v>29</v>
      </c>
      <c r="L112" s="46" t="s">
        <v>29</v>
      </c>
      <c r="M112" s="46">
        <v>3306</v>
      </c>
      <c r="N112" s="46" t="s">
        <v>29</v>
      </c>
      <c r="O112" s="46">
        <v>0</v>
      </c>
      <c r="P112" s="46" t="s">
        <v>29</v>
      </c>
      <c r="Q112" s="46">
        <v>1</v>
      </c>
      <c r="R112" s="46" t="s">
        <v>29</v>
      </c>
      <c r="S112" s="46">
        <v>279266</v>
      </c>
    </row>
    <row r="113" spans="1:19" ht="14.25">
      <c r="A113" s="44" t="s">
        <v>17</v>
      </c>
      <c r="B113" s="45">
        <v>2555</v>
      </c>
      <c r="C113" s="45">
        <v>40</v>
      </c>
      <c r="D113" s="45" t="s">
        <v>29</v>
      </c>
      <c r="E113" s="45" t="s">
        <v>29</v>
      </c>
      <c r="F113" s="45" t="s">
        <v>29</v>
      </c>
      <c r="G113" s="45" t="s">
        <v>29</v>
      </c>
      <c r="H113" s="45" t="s">
        <v>29</v>
      </c>
      <c r="I113" s="45" t="s">
        <v>29</v>
      </c>
      <c r="J113" s="45" t="s">
        <v>29</v>
      </c>
      <c r="K113" s="45" t="s">
        <v>29</v>
      </c>
      <c r="L113" s="45" t="s">
        <v>29</v>
      </c>
      <c r="M113" s="45" t="s">
        <v>29</v>
      </c>
      <c r="N113" s="45">
        <v>65</v>
      </c>
      <c r="O113" s="45" t="s">
        <v>29</v>
      </c>
      <c r="P113" s="45" t="s">
        <v>29</v>
      </c>
      <c r="Q113" s="45">
        <v>0</v>
      </c>
      <c r="R113" s="45" t="s">
        <v>29</v>
      </c>
      <c r="S113" s="45" t="s">
        <v>29</v>
      </c>
    </row>
    <row r="114" spans="1:19" ht="14.25">
      <c r="A114" s="44" t="s">
        <v>18</v>
      </c>
      <c r="B114" s="46">
        <v>2412251</v>
      </c>
      <c r="C114" s="46">
        <v>13848</v>
      </c>
      <c r="D114" s="46">
        <v>0</v>
      </c>
      <c r="E114" s="46">
        <v>859</v>
      </c>
      <c r="F114" s="46">
        <v>590</v>
      </c>
      <c r="G114" s="46">
        <v>451</v>
      </c>
      <c r="H114" s="46">
        <v>31</v>
      </c>
      <c r="I114" s="46" t="s">
        <v>29</v>
      </c>
      <c r="J114" s="46">
        <v>1267</v>
      </c>
      <c r="K114" s="46">
        <v>294</v>
      </c>
      <c r="L114" s="46">
        <v>1879</v>
      </c>
      <c r="M114" s="46">
        <v>25064</v>
      </c>
      <c r="N114" s="46">
        <v>19436</v>
      </c>
      <c r="O114" s="46" t="s">
        <v>29</v>
      </c>
      <c r="P114" s="46">
        <v>426</v>
      </c>
      <c r="Q114" s="46">
        <v>436</v>
      </c>
      <c r="R114" s="46" t="s">
        <v>29</v>
      </c>
      <c r="S114" s="46">
        <v>2347670</v>
      </c>
    </row>
    <row r="115" spans="1:19" ht="14.25">
      <c r="A115" s="44" t="s">
        <v>19</v>
      </c>
      <c r="B115" s="45">
        <v>2479664</v>
      </c>
      <c r="C115" s="45" t="s">
        <v>29</v>
      </c>
      <c r="D115" s="45" t="s">
        <v>29</v>
      </c>
      <c r="E115" s="45" t="s">
        <v>29</v>
      </c>
      <c r="F115" s="45" t="s">
        <v>29</v>
      </c>
      <c r="G115" s="45" t="s">
        <v>29</v>
      </c>
      <c r="H115" s="45" t="s">
        <v>29</v>
      </c>
      <c r="I115" s="45" t="s">
        <v>29</v>
      </c>
      <c r="J115" s="45">
        <v>759</v>
      </c>
      <c r="K115" s="45" t="s">
        <v>29</v>
      </c>
      <c r="L115" s="45">
        <v>311</v>
      </c>
      <c r="M115" s="45" t="s">
        <v>29</v>
      </c>
      <c r="N115" s="45">
        <v>4001</v>
      </c>
      <c r="O115" s="45" t="s">
        <v>29</v>
      </c>
      <c r="P115" s="45" t="s">
        <v>29</v>
      </c>
      <c r="Q115" s="45">
        <v>1610</v>
      </c>
      <c r="R115" s="45" t="s">
        <v>29</v>
      </c>
      <c r="S115" s="45">
        <v>2469061</v>
      </c>
    </row>
    <row r="116" spans="1:19" ht="14.25">
      <c r="A116" s="44" t="s">
        <v>20</v>
      </c>
      <c r="B116" s="46">
        <v>373397</v>
      </c>
      <c r="C116" s="46">
        <v>6093</v>
      </c>
      <c r="D116" s="46" t="s">
        <v>29</v>
      </c>
      <c r="E116" s="46" t="s">
        <v>29</v>
      </c>
      <c r="F116" s="46" t="s">
        <v>29</v>
      </c>
      <c r="G116" s="46" t="s">
        <v>29</v>
      </c>
      <c r="H116" s="46" t="s">
        <v>29</v>
      </c>
      <c r="I116" s="46" t="s">
        <v>29</v>
      </c>
      <c r="J116" s="46">
        <v>3145</v>
      </c>
      <c r="K116" s="46" t="s">
        <v>29</v>
      </c>
      <c r="L116" s="46" t="s">
        <v>29</v>
      </c>
      <c r="M116" s="46" t="s">
        <v>29</v>
      </c>
      <c r="N116" s="46">
        <v>124315</v>
      </c>
      <c r="O116" s="46" t="s">
        <v>29</v>
      </c>
      <c r="P116" s="46" t="s">
        <v>29</v>
      </c>
      <c r="Q116" s="46" t="s">
        <v>29</v>
      </c>
      <c r="R116" s="46" t="s">
        <v>29</v>
      </c>
      <c r="S116" s="46" t="s">
        <v>29</v>
      </c>
    </row>
    <row r="117" spans="1:19" ht="14.25">
      <c r="A117" s="44" t="s">
        <v>21</v>
      </c>
      <c r="B117" s="45">
        <v>190735</v>
      </c>
      <c r="C117" s="45">
        <v>5320</v>
      </c>
      <c r="D117" s="45" t="s">
        <v>29</v>
      </c>
      <c r="E117" s="45" t="s">
        <v>29</v>
      </c>
      <c r="F117" s="45">
        <v>852</v>
      </c>
      <c r="G117" s="45">
        <v>1034</v>
      </c>
      <c r="H117" s="45" t="s">
        <v>29</v>
      </c>
      <c r="I117" s="45" t="s">
        <v>29</v>
      </c>
      <c r="J117" s="45">
        <v>1048</v>
      </c>
      <c r="K117" s="45">
        <v>3178</v>
      </c>
      <c r="L117" s="45">
        <v>1863</v>
      </c>
      <c r="M117" s="45">
        <v>1998</v>
      </c>
      <c r="N117" s="45">
        <v>17285</v>
      </c>
      <c r="O117" s="45" t="s">
        <v>29</v>
      </c>
      <c r="P117" s="45">
        <v>747</v>
      </c>
      <c r="Q117" s="45">
        <v>828</v>
      </c>
      <c r="R117" s="45" t="s">
        <v>29</v>
      </c>
      <c r="S117" s="45">
        <v>155135</v>
      </c>
    </row>
    <row r="118" spans="1:19" ht="14.25">
      <c r="A118" s="44" t="s">
        <v>22</v>
      </c>
      <c r="B118" s="46">
        <v>284273</v>
      </c>
      <c r="C118" s="46">
        <v>10044</v>
      </c>
      <c r="D118" s="46">
        <v>650</v>
      </c>
      <c r="E118" s="46">
        <v>497</v>
      </c>
      <c r="F118" s="46">
        <v>70</v>
      </c>
      <c r="G118" s="46">
        <v>8645</v>
      </c>
      <c r="H118" s="46">
        <v>0</v>
      </c>
      <c r="I118" s="46">
        <v>0</v>
      </c>
      <c r="J118" s="46">
        <v>1120</v>
      </c>
      <c r="K118" s="46">
        <v>557</v>
      </c>
      <c r="L118" s="46">
        <v>5953</v>
      </c>
      <c r="M118" s="46">
        <v>22467</v>
      </c>
      <c r="N118" s="46">
        <v>114224</v>
      </c>
      <c r="O118" s="46">
        <v>0</v>
      </c>
      <c r="P118" s="46">
        <v>1797</v>
      </c>
      <c r="Q118" s="46">
        <v>0</v>
      </c>
      <c r="R118" s="46">
        <v>0</v>
      </c>
      <c r="S118" s="46">
        <v>118249</v>
      </c>
    </row>
    <row r="119" spans="1:19" ht="14.25">
      <c r="A119" s="44" t="s">
        <v>23</v>
      </c>
      <c r="B119" s="45">
        <v>41024</v>
      </c>
      <c r="C119" s="45">
        <v>326</v>
      </c>
      <c r="D119" s="45" t="s">
        <v>29</v>
      </c>
      <c r="E119" s="45" t="s">
        <v>29</v>
      </c>
      <c r="F119" s="45">
        <v>174</v>
      </c>
      <c r="G119" s="45">
        <v>22</v>
      </c>
      <c r="H119" s="45" t="s">
        <v>29</v>
      </c>
      <c r="I119" s="45" t="s">
        <v>29</v>
      </c>
      <c r="J119" s="45">
        <v>32</v>
      </c>
      <c r="K119" s="45">
        <v>64</v>
      </c>
      <c r="L119" s="45">
        <v>113</v>
      </c>
      <c r="M119" s="45">
        <v>264</v>
      </c>
      <c r="N119" s="45">
        <v>2406</v>
      </c>
      <c r="O119" s="45" t="s">
        <v>29</v>
      </c>
      <c r="P119" s="45">
        <v>39</v>
      </c>
      <c r="Q119" s="45">
        <v>121</v>
      </c>
      <c r="R119" s="45" t="s">
        <v>29</v>
      </c>
      <c r="S119" s="45">
        <v>37464</v>
      </c>
    </row>
    <row r="120" spans="1:19" ht="14.25">
      <c r="A120" s="44" t="s">
        <v>24</v>
      </c>
      <c r="B120" s="46">
        <v>28699</v>
      </c>
      <c r="C120" s="46" t="s">
        <v>29</v>
      </c>
      <c r="D120" s="46" t="s">
        <v>29</v>
      </c>
      <c r="E120" s="46" t="s">
        <v>29</v>
      </c>
      <c r="F120" s="46" t="s">
        <v>29</v>
      </c>
      <c r="G120" s="46">
        <v>0</v>
      </c>
      <c r="H120" s="46" t="s">
        <v>29</v>
      </c>
      <c r="I120" s="46" t="s">
        <v>29</v>
      </c>
      <c r="J120" s="46" t="s">
        <v>29</v>
      </c>
      <c r="K120" s="46" t="s">
        <v>29</v>
      </c>
      <c r="L120" s="46" t="s">
        <v>29</v>
      </c>
      <c r="M120" s="46" t="s">
        <v>29</v>
      </c>
      <c r="N120" s="46">
        <v>10148</v>
      </c>
      <c r="O120" s="46" t="s">
        <v>29</v>
      </c>
      <c r="P120" s="46" t="s">
        <v>29</v>
      </c>
      <c r="Q120" s="46">
        <v>85</v>
      </c>
      <c r="R120" s="46" t="s">
        <v>29</v>
      </c>
      <c r="S120" s="46">
        <v>14985</v>
      </c>
    </row>
    <row r="121" spans="1:19" ht="14.25">
      <c r="A121" s="44" t="s">
        <v>25</v>
      </c>
      <c r="B121" s="45" t="s">
        <v>29</v>
      </c>
      <c r="C121" s="45" t="s">
        <v>29</v>
      </c>
      <c r="D121" s="45" t="s">
        <v>29</v>
      </c>
      <c r="E121" s="45" t="s">
        <v>29</v>
      </c>
      <c r="F121" s="45" t="s">
        <v>29</v>
      </c>
      <c r="G121" s="45" t="s">
        <v>29</v>
      </c>
      <c r="H121" s="45" t="s">
        <v>29</v>
      </c>
      <c r="I121" s="45" t="s">
        <v>29</v>
      </c>
      <c r="J121" s="45" t="s">
        <v>29</v>
      </c>
      <c r="K121" s="45" t="s">
        <v>29</v>
      </c>
      <c r="L121" s="45" t="s">
        <v>29</v>
      </c>
      <c r="M121" s="45" t="s">
        <v>29</v>
      </c>
      <c r="N121" s="45">
        <v>1602</v>
      </c>
      <c r="O121" s="45" t="s">
        <v>29</v>
      </c>
      <c r="P121" s="45" t="s">
        <v>29</v>
      </c>
      <c r="Q121" s="45" t="s">
        <v>29</v>
      </c>
      <c r="R121" s="45" t="s">
        <v>29</v>
      </c>
      <c r="S121" s="45">
        <v>8576</v>
      </c>
    </row>
    <row r="122" spans="1:19" ht="14.25">
      <c r="A122" s="44" t="s">
        <v>26</v>
      </c>
      <c r="B122" s="46">
        <v>25006</v>
      </c>
      <c r="C122" s="46">
        <v>141</v>
      </c>
      <c r="D122" s="46" t="s">
        <v>29</v>
      </c>
      <c r="E122" s="46" t="s">
        <v>29</v>
      </c>
      <c r="F122" s="46" t="s">
        <v>29</v>
      </c>
      <c r="G122" s="46" t="s">
        <v>29</v>
      </c>
      <c r="H122" s="46" t="s">
        <v>29</v>
      </c>
      <c r="I122" s="46" t="s">
        <v>29</v>
      </c>
      <c r="J122" s="46" t="s">
        <v>29</v>
      </c>
      <c r="K122" s="46" t="s">
        <v>29</v>
      </c>
      <c r="L122" s="46" t="s">
        <v>29</v>
      </c>
      <c r="M122" s="46" t="s">
        <v>29</v>
      </c>
      <c r="N122" s="46" t="s">
        <v>29</v>
      </c>
      <c r="O122" s="46" t="s">
        <v>29</v>
      </c>
      <c r="P122" s="46" t="s">
        <v>29</v>
      </c>
      <c r="Q122" s="46">
        <v>72</v>
      </c>
      <c r="R122" s="46" t="s">
        <v>29</v>
      </c>
      <c r="S122" s="46">
        <v>18973</v>
      </c>
    </row>
    <row r="123" spans="3:19" ht="14.25">
      <c r="C123" s="39">
        <f>(SUM(C96:C122)/SUM($B$96:$B$122))*100</f>
        <v>0.41715900499565556</v>
      </c>
      <c r="D123" s="39">
        <f aca="true" t="shared" si="1" ref="D123:S123">(SUM(D96:D122)/SUM($B$96:$B$122))*100</f>
        <v>0.0014744626190948283</v>
      </c>
      <c r="E123" s="39">
        <f t="shared" si="1"/>
        <v>0.006800582692151657</v>
      </c>
      <c r="F123" s="39">
        <f t="shared" si="1"/>
        <v>0.01455548229811979</v>
      </c>
      <c r="G123" s="39">
        <f t="shared" si="1"/>
        <v>0.09130061681328006</v>
      </c>
      <c r="H123" s="39">
        <f t="shared" si="1"/>
        <v>0.06189518956570521</v>
      </c>
      <c r="I123" s="39">
        <f t="shared" si="1"/>
        <v>0</v>
      </c>
      <c r="J123" s="39">
        <f>(SUM(J96:J122)/SUM($B$96:$B$122))*100</f>
        <v>0.07679242048836739</v>
      </c>
      <c r="K123" s="39">
        <f t="shared" si="1"/>
        <v>0.16901296441676783</v>
      </c>
      <c r="L123" s="39">
        <f t="shared" si="1"/>
        <v>0.14289606166950652</v>
      </c>
      <c r="M123" s="39">
        <f t="shared" si="1"/>
        <v>0.3051148914813782</v>
      </c>
      <c r="N123" s="39">
        <f t="shared" si="1"/>
        <v>1.4986064071419014</v>
      </c>
      <c r="O123" s="39">
        <f t="shared" si="1"/>
        <v>4.298724837011161E-06</v>
      </c>
      <c r="P123" s="39">
        <f t="shared" si="1"/>
        <v>0.009044517057071483</v>
      </c>
      <c r="Q123" s="39">
        <f t="shared" si="1"/>
        <v>0.6005361584552962</v>
      </c>
      <c r="R123" s="39">
        <f t="shared" si="1"/>
        <v>0.2530702298796841</v>
      </c>
      <c r="S123" s="39">
        <f t="shared" si="1"/>
        <v>95.38506526270314</v>
      </c>
    </row>
    <row r="125" spans="3:19" ht="14.25">
      <c r="C125" s="40">
        <f>(C123*$O$68)/100</f>
        <v>0.0038853711317675616</v>
      </c>
      <c r="D125" s="40">
        <f aca="true" t="shared" si="2" ref="D125:S125">(D123*$O$68)/100</f>
        <v>1.3732975739457183E-05</v>
      </c>
      <c r="E125" s="40">
        <f t="shared" si="2"/>
        <v>6.333984728810864E-05</v>
      </c>
      <c r="F125" s="40">
        <f t="shared" si="2"/>
        <v>0.00013556809286822746</v>
      </c>
      <c r="G125" s="40">
        <f t="shared" si="2"/>
        <v>0.0008503634744324523</v>
      </c>
      <c r="H125" s="40">
        <f t="shared" si="2"/>
        <v>0.0005764846973311203</v>
      </c>
      <c r="I125" s="40">
        <f t="shared" si="2"/>
        <v>0</v>
      </c>
      <c r="J125" s="40">
        <f t="shared" si="2"/>
        <v>0.0007152357976958109</v>
      </c>
      <c r="K125" s="40">
        <f t="shared" si="2"/>
        <v>0.0015741673677791199</v>
      </c>
      <c r="L125" s="40">
        <f t="shared" si="2"/>
        <v>0.0013309175307380933</v>
      </c>
      <c r="M125" s="40">
        <f t="shared" si="2"/>
        <v>0.0028418051079743207</v>
      </c>
      <c r="N125" s="40">
        <f t="shared" si="2"/>
        <v>0.013957848212462027</v>
      </c>
      <c r="O125" s="40">
        <f t="shared" si="2"/>
        <v>4.003783014419004E-08</v>
      </c>
      <c r="P125" s="40">
        <f t="shared" si="2"/>
        <v>8.423959462337585E-05</v>
      </c>
      <c r="Q125" s="40">
        <f t="shared" si="2"/>
        <v>0.005593324908973493</v>
      </c>
      <c r="R125" s="40">
        <f t="shared" si="2"/>
        <v>0.0023570670984186123</v>
      </c>
      <c r="S125" s="52">
        <f t="shared" si="2"/>
        <v>0.8884055588763599</v>
      </c>
    </row>
  </sheetData>
  <hyperlinks>
    <hyperlink ref="A56" r:id="rId1" display="https://ec.europa.eu/eurostat/databrowser/bookmark/4dbd6a39-925e-4348-a91a-7a1660d4351c?lang=en"/>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BARANY Ebba (ESTAT)</dc:creator>
  <cp:keywords/>
  <dc:description/>
  <cp:lastModifiedBy>BARBIER Isabelle (ESTAT)</cp:lastModifiedBy>
  <dcterms:created xsi:type="dcterms:W3CDTF">2018-08-13T12:23:06Z</dcterms:created>
  <dcterms:modified xsi:type="dcterms:W3CDTF">2023-05-04T08:12:14Z</dcterms:modified>
  <cp:category/>
  <cp:version/>
  <cp:contentType/>
  <cp:contentStatus/>
</cp:coreProperties>
</file>