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worksheets/sheet8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bookViews>
    <workbookView xWindow="480" yWindow="120" windowWidth="27795" windowHeight="12585" activeTab="3"/>
  </bookViews>
  <sheets>
    <sheet name="Figure 3" sheetId="3" r:id="rId1"/>
    <sheet name="Figure 4" sheetId="5" r:id="rId2"/>
    <sheet name="Figure 5" sheetId="6" r:id="rId3"/>
    <sheet name="Figure 6" sheetId="8" r:id="rId4"/>
    <sheet name="Figure 7" sheetId="7" r:id="rId5"/>
    <sheet name="Figure 8" sheetId="9" r:id="rId6"/>
    <sheet name="Figure 9" sheetId="10" r:id="rId7"/>
    <sheet name="Figure 10" sheetId="11" r:id="rId8"/>
  </sheets>
  <externalReferences>
    <externalReference r:id="rId11"/>
    <externalReference r:id="rId12"/>
  </externalReferences>
  <definedNames/>
  <calcPr calcId="152511"/>
</workbook>
</file>

<file path=xl/sharedStrings.xml><?xml version="1.0" encoding="utf-8"?>
<sst xmlns="http://schemas.openxmlformats.org/spreadsheetml/2006/main" count="218" uniqueCount="140">
  <si>
    <t>Lithuania</t>
  </si>
  <si>
    <t>Germany</t>
  </si>
  <si>
    <t>Finland</t>
  </si>
  <si>
    <t>Sweden</t>
  </si>
  <si>
    <t>Latvia</t>
  </si>
  <si>
    <t>Spain</t>
  </si>
  <si>
    <t>Denmark</t>
  </si>
  <si>
    <t>Poland</t>
  </si>
  <si>
    <t>Hungary</t>
  </si>
  <si>
    <t>Norway</t>
  </si>
  <si>
    <t>Iceland</t>
  </si>
  <si>
    <t>Turkey</t>
  </si>
  <si>
    <t>Road</t>
  </si>
  <si>
    <t>Energy</t>
  </si>
  <si>
    <t>Figure 3: Final energy consumption, EU-28, 2015</t>
  </si>
  <si>
    <t>(% of total, based on tonnes of oil equivalent)</t>
  </si>
  <si>
    <t>(thousand  toe)</t>
  </si>
  <si>
    <t>(%)</t>
  </si>
  <si>
    <t>Transport</t>
  </si>
  <si>
    <t>Households</t>
  </si>
  <si>
    <t>Industry</t>
  </si>
  <si>
    <t>Services</t>
  </si>
  <si>
    <t>Agriculture
and forestry</t>
  </si>
  <si>
    <t>Other</t>
  </si>
  <si>
    <t>Note: figures do not sum to 100.0 % due to rounding.</t>
  </si>
  <si>
    <t>Bookmark:</t>
  </si>
  <si>
    <t>http://appsso.eurostat.ec.europa.eu/nui/show.do?query=BOOKMARK_DS-053524_QID_-6ACCB2C9_UID_-3F171EB0&amp;layout=TIME,C,X,0;INDIC_NRG,L,Y,0;UNIT,C,Z,0;PRODUCT,L,Z,1;GEO,L,Z,2;INDICATORS,C,Z,3;&amp;zSelection=DS-053524INDICATORS,OBS_FLAG;DS-053524PRODUCT,0000;DS-053524GEO,EU28;DS-053524UNIT,KTOE;&amp;rankName1=UNIT_1_2_-1_2&amp;rankName2=GEO_1_2_-1_2&amp;rankName3=INDICATORS_1_2_-1_2&amp;rankName4=PRODUCT_1_2_-1_2&amp;rankName5=TIME_1_0_0_0&amp;rankName6=INDIC-NRG_1_0_0_1&amp;sortR=ASC_-1_FIRST&amp;sortC=ASC_-1_FIRST&amp;rStp=&amp;cStp=&amp;rDCh=&amp;cDCh=&amp;rDM=true&amp;cDM=true&amp;footnes=false&amp;empty=false&amp;wai=false&amp;time_mode=ROLLING&amp;time_most_recent=false&amp;lang=EN&amp;cfo=%23%23%23%2C%23%23%23.%23%23%23</t>
  </si>
  <si>
    <r>
      <t>Source:</t>
    </r>
    <r>
      <rPr>
        <sz val="9"/>
        <color theme="1"/>
        <rFont val="Arial"/>
        <family val="2"/>
      </rPr>
      <t xml:space="preserve"> Eurostat (online data code: nrg_100a)</t>
    </r>
  </si>
  <si>
    <t>New Statistics Explained article 'Energy, transport and environment: three closely related domains'</t>
  </si>
  <si>
    <t>Figure 4: Energy consumption by transport mode, EU-28, 1990-2015</t>
  </si>
  <si>
    <t>(1990 = 100, based on tonnes of oil equivalent)</t>
  </si>
  <si>
    <t>International aviation</t>
  </si>
  <si>
    <t>Domestic aviation</t>
  </si>
  <si>
    <t>Rail</t>
  </si>
  <si>
    <t>Inland waterways</t>
  </si>
  <si>
    <t>http://appsso.eurostat.ec.europa.eu/nui/show.do?query=BOOKMARK_DS-053524_QID_-39C19424_UID_-3F171EB0&amp;layout=TIME,C,X,0;INDIC_NRG,L,Y,0;UNIT,C,Z,0;PRODUCT,L,Z,1;GEO,L,Z,2;INDICATORS,C,Z,3;&amp;zSelection=DS-053524INDICATORS,OBS_FLAG;DS-053524PRODUCT,0000;DS-053524GEO,EU28;DS-053524UNIT,1000TOE;&amp;rankName1=UNIT_1_2_-1_2&amp;rankName2=GEO_1_2_-1_2&amp;rankName3=INDICATORS_1_2_-1_2&amp;rankName4=PRODUCT_1_2_-1_2&amp;rankName5=TIME_1_0_0_0&amp;rankName6=INDIC-NRG_1_2_0_1&amp;sortC=ASC_-1_FIRST&amp;rStp=&amp;cStp=&amp;rDCh=&amp;cDCh=&amp;rDM=true&amp;cDM=true&amp;footnes=false&amp;empty=false&amp;wai=false&amp;time_mode=ROLLING&amp;time_most_recent=true&amp;lang=EN&amp;cfo=%23%23%23%2C%23%23%23.%23%23%23</t>
  </si>
  <si>
    <t>Figure 5: Use of fuels in transport, EU-28, 1990 and 2015</t>
  </si>
  <si>
    <t>SE article 'Energy price statistics' (not existing)</t>
  </si>
  <si>
    <t>Figure 7: Consumer prices of petroleum products, EU, 2005–15 (¹)</t>
  </si>
  <si>
    <t>(EUR per litre)</t>
  </si>
  <si>
    <t>S1</t>
  </si>
  <si>
    <t>S2</t>
  </si>
  <si>
    <t>Euro-super 95</t>
  </si>
  <si>
    <t>Automotive diesel</t>
  </si>
  <si>
    <t>Liquid petroleum gas (LPG) motor fuel</t>
  </si>
  <si>
    <t>(¹) Weighted average. Inclusive of taxes and duties. Reference periods refer to the end of each half year.</t>
  </si>
  <si>
    <r>
      <t>Source:</t>
    </r>
    <r>
      <rPr>
        <sz val="9"/>
        <rFont val="Arial"/>
        <family val="2"/>
      </rPr>
      <t xml:space="preserve"> Oil bulletin, Directorate-General for Energy, European Commission</t>
    </r>
  </si>
  <si>
    <t>SE article 'Renewable energy statistics'</t>
  </si>
  <si>
    <t>Figure 6: Share of renewable energy sources in transport, 2005 and 2015 (%)</t>
  </si>
  <si>
    <t>EU-28</t>
  </si>
  <si>
    <t>Austria</t>
  </si>
  <si>
    <t>France</t>
  </si>
  <si>
    <t>Slovak Republic</t>
  </si>
  <si>
    <t>Portugal</t>
  </si>
  <si>
    <t>Bulgaria</t>
  </si>
  <si>
    <t>Luxembourg</t>
  </si>
  <si>
    <t>Ireland</t>
  </si>
  <si>
    <t>Czech Republic</t>
  </si>
  <si>
    <t>Italy</t>
  </si>
  <si>
    <t>Romania</t>
  </si>
  <si>
    <t>Netherlands</t>
  </si>
  <si>
    <t>Malta</t>
  </si>
  <si>
    <t>United Kingdom</t>
  </si>
  <si>
    <r>
      <t>Source:</t>
    </r>
    <r>
      <rPr>
        <sz val="9"/>
        <color theme="1"/>
        <rFont val="Arial"/>
        <family val="2"/>
      </rPr>
      <t xml:space="preserve"> Eurostat (online data code: nrg_335a)</t>
    </r>
  </si>
  <si>
    <t>Belgium</t>
  </si>
  <si>
    <t>Croatia</t>
  </si>
  <si>
    <t>Cyprus</t>
  </si>
  <si>
    <t>Slovenia</t>
  </si>
  <si>
    <t>Greece</t>
  </si>
  <si>
    <t>Estonia</t>
  </si>
  <si>
    <t>NOTE: Changed with infographic for 2015</t>
  </si>
  <si>
    <t>Figure 2: Share of renewable energy sources in transport, 2015</t>
  </si>
  <si>
    <t>(in % of gross final energy consumption)</t>
  </si>
  <si>
    <t>Montenegro</t>
  </si>
  <si>
    <t>Albania</t>
  </si>
  <si>
    <t>(Percentage of total)</t>
  </si>
  <si>
    <t>Share 1990</t>
  </si>
  <si>
    <t>Share 2015</t>
  </si>
  <si>
    <t>Fuel combustion and fugitive emissions from fuels (without transport)</t>
  </si>
  <si>
    <t>Transport (including international aviation)</t>
  </si>
  <si>
    <t>Industrial processes and product use</t>
  </si>
  <si>
    <t>Agriculture</t>
  </si>
  <si>
    <t>Waste management</t>
  </si>
  <si>
    <t>Other sectors</t>
  </si>
  <si>
    <t>Total (without LULUCF, with int. aviation)</t>
  </si>
  <si>
    <t>Figure 8: Greenhouse gas emissions, analysis by source sector, EU-28, 1990 and 2015</t>
  </si>
  <si>
    <r>
      <t>(million tonnes of CO</t>
    </r>
    <r>
      <rPr>
        <vertAlign val="subscript"/>
        <sz val="9"/>
        <color theme="1"/>
        <rFont val="Arial"/>
        <family val="2"/>
      </rPr>
      <t>2</t>
    </r>
    <r>
      <rPr>
        <sz val="9"/>
        <color theme="1"/>
        <rFont val="Arial"/>
        <family val="2"/>
      </rPr>
      <t xml:space="preserve"> equivalent)</t>
    </r>
  </si>
  <si>
    <t>(¹) Not included in the EU emissions totals relevant for the energy and climate packages</t>
  </si>
  <si>
    <r>
      <t>Source</t>
    </r>
    <r>
      <rPr>
        <sz val="9"/>
        <rFont val="Arial"/>
        <family val="2"/>
      </rPr>
      <t xml:space="preserve">: EEA, republised by Eurostat (online data code: </t>
    </r>
    <r>
      <rPr>
        <sz val="9"/>
        <color indexed="12"/>
        <rFont val="Arial"/>
        <family val="2"/>
      </rPr>
      <t>env_air_gge</t>
    </r>
    <r>
      <rPr>
        <sz val="9"/>
        <rFont val="Arial"/>
        <family val="2"/>
      </rPr>
      <t>)</t>
    </r>
  </si>
  <si>
    <t>Greenhouse gas emissions from transport</t>
  </si>
  <si>
    <t>(million tonnes)</t>
  </si>
  <si>
    <t>change 1990-2014</t>
  </si>
  <si>
    <t>million tonnes</t>
  </si>
  <si>
    <t>%</t>
  </si>
  <si>
    <r>
      <t xml:space="preserve">Transport </t>
    </r>
    <r>
      <rPr>
        <b/>
        <i/>
        <sz val="9"/>
        <rFont val="Arial"/>
        <family val="2"/>
      </rPr>
      <t>of which</t>
    </r>
  </si>
  <si>
    <t>Road transport</t>
  </si>
  <si>
    <t>Railways</t>
  </si>
  <si>
    <t>Domestic navigation</t>
  </si>
  <si>
    <t>International navigation(¹)</t>
  </si>
  <si>
    <t>Other transport</t>
  </si>
  <si>
    <t>Greenhouse gas emissions from energy supply and energy use</t>
  </si>
  <si>
    <t>(index 1990 = 100)</t>
  </si>
  <si>
    <t>(percentage of total transport)</t>
  </si>
  <si>
    <r>
      <rPr>
        <i/>
        <sz val="9"/>
        <color theme="1"/>
        <rFont val="Arial"/>
        <family val="2"/>
      </rPr>
      <t>Source:</t>
    </r>
    <r>
      <rPr>
        <sz val="9"/>
        <color theme="1"/>
        <rFont val="Arial"/>
        <family val="2"/>
      </rPr>
      <t xml:space="preserve"> Eurostat (env_air_gge), European Environment Agency</t>
    </r>
  </si>
  <si>
    <t>Figure 9: Greenhouse gas emissions of transport, EU-28, 1990-2014</t>
  </si>
  <si>
    <t>Environment - Air emissions</t>
  </si>
  <si>
    <t>SE article 'Europe 2020 indicators - climate change and energy'</t>
  </si>
  <si>
    <t>Figure 10: Greenhouse gas emissions by sector, EU-28, 1990, 2000, 2010 and 2015</t>
  </si>
  <si>
    <t>(million tonnes of CO2 equivalent)</t>
  </si>
  <si>
    <t>Last update</t>
  </si>
  <si>
    <t>Extracted on</t>
  </si>
  <si>
    <t>Source of data</t>
  </si>
  <si>
    <t>European environment agency (EEA)</t>
  </si>
  <si>
    <t>UNIT</t>
  </si>
  <si>
    <t>Million tonnes</t>
  </si>
  <si>
    <t>AIRPOL</t>
  </si>
  <si>
    <t xml:space="preserve">Greenhouse gases (CO2, N2O in CO2 equivalent, CH4 in CO2 equivalent, HFC in CO2 equivalent, PFC in CO2 equivalent, SF6 in CO2 equivalent, NF3 in CO2 equivalent) </t>
  </si>
  <si>
    <t>1990</t>
  </si>
  <si>
    <t>2000</t>
  </si>
  <si>
    <t>2010</t>
  </si>
  <si>
    <t>2015</t>
  </si>
  <si>
    <t>Fuel combustion in energy industries</t>
  </si>
  <si>
    <t>Fuel combustion in other manufacturing industries and construction</t>
  </si>
  <si>
    <t>Fuel combustion in transport</t>
  </si>
  <si>
    <t>Other sectors (incluing indirect CO2)</t>
  </si>
  <si>
    <t xml:space="preserve">International aviation </t>
  </si>
  <si>
    <t>GEO/TIME</t>
  </si>
  <si>
    <t>Other fuel combustion sectors</t>
  </si>
  <si>
    <t>Other fuel combustion sectors n.e.c.</t>
  </si>
  <si>
    <t>Indirect CO2</t>
  </si>
  <si>
    <t>Total</t>
  </si>
  <si>
    <t>SE article 'Climate change - driving forces'</t>
  </si>
  <si>
    <t>SE article 'Greenhouse gas emission statistics - emmission inventories'</t>
  </si>
  <si>
    <t>Energy - SE article 'Oil and petroleum products - a statistical overview'</t>
  </si>
  <si>
    <t>SE article 'Consumption of energy'</t>
  </si>
  <si>
    <r>
      <rPr>
        <i/>
        <sz val="9"/>
        <color theme="1"/>
        <rFont val="Arial"/>
        <family val="2"/>
      </rPr>
      <t>Source</t>
    </r>
    <r>
      <rPr>
        <sz val="9"/>
        <color theme="1"/>
        <rFont val="Arial"/>
        <family val="2"/>
      </rPr>
      <t>: Eurostat (online data code: nrg_100a)</t>
    </r>
  </si>
  <si>
    <r>
      <rPr>
        <i/>
        <sz val="9"/>
        <color theme="1"/>
        <rFont val="Arial"/>
        <family val="2"/>
      </rPr>
      <t>Source</t>
    </r>
    <r>
      <rPr>
        <sz val="9"/>
        <color theme="1"/>
        <rFont val="Arial"/>
        <family val="2"/>
      </rPr>
      <t>: Eurostat (online data code: nrg_110a)</t>
    </r>
  </si>
  <si>
    <t>(¹) Not included in the EU emissions totals relevant for the energy and climate packages.</t>
  </si>
  <si>
    <r>
      <rPr>
        <i/>
        <sz val="9"/>
        <rFont val="Arial"/>
        <family val="2"/>
      </rPr>
      <t>Source:</t>
    </r>
    <r>
      <rPr>
        <sz val="9"/>
        <rFont val="Arial"/>
        <family val="2"/>
      </rPr>
      <t xml:space="preserve"> European Environment Agency, Eurostat (online data code: tsdcc210)</t>
    </r>
  </si>
  <si>
    <t>Former Yugoslav
Republic of Macedonia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</si>
</sst>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.0"/>
    <numFmt numFmtId="165" formatCode="0.0"/>
    <numFmt numFmtId="166" formatCode="#,##0.0_i"/>
    <numFmt numFmtId="167" formatCode="#.0"/>
    <numFmt numFmtId="168" formatCode="#.00"/>
    <numFmt numFmtId="169" formatCode="dd\.mm\.yy"/>
    <numFmt numFmtId="170" formatCode="0.0%"/>
    <numFmt numFmtId="171" formatCode="#,##0_i"/>
  </numFmts>
  <fonts count="50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1"/>
      <name val="Arial"/>
      <family val="2"/>
    </font>
    <font>
      <sz val="9"/>
      <color indexed="18"/>
      <name val="Arial"/>
      <family val="2"/>
    </font>
    <font>
      <i/>
      <sz val="9"/>
      <name val="Arial"/>
      <family val="2"/>
    </font>
    <font>
      <sz val="9"/>
      <color indexed="10"/>
      <name val="Arial"/>
      <family val="2"/>
    </font>
    <font>
      <u val="single"/>
      <sz val="9"/>
      <color theme="10"/>
      <name val="Arial"/>
      <family val="2"/>
    </font>
    <font>
      <b/>
      <sz val="9"/>
      <color indexed="63"/>
      <name val="Arial"/>
      <family val="2"/>
    </font>
    <font>
      <b/>
      <sz val="9"/>
      <color rgb="FFFF0000"/>
      <name val="Arial"/>
      <family val="2"/>
    </font>
    <font>
      <sz val="9"/>
      <color indexed="63"/>
      <name val="Arial"/>
      <family val="2"/>
    </font>
    <font>
      <b/>
      <sz val="9"/>
      <color indexed="62"/>
      <name val="Arial"/>
      <family val="2"/>
    </font>
    <font>
      <sz val="9"/>
      <color indexed="62"/>
      <name val="Arial"/>
      <family val="2"/>
    </font>
    <font>
      <i/>
      <sz val="9"/>
      <color theme="1" tint="0.49998000264167786"/>
      <name val="Arial"/>
      <family val="2"/>
    </font>
    <font>
      <sz val="10"/>
      <color theme="1"/>
      <name val="Arial"/>
      <family val="2"/>
    </font>
    <font>
      <sz val="9"/>
      <color rgb="FF000000"/>
      <name val="Arial"/>
      <family val="2"/>
    </font>
    <font>
      <sz val="9"/>
      <color rgb="FF333333"/>
      <name val="Arial"/>
      <family val="2"/>
    </font>
    <font>
      <b/>
      <sz val="9"/>
      <color rgb="FF00000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vertAlign val="subscript"/>
      <sz val="9"/>
      <color theme="1"/>
      <name val="Arial"/>
      <family val="2"/>
    </font>
    <font>
      <sz val="9"/>
      <color indexed="12"/>
      <name val="Arial"/>
      <family val="2"/>
    </font>
    <font>
      <b/>
      <i/>
      <sz val="9"/>
      <name val="Arial"/>
      <family val="2"/>
    </font>
    <font>
      <sz val="9"/>
      <color theme="0" tint="-0.04997999966144562"/>
      <name val="Arial"/>
      <family val="2"/>
    </font>
    <font>
      <i/>
      <sz val="9"/>
      <color theme="1"/>
      <name val="Arial"/>
      <family val="2"/>
    </font>
    <font>
      <sz val="9"/>
      <color theme="1" tint="0.49998000264167786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b/>
      <sz val="12"/>
      <name val="Arial"/>
      <family val="2"/>
    </font>
    <font>
      <sz val="12"/>
      <color rgb="FF000000"/>
      <name val="Calibri"/>
      <family val="2"/>
    </font>
    <font>
      <sz val="12"/>
      <name val="Calibri"/>
      <family val="2"/>
    </font>
    <font>
      <b/>
      <sz val="44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/>
      <top style="thin">
        <color rgb="FF000000"/>
      </top>
      <bottom/>
    </border>
    <border>
      <left style="thin"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/>
      <top style="thin">
        <color rgb="FF000000"/>
      </top>
      <bottom style="thin">
        <color rgb="FF000000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hair">
        <color rgb="FFC0C0C0"/>
      </bottom>
    </border>
    <border>
      <left/>
      <right/>
      <top style="thin"/>
      <bottom style="hair">
        <color rgb="FFC0C0C0"/>
      </bottom>
    </border>
    <border>
      <left/>
      <right style="thin"/>
      <top style="thin"/>
      <bottom style="hair">
        <color rgb="FFC0C0C0"/>
      </bottom>
    </border>
    <border>
      <left style="thin"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 style="thin"/>
      <top style="hair">
        <color rgb="FFC0C0C0"/>
      </top>
      <bottom style="hair">
        <color rgb="FFC0C0C0"/>
      </bottom>
    </border>
    <border>
      <left style="thin"/>
      <right/>
      <top style="hair">
        <color rgb="FFC0C0C0"/>
      </top>
      <bottom style="thin"/>
    </border>
    <border>
      <left/>
      <right/>
      <top style="hair">
        <color rgb="FFC0C0C0"/>
      </top>
      <bottom style="thin"/>
    </border>
    <border>
      <left/>
      <right style="thin"/>
      <top style="hair">
        <color rgb="FFC0C0C0"/>
      </top>
      <bottom style="thin"/>
    </border>
    <border>
      <left style="hair">
        <color rgb="FFD0D1D2"/>
      </left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/>
      <bottom style="hair">
        <color theme="0" tint="-0.24993999302387238"/>
      </bottom>
    </border>
    <border>
      <left style="hair">
        <color rgb="FFD0D1D2"/>
      </left>
      <right style="hair">
        <color rgb="FFD0D1D2"/>
      </right>
      <top/>
      <bottom style="hair">
        <color rgb="FFD0D1D2"/>
      </bottom>
    </border>
    <border>
      <left style="hair">
        <color rgb="FFD0D1D2"/>
      </left>
      <right/>
      <top/>
      <bottom style="hair">
        <color theme="0" tint="-0.24993999302387238"/>
      </bottom>
    </border>
    <border>
      <left/>
      <right/>
      <top style="hair">
        <color theme="0" tint="-0.24993999302387238"/>
      </top>
      <bottom style="hair">
        <color theme="0" tint="-0.24993999302387238"/>
      </bottom>
    </border>
    <border>
      <left/>
      <right/>
      <top style="hair">
        <color theme="0" tint="-0.24993999302387238"/>
      </top>
      <bottom/>
    </border>
    <border>
      <left style="hair">
        <color rgb="FFD0D1D2"/>
      </left>
      <right/>
      <top/>
      <bottom/>
    </border>
    <border>
      <left/>
      <right/>
      <top style="hair">
        <color theme="0" tint="-0.24993999302387238"/>
      </top>
      <bottom style="thin"/>
    </border>
    <border>
      <left style="hair">
        <color rgb="FFD0D1D2"/>
      </left>
      <right/>
      <top style="hair">
        <color theme="0" tint="-0.24993999302387238"/>
      </top>
      <bottom style="thin"/>
    </border>
    <border>
      <left style="hair">
        <color theme="0" tint="-0.24993999302387238"/>
      </left>
      <right style="hair">
        <color theme="0" tint="-0.24993999302387238"/>
      </right>
      <top style="hair">
        <color theme="0" tint="-0.24993999302387238"/>
      </top>
      <bottom style="hair">
        <color theme="0" tint="-0.24993999302387238"/>
      </bottom>
    </border>
    <border>
      <left/>
      <right style="hair">
        <color theme="0" tint="-0.24993999302387238"/>
      </right>
      <top style="hair">
        <color theme="0" tint="-0.24993999302387238"/>
      </top>
      <bottom style="hair">
        <color theme="0" tint="-0.24993999302387238"/>
      </bottom>
    </border>
    <border>
      <left style="hair">
        <color theme="0" tint="-0.24993999302387238"/>
      </left>
      <right/>
      <top style="hair">
        <color theme="0" tint="-0.24993999302387238"/>
      </top>
      <bottom style="hair">
        <color theme="0" tint="-0.24993999302387238"/>
      </bottom>
    </border>
    <border>
      <left/>
      <right style="hair">
        <color theme="0" tint="-0.24993999302387238"/>
      </right>
      <top style="hair">
        <color theme="0" tint="-0.24993999302387238"/>
      </top>
      <bottom style="thin"/>
    </border>
    <border>
      <left style="hair">
        <color theme="0" tint="-0.24993999302387238"/>
      </left>
      <right style="hair">
        <color theme="0" tint="-0.24993999302387238"/>
      </right>
      <top style="hair">
        <color theme="0" tint="-0.24993999302387238"/>
      </top>
      <bottom style="thin"/>
    </border>
    <border>
      <left style="hair">
        <color theme="0" tint="-0.24993999302387238"/>
      </left>
      <right/>
      <top style="hair">
        <color theme="0" tint="-0.24993999302387238"/>
      </top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>
      <alignment/>
      <protection/>
    </xf>
    <xf numFmtId="166" fontId="3" fillId="0" borderId="0" applyFill="0" applyBorder="0" applyProtection="0">
      <alignment horizontal="right"/>
    </xf>
    <xf numFmtId="0" fontId="11" fillId="0" borderId="0" applyNumberFormat="0" applyFill="0" applyBorder="0" applyAlignment="0" applyProtection="0"/>
    <xf numFmtId="0" fontId="3" fillId="0" borderId="0" applyNumberFormat="0" applyFill="0" applyBorder="0" applyProtection="0">
      <alignment vertical="center"/>
    </xf>
    <xf numFmtId="0" fontId="1" fillId="0" borderId="0">
      <alignment/>
      <protection/>
    </xf>
    <xf numFmtId="0" fontId="1" fillId="0" borderId="0">
      <alignment/>
      <protection/>
    </xf>
    <xf numFmtId="9" fontId="18" fillId="0" borderId="0" applyFont="0" applyFill="0" applyBorder="0" applyAlignment="0" applyProtection="0"/>
    <xf numFmtId="0" fontId="3" fillId="0" borderId="0" applyNumberFormat="0" applyFill="0" applyBorder="0" applyProtection="0">
      <alignment vertical="center"/>
    </xf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9" fillId="5" borderId="4" applyNumberFormat="0" applyAlignment="0" applyProtection="0"/>
    <xf numFmtId="0" fontId="30" fillId="6" borderId="5" applyNumberFormat="0" applyAlignment="0" applyProtection="0"/>
    <xf numFmtId="0" fontId="31" fillId="6" borderId="4" applyNumberFormat="0" applyAlignment="0" applyProtection="0"/>
    <xf numFmtId="0" fontId="32" fillId="0" borderId="6" applyNumberFormat="0" applyFill="0" applyAlignment="0" applyProtection="0"/>
    <xf numFmtId="0" fontId="33" fillId="7" borderId="7" applyNumberFormat="0" applyAlignment="0" applyProtection="0"/>
    <xf numFmtId="0" fontId="3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37" fillId="32" borderId="0" applyNumberFormat="0" applyBorder="0" applyAlignment="0" applyProtection="0"/>
    <xf numFmtId="0" fontId="0" fillId="0" borderId="0" applyNumberFormat="0" applyFont="0" applyFill="0" applyBorder="0" applyProtection="0">
      <alignment vertical="center"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</cellStyleXfs>
  <cellXfs count="127">
    <xf numFmtId="0" fontId="0" fillId="0" borderId="0" xfId="0"/>
    <xf numFmtId="0" fontId="5" fillId="33" borderId="0" xfId="0" applyFont="1" applyFill="1"/>
    <xf numFmtId="0" fontId="5" fillId="33" borderId="0" xfId="0" applyFont="1" applyFill="1" applyAlignment="1">
      <alignment horizontal="left"/>
    </xf>
    <xf numFmtId="0" fontId="5" fillId="33" borderId="0" xfId="0" applyFont="1" applyFill="1" applyBorder="1" applyAlignment="1">
      <alignment horizontal="left"/>
    </xf>
    <xf numFmtId="0" fontId="8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164" fontId="3" fillId="33" borderId="0" xfId="20" applyNumberFormat="1" applyFont="1" applyFill="1">
      <alignment/>
      <protection/>
    </xf>
    <xf numFmtId="0" fontId="9" fillId="33" borderId="0" xfId="0" applyFont="1" applyFill="1" applyBorder="1" applyAlignment="1">
      <alignment vertical="center"/>
    </xf>
    <xf numFmtId="0" fontId="10" fillId="33" borderId="0" xfId="0" applyFont="1" applyFill="1" applyBorder="1" applyAlignment="1">
      <alignment vertical="center"/>
    </xf>
    <xf numFmtId="0" fontId="12" fillId="33" borderId="0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left" vertical="center"/>
    </xf>
    <xf numFmtId="0" fontId="2" fillId="33" borderId="0" xfId="0" applyFont="1" applyFill="1" applyAlignment="1">
      <alignment vertical="center"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right"/>
    </xf>
    <xf numFmtId="3" fontId="2" fillId="33" borderId="0" xfId="0" applyNumberFormat="1" applyFont="1" applyFill="1" applyBorder="1" applyAlignment="1">
      <alignment horizontal="right" vertical="center"/>
    </xf>
    <xf numFmtId="3" fontId="2" fillId="33" borderId="0" xfId="0" applyNumberFormat="1" applyFont="1" applyFill="1" applyBorder="1" applyAlignment="1">
      <alignment vertical="center"/>
    </xf>
    <xf numFmtId="165" fontId="2" fillId="33" borderId="0" xfId="0" applyNumberFormat="1" applyFont="1" applyFill="1" applyBorder="1" applyAlignment="1">
      <alignment vertical="center"/>
    </xf>
    <xf numFmtId="0" fontId="2" fillId="33" borderId="0" xfId="0" applyFont="1" applyFill="1" applyBorder="1" applyAlignment="1">
      <alignment wrapText="1"/>
    </xf>
    <xf numFmtId="1" fontId="2" fillId="33" borderId="0" xfId="0" applyNumberFormat="1" applyFont="1" applyFill="1" applyAlignment="1">
      <alignment vertical="center"/>
    </xf>
    <xf numFmtId="0" fontId="2" fillId="33" borderId="0" xfId="22" applyFont="1" applyFill="1" applyBorder="1"/>
    <xf numFmtId="0" fontId="13" fillId="0" borderId="0" xfId="0" applyFont="1"/>
    <xf numFmtId="0" fontId="14" fillId="33" borderId="0" xfId="0" applyFont="1" applyFill="1" applyBorder="1" applyAlignment="1">
      <alignment vertical="center"/>
    </xf>
    <xf numFmtId="165" fontId="8" fillId="33" borderId="0" xfId="0" applyNumberFormat="1" applyFont="1" applyFill="1" applyBorder="1" applyAlignment="1">
      <alignment vertical="center"/>
    </xf>
    <xf numFmtId="0" fontId="4" fillId="33" borderId="0" xfId="0" applyFont="1" applyFill="1"/>
    <xf numFmtId="0" fontId="2" fillId="33" borderId="0" xfId="0" applyFont="1" applyFill="1"/>
    <xf numFmtId="0" fontId="15" fillId="33" borderId="0" xfId="0" applyFont="1" applyFill="1" applyBorder="1" applyAlignment="1">
      <alignment vertical="center"/>
    </xf>
    <xf numFmtId="4" fontId="15" fillId="33" borderId="0" xfId="0" applyNumberFormat="1" applyFont="1" applyFill="1" applyBorder="1" applyAlignment="1">
      <alignment vertical="center"/>
    </xf>
    <xf numFmtId="0" fontId="15" fillId="33" borderId="0" xfId="0" applyFont="1" applyFill="1" applyBorder="1" applyAlignment="1">
      <alignment horizontal="left"/>
    </xf>
    <xf numFmtId="0" fontId="15" fillId="33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left"/>
    </xf>
    <xf numFmtId="0" fontId="16" fillId="33" borderId="0" xfId="0" applyFont="1" applyFill="1" applyBorder="1" applyAlignment="1">
      <alignment horizontal="left"/>
    </xf>
    <xf numFmtId="0" fontId="16" fillId="33" borderId="0" xfId="0" applyFont="1" applyFill="1" applyBorder="1" applyAlignment="1">
      <alignment vertical="center"/>
    </xf>
    <xf numFmtId="0" fontId="6" fillId="33" borderId="0" xfId="0" applyFont="1" applyFill="1" applyAlignment="1">
      <alignment vertical="center"/>
    </xf>
    <xf numFmtId="167" fontId="16" fillId="33" borderId="0" xfId="0" applyNumberFormat="1" applyFont="1" applyFill="1" applyBorder="1" applyAlignment="1">
      <alignment vertical="center"/>
    </xf>
    <xf numFmtId="0" fontId="3" fillId="33" borderId="0" xfId="0" applyFont="1" applyFill="1" applyBorder="1" applyAlignment="1">
      <alignment horizontal="center"/>
    </xf>
    <xf numFmtId="0" fontId="16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vertical="center"/>
    </xf>
    <xf numFmtId="4" fontId="3" fillId="33" borderId="0" xfId="0" applyNumberFormat="1" applyFont="1" applyFill="1" applyBorder="1" applyAlignment="1">
      <alignment horizontal="right"/>
    </xf>
    <xf numFmtId="168" fontId="16" fillId="33" borderId="0" xfId="0" applyNumberFormat="1" applyFont="1" applyFill="1" applyBorder="1" applyAlignment="1">
      <alignment horizontal="right"/>
    </xf>
    <xf numFmtId="167" fontId="16" fillId="33" borderId="0" xfId="0" applyNumberFormat="1" applyFont="1" applyFill="1" applyBorder="1" applyAlignment="1">
      <alignment horizontal="right"/>
    </xf>
    <xf numFmtId="0" fontId="17" fillId="33" borderId="0" xfId="0" applyFont="1" applyFill="1" applyBorder="1" applyAlignment="1">
      <alignment vertical="center"/>
    </xf>
    <xf numFmtId="14" fontId="2" fillId="33" borderId="0" xfId="0" applyNumberFormat="1" applyFont="1" applyFill="1" applyBorder="1" applyAlignment="1">
      <alignment horizontal="right" vertical="center"/>
    </xf>
    <xf numFmtId="0" fontId="2" fillId="33" borderId="0" xfId="0" applyFont="1" applyFill="1" applyBorder="1" applyAlignment="1">
      <alignment horizontal="center" vertical="center" wrapText="1"/>
    </xf>
    <xf numFmtId="0" fontId="5" fillId="33" borderId="0" xfId="23" applyFont="1" applyFill="1" applyBorder="1" applyAlignment="1">
      <alignment vertical="center"/>
    </xf>
    <xf numFmtId="0" fontId="4" fillId="10" borderId="10" xfId="24" applyFont="1" applyFill="1" applyBorder="1" applyAlignment="1">
      <alignment horizontal="left" vertical="center"/>
      <protection/>
    </xf>
    <xf numFmtId="0" fontId="4" fillId="10" borderId="11" xfId="25" applyFont="1" applyFill="1" applyBorder="1" applyAlignment="1" applyProtection="1">
      <alignment horizontal="center" vertical="center" wrapText="1"/>
      <protection/>
    </xf>
    <xf numFmtId="0" fontId="4" fillId="10" borderId="12" xfId="25" applyFont="1" applyFill="1" applyBorder="1" applyAlignment="1" applyProtection="1">
      <alignment horizontal="center" vertical="center" wrapText="1"/>
      <protection/>
    </xf>
    <xf numFmtId="0" fontId="4" fillId="11" borderId="13" xfId="24" applyFont="1" applyFill="1" applyBorder="1" applyAlignment="1">
      <alignment horizontal="left" vertical="center"/>
      <protection/>
    </xf>
    <xf numFmtId="165" fontId="19" fillId="34" borderId="14" xfId="26" applyNumberFormat="1" applyFont="1" applyFill="1" applyBorder="1" applyAlignment="1">
      <alignment horizontal="right" vertical="center"/>
    </xf>
    <xf numFmtId="165" fontId="19" fillId="34" borderId="15" xfId="26" applyNumberFormat="1" applyFont="1" applyFill="1" applyBorder="1" applyAlignment="1">
      <alignment horizontal="right" vertical="center"/>
    </xf>
    <xf numFmtId="0" fontId="4" fillId="33" borderId="16" xfId="24" applyFont="1" applyFill="1" applyBorder="1" applyAlignment="1">
      <alignment horizontal="left" vertical="center"/>
      <protection/>
    </xf>
    <xf numFmtId="1" fontId="19" fillId="33" borderId="0" xfId="26" applyNumberFormat="1" applyFont="1" applyFill="1" applyBorder="1" applyAlignment="1">
      <alignment horizontal="right" vertical="center"/>
    </xf>
    <xf numFmtId="1" fontId="19" fillId="33" borderId="17" xfId="26" applyNumberFormat="1" applyFont="1" applyFill="1" applyBorder="1" applyAlignment="1">
      <alignment horizontal="right" vertical="center"/>
    </xf>
    <xf numFmtId="0" fontId="4" fillId="33" borderId="18" xfId="24" applyFont="1" applyFill="1" applyBorder="1" applyAlignment="1">
      <alignment horizontal="left" vertical="center"/>
      <protection/>
    </xf>
    <xf numFmtId="165" fontId="19" fillId="35" borderId="19" xfId="26" applyNumberFormat="1" applyFont="1" applyFill="1" applyBorder="1" applyAlignment="1">
      <alignment horizontal="right" vertical="center"/>
    </xf>
    <xf numFmtId="165" fontId="19" fillId="35" borderId="20" xfId="26" applyNumberFormat="1" applyFont="1" applyFill="1" applyBorder="1" applyAlignment="1">
      <alignment horizontal="right" vertical="center"/>
    </xf>
    <xf numFmtId="0" fontId="4" fillId="33" borderId="21" xfId="24" applyFont="1" applyFill="1" applyBorder="1" applyAlignment="1">
      <alignment horizontal="left" vertical="center"/>
      <protection/>
    </xf>
    <xf numFmtId="165" fontId="19" fillId="35" borderId="22" xfId="26" applyNumberFormat="1" applyFont="1" applyFill="1" applyBorder="1" applyAlignment="1">
      <alignment horizontal="right" vertical="center"/>
    </xf>
    <xf numFmtId="165" fontId="19" fillId="35" borderId="23" xfId="26" applyNumberFormat="1" applyFont="1" applyFill="1" applyBorder="1" applyAlignment="1">
      <alignment horizontal="right" vertical="center"/>
    </xf>
    <xf numFmtId="0" fontId="9" fillId="33" borderId="0" xfId="27" applyFont="1" applyFill="1" applyBorder="1" applyAlignment="1">
      <alignment vertical="center"/>
    </xf>
    <xf numFmtId="0" fontId="9" fillId="0" borderId="0" xfId="27" applyFont="1" applyFill="1" applyBorder="1" applyAlignment="1">
      <alignment vertical="center"/>
    </xf>
    <xf numFmtId="0" fontId="4" fillId="33" borderId="24" xfId="24" applyFont="1" applyFill="1" applyBorder="1" applyAlignment="1">
      <alignment horizontal="left" vertical="center"/>
      <protection/>
    </xf>
    <xf numFmtId="165" fontId="19" fillId="35" borderId="25" xfId="26" applyNumberFormat="1" applyFont="1" applyFill="1" applyBorder="1" applyAlignment="1">
      <alignment horizontal="right" vertical="center"/>
    </xf>
    <xf numFmtId="165" fontId="19" fillId="35" borderId="26" xfId="26" applyNumberFormat="1" applyFont="1" applyFill="1" applyBorder="1" applyAlignment="1">
      <alignment horizontal="right" vertical="center"/>
    </xf>
    <xf numFmtId="165" fontId="19" fillId="35" borderId="0" xfId="26" applyNumberFormat="1" applyFont="1" applyFill="1" applyBorder="1" applyAlignment="1">
      <alignment horizontal="right" vertical="center"/>
    </xf>
    <xf numFmtId="165" fontId="19" fillId="35" borderId="17" xfId="26" applyNumberFormat="1" applyFont="1" applyFill="1" applyBorder="1" applyAlignment="1">
      <alignment horizontal="right" vertical="center"/>
    </xf>
    <xf numFmtId="0" fontId="13" fillId="33" borderId="0" xfId="0" applyFont="1" applyFill="1"/>
    <xf numFmtId="0" fontId="20" fillId="0" borderId="0" xfId="0" applyFont="1"/>
    <xf numFmtId="0" fontId="2" fillId="33" borderId="0" xfId="0" applyFont="1" applyFill="1" applyBorder="1"/>
    <xf numFmtId="0" fontId="21" fillId="35" borderId="18" xfId="24" applyFont="1" applyFill="1" applyBorder="1" applyAlignment="1">
      <alignment horizontal="left" vertical="center" wrapText="1"/>
      <protection/>
    </xf>
    <xf numFmtId="165" fontId="2" fillId="33" borderId="0" xfId="0" applyNumberFormat="1" applyFont="1" applyFill="1"/>
    <xf numFmtId="0" fontId="4" fillId="33" borderId="0" xfId="0" applyFont="1" applyFill="1" applyAlignment="1">
      <alignment horizontal="left"/>
    </xf>
    <xf numFmtId="0" fontId="9" fillId="33" borderId="0" xfId="0" applyFont="1" applyFill="1" applyBorder="1"/>
    <xf numFmtId="0" fontId="2" fillId="33" borderId="0" xfId="0" applyFont="1" applyFill="1" applyAlignment="1">
      <alignment horizontal="left"/>
    </xf>
    <xf numFmtId="0" fontId="5" fillId="33" borderId="14" xfId="0" applyFont="1" applyFill="1" applyBorder="1" applyAlignment="1">
      <alignment horizontal="center" vertical="center"/>
    </xf>
    <xf numFmtId="0" fontId="5" fillId="33" borderId="27" xfId="0" applyNumberFormat="1" applyFont="1" applyFill="1" applyBorder="1" applyAlignment="1">
      <alignment horizontal="center" vertical="center" wrapText="1"/>
    </xf>
    <xf numFmtId="0" fontId="2" fillId="33" borderId="0" xfId="78" applyFont="1" applyFill="1" applyAlignment="1">
      <alignment vertical="center"/>
    </xf>
    <xf numFmtId="170" fontId="2" fillId="33" borderId="0" xfId="78" applyNumberFormat="1" applyFont="1" applyFill="1" applyBorder="1" applyAlignment="1">
      <alignment vertical="center"/>
    </xf>
    <xf numFmtId="0" fontId="5" fillId="33" borderId="0" xfId="71" applyNumberFormat="1" applyFont="1" applyFill="1" applyBorder="1" applyAlignment="1">
      <alignment horizontal="left"/>
      <protection/>
    </xf>
    <xf numFmtId="0" fontId="2" fillId="0" borderId="0" xfId="78" applyFont="1" applyAlignment="1">
      <alignment vertical="center"/>
    </xf>
    <xf numFmtId="0" fontId="4" fillId="10" borderId="13" xfId="78" applyFont="1" applyFill="1" applyBorder="1" applyAlignment="1">
      <alignment horizontal="center" vertical="center"/>
    </xf>
    <xf numFmtId="0" fontId="4" fillId="10" borderId="14" xfId="78" applyFont="1" applyFill="1" applyBorder="1" applyAlignment="1">
      <alignment horizontal="center" vertical="center"/>
    </xf>
    <xf numFmtId="0" fontId="5" fillId="10" borderId="14" xfId="71" applyNumberFormat="1" applyFont="1" applyFill="1" applyBorder="1" applyAlignment="1">
      <alignment horizontal="center"/>
      <protection/>
    </xf>
    <xf numFmtId="3" fontId="2" fillId="33" borderId="0" xfId="78" applyNumberFormat="1" applyFont="1" applyFill="1" applyBorder="1" applyAlignment="1">
      <alignment vertical="center"/>
    </xf>
    <xf numFmtId="0" fontId="4" fillId="0" borderId="0" xfId="78" applyFont="1" applyAlignment="1">
      <alignment vertical="center"/>
    </xf>
    <xf numFmtId="0" fontId="5" fillId="33" borderId="14" xfId="0" applyNumberFormat="1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/>
    </xf>
    <xf numFmtId="0" fontId="5" fillId="33" borderId="29" xfId="0" applyFont="1" applyFill="1" applyBorder="1" applyAlignment="1">
      <alignment horizontal="left" vertical="center"/>
    </xf>
    <xf numFmtId="171" fontId="2" fillId="33" borderId="30" xfId="21" applyNumberFormat="1" applyFont="1" applyFill="1" applyBorder="1" applyAlignment="1">
      <alignment horizontal="right"/>
    </xf>
    <xf numFmtId="171" fontId="2" fillId="33" borderId="29" xfId="0" applyNumberFormat="1" applyFont="1" applyFill="1" applyBorder="1"/>
    <xf numFmtId="9" fontId="2" fillId="33" borderId="29" xfId="0" applyNumberFormat="1" applyFont="1" applyFill="1" applyBorder="1"/>
    <xf numFmtId="0" fontId="5" fillId="33" borderId="29" xfId="0" applyFont="1" applyFill="1" applyBorder="1" applyAlignment="1">
      <alignment horizontal="right" vertical="center"/>
    </xf>
    <xf numFmtId="171" fontId="2" fillId="33" borderId="31" xfId="21" applyNumberFormat="1" applyFont="1" applyFill="1" applyBorder="1" applyAlignment="1">
      <alignment horizontal="right"/>
    </xf>
    <xf numFmtId="0" fontId="5" fillId="33" borderId="32" xfId="0" applyFont="1" applyFill="1" applyBorder="1" applyAlignment="1">
      <alignment horizontal="right" vertical="center"/>
    </xf>
    <xf numFmtId="0" fontId="5" fillId="33" borderId="33" xfId="0" applyFont="1" applyFill="1" applyBorder="1" applyAlignment="1">
      <alignment horizontal="right" vertical="center"/>
    </xf>
    <xf numFmtId="171" fontId="2" fillId="33" borderId="34" xfId="21" applyNumberFormat="1" applyFont="1" applyFill="1" applyBorder="1" applyAlignment="1">
      <alignment horizontal="right"/>
    </xf>
    <xf numFmtId="0" fontId="5" fillId="33" borderId="35" xfId="0" applyFont="1" applyFill="1" applyBorder="1" applyAlignment="1">
      <alignment horizontal="right" vertical="center"/>
    </xf>
    <xf numFmtId="171" fontId="2" fillId="33" borderId="36" xfId="21" applyNumberFormat="1" applyFont="1" applyFill="1" applyBorder="1" applyAlignment="1">
      <alignment horizontal="right"/>
    </xf>
    <xf numFmtId="171" fontId="2" fillId="33" borderId="35" xfId="0" applyNumberFormat="1" applyFont="1" applyFill="1" applyBorder="1"/>
    <xf numFmtId="9" fontId="2" fillId="33" borderId="35" xfId="0" applyNumberFormat="1" applyFont="1" applyFill="1" applyBorder="1"/>
    <xf numFmtId="171" fontId="2" fillId="33" borderId="0" xfId="0" applyNumberFormat="1" applyFont="1" applyFill="1"/>
    <xf numFmtId="0" fontId="41" fillId="33" borderId="0" xfId="0" applyFont="1" applyFill="1"/>
    <xf numFmtId="9" fontId="2" fillId="33" borderId="37" xfId="0" applyNumberFormat="1" applyFont="1" applyFill="1" applyBorder="1"/>
    <xf numFmtId="0" fontId="5" fillId="33" borderId="38" xfId="0" applyFont="1" applyFill="1" applyBorder="1" applyAlignment="1">
      <alignment horizontal="right" vertical="center"/>
    </xf>
    <xf numFmtId="9" fontId="2" fillId="33" borderId="39" xfId="0" applyNumberFormat="1" applyFont="1" applyFill="1" applyBorder="1"/>
    <xf numFmtId="0" fontId="5" fillId="33" borderId="40" xfId="0" applyFont="1" applyFill="1" applyBorder="1" applyAlignment="1">
      <alignment horizontal="right" vertical="center"/>
    </xf>
    <xf numFmtId="9" fontId="2" fillId="33" borderId="41" xfId="0" applyNumberFormat="1" applyFont="1" applyFill="1" applyBorder="1"/>
    <xf numFmtId="9" fontId="2" fillId="33" borderId="42" xfId="0" applyNumberFormat="1" applyFont="1" applyFill="1" applyBorder="1"/>
    <xf numFmtId="0" fontId="4" fillId="33" borderId="0" xfId="0" applyFont="1" applyFill="1" applyAlignment="1">
      <alignment vertical="center"/>
    </xf>
    <xf numFmtId="0" fontId="3" fillId="33" borderId="0" xfId="0" applyFont="1" applyFill="1"/>
    <xf numFmtId="0" fontId="3" fillId="33" borderId="0" xfId="0" applyFont="1" applyFill="1" applyAlignment="1">
      <alignment horizontal="left"/>
    </xf>
    <xf numFmtId="0" fontId="43" fillId="33" borderId="0" xfId="0" applyFont="1" applyFill="1"/>
    <xf numFmtId="0" fontId="3" fillId="33" borderId="0" xfId="0" applyNumberFormat="1" applyFont="1" applyFill="1" applyBorder="1" applyAlignment="1">
      <alignment/>
    </xf>
    <xf numFmtId="169" fontId="3" fillId="33" borderId="0" xfId="0" applyNumberFormat="1" applyFont="1" applyFill="1" applyBorder="1" applyAlignment="1">
      <alignment/>
    </xf>
    <xf numFmtId="0" fontId="3" fillId="33" borderId="43" xfId="0" applyNumberFormat="1" applyFont="1" applyFill="1" applyBorder="1" applyAlignment="1">
      <alignment/>
    </xf>
    <xf numFmtId="0" fontId="3" fillId="33" borderId="44" xfId="0" applyNumberFormat="1" applyFont="1" applyFill="1" applyBorder="1" applyAlignment="1">
      <alignment/>
    </xf>
    <xf numFmtId="0" fontId="3" fillId="33" borderId="45" xfId="0" applyNumberFormat="1" applyFont="1" applyFill="1" applyBorder="1" applyAlignment="1">
      <alignment/>
    </xf>
    <xf numFmtId="3" fontId="3" fillId="33" borderId="44" xfId="0" applyNumberFormat="1" applyFont="1" applyFill="1" applyBorder="1" applyAlignment="1">
      <alignment/>
    </xf>
    <xf numFmtId="3" fontId="3" fillId="33" borderId="43" xfId="0" applyNumberFormat="1" applyFont="1" applyFill="1" applyBorder="1" applyAlignment="1">
      <alignment/>
    </xf>
    <xf numFmtId="1" fontId="3" fillId="33" borderId="45" xfId="0" applyNumberFormat="1" applyFont="1" applyFill="1" applyBorder="1"/>
    <xf numFmtId="0" fontId="3" fillId="33" borderId="45" xfId="0" applyFont="1" applyFill="1" applyBorder="1"/>
    <xf numFmtId="0" fontId="5" fillId="33" borderId="45" xfId="0" applyFont="1" applyFill="1" applyBorder="1"/>
    <xf numFmtId="1" fontId="5" fillId="33" borderId="45" xfId="0" applyNumberFormat="1" applyFont="1" applyFill="1" applyBorder="1"/>
    <xf numFmtId="0" fontId="5" fillId="33" borderId="0" xfId="0" applyFont="1" applyFill="1" applyAlignment="1">
      <alignment vertical="center"/>
    </xf>
    <xf numFmtId="0" fontId="3" fillId="33" borderId="0" xfId="0" applyFont="1" applyFill="1" applyBorder="1" applyAlignment="1">
      <alignment horizontal="center"/>
    </xf>
    <xf numFmtId="0" fontId="4" fillId="33" borderId="46" xfId="0" applyFont="1" applyFill="1" applyBorder="1" applyAlignment="1">
      <alignment horizontal="center"/>
    </xf>
  </cellXfs>
  <cellStyles count="6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 2" xfId="20"/>
    <cellStyle name="NumberCellStyle" xfId="21"/>
    <cellStyle name="Hyperlink" xfId="22"/>
    <cellStyle name="Normal 11" xfId="23"/>
    <cellStyle name="Normal 2 2 2" xfId="24"/>
    <cellStyle name="Normal_RE targets on Final FX" xfId="25"/>
    <cellStyle name="Percent 3" xfId="26"/>
    <cellStyle name="Normal 3" xfId="27"/>
    <cellStyle name="Title" xfId="28"/>
    <cellStyle name="Heading 1" xfId="29"/>
    <cellStyle name="Heading 2" xfId="30"/>
    <cellStyle name="Heading 3" xfId="31"/>
    <cellStyle name="Heading 4" xfId="32"/>
    <cellStyle name="Good" xfId="33"/>
    <cellStyle name="Bad" xfId="34"/>
    <cellStyle name="Neutral" xfId="35"/>
    <cellStyle name="Input" xfId="36"/>
    <cellStyle name="Output" xfId="37"/>
    <cellStyle name="Calculation" xfId="38"/>
    <cellStyle name="Linked Cell" xfId="39"/>
    <cellStyle name="Check Cell" xfId="40"/>
    <cellStyle name="Warning Text" xfId="41"/>
    <cellStyle name="Note" xfId="42"/>
    <cellStyle name="Explanatory Text" xfId="43"/>
    <cellStyle name="Total" xfId="44"/>
    <cellStyle name="Accent1" xfId="45"/>
    <cellStyle name="20% - Accent1" xfId="46"/>
    <cellStyle name="40% - Accent1" xfId="47"/>
    <cellStyle name="60% - Accent1" xfId="48"/>
    <cellStyle name="Accent2" xfId="49"/>
    <cellStyle name="20% - Accent2" xfId="50"/>
    <cellStyle name="40% - Accent2" xfId="51"/>
    <cellStyle name="60% - Accent2" xfId="52"/>
    <cellStyle name="Accent3" xfId="53"/>
    <cellStyle name="20% - Accent3" xfId="54"/>
    <cellStyle name="40% - Accent3" xfId="55"/>
    <cellStyle name="60% - Accent3" xfId="56"/>
    <cellStyle name="Accent4" xfId="57"/>
    <cellStyle name="20% - Accent4" xfId="58"/>
    <cellStyle name="40% - Accent4" xfId="59"/>
    <cellStyle name="60% - Accent4" xfId="60"/>
    <cellStyle name="Accent5" xfId="61"/>
    <cellStyle name="20% - Accent5" xfId="62"/>
    <cellStyle name="40% - Accent5" xfId="63"/>
    <cellStyle name="60% - Accent5" xfId="64"/>
    <cellStyle name="Accent6" xfId="65"/>
    <cellStyle name="20% - Accent6" xfId="66"/>
    <cellStyle name="40% - Accent6" xfId="67"/>
    <cellStyle name="60% - Accent6" xfId="68"/>
    <cellStyle name="Normal 5" xfId="69"/>
    <cellStyle name="Normal 2" xfId="70"/>
    <cellStyle name="Normal 3 2" xfId="71"/>
    <cellStyle name="Normal 4" xfId="72"/>
    <cellStyle name="Normal 6" xfId="73"/>
    <cellStyle name="Normal 9" xfId="74"/>
    <cellStyle name="Normal 7" xfId="75"/>
    <cellStyle name="Normal 8" xfId="76"/>
    <cellStyle name="Normal 10" xfId="77"/>
    <cellStyle name="Normal 12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9275"/>
          <c:y val="0.2315"/>
          <c:w val="0.3915"/>
          <c:h val="0.575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</c:spPr>
          </c:dPt>
          <c:dPt>
            <c:idx val="1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2"/>
            <c:spPr>
              <a:solidFill>
                <a:schemeClr val="accent2"/>
              </a:solidFill>
            </c:spPr>
          </c:dPt>
          <c:dPt>
            <c:idx val="3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4"/>
            <c:spPr>
              <a:solidFill>
                <a:schemeClr val="accent6"/>
              </a:solidFill>
            </c:spPr>
          </c:dPt>
          <c:dPt>
            <c:idx val="5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Transport
33.1</a:t>
                    </a:r>
                  </a:p>
                </c:rich>
              </c:tx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Households
25.4</a:t>
                    </a:r>
                  </a:p>
                </c:rich>
              </c:tx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Industry
25.3</a:t>
                    </a:r>
                  </a:p>
                </c:rich>
              </c:tx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Services
13.6</a:t>
                    </a:r>
                  </a:p>
                </c:rich>
              </c:tx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-0.02375"/>
                  <c:y val="0.004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Agriculture
and forestry
2.2</a:t>
                    </a:r>
                  </a:p>
                </c:rich>
              </c:tx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.01725"/>
                  <c:y val="-0.011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Other
0.5</a:t>
                    </a:r>
                  </a:p>
                </c:rich>
              </c:tx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'Figure 3'!$C$10:$C$15</c:f>
              <c:strCache/>
            </c:strRef>
          </c:cat>
          <c:val>
            <c:numRef>
              <c:f>'Figure 3'!$D$10:$D$15</c:f>
              <c:numCache/>
            </c:numRef>
          </c:val>
        </c:ser>
      </c:pieChart>
    </c:plotArea>
    <c:plotVisOnly val="1"/>
    <c:dispBlanksAs val="zero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'Figure 10'!$A$55</c:f>
              <c:strCache>
                <c:ptCount val="1"/>
                <c:pt idx="0">
                  <c:v>Fuel combustion in energy industries</c:v>
                </c:pt>
              </c:strCache>
            </c:strRef>
          </c:tx>
          <c:spPr>
            <a:solidFill>
              <a:srgbClr val="32AFAF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10'!$B$54:$E$54</c:f>
              <c:strCache/>
            </c:strRef>
          </c:cat>
          <c:val>
            <c:numRef>
              <c:f>'Figure 10'!$B$55:$E$55</c:f>
              <c:numCache/>
            </c:numRef>
          </c:val>
        </c:ser>
        <c:ser>
          <c:idx val="1"/>
          <c:order val="1"/>
          <c:tx>
            <c:strRef>
              <c:f>'Figure 10'!$A$56</c:f>
              <c:strCache>
                <c:ptCount val="1"/>
                <c:pt idx="0">
                  <c:v>Fuel combustion in other manufacturing industries and construction</c:v>
                </c:pt>
              </c:strCache>
            </c:strRef>
          </c:tx>
          <c:spPr>
            <a:solidFill>
              <a:srgbClr val="32AFAF">
                <a:lumMod val="60000"/>
                <a:lumOff val="4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10'!$B$54:$E$54</c:f>
              <c:strCache/>
            </c:strRef>
          </c:cat>
          <c:val>
            <c:numRef>
              <c:f>'Figure 10'!$B$56:$E$56</c:f>
              <c:numCache/>
            </c:numRef>
          </c:val>
        </c:ser>
        <c:ser>
          <c:idx val="2"/>
          <c:order val="2"/>
          <c:tx>
            <c:strRef>
              <c:f>'Figure 10'!$A$57</c:f>
              <c:strCache>
                <c:ptCount val="1"/>
                <c:pt idx="0">
                  <c:v>Fuel combustion in transport</c:v>
                </c:pt>
              </c:strCache>
            </c:strRef>
          </c:tx>
          <c:spPr>
            <a:solidFill>
              <a:srgbClr val="32AFAF">
                <a:lumMod val="40000"/>
                <a:lumOff val="6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10'!$B$54:$E$54</c:f>
              <c:strCache/>
            </c:strRef>
          </c:cat>
          <c:val>
            <c:numRef>
              <c:f>'Figure 10'!$B$57:$E$57</c:f>
              <c:numCache/>
            </c:numRef>
          </c:val>
        </c:ser>
        <c:ser>
          <c:idx val="3"/>
          <c:order val="3"/>
          <c:tx>
            <c:strRef>
              <c:f>'Figure 10'!$A$58</c:f>
              <c:strCache>
                <c:ptCount val="1"/>
                <c:pt idx="0">
                  <c:v>Industrial processes and product use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10'!$B$54:$E$54</c:f>
              <c:strCache/>
            </c:strRef>
          </c:cat>
          <c:val>
            <c:numRef>
              <c:f>'Figure 10'!$B$58:$E$58</c:f>
              <c:numCache/>
            </c:numRef>
          </c:val>
        </c:ser>
        <c:ser>
          <c:idx val="4"/>
          <c:order val="4"/>
          <c:tx>
            <c:strRef>
              <c:f>'Figure 10'!$A$59</c:f>
              <c:strCache>
                <c:ptCount val="1"/>
                <c:pt idx="0">
                  <c:v>Agriculture</c:v>
                </c:pt>
              </c:strCache>
            </c:strRef>
          </c:tx>
          <c:spPr>
            <a:solidFill>
              <a:srgbClr val="C84B96">
                <a:lumMod val="60000"/>
                <a:lumOff val="4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10'!$B$54:$E$54</c:f>
              <c:strCache/>
            </c:strRef>
          </c:cat>
          <c:val>
            <c:numRef>
              <c:f>'Figure 10'!$B$59:$E$59</c:f>
              <c:numCache/>
            </c:numRef>
          </c:val>
        </c:ser>
        <c:ser>
          <c:idx val="5"/>
          <c:order val="5"/>
          <c:tx>
            <c:strRef>
              <c:f>'Figure 10'!$A$60</c:f>
              <c:strCache>
                <c:ptCount val="1"/>
                <c:pt idx="0">
                  <c:v>Waste management</c:v>
                </c:pt>
              </c:strCache>
            </c:strRef>
          </c:tx>
          <c:spPr>
            <a:solidFill>
              <a:srgbClr val="C84B96">
                <a:lumMod val="40000"/>
                <a:lumOff val="6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10'!$B$54:$E$54</c:f>
              <c:strCache/>
            </c:strRef>
          </c:cat>
          <c:val>
            <c:numRef>
              <c:f>'Figure 10'!$B$60:$E$60</c:f>
              <c:numCache/>
            </c:numRef>
          </c:val>
        </c:ser>
        <c:ser>
          <c:idx val="6"/>
          <c:order val="6"/>
          <c:tx>
            <c:strRef>
              <c:f>'Figure 10'!$A$61</c:f>
              <c:strCache>
                <c:ptCount val="1"/>
                <c:pt idx="0">
                  <c:v>Other sectors (incluing indirect CO2)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10'!$B$54:$E$54</c:f>
              <c:strCache/>
            </c:strRef>
          </c:cat>
          <c:val>
            <c:numRef>
              <c:f>'Figure 10'!$B$61:$E$61</c:f>
              <c:numCache/>
            </c:numRef>
          </c:val>
        </c:ser>
        <c:ser>
          <c:idx val="7"/>
          <c:order val="7"/>
          <c:tx>
            <c:strRef>
              <c:f>'Figure 10'!$A$62</c:f>
              <c:strCache>
                <c:ptCount val="1"/>
                <c:pt idx="0">
                  <c:v>International aviation </c:v>
                </c:pt>
              </c:strCache>
            </c:strRef>
          </c:tx>
          <c:spPr>
            <a:solidFill>
              <a:srgbClr val="286EB4">
                <a:lumMod val="60000"/>
                <a:lumOff val="4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10'!$B$54:$E$54</c:f>
              <c:strCache/>
            </c:strRef>
          </c:cat>
          <c:val>
            <c:numRef>
              <c:f>'Figure 10'!$B$62:$E$62</c:f>
              <c:numCache/>
            </c:numRef>
          </c:val>
        </c:ser>
        <c:overlap val="100"/>
        <c:axId val="40854007"/>
        <c:axId val="32141744"/>
      </c:barChart>
      <c:catAx>
        <c:axId val="40854007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32141744"/>
        <c:crosses val="autoZero"/>
        <c:auto val="1"/>
        <c:lblOffset val="100"/>
        <c:noMultiLvlLbl val="0"/>
      </c:catAx>
      <c:valAx>
        <c:axId val="3214174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40854007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65"/>
          <c:y val="0.019"/>
          <c:w val="0.952"/>
          <c:h val="0.69025"/>
        </c:manualLayout>
      </c:layout>
      <c:lineChart>
        <c:grouping val="standard"/>
        <c:varyColors val="0"/>
        <c:ser>
          <c:idx val="0"/>
          <c:order val="0"/>
          <c:tx>
            <c:strRef>
              <c:f>'Figure 4'!$C$9</c:f>
              <c:strCache>
                <c:ptCount val="1"/>
                <c:pt idx="0">
                  <c:v>International aviation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4'!$D$8:$AC$8</c:f>
              <c:numCache/>
            </c:numRef>
          </c:cat>
          <c:val>
            <c:numRef>
              <c:f>'Figure 4'!$D$9:$AC$9</c:f>
              <c:numCache/>
            </c:numRef>
          </c:val>
          <c:smooth val="0"/>
        </c:ser>
        <c:ser>
          <c:idx val="5"/>
          <c:order val="1"/>
          <c:tx>
            <c:strRef>
              <c:f>'Figure 4'!$C$10</c:f>
              <c:strCache>
                <c:ptCount val="1"/>
                <c:pt idx="0">
                  <c:v>Road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4'!$D$8:$AC$8</c:f>
              <c:numCache/>
            </c:numRef>
          </c:cat>
          <c:val>
            <c:numRef>
              <c:f>'Figure 4'!$D$10:$AC$10</c:f>
              <c:numCache/>
            </c:numRef>
          </c:val>
          <c:smooth val="0"/>
        </c:ser>
        <c:ser>
          <c:idx val="1"/>
          <c:order val="2"/>
          <c:tx>
            <c:strRef>
              <c:f>'Figure 4'!$C$11</c:f>
              <c:strCache>
                <c:ptCount val="1"/>
                <c:pt idx="0">
                  <c:v>Domestic aviation</c:v>
                </c:pt>
              </c:strCache>
            </c:strRef>
          </c:tx>
          <c:spPr>
            <a:ln>
              <a:solidFill>
                <a:schemeClr val="accent1">
                  <a:lumMod val="60000"/>
                  <a:lumOff val="40000"/>
                </a:schemeClr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4'!$D$8:$AC$8</c:f>
              <c:numCache/>
            </c:numRef>
          </c:cat>
          <c:val>
            <c:numRef>
              <c:f>'Figure 4'!$D$11:$AC$11</c:f>
              <c:numCache/>
            </c:numRef>
          </c:val>
          <c:smooth val="0"/>
        </c:ser>
        <c:ser>
          <c:idx val="2"/>
          <c:order val="3"/>
          <c:tx>
            <c:strRef>
              <c:f>'Figure 4'!$C$12</c:f>
              <c:strCache>
                <c:ptCount val="1"/>
                <c:pt idx="0">
                  <c:v>Rail</c:v>
                </c:pt>
              </c:strCache>
            </c:strRef>
          </c:tx>
          <c:spPr>
            <a:ln>
              <a:solidFill>
                <a:schemeClr val="accent2">
                  <a:lumMod val="60000"/>
                  <a:lumOff val="40000"/>
                </a:schemeClr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4'!$D$8:$AC$8</c:f>
              <c:numCache/>
            </c:numRef>
          </c:cat>
          <c:val>
            <c:numRef>
              <c:f>'Figure 4'!$D$12:$AC$12</c:f>
              <c:numCache/>
            </c:numRef>
          </c:val>
          <c:smooth val="0"/>
        </c:ser>
        <c:ser>
          <c:idx val="3"/>
          <c:order val="4"/>
          <c:tx>
            <c:strRef>
              <c:f>'Figure 4'!$C$13</c:f>
              <c:strCache>
                <c:ptCount val="1"/>
                <c:pt idx="0">
                  <c:v>Inland waterways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4'!$D$8:$AC$8</c:f>
              <c:numCache/>
            </c:numRef>
          </c:cat>
          <c:val>
            <c:numRef>
              <c:f>'Figure 4'!$D$13:$AC$13</c:f>
              <c:numCache/>
            </c:numRef>
          </c:val>
          <c:smooth val="0"/>
        </c:ser>
        <c:axId val="37640783"/>
        <c:axId val="3222728"/>
      </c:lineChart>
      <c:catAx>
        <c:axId val="376407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3222728"/>
        <c:crossesAt val="100"/>
        <c:auto val="1"/>
        <c:lblOffset val="100"/>
        <c:tickLblSkip val="1"/>
        <c:noMultiLvlLbl val="0"/>
      </c:catAx>
      <c:valAx>
        <c:axId val="3222728"/>
        <c:scaling>
          <c:orientation val="minMax"/>
          <c:max val="200"/>
          <c:min val="6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7640783"/>
        <c:crosses val="autoZero"/>
        <c:crossBetween val="between"/>
        <c:dispUnits/>
        <c:majorUnit val="20"/>
      </c:valAx>
    </c:plotArea>
    <c:legend>
      <c:legendPos val="r"/>
      <c:layout>
        <c:manualLayout>
          <c:xMode val="edge"/>
          <c:yMode val="edge"/>
          <c:x val="0.416"/>
          <c:y val="0.81775"/>
          <c:w val="0.184"/>
          <c:h val="0.181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125"/>
          <c:y val="0.13475"/>
          <c:w val="0.497"/>
          <c:h val="0.7605"/>
        </c:manualLayout>
      </c:layout>
      <c:pieChart>
        <c:varyColors val="1"/>
        <c:ser>
          <c:idx val="0"/>
          <c:order val="0"/>
          <c:spPr>
            <a:solidFill>
              <a:schemeClr val="tx2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"/>
            <c:spPr>
              <a:solidFill>
                <a:srgbClr val="32AFAF">
                  <a:lumMod val="60000"/>
                  <a:lumOff val="40000"/>
                </a:srgbClr>
              </a:solidFill>
              <a:ln>
                <a:noFill/>
                <a:round/>
              </a:ln>
            </c:spPr>
          </c:dPt>
          <c:dPt>
            <c:idx val="2"/>
            <c:spPr>
              <a:solidFill>
                <a:srgbClr val="C84B9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"/>
            <c:spPr>
              <a:solidFill>
                <a:srgbClr val="C84B96">
                  <a:lumMod val="60000"/>
                  <a:lumOff val="40000"/>
                </a:srgbClr>
              </a:solidFill>
              <a:ln>
                <a:noFill/>
                <a:round/>
              </a:ln>
            </c:spPr>
          </c:dPt>
          <c:dPt>
            <c:idx val="4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Lbls>
            <c:dLbl>
              <c:idx val="0"/>
              <c:layout>
                <c:manualLayout>
                  <c:x val="0.083"/>
                  <c:y val="-0.038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Coal
0.1 %</a:t>
                    </a:r>
                  </a:p>
                </c:rich>
              </c:tx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.18175"/>
                  <c:y val="-0.031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Gas
0.1 %</a:t>
                    </a:r>
                  </a:p>
                </c:rich>
              </c:tx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-0.01075"/>
                  <c:y val="0.003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u="none" baseline="0">
                        <a:latin typeface="Calibri"/>
                        <a:ea typeface="Calibri"/>
                        <a:cs typeface="Calibri"/>
                      </a:rPr>
                      <a:t>Oil
97.9 %</a:t>
                    </a:r>
                  </a:p>
                </c:rich>
              </c:tx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-0.1295"/>
                  <c:y val="-0.036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u="none" baseline="0">
                        <a:latin typeface="Calibri"/>
                        <a:ea typeface="Calibri"/>
                        <a:cs typeface="Calibri"/>
                      </a:rPr>
                      <a:t>Renewables
0.0 %</a:t>
                    </a:r>
                  </a:p>
                </c:rich>
              </c:tx>
              <c:numFmt formatCode="0.0%" sourceLinked="0"/>
              <c:spPr>
                <a:noFill/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-0.038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Electricity
1.9 %</a:t>
                    </a:r>
                  </a:p>
                </c:rich>
              </c:tx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'[1]Fuels in transport'!$A$83:$A$87</c:f>
              <c:strCache>
                <c:ptCount val="5"/>
                <c:pt idx="0">
                  <c:v>Coal</c:v>
                </c:pt>
                <c:pt idx="1">
                  <c:v>Gas</c:v>
                </c:pt>
                <c:pt idx="2">
                  <c:v>Oil</c:v>
                </c:pt>
                <c:pt idx="3">
                  <c:v>Renewables</c:v>
                </c:pt>
                <c:pt idx="4">
                  <c:v>Electricity</c:v>
                </c:pt>
              </c:strCache>
            </c:strRef>
          </c:cat>
          <c:val>
            <c:numRef>
              <c:f>'[1]Fuels in transport'!$B$83:$B$87</c:f>
              <c:numCache>
                <c:formatCode>General</c:formatCode>
                <c:ptCount val="5"/>
                <c:pt idx="0">
                  <c:v>213.5</c:v>
                </c:pt>
                <c:pt idx="1">
                  <c:v>338.7</c:v>
                </c:pt>
                <c:pt idx="2">
                  <c:v>278520</c:v>
                </c:pt>
                <c:pt idx="3">
                  <c:v>18.8</c:v>
                </c:pt>
                <c:pt idx="4">
                  <c:v>5335.9</c:v>
                </c:pt>
              </c:numCache>
            </c:numRef>
          </c:val>
        </c:ser>
      </c:pieChart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b="1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125"/>
          <c:y val="0.13475"/>
          <c:w val="0.497"/>
          <c:h val="0.7605"/>
        </c:manualLayout>
      </c:layout>
      <c:pieChart>
        <c:varyColors val="1"/>
        <c:ser>
          <c:idx val="0"/>
          <c:order val="0"/>
          <c:spPr>
            <a:solidFill>
              <a:schemeClr val="tx2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"/>
            <c:spPr>
              <a:solidFill>
                <a:srgbClr val="32AFAF">
                  <a:lumMod val="60000"/>
                  <a:lumOff val="40000"/>
                </a:srgbClr>
              </a:solidFill>
              <a:ln>
                <a:noFill/>
                <a:round/>
              </a:ln>
            </c:spPr>
          </c:dPt>
          <c:dPt>
            <c:idx val="2"/>
            <c:spPr>
              <a:solidFill>
                <a:srgbClr val="C84B9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"/>
            <c:spPr>
              <a:solidFill>
                <a:srgbClr val="C84B96">
                  <a:lumMod val="60000"/>
                  <a:lumOff val="40000"/>
                </a:srgbClr>
              </a:solidFill>
              <a:ln>
                <a:noFill/>
                <a:round/>
              </a:ln>
            </c:spPr>
          </c:dPt>
          <c:dPt>
            <c:idx val="4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Lbls>
            <c:dLbl>
              <c:idx val="0"/>
              <c:layout>
                <c:manualLayout>
                  <c:x val="0.09125"/>
                  <c:y val="-0.038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Coal
0.0 %</a:t>
                    </a:r>
                  </a:p>
                </c:rich>
              </c:tx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.18175"/>
                  <c:y val="-0.031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Gas
0.8 %</a:t>
                    </a:r>
                  </a:p>
                </c:rich>
              </c:tx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-0.01075"/>
                  <c:y val="0.003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u="none" baseline="0">
                        <a:latin typeface="Calibri"/>
                        <a:ea typeface="Calibri"/>
                        <a:cs typeface="Calibri"/>
                      </a:rPr>
                      <a:t>Oil
93.6 %</a:t>
                    </a:r>
                  </a:p>
                </c:rich>
              </c:tx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-0.1295"/>
                  <c:y val="-0.036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u="none" baseline="0">
                        <a:latin typeface="Calibri"/>
                        <a:ea typeface="Calibri"/>
                        <a:cs typeface="Calibri"/>
                      </a:rPr>
                      <a:t>Renewables
4.0 %</a:t>
                    </a:r>
                  </a:p>
                </c:rich>
              </c:tx>
              <c:numFmt formatCode="0.0%" sourceLinked="0"/>
              <c:spPr>
                <a:noFill/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-0.038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Electricity
1.5 %</a:t>
                    </a:r>
                  </a:p>
                </c:rich>
              </c:tx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'[1]Fuels in transport'!$A$83:$A$87</c:f>
              <c:strCache>
                <c:ptCount val="5"/>
                <c:pt idx="0">
                  <c:v>Coal</c:v>
                </c:pt>
                <c:pt idx="1">
                  <c:v>Gas</c:v>
                </c:pt>
                <c:pt idx="2">
                  <c:v>Oil</c:v>
                </c:pt>
                <c:pt idx="3">
                  <c:v>Renewables</c:v>
                </c:pt>
                <c:pt idx="4">
                  <c:v>Electricity</c:v>
                </c:pt>
              </c:strCache>
            </c:strRef>
          </c:cat>
          <c:val>
            <c:numRef>
              <c:f>'[1]Fuels in transport'!$AA$83:$AA$87</c:f>
              <c:numCache>
                <c:formatCode>General</c:formatCode>
                <c:ptCount val="5"/>
                <c:pt idx="0">
                  <c:v>10.3</c:v>
                </c:pt>
                <c:pt idx="1">
                  <c:v>3226.1</c:v>
                </c:pt>
                <c:pt idx="2">
                  <c:v>335866.6</c:v>
                </c:pt>
                <c:pt idx="3">
                  <c:v>14158.1</c:v>
                </c:pt>
                <c:pt idx="4">
                  <c:v>5367.6</c:v>
                </c:pt>
              </c:numCache>
            </c:numRef>
          </c:val>
        </c:ser>
      </c:pieChart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b="1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45"/>
          <c:y val="0.0405"/>
          <c:w val="0.921"/>
          <c:h val="0.55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6'!$B$5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32AFAF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6'!$A$6:$A$43</c:f>
              <c:strCache/>
            </c:strRef>
          </c:cat>
          <c:val>
            <c:numRef>
              <c:f>'Figure 6'!$B$6:$B$43</c:f>
              <c:numCache/>
            </c:numRef>
          </c:val>
        </c:ser>
        <c:ser>
          <c:idx val="1"/>
          <c:order val="1"/>
          <c:tx>
            <c:strRef>
              <c:f>'Figure 6'!$C$5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6'!$A$6:$A$43</c:f>
              <c:strCache/>
            </c:strRef>
          </c:cat>
          <c:val>
            <c:numRef>
              <c:f>'Figure 6'!$C$6:$C$43</c:f>
              <c:numCache/>
            </c:numRef>
          </c:val>
        </c:ser>
        <c:axId val="29004553"/>
        <c:axId val="59714386"/>
      </c:barChart>
      <c:catAx>
        <c:axId val="29004553"/>
        <c:scaling>
          <c:orientation val="minMax"/>
        </c:scaling>
        <c:axPos val="b"/>
        <c:delete val="0"/>
        <c:numFmt formatCode="General" sourceLinked="1"/>
        <c:majorTickMark val="out"/>
        <c:minorTickMark val="in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59714386"/>
        <c:crosses val="autoZero"/>
        <c:auto val="1"/>
        <c:lblOffset val="100"/>
        <c:noMultiLvlLbl val="0"/>
      </c:catAx>
      <c:valAx>
        <c:axId val="59714386"/>
        <c:scaling>
          <c:orientation val="minMax"/>
        </c:scaling>
        <c:axPos val="l"/>
        <c:majorGridlines>
          <c:spPr>
            <a:ln w="3175">
              <a:gradFill rotWithShape="1">
                <a:gsLst>
                  <a:gs pos="0">
                    <a:srgbClr val="FFFFFF">
                      <a:alpha val="28000"/>
                      <a:lumMod val="59000"/>
                    </a:srgbClr>
                  </a:gs>
                  <a:gs pos="7001">
                    <a:srgbClr val="E6E6E6"/>
                  </a:gs>
                  <a:gs pos="32001">
                    <a:srgbClr val="7D8496"/>
                  </a:gs>
                  <a:gs pos="47000">
                    <a:srgbClr val="E6E6E6"/>
                  </a:gs>
                  <a:gs pos="85001">
                    <a:srgbClr val="7D8496"/>
                  </a:gs>
                  <a:gs pos="100000">
                    <a:srgbClr val="E6E6E6"/>
                  </a:gs>
                </a:gsLst>
                <a:lin ang="5400000"/>
              </a:gradFill>
              <a:prstDash val="sysDash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>
            <a:noFill/>
          </a:ln>
        </c:spPr>
        <c:crossAx val="29004553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175"/>
          <c:y val="0.03325"/>
          <c:w val="0.68175"/>
          <c:h val="0.8565"/>
        </c:manualLayout>
      </c:layout>
      <c:lineChart>
        <c:grouping val="standard"/>
        <c:varyColors val="0"/>
        <c:ser>
          <c:idx val="3"/>
          <c:order val="0"/>
          <c:tx>
            <c:strRef>
              <c:f>'Figure 7'!$A$9</c:f>
              <c:strCache>
                <c:ptCount val="1"/>
                <c:pt idx="0">
                  <c:v>Euro-super 95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'Figure 7'!$B$7:$W$8</c:f>
              <c:multiLvlStrCache/>
            </c:multiLvlStrRef>
          </c:cat>
          <c:val>
            <c:numRef>
              <c:f>'Figure 7'!$B$9:$W$9</c:f>
              <c:numCache/>
            </c:numRef>
          </c:val>
          <c:smooth val="0"/>
        </c:ser>
        <c:ser>
          <c:idx val="0"/>
          <c:order val="1"/>
          <c:tx>
            <c:strRef>
              <c:f>'Figure 7'!$A$10</c:f>
              <c:strCache>
                <c:ptCount val="1"/>
                <c:pt idx="0">
                  <c:v>Automotive diesel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'Figure 7'!$B$7:$W$8</c:f>
              <c:multiLvlStrCache/>
            </c:multiLvlStrRef>
          </c:cat>
          <c:val>
            <c:numRef>
              <c:f>'Figure 7'!$B$10:$W$10</c:f>
              <c:numCache/>
            </c:numRef>
          </c:val>
          <c:smooth val="0"/>
        </c:ser>
        <c:ser>
          <c:idx val="1"/>
          <c:order val="2"/>
          <c:tx>
            <c:strRef>
              <c:f>'Figure 7'!$A$11</c:f>
              <c:strCache>
                <c:ptCount val="1"/>
                <c:pt idx="0">
                  <c:v>Liquid petroleum gas (LPG) motor fuel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'Figure 7'!$B$7:$W$8</c:f>
              <c:multiLvlStrCache/>
            </c:multiLvlStrRef>
          </c:cat>
          <c:val>
            <c:numRef>
              <c:f>'Figure 7'!$B$11:$W$11</c:f>
              <c:numCache/>
            </c:numRef>
          </c:val>
          <c:smooth val="0"/>
        </c:ser>
        <c:axId val="558563"/>
        <c:axId val="5027068"/>
      </c:lineChart>
      <c:catAx>
        <c:axId val="5585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5027068"/>
        <c:crossesAt val="0"/>
        <c:auto val="1"/>
        <c:lblOffset val="100"/>
        <c:tickLblSkip val="1"/>
        <c:noMultiLvlLbl val="0"/>
      </c:catAx>
      <c:valAx>
        <c:axId val="5027068"/>
        <c:scaling>
          <c:orientation val="minMax"/>
          <c:max val="1.75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.0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58563"/>
        <c:crosses val="autoZero"/>
        <c:crossBetween val="between"/>
        <c:dispUnits/>
        <c:majorUnit val="0.25"/>
      </c:valAx>
    </c:plotArea>
    <c:legend>
      <c:legendPos val="r"/>
      <c:layout>
        <c:manualLayout>
          <c:xMode val="edge"/>
          <c:yMode val="edge"/>
          <c:x val="0.751"/>
          <c:y val="0.3245"/>
          <c:w val="0.241"/>
          <c:h val="0.31425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2275"/>
          <c:y val="0.24075"/>
          <c:w val="0.49175"/>
          <c:h val="0.63825"/>
        </c:manualLayout>
      </c:layout>
      <c:pieChart>
        <c:varyColors val="1"/>
        <c:ser>
          <c:idx val="0"/>
          <c:order val="0"/>
          <c:tx>
            <c:strRef>
              <c:f>'Figure 8'!$D$7</c:f>
              <c:strCache>
                <c:ptCount val="1"/>
                <c:pt idx="0">
                  <c:v>1990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Pt>
            <c:idx val="4"/>
          </c:dPt>
          <c:dPt>
            <c:idx val="5"/>
          </c:dPt>
          <c:dLbls>
            <c:dLbl>
              <c:idx val="0"/>
              <c:layout>
                <c:manualLayout>
                  <c:x val="0.00825"/>
                  <c:y val="-0.101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Fuel combustion and fugitive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emissions from fuels (without transport)
62%</a:t>
                    </a:r>
                  </a:p>
                </c:rich>
              </c:tx>
              <c:numFmt formatCode="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Transport (incl. international aviation)
15%</a:t>
                    </a:r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.01625"/>
                  <c:y val="0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delete val="1"/>
            </c:dLbl>
            <c:numFmt formatCode="0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'Figure 8'!$C$8:$C$13</c:f>
              <c:strCache/>
            </c:strRef>
          </c:cat>
          <c:val>
            <c:numRef>
              <c:f>'Figure 8'!$D$8:$D$13</c:f>
              <c:numCache/>
            </c:numRef>
          </c:val>
        </c:ser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2015</a:t>
            </a:r>
          </a:p>
        </c:rich>
      </c:tx>
      <c:layout>
        <c:manualLayout>
          <c:xMode val="edge"/>
          <c:yMode val="edge"/>
          <c:x val="0.40725"/>
          <c:y val="0.003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0975"/>
          <c:y val="0.22975"/>
          <c:w val="0.44775"/>
          <c:h val="0.61325"/>
        </c:manualLayout>
      </c:layout>
      <c:pieChart>
        <c:varyColors val="1"/>
        <c:ser>
          <c:idx val="0"/>
          <c:order val="0"/>
          <c:tx>
            <c:strRef>
              <c:f>'Figure 8'!$E$7</c:f>
              <c:strCache>
                <c:ptCount val="1"/>
                <c:pt idx="0">
                  <c:v>2015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Pt>
            <c:idx val="4"/>
          </c:dPt>
          <c:dPt>
            <c:idx val="5"/>
          </c:dPt>
          <c:dLbls>
            <c:dLbl>
              <c:idx val="0"/>
              <c:layout>
                <c:manualLayout>
                  <c:x val="0.02125"/>
                  <c:y val="-0.024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Transport (incl. international aviation)
23%</a:t>
                    </a:r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.024"/>
                  <c:y val="-0.003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delete val="1"/>
            </c:dLbl>
            <c:numFmt formatCode="0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'Figure 8'!$C$8:$C$13</c:f>
              <c:strCache/>
            </c:strRef>
          </c:cat>
          <c:val>
            <c:numRef>
              <c:f>'Figure 8'!$E$8:$E$13</c:f>
              <c:numCache/>
            </c:numRef>
          </c:val>
        </c:ser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'[2]Fig12'!$C$38</c:f>
              <c:strCache>
                <c:ptCount val="1"/>
                <c:pt idx="0">
                  <c:v>Domestic aviation</c:v>
                </c:pt>
              </c:strCache>
            </c:strRef>
          </c:tx>
          <c:spPr>
            <a:solidFill>
              <a:schemeClr val="accent1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'[2]Fig12'!$D$36:$AB$36</c:f>
              <c:numCache>
                <c:formatCode>General</c:formatCode>
                <c:ptCount val="25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</c:numCache>
            </c:numRef>
          </c:cat>
          <c:val>
            <c:numRef>
              <c:f>'[2]Fig12'!$D$38:$AB$38</c:f>
              <c:numCache>
                <c:formatCode>General</c:formatCode>
                <c:ptCount val="25"/>
                <c:pt idx="0">
                  <c:v>14.320110000000001</c:v>
                </c:pt>
                <c:pt idx="1">
                  <c:v>14.140379999999999</c:v>
                </c:pt>
                <c:pt idx="2">
                  <c:v>14.568340000000001</c:v>
                </c:pt>
                <c:pt idx="3">
                  <c:v>14.09347</c:v>
                </c:pt>
                <c:pt idx="4">
                  <c:v>14.19181</c:v>
                </c:pt>
                <c:pt idx="5">
                  <c:v>15.27815</c:v>
                </c:pt>
                <c:pt idx="6">
                  <c:v>16.530759999999997</c:v>
                </c:pt>
                <c:pt idx="7">
                  <c:v>17.50398</c:v>
                </c:pt>
                <c:pt idx="8">
                  <c:v>18.10928</c:v>
                </c:pt>
                <c:pt idx="9">
                  <c:v>19.50594</c:v>
                </c:pt>
                <c:pt idx="10">
                  <c:v>20.06888</c:v>
                </c:pt>
                <c:pt idx="11">
                  <c:v>19.55832</c:v>
                </c:pt>
                <c:pt idx="12">
                  <c:v>18.79121</c:v>
                </c:pt>
                <c:pt idx="13">
                  <c:v>18.38692</c:v>
                </c:pt>
                <c:pt idx="14">
                  <c:v>19.17658</c:v>
                </c:pt>
                <c:pt idx="15">
                  <c:v>19.672669999999997</c:v>
                </c:pt>
                <c:pt idx="16">
                  <c:v>19.68298</c:v>
                </c:pt>
                <c:pt idx="17">
                  <c:v>19.877</c:v>
                </c:pt>
                <c:pt idx="18">
                  <c:v>19.33011</c:v>
                </c:pt>
                <c:pt idx="19">
                  <c:v>18.07416</c:v>
                </c:pt>
                <c:pt idx="20">
                  <c:v>17.883779999999998</c:v>
                </c:pt>
                <c:pt idx="21">
                  <c:v>17.72561</c:v>
                </c:pt>
                <c:pt idx="22">
                  <c:v>16.62557</c:v>
                </c:pt>
                <c:pt idx="23">
                  <c:v>15.324950000000001</c:v>
                </c:pt>
                <c:pt idx="24">
                  <c:v>15.19425</c:v>
                </c:pt>
              </c:numCache>
            </c:numRef>
          </c:val>
        </c:ser>
        <c:ser>
          <c:idx val="1"/>
          <c:order val="1"/>
          <c:tx>
            <c:strRef>
              <c:f>'[2]Fig12'!$C$39</c:f>
              <c:strCache>
                <c:ptCount val="1"/>
                <c:pt idx="0">
                  <c:v>International aviation</c:v>
                </c:pt>
              </c:strCache>
            </c:strRef>
          </c:tx>
          <c:spPr>
            <a:solidFill>
              <a:schemeClr val="accent2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'[2]Fig12'!$D$36:$AB$36</c:f>
              <c:numCache>
                <c:formatCode>General</c:formatCode>
                <c:ptCount val="25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</c:numCache>
            </c:numRef>
          </c:cat>
          <c:val>
            <c:numRef>
              <c:f>'[2]Fig12'!$D$39:$AB$39</c:f>
              <c:numCache>
                <c:formatCode>General</c:formatCode>
                <c:ptCount val="25"/>
                <c:pt idx="0">
                  <c:v>69.7718</c:v>
                </c:pt>
                <c:pt idx="1">
                  <c:v>68.16460000000001</c:v>
                </c:pt>
                <c:pt idx="2">
                  <c:v>73.74976</c:v>
                </c:pt>
                <c:pt idx="3">
                  <c:v>78.01279</c:v>
                </c:pt>
                <c:pt idx="4">
                  <c:v>81.39981</c:v>
                </c:pt>
                <c:pt idx="5">
                  <c:v>86.05422999999999</c:v>
                </c:pt>
                <c:pt idx="6">
                  <c:v>90.12159</c:v>
                </c:pt>
                <c:pt idx="7">
                  <c:v>94.36808</c:v>
                </c:pt>
                <c:pt idx="8">
                  <c:v>101.63066</c:v>
                </c:pt>
                <c:pt idx="9">
                  <c:v>109.65713000000001</c:v>
                </c:pt>
                <c:pt idx="10">
                  <c:v>115.86458</c:v>
                </c:pt>
                <c:pt idx="11">
                  <c:v>114.16205000000001</c:v>
                </c:pt>
                <c:pt idx="12">
                  <c:v>111.39580000000001</c:v>
                </c:pt>
                <c:pt idx="13">
                  <c:v>115.96078</c:v>
                </c:pt>
                <c:pt idx="14">
                  <c:v>124.81564999999999</c:v>
                </c:pt>
                <c:pt idx="15">
                  <c:v>131.68511999999998</c:v>
                </c:pt>
                <c:pt idx="16">
                  <c:v>137.62328</c:v>
                </c:pt>
                <c:pt idx="17">
                  <c:v>142.12716</c:v>
                </c:pt>
                <c:pt idx="18">
                  <c:v>142.88465</c:v>
                </c:pt>
                <c:pt idx="19">
                  <c:v>132.17688</c:v>
                </c:pt>
                <c:pt idx="20">
                  <c:v>132.11419</c:v>
                </c:pt>
                <c:pt idx="21">
                  <c:v>135.91013</c:v>
                </c:pt>
                <c:pt idx="22">
                  <c:v>134.3856</c:v>
                </c:pt>
                <c:pt idx="23">
                  <c:v>135.02889000000002</c:v>
                </c:pt>
                <c:pt idx="24">
                  <c:v>137.13239000000002</c:v>
                </c:pt>
              </c:numCache>
            </c:numRef>
          </c:val>
        </c:ser>
        <c:ser>
          <c:idx val="2"/>
          <c:order val="2"/>
          <c:tx>
            <c:strRef>
              <c:f>'[2]Fig12'!$C$40</c:f>
              <c:strCache>
                <c:ptCount val="1"/>
                <c:pt idx="0">
                  <c:v>Road transport</c:v>
                </c:pt>
              </c:strCache>
            </c:strRef>
          </c:tx>
          <c:spPr>
            <a:solidFill>
              <a:schemeClr val="accent3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'[2]Fig12'!$D$36:$AB$36</c:f>
              <c:numCache>
                <c:formatCode>General</c:formatCode>
                <c:ptCount val="25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</c:numCache>
            </c:numRef>
          </c:cat>
          <c:val>
            <c:numRef>
              <c:f>'[2]Fig12'!$D$40:$AB$40</c:f>
              <c:numCache>
                <c:formatCode>General</c:formatCode>
                <c:ptCount val="25"/>
                <c:pt idx="0">
                  <c:v>724.7563299999999</c:v>
                </c:pt>
                <c:pt idx="1">
                  <c:v>733.25132</c:v>
                </c:pt>
                <c:pt idx="2">
                  <c:v>757.47296</c:v>
                </c:pt>
                <c:pt idx="3">
                  <c:v>764.99077</c:v>
                </c:pt>
                <c:pt idx="4">
                  <c:v>771.04728</c:v>
                </c:pt>
                <c:pt idx="5">
                  <c:v>783.1196199999999</c:v>
                </c:pt>
                <c:pt idx="6">
                  <c:v>806.95628</c:v>
                </c:pt>
                <c:pt idx="7">
                  <c:v>818.74774</c:v>
                </c:pt>
                <c:pt idx="8">
                  <c:v>844.6977099999999</c:v>
                </c:pt>
                <c:pt idx="9">
                  <c:v>863.3646</c:v>
                </c:pt>
                <c:pt idx="10">
                  <c:v>859.90687</c:v>
                </c:pt>
                <c:pt idx="11">
                  <c:v>874.73931</c:v>
                </c:pt>
                <c:pt idx="12">
                  <c:v>886.33224</c:v>
                </c:pt>
                <c:pt idx="13">
                  <c:v>896.3702099999999</c:v>
                </c:pt>
                <c:pt idx="14">
                  <c:v>914.15067</c:v>
                </c:pt>
                <c:pt idx="15">
                  <c:v>912.69283</c:v>
                </c:pt>
                <c:pt idx="16">
                  <c:v>919.4900200000001</c:v>
                </c:pt>
                <c:pt idx="17">
                  <c:v>929.77255</c:v>
                </c:pt>
                <c:pt idx="18">
                  <c:v>910.09686</c:v>
                </c:pt>
                <c:pt idx="19">
                  <c:v>887.3843499999999</c:v>
                </c:pt>
                <c:pt idx="20">
                  <c:v>884.12886</c:v>
                </c:pt>
                <c:pt idx="21">
                  <c:v>874.80913</c:v>
                </c:pt>
                <c:pt idx="22">
                  <c:v>841.82816</c:v>
                </c:pt>
                <c:pt idx="23">
                  <c:v>838.50835</c:v>
                </c:pt>
                <c:pt idx="24">
                  <c:v>845.45815</c:v>
                </c:pt>
              </c:numCache>
            </c:numRef>
          </c:val>
        </c:ser>
        <c:ser>
          <c:idx val="3"/>
          <c:order val="3"/>
          <c:tx>
            <c:strRef>
              <c:f>'[2]Fig12'!$C$41</c:f>
              <c:strCache>
                <c:ptCount val="1"/>
                <c:pt idx="0">
                  <c:v>Railways</c:v>
                </c:pt>
              </c:strCache>
            </c:strRef>
          </c:tx>
          <c:spPr>
            <a:solidFill>
              <a:schemeClr val="accent4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'[2]Fig12'!$D$36:$AB$36</c:f>
              <c:numCache>
                <c:formatCode>General</c:formatCode>
                <c:ptCount val="25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</c:numCache>
            </c:numRef>
          </c:cat>
          <c:val>
            <c:numRef>
              <c:f>'[2]Fig12'!$D$41:$AB$41</c:f>
              <c:numCache>
                <c:formatCode>General</c:formatCode>
                <c:ptCount val="25"/>
                <c:pt idx="0">
                  <c:v>13.84619</c:v>
                </c:pt>
                <c:pt idx="1">
                  <c:v>12.52528</c:v>
                </c:pt>
                <c:pt idx="2">
                  <c:v>12.36741</c:v>
                </c:pt>
                <c:pt idx="3">
                  <c:v>11.79422</c:v>
                </c:pt>
                <c:pt idx="4">
                  <c:v>11.21136</c:v>
                </c:pt>
                <c:pt idx="5">
                  <c:v>10.95265</c:v>
                </c:pt>
                <c:pt idx="6">
                  <c:v>10.743549999999999</c:v>
                </c:pt>
                <c:pt idx="7">
                  <c:v>10.40328</c:v>
                </c:pt>
                <c:pt idx="8">
                  <c:v>10.10102</c:v>
                </c:pt>
                <c:pt idx="9">
                  <c:v>9.65235</c:v>
                </c:pt>
                <c:pt idx="10">
                  <c:v>9.85605</c:v>
                </c:pt>
                <c:pt idx="11">
                  <c:v>9.03182</c:v>
                </c:pt>
                <c:pt idx="12">
                  <c:v>9.01822</c:v>
                </c:pt>
                <c:pt idx="13">
                  <c:v>8.887799999999999</c:v>
                </c:pt>
                <c:pt idx="14">
                  <c:v>8.894309999999999</c:v>
                </c:pt>
                <c:pt idx="15">
                  <c:v>8.19744</c:v>
                </c:pt>
                <c:pt idx="16">
                  <c:v>8.1378</c:v>
                </c:pt>
                <c:pt idx="17">
                  <c:v>8.44164</c:v>
                </c:pt>
                <c:pt idx="18">
                  <c:v>8.20909</c:v>
                </c:pt>
                <c:pt idx="19">
                  <c:v>7.46524</c:v>
                </c:pt>
                <c:pt idx="20">
                  <c:v>7.4647</c:v>
                </c:pt>
                <c:pt idx="21">
                  <c:v>7.46796</c:v>
                </c:pt>
                <c:pt idx="22">
                  <c:v>7.20758</c:v>
                </c:pt>
                <c:pt idx="23">
                  <c:v>6.957529999999999</c:v>
                </c:pt>
                <c:pt idx="24">
                  <c:v>6.80251</c:v>
                </c:pt>
              </c:numCache>
            </c:numRef>
          </c:val>
        </c:ser>
        <c:ser>
          <c:idx val="4"/>
          <c:order val="4"/>
          <c:tx>
            <c:strRef>
              <c:f>'[2]Fig12'!$C$42</c:f>
              <c:strCache>
                <c:ptCount val="1"/>
                <c:pt idx="0">
                  <c:v>Domestic navigation</c:v>
                </c:pt>
              </c:strCache>
            </c:strRef>
          </c:tx>
          <c:spPr>
            <a:solidFill>
              <a:schemeClr val="accent5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'[2]Fig12'!$D$36:$AB$36</c:f>
              <c:numCache>
                <c:formatCode>General</c:formatCode>
                <c:ptCount val="25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</c:numCache>
            </c:numRef>
          </c:cat>
          <c:val>
            <c:numRef>
              <c:f>'[2]Fig12'!$D$42:$AB$42</c:f>
              <c:numCache>
                <c:formatCode>General</c:formatCode>
                <c:ptCount val="25"/>
                <c:pt idx="0">
                  <c:v>24.67175</c:v>
                </c:pt>
                <c:pt idx="1">
                  <c:v>25.07087</c:v>
                </c:pt>
                <c:pt idx="2">
                  <c:v>24.76371</c:v>
                </c:pt>
                <c:pt idx="3">
                  <c:v>23.570310000000003</c:v>
                </c:pt>
                <c:pt idx="4">
                  <c:v>23.894569999999998</c:v>
                </c:pt>
                <c:pt idx="5">
                  <c:v>23.160310000000003</c:v>
                </c:pt>
                <c:pt idx="6">
                  <c:v>24.13525</c:v>
                </c:pt>
                <c:pt idx="7">
                  <c:v>23.69512</c:v>
                </c:pt>
                <c:pt idx="8">
                  <c:v>24.84591</c:v>
                </c:pt>
                <c:pt idx="9">
                  <c:v>24.08684</c:v>
                </c:pt>
                <c:pt idx="10">
                  <c:v>21.581919999999997</c:v>
                </c:pt>
                <c:pt idx="11">
                  <c:v>21.96423</c:v>
                </c:pt>
                <c:pt idx="12">
                  <c:v>21.73057</c:v>
                </c:pt>
                <c:pt idx="13">
                  <c:v>22.236849999999997</c:v>
                </c:pt>
                <c:pt idx="14">
                  <c:v>22.421590000000002</c:v>
                </c:pt>
                <c:pt idx="15">
                  <c:v>22.1492</c:v>
                </c:pt>
                <c:pt idx="16">
                  <c:v>22.41497</c:v>
                </c:pt>
                <c:pt idx="17">
                  <c:v>21.55179</c:v>
                </c:pt>
                <c:pt idx="18">
                  <c:v>20.79186</c:v>
                </c:pt>
                <c:pt idx="19">
                  <c:v>20.69116</c:v>
                </c:pt>
                <c:pt idx="20">
                  <c:v>20.57936</c:v>
                </c:pt>
                <c:pt idx="21">
                  <c:v>18.715580000000003</c:v>
                </c:pt>
                <c:pt idx="22">
                  <c:v>17.74915</c:v>
                </c:pt>
                <c:pt idx="23">
                  <c:v>16.24399</c:v>
                </c:pt>
                <c:pt idx="24">
                  <c:v>15.64929</c:v>
                </c:pt>
              </c:numCache>
            </c:numRef>
          </c:val>
        </c:ser>
        <c:ser>
          <c:idx val="5"/>
          <c:order val="5"/>
          <c:tx>
            <c:strRef>
              <c:f>'[2]Fig12'!$C$43</c:f>
              <c:strCache>
                <c:ptCount val="1"/>
                <c:pt idx="0">
                  <c:v>International navigation(¹)</c:v>
                </c:pt>
              </c:strCache>
            </c:strRef>
          </c:tx>
          <c:spPr>
            <a:solidFill>
              <a:schemeClr val="accent6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'[2]Fig12'!$D$36:$AB$36</c:f>
              <c:numCache>
                <c:formatCode>General</c:formatCode>
                <c:ptCount val="25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</c:numCache>
            </c:numRef>
          </c:cat>
          <c:val>
            <c:numRef>
              <c:f>'[2]Fig12'!$D$43:$AB$43</c:f>
              <c:numCache>
                <c:formatCode>General</c:formatCode>
                <c:ptCount val="25"/>
                <c:pt idx="0">
                  <c:v>109.29431</c:v>
                </c:pt>
                <c:pt idx="1">
                  <c:v>108.11431</c:v>
                </c:pt>
                <c:pt idx="2">
                  <c:v>109.91255</c:v>
                </c:pt>
                <c:pt idx="3">
                  <c:v>113.42228</c:v>
                </c:pt>
                <c:pt idx="4">
                  <c:v>110.23227</c:v>
                </c:pt>
                <c:pt idx="5">
                  <c:v>110.56555</c:v>
                </c:pt>
                <c:pt idx="6">
                  <c:v>118.46915</c:v>
                </c:pt>
                <c:pt idx="7">
                  <c:v>128.13252</c:v>
                </c:pt>
                <c:pt idx="8">
                  <c:v>133.55242</c:v>
                </c:pt>
                <c:pt idx="9">
                  <c:v>127.6568</c:v>
                </c:pt>
                <c:pt idx="10">
                  <c:v>134.34875</c:v>
                </c:pt>
                <c:pt idx="11">
                  <c:v>139.27439999999999</c:v>
                </c:pt>
                <c:pt idx="12">
                  <c:v>143.55285</c:v>
                </c:pt>
                <c:pt idx="13">
                  <c:v>147.12325</c:v>
                </c:pt>
                <c:pt idx="14">
                  <c:v>156.24466</c:v>
                </c:pt>
                <c:pt idx="15">
                  <c:v>160.77944</c:v>
                </c:pt>
                <c:pt idx="16">
                  <c:v>173.94466</c:v>
                </c:pt>
                <c:pt idx="17">
                  <c:v>180.87275</c:v>
                </c:pt>
                <c:pt idx="18">
                  <c:v>180.52909</c:v>
                </c:pt>
                <c:pt idx="19">
                  <c:v>161.30159</c:v>
                </c:pt>
                <c:pt idx="20">
                  <c:v>158.5052</c:v>
                </c:pt>
                <c:pt idx="21">
                  <c:v>160.47205</c:v>
                </c:pt>
                <c:pt idx="22">
                  <c:v>147.66377</c:v>
                </c:pt>
                <c:pt idx="23">
                  <c:v>139.45566</c:v>
                </c:pt>
                <c:pt idx="24">
                  <c:v>135.09212</c:v>
                </c:pt>
              </c:numCache>
            </c:numRef>
          </c:val>
        </c:ser>
        <c:ser>
          <c:idx val="6"/>
          <c:order val="6"/>
          <c:tx>
            <c:strRef>
              <c:f>'[2]Fig12'!$C$44</c:f>
              <c:strCache>
                <c:ptCount val="1"/>
                <c:pt idx="0">
                  <c:v>Other transport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'[2]Fig12'!$D$36:$AB$36</c:f>
              <c:numCache>
                <c:formatCode>General</c:formatCode>
                <c:ptCount val="25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</c:numCache>
            </c:numRef>
          </c:cat>
          <c:val>
            <c:numRef>
              <c:f>'[2]Fig12'!$D$44:$AB$44</c:f>
              <c:numCache>
                <c:formatCode>General</c:formatCode>
                <c:ptCount val="25"/>
                <c:pt idx="0">
                  <c:v>6.8830100000000005</c:v>
                </c:pt>
                <c:pt idx="1">
                  <c:v>6.3270100000000005</c:v>
                </c:pt>
                <c:pt idx="2">
                  <c:v>5.7788</c:v>
                </c:pt>
                <c:pt idx="3">
                  <c:v>5.306850000000001</c:v>
                </c:pt>
                <c:pt idx="4">
                  <c:v>4.9031400000000005</c:v>
                </c:pt>
                <c:pt idx="5">
                  <c:v>5.79465</c:v>
                </c:pt>
                <c:pt idx="6">
                  <c:v>6.13522</c:v>
                </c:pt>
                <c:pt idx="7">
                  <c:v>5.71413</c:v>
                </c:pt>
                <c:pt idx="8">
                  <c:v>5.97779</c:v>
                </c:pt>
                <c:pt idx="9">
                  <c:v>6.2409</c:v>
                </c:pt>
                <c:pt idx="10">
                  <c:v>6.71937</c:v>
                </c:pt>
                <c:pt idx="11">
                  <c:v>6.6058699999999995</c:v>
                </c:pt>
                <c:pt idx="12">
                  <c:v>6.6193100000000005</c:v>
                </c:pt>
                <c:pt idx="13">
                  <c:v>6.4961899999999995</c:v>
                </c:pt>
                <c:pt idx="14">
                  <c:v>7.60252</c:v>
                </c:pt>
                <c:pt idx="15">
                  <c:v>8.509030000000001</c:v>
                </c:pt>
                <c:pt idx="16">
                  <c:v>8.3612</c:v>
                </c:pt>
                <c:pt idx="17">
                  <c:v>7.79451</c:v>
                </c:pt>
                <c:pt idx="18">
                  <c:v>8.53331</c:v>
                </c:pt>
                <c:pt idx="19">
                  <c:v>7.272270000000001</c:v>
                </c:pt>
                <c:pt idx="20">
                  <c:v>6.93022</c:v>
                </c:pt>
                <c:pt idx="21">
                  <c:v>6.85141</c:v>
                </c:pt>
                <c:pt idx="22">
                  <c:v>6.39267</c:v>
                </c:pt>
                <c:pt idx="23">
                  <c:v>7.00083</c:v>
                </c:pt>
                <c:pt idx="24">
                  <c:v>6.022729999999999</c:v>
                </c:pt>
              </c:numCache>
            </c:numRef>
          </c:val>
        </c:ser>
        <c:overlap val="100"/>
        <c:gapWidth val="75"/>
        <c:axId val="45243613"/>
        <c:axId val="4539334"/>
      </c:barChart>
      <c:catAx>
        <c:axId val="4524361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4539334"/>
        <c:crosses val="autoZero"/>
        <c:auto val="1"/>
        <c:lblOffset val="100"/>
        <c:tickLblSkip val="1"/>
        <c:noMultiLvlLbl val="0"/>
      </c:catAx>
      <c:valAx>
        <c:axId val="453933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45243613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19050</xdr:colOff>
      <xdr:row>29</xdr:row>
      <xdr:rowOff>57150</xdr:rowOff>
    </xdr:from>
    <xdr:to>
      <xdr:col>13</xdr:col>
      <xdr:colOff>476250</xdr:colOff>
      <xdr:row>66</xdr:row>
      <xdr:rowOff>76200</xdr:rowOff>
    </xdr:to>
    <xdr:graphicFrame macro="">
      <xdr:nvGraphicFramePr>
        <xdr:cNvPr id="2" name="Chart 1"/>
        <xdr:cNvGraphicFramePr/>
      </xdr:nvGraphicFramePr>
      <xdr:xfrm>
        <a:off x="1257300" y="4600575"/>
        <a:ext cx="8629650" cy="565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6</xdr:row>
      <xdr:rowOff>142875</xdr:rowOff>
    </xdr:from>
    <xdr:to>
      <xdr:col>8</xdr:col>
      <xdr:colOff>571500</xdr:colOff>
      <xdr:row>40</xdr:row>
      <xdr:rowOff>104775</xdr:rowOff>
    </xdr:to>
    <xdr:graphicFrame macro="">
      <xdr:nvGraphicFramePr>
        <xdr:cNvPr id="2" name="Chart 1"/>
        <xdr:cNvGraphicFramePr/>
      </xdr:nvGraphicFramePr>
      <xdr:xfrm>
        <a:off x="95250" y="1257300"/>
        <a:ext cx="7620000" cy="641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19050</xdr:colOff>
      <xdr:row>22</xdr:row>
      <xdr:rowOff>28575</xdr:rowOff>
    </xdr:from>
    <xdr:to>
      <xdr:col>17</xdr:col>
      <xdr:colOff>390525</xdr:colOff>
      <xdr:row>60</xdr:row>
      <xdr:rowOff>9525</xdr:rowOff>
    </xdr:to>
    <xdr:graphicFrame macro="">
      <xdr:nvGraphicFramePr>
        <xdr:cNvPr id="2" name="Chart 1"/>
        <xdr:cNvGraphicFramePr/>
      </xdr:nvGraphicFramePr>
      <xdr:xfrm>
        <a:off x="1257300" y="3381375"/>
        <a:ext cx="8286750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0.21975</cdr:x>
      <cdr:y>0.4085</cdr:y>
    </cdr:from>
    <cdr:to>
      <cdr:x>0.69425</cdr:x>
      <cdr:y>0.601</cdr:y>
    </cdr:to>
    <cdr:sp macro="" textlink="">
      <cdr:nvSpPr>
        <cdr:cNvPr id="2" name="TextBox 1"/>
        <cdr:cNvSpPr txBox="1"/>
      </cdr:nvSpPr>
      <cdr:spPr>
        <a:xfrm>
          <a:off x="2038350" y="2466975"/>
          <a:ext cx="4410075" cy="11620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pPr algn="ctr"/>
          <a:r>
            <a:rPr lang="en-GB" sz="44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1990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0.21975</cdr:x>
      <cdr:y>0.4085</cdr:y>
    </cdr:from>
    <cdr:to>
      <cdr:x>0.69425</cdr:x>
      <cdr:y>0.601</cdr:y>
    </cdr:to>
    <cdr:sp macro="" textlink="">
      <cdr:nvSpPr>
        <cdr:cNvPr id="2" name="TextBox 1"/>
        <cdr:cNvSpPr txBox="1"/>
      </cdr:nvSpPr>
      <cdr:spPr>
        <a:xfrm>
          <a:off x="2038350" y="2466975"/>
          <a:ext cx="4410075" cy="11620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pPr algn="ctr"/>
          <a:r>
            <a:rPr lang="en-GB" sz="44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2015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2</xdr:row>
      <xdr:rowOff>76200</xdr:rowOff>
    </xdr:from>
    <xdr:to>
      <xdr:col>15</xdr:col>
      <xdr:colOff>142875</xdr:colOff>
      <xdr:row>34</xdr:row>
      <xdr:rowOff>38100</xdr:rowOff>
    </xdr:to>
    <xdr:graphicFrame macro="">
      <xdr:nvGraphicFramePr>
        <xdr:cNvPr id="2" name="Chart 1"/>
        <xdr:cNvGraphicFramePr/>
      </xdr:nvGraphicFramePr>
      <xdr:xfrm>
        <a:off x="0" y="457200"/>
        <a:ext cx="9286875" cy="605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15</xdr:col>
      <xdr:colOff>0</xdr:colOff>
      <xdr:row>2</xdr:row>
      <xdr:rowOff>76200</xdr:rowOff>
    </xdr:from>
    <xdr:to>
      <xdr:col>30</xdr:col>
      <xdr:colOff>142875</xdr:colOff>
      <xdr:row>34</xdr:row>
      <xdr:rowOff>38100</xdr:rowOff>
    </xdr:to>
    <xdr:graphicFrame macro="">
      <xdr:nvGraphicFramePr>
        <xdr:cNvPr id="3" name="Chart 2"/>
        <xdr:cNvGraphicFramePr/>
      </xdr:nvGraphicFramePr>
      <xdr:xfrm>
        <a:off x="9144000" y="457200"/>
        <a:ext cx="9286875" cy="6057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304800</xdr:colOff>
      <xdr:row>4</xdr:row>
      <xdr:rowOff>66675</xdr:rowOff>
    </xdr:from>
    <xdr:to>
      <xdr:col>24</xdr:col>
      <xdr:colOff>276225</xdr:colOff>
      <xdr:row>34</xdr:row>
      <xdr:rowOff>66675</xdr:rowOff>
    </xdr:to>
    <xdr:graphicFrame macro="">
      <xdr:nvGraphicFramePr>
        <xdr:cNvPr id="2" name="Chart 1"/>
        <xdr:cNvGraphicFramePr/>
      </xdr:nvGraphicFramePr>
      <xdr:xfrm>
        <a:off x="4933950" y="828675"/>
        <a:ext cx="109442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0</xdr:colOff>
      <xdr:row>38</xdr:row>
      <xdr:rowOff>0</xdr:rowOff>
    </xdr:from>
    <xdr:to>
      <xdr:col>12</xdr:col>
      <xdr:colOff>171450</xdr:colOff>
      <xdr:row>60</xdr:row>
      <xdr:rowOff>142875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19550" y="7239000"/>
          <a:ext cx="4438650" cy="3714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18</xdr:row>
      <xdr:rowOff>28575</xdr:rowOff>
    </xdr:from>
    <xdr:to>
      <xdr:col>16</xdr:col>
      <xdr:colOff>228600</xdr:colOff>
      <xdr:row>46</xdr:row>
      <xdr:rowOff>57150</xdr:rowOff>
    </xdr:to>
    <xdr:graphicFrame macro="">
      <xdr:nvGraphicFramePr>
        <xdr:cNvPr id="2" name="Chart 1"/>
        <xdr:cNvGraphicFramePr/>
      </xdr:nvGraphicFramePr>
      <xdr:xfrm>
        <a:off x="2209800" y="2771775"/>
        <a:ext cx="6372225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2000250</xdr:colOff>
      <xdr:row>19</xdr:row>
      <xdr:rowOff>38100</xdr:rowOff>
    </xdr:from>
    <xdr:to>
      <xdr:col>10</xdr:col>
      <xdr:colOff>180975</xdr:colOff>
      <xdr:row>41</xdr:row>
      <xdr:rowOff>9525</xdr:rowOff>
    </xdr:to>
    <xdr:graphicFrame macro="">
      <xdr:nvGraphicFramePr>
        <xdr:cNvPr id="14" name="Chart 1"/>
        <xdr:cNvGraphicFramePr/>
      </xdr:nvGraphicFramePr>
      <xdr:xfrm>
        <a:off x="3219450" y="3657600"/>
        <a:ext cx="482917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180975</xdr:colOff>
      <xdr:row>19</xdr:row>
      <xdr:rowOff>66675</xdr:rowOff>
    </xdr:from>
    <xdr:to>
      <xdr:col>18</xdr:col>
      <xdr:colOff>209550</xdr:colOff>
      <xdr:row>41</xdr:row>
      <xdr:rowOff>0</xdr:rowOff>
    </xdr:to>
    <xdr:graphicFrame macro="">
      <xdr:nvGraphicFramePr>
        <xdr:cNvPr id="15" name="Chart 3"/>
        <xdr:cNvGraphicFramePr/>
      </xdr:nvGraphicFramePr>
      <xdr:xfrm>
        <a:off x="8048625" y="3686175"/>
        <a:ext cx="4905375" cy="3286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5</xdr:row>
      <xdr:rowOff>114300</xdr:rowOff>
    </xdr:from>
    <xdr:to>
      <xdr:col>12</xdr:col>
      <xdr:colOff>238125</xdr:colOff>
      <xdr:row>29</xdr:row>
      <xdr:rowOff>76200</xdr:rowOff>
    </xdr:to>
    <xdr:graphicFrame macro="">
      <xdr:nvGraphicFramePr>
        <xdr:cNvPr id="2" name="Chart 1"/>
        <xdr:cNvGraphicFramePr/>
      </xdr:nvGraphicFramePr>
      <xdr:xfrm>
        <a:off x="695325" y="1009650"/>
        <a:ext cx="7534275" cy="449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py%20of%20Oil-Statistics_update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opy%20of%20Climate_change_-_driving_forces_2017_updat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1"/>
      <sheetName val="Figure titles"/>
      <sheetName val="Figure 1"/>
      <sheetName val="Table 1"/>
      <sheetName val="Figure 2 - 1"/>
      <sheetName val="Figure 2 -2"/>
      <sheetName val="Table 2"/>
      <sheetName val="Table 3"/>
      <sheetName val="Table 4"/>
      <sheetName val="Sheet5"/>
      <sheetName val="Figure 3"/>
      <sheetName val="Sheet6"/>
      <sheetName val="Figure 4"/>
      <sheetName val="Fuels in transport"/>
      <sheetName val="Figure 5"/>
      <sheetName val="Figure 5 - 1990"/>
      <sheetName val="Figure 5 - 2015"/>
      <sheetName val="Figure 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83">
          <cell r="A83" t="str">
            <v>Coal</v>
          </cell>
          <cell r="B83">
            <v>213.5</v>
          </cell>
          <cell r="AA83">
            <v>10.3</v>
          </cell>
        </row>
        <row r="84">
          <cell r="A84" t="str">
            <v>Gas</v>
          </cell>
          <cell r="B84">
            <v>338.7</v>
          </cell>
          <cell r="AA84">
            <v>3226.1</v>
          </cell>
        </row>
        <row r="85">
          <cell r="A85" t="str">
            <v>Oil</v>
          </cell>
          <cell r="B85">
            <v>278520</v>
          </cell>
          <cell r="AA85">
            <v>335866.6</v>
          </cell>
        </row>
        <row r="86">
          <cell r="A86" t="str">
            <v>Renewables</v>
          </cell>
          <cell r="B86">
            <v>18.8</v>
          </cell>
          <cell r="AA86">
            <v>14158.1</v>
          </cell>
        </row>
        <row r="87">
          <cell r="A87" t="str">
            <v>Electricity</v>
          </cell>
          <cell r="B87">
            <v>5335.9</v>
          </cell>
          <cell r="AA87">
            <v>5367.6</v>
          </cell>
        </row>
      </sheetData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Contents"/>
      <sheetName val="Fig1"/>
      <sheetName val="Fig2"/>
      <sheetName val="Fig3"/>
      <sheetName val="Fig4"/>
      <sheetName val="Fig5"/>
      <sheetName val="Fig6"/>
      <sheetName val="Fig7"/>
      <sheetName val="Fig8"/>
      <sheetName val="Fig9"/>
      <sheetName val="Fig10"/>
      <sheetName val="Fig11"/>
      <sheetName val="Fig12"/>
      <sheetName val="Fig13"/>
      <sheetName val="Table1"/>
      <sheetName val="Fig14"/>
      <sheetName val="Fig15"/>
      <sheetName val="Fig16"/>
      <sheetName val="Fig17"/>
      <sheetName val="Fig18"/>
      <sheetName val="Fig19"/>
      <sheetName val="Fig20"/>
      <sheetName val="Fig21"/>
      <sheetName val="Table2"/>
      <sheetName val="Table3"/>
      <sheetName val="Fig22"/>
      <sheetName val="Fig23"/>
      <sheetName val="Data GHG emissions"/>
      <sheetName val="Data GHG by country"/>
      <sheetName val="Data population"/>
      <sheetName val="Data GDP"/>
      <sheetName val="Data energy consumption"/>
      <sheetName val="Data electricity and heat"/>
      <sheetName val="Data production man. &amp; const."/>
      <sheetName val="Data en. cons. by man. &amp; const."/>
      <sheetName val="Data residential energy cons."/>
      <sheetName val="Data transport"/>
      <sheetName val="Data en. cons. transport"/>
      <sheetName val="Data livestock"/>
      <sheetName val="Data manure production"/>
      <sheetName val="Data municipal waste"/>
      <sheetName val="Data forest"/>
      <sheetName val="Data air emissions accounts"/>
      <sheetName val="Data air emissions intensities"/>
      <sheetName val="Data carbon footprint by prod"/>
      <sheetName val="Data carbon footprint trade"/>
      <sheetName val="Data GHG emissions by g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36">
          <cell r="D36">
            <v>1990</v>
          </cell>
          <cell r="E36">
            <v>1991</v>
          </cell>
          <cell r="F36">
            <v>1992</v>
          </cell>
          <cell r="G36">
            <v>1993</v>
          </cell>
          <cell r="H36">
            <v>1994</v>
          </cell>
          <cell r="I36">
            <v>1995</v>
          </cell>
          <cell r="J36">
            <v>1996</v>
          </cell>
          <cell r="K36">
            <v>1997</v>
          </cell>
          <cell r="L36">
            <v>1998</v>
          </cell>
          <cell r="M36">
            <v>1999</v>
          </cell>
          <cell r="N36">
            <v>2000</v>
          </cell>
          <cell r="O36">
            <v>2001</v>
          </cell>
          <cell r="P36">
            <v>2002</v>
          </cell>
          <cell r="Q36">
            <v>2003</v>
          </cell>
          <cell r="R36">
            <v>2004</v>
          </cell>
          <cell r="S36">
            <v>2005</v>
          </cell>
          <cell r="T36">
            <v>2006</v>
          </cell>
          <cell r="U36">
            <v>2007</v>
          </cell>
          <cell r="V36">
            <v>2008</v>
          </cell>
          <cell r="W36">
            <v>2009</v>
          </cell>
          <cell r="X36">
            <v>2010</v>
          </cell>
          <cell r="Y36">
            <v>2011</v>
          </cell>
          <cell r="Z36">
            <v>2012</v>
          </cell>
          <cell r="AA36">
            <v>2013</v>
          </cell>
          <cell r="AB36">
            <v>2014</v>
          </cell>
        </row>
        <row r="38">
          <cell r="C38" t="str">
            <v>Domestic aviation</v>
          </cell>
          <cell r="D38">
            <v>14.320110000000001</v>
          </cell>
          <cell r="E38">
            <v>14.140379999999999</v>
          </cell>
          <cell r="F38">
            <v>14.568340000000001</v>
          </cell>
          <cell r="G38">
            <v>14.09347</v>
          </cell>
          <cell r="H38">
            <v>14.19181</v>
          </cell>
          <cell r="I38">
            <v>15.27815</v>
          </cell>
          <cell r="J38">
            <v>16.530759999999997</v>
          </cell>
          <cell r="K38">
            <v>17.50398</v>
          </cell>
          <cell r="L38">
            <v>18.10928</v>
          </cell>
          <cell r="M38">
            <v>19.50594</v>
          </cell>
          <cell r="N38">
            <v>20.06888</v>
          </cell>
          <cell r="O38">
            <v>19.55832</v>
          </cell>
          <cell r="P38">
            <v>18.79121</v>
          </cell>
          <cell r="Q38">
            <v>18.38692</v>
          </cell>
          <cell r="R38">
            <v>19.17658</v>
          </cell>
          <cell r="S38">
            <v>19.672669999999997</v>
          </cell>
          <cell r="T38">
            <v>19.68298</v>
          </cell>
          <cell r="U38">
            <v>19.877</v>
          </cell>
          <cell r="V38">
            <v>19.33011</v>
          </cell>
          <cell r="W38">
            <v>18.07416</v>
          </cell>
          <cell r="X38">
            <v>17.883779999999998</v>
          </cell>
          <cell r="Y38">
            <v>17.72561</v>
          </cell>
          <cell r="Z38">
            <v>16.62557</v>
          </cell>
          <cell r="AA38">
            <v>15.324950000000001</v>
          </cell>
          <cell r="AB38">
            <v>15.19425</v>
          </cell>
        </row>
        <row r="39">
          <cell r="C39" t="str">
            <v>International aviation</v>
          </cell>
          <cell r="D39">
            <v>69.7718</v>
          </cell>
          <cell r="E39">
            <v>68.16460000000001</v>
          </cell>
          <cell r="F39">
            <v>73.74976</v>
          </cell>
          <cell r="G39">
            <v>78.01279</v>
          </cell>
          <cell r="H39">
            <v>81.39981</v>
          </cell>
          <cell r="I39">
            <v>86.05422999999999</v>
          </cell>
          <cell r="J39">
            <v>90.12159</v>
          </cell>
          <cell r="K39">
            <v>94.36808</v>
          </cell>
          <cell r="L39">
            <v>101.63066</v>
          </cell>
          <cell r="M39">
            <v>109.65713000000001</v>
          </cell>
          <cell r="N39">
            <v>115.86458</v>
          </cell>
          <cell r="O39">
            <v>114.16205000000001</v>
          </cell>
          <cell r="P39">
            <v>111.39580000000001</v>
          </cell>
          <cell r="Q39">
            <v>115.96078</v>
          </cell>
          <cell r="R39">
            <v>124.81564999999999</v>
          </cell>
          <cell r="S39">
            <v>131.68511999999998</v>
          </cell>
          <cell r="T39">
            <v>137.62328</v>
          </cell>
          <cell r="U39">
            <v>142.12716</v>
          </cell>
          <cell r="V39">
            <v>142.88465</v>
          </cell>
          <cell r="W39">
            <v>132.17688</v>
          </cell>
          <cell r="X39">
            <v>132.11419</v>
          </cell>
          <cell r="Y39">
            <v>135.91013</v>
          </cell>
          <cell r="Z39">
            <v>134.3856</v>
          </cell>
          <cell r="AA39">
            <v>135.02889000000002</v>
          </cell>
          <cell r="AB39">
            <v>137.13239000000002</v>
          </cell>
        </row>
        <row r="40">
          <cell r="C40" t="str">
            <v>Road transport</v>
          </cell>
          <cell r="D40">
            <v>724.7563299999999</v>
          </cell>
          <cell r="E40">
            <v>733.25132</v>
          </cell>
          <cell r="F40">
            <v>757.47296</v>
          </cell>
          <cell r="G40">
            <v>764.99077</v>
          </cell>
          <cell r="H40">
            <v>771.04728</v>
          </cell>
          <cell r="I40">
            <v>783.1196199999999</v>
          </cell>
          <cell r="J40">
            <v>806.95628</v>
          </cell>
          <cell r="K40">
            <v>818.74774</v>
          </cell>
          <cell r="L40">
            <v>844.6977099999999</v>
          </cell>
          <cell r="M40">
            <v>863.3646</v>
          </cell>
          <cell r="N40">
            <v>859.90687</v>
          </cell>
          <cell r="O40">
            <v>874.73931</v>
          </cell>
          <cell r="P40">
            <v>886.33224</v>
          </cell>
          <cell r="Q40">
            <v>896.3702099999999</v>
          </cell>
          <cell r="R40">
            <v>914.15067</v>
          </cell>
          <cell r="S40">
            <v>912.69283</v>
          </cell>
          <cell r="T40">
            <v>919.4900200000001</v>
          </cell>
          <cell r="U40">
            <v>929.77255</v>
          </cell>
          <cell r="V40">
            <v>910.09686</v>
          </cell>
          <cell r="W40">
            <v>887.3843499999999</v>
          </cell>
          <cell r="X40">
            <v>884.12886</v>
          </cell>
          <cell r="Y40">
            <v>874.80913</v>
          </cell>
          <cell r="Z40">
            <v>841.82816</v>
          </cell>
          <cell r="AA40">
            <v>838.50835</v>
          </cell>
          <cell r="AB40">
            <v>845.45815</v>
          </cell>
        </row>
        <row r="41">
          <cell r="C41" t="str">
            <v>Railways</v>
          </cell>
          <cell r="D41">
            <v>13.84619</v>
          </cell>
          <cell r="E41">
            <v>12.52528</v>
          </cell>
          <cell r="F41">
            <v>12.36741</v>
          </cell>
          <cell r="G41">
            <v>11.79422</v>
          </cell>
          <cell r="H41">
            <v>11.21136</v>
          </cell>
          <cell r="I41">
            <v>10.95265</v>
          </cell>
          <cell r="J41">
            <v>10.743549999999999</v>
          </cell>
          <cell r="K41">
            <v>10.40328</v>
          </cell>
          <cell r="L41">
            <v>10.10102</v>
          </cell>
          <cell r="M41">
            <v>9.65235</v>
          </cell>
          <cell r="N41">
            <v>9.85605</v>
          </cell>
          <cell r="O41">
            <v>9.03182</v>
          </cell>
          <cell r="P41">
            <v>9.01822</v>
          </cell>
          <cell r="Q41">
            <v>8.887799999999999</v>
          </cell>
          <cell r="R41">
            <v>8.894309999999999</v>
          </cell>
          <cell r="S41">
            <v>8.19744</v>
          </cell>
          <cell r="T41">
            <v>8.1378</v>
          </cell>
          <cell r="U41">
            <v>8.44164</v>
          </cell>
          <cell r="V41">
            <v>8.20909</v>
          </cell>
          <cell r="W41">
            <v>7.46524</v>
          </cell>
          <cell r="X41">
            <v>7.4647</v>
          </cell>
          <cell r="Y41">
            <v>7.46796</v>
          </cell>
          <cell r="Z41">
            <v>7.20758</v>
          </cell>
          <cell r="AA41">
            <v>6.957529999999999</v>
          </cell>
          <cell r="AB41">
            <v>6.80251</v>
          </cell>
        </row>
        <row r="42">
          <cell r="C42" t="str">
            <v>Domestic navigation</v>
          </cell>
          <cell r="D42">
            <v>24.67175</v>
          </cell>
          <cell r="E42">
            <v>25.07087</v>
          </cell>
          <cell r="F42">
            <v>24.76371</v>
          </cell>
          <cell r="G42">
            <v>23.570310000000003</v>
          </cell>
          <cell r="H42">
            <v>23.894569999999998</v>
          </cell>
          <cell r="I42">
            <v>23.160310000000003</v>
          </cell>
          <cell r="J42">
            <v>24.13525</v>
          </cell>
          <cell r="K42">
            <v>23.69512</v>
          </cell>
          <cell r="L42">
            <v>24.84591</v>
          </cell>
          <cell r="M42">
            <v>24.08684</v>
          </cell>
          <cell r="N42">
            <v>21.581919999999997</v>
          </cell>
          <cell r="O42">
            <v>21.96423</v>
          </cell>
          <cell r="P42">
            <v>21.73057</v>
          </cell>
          <cell r="Q42">
            <v>22.236849999999997</v>
          </cell>
          <cell r="R42">
            <v>22.421590000000002</v>
          </cell>
          <cell r="S42">
            <v>22.1492</v>
          </cell>
          <cell r="T42">
            <v>22.41497</v>
          </cell>
          <cell r="U42">
            <v>21.55179</v>
          </cell>
          <cell r="V42">
            <v>20.79186</v>
          </cell>
          <cell r="W42">
            <v>20.69116</v>
          </cell>
          <cell r="X42">
            <v>20.57936</v>
          </cell>
          <cell r="Y42">
            <v>18.715580000000003</v>
          </cell>
          <cell r="Z42">
            <v>17.74915</v>
          </cell>
          <cell r="AA42">
            <v>16.24399</v>
          </cell>
          <cell r="AB42">
            <v>15.64929</v>
          </cell>
        </row>
        <row r="43">
          <cell r="C43" t="str">
            <v>International navigation(¹)</v>
          </cell>
          <cell r="D43">
            <v>109.29431</v>
          </cell>
          <cell r="E43">
            <v>108.11431</v>
          </cell>
          <cell r="F43">
            <v>109.91255</v>
          </cell>
          <cell r="G43">
            <v>113.42228</v>
          </cell>
          <cell r="H43">
            <v>110.23227</v>
          </cell>
          <cell r="I43">
            <v>110.56555</v>
          </cell>
          <cell r="J43">
            <v>118.46915</v>
          </cell>
          <cell r="K43">
            <v>128.13252</v>
          </cell>
          <cell r="L43">
            <v>133.55242</v>
          </cell>
          <cell r="M43">
            <v>127.6568</v>
          </cell>
          <cell r="N43">
            <v>134.34875</v>
          </cell>
          <cell r="O43">
            <v>139.27439999999999</v>
          </cell>
          <cell r="P43">
            <v>143.55285</v>
          </cell>
          <cell r="Q43">
            <v>147.12325</v>
          </cell>
          <cell r="R43">
            <v>156.24466</v>
          </cell>
          <cell r="S43">
            <v>160.77944</v>
          </cell>
          <cell r="T43">
            <v>173.94466</v>
          </cell>
          <cell r="U43">
            <v>180.87275</v>
          </cell>
          <cell r="V43">
            <v>180.52909</v>
          </cell>
          <cell r="W43">
            <v>161.30159</v>
          </cell>
          <cell r="X43">
            <v>158.5052</v>
          </cell>
          <cell r="Y43">
            <v>160.47205</v>
          </cell>
          <cell r="Z43">
            <v>147.66377</v>
          </cell>
          <cell r="AA43">
            <v>139.45566</v>
          </cell>
          <cell r="AB43">
            <v>135.09212</v>
          </cell>
        </row>
        <row r="44">
          <cell r="C44" t="str">
            <v>Other transport</v>
          </cell>
          <cell r="D44">
            <v>6.8830100000000005</v>
          </cell>
          <cell r="E44">
            <v>6.3270100000000005</v>
          </cell>
          <cell r="F44">
            <v>5.7788</v>
          </cell>
          <cell r="G44">
            <v>5.306850000000001</v>
          </cell>
          <cell r="H44">
            <v>4.9031400000000005</v>
          </cell>
          <cell r="I44">
            <v>5.79465</v>
          </cell>
          <cell r="J44">
            <v>6.13522</v>
          </cell>
          <cell r="K44">
            <v>5.71413</v>
          </cell>
          <cell r="L44">
            <v>5.97779</v>
          </cell>
          <cell r="M44">
            <v>6.2409</v>
          </cell>
          <cell r="N44">
            <v>6.71937</v>
          </cell>
          <cell r="O44">
            <v>6.6058699999999995</v>
          </cell>
          <cell r="P44">
            <v>6.6193100000000005</v>
          </cell>
          <cell r="Q44">
            <v>6.4961899999999995</v>
          </cell>
          <cell r="R44">
            <v>7.60252</v>
          </cell>
          <cell r="S44">
            <v>8.509030000000001</v>
          </cell>
          <cell r="T44">
            <v>8.3612</v>
          </cell>
          <cell r="U44">
            <v>7.79451</v>
          </cell>
          <cell r="V44">
            <v>8.53331</v>
          </cell>
          <cell r="W44">
            <v>7.272270000000001</v>
          </cell>
          <cell r="X44">
            <v>6.93022</v>
          </cell>
          <cell r="Y44">
            <v>6.85141</v>
          </cell>
          <cell r="Z44">
            <v>6.39267</v>
          </cell>
          <cell r="AA44">
            <v>7.00083</v>
          </cell>
          <cell r="AB44">
            <v>6.022729999999999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>
        <row r="36">
          <cell r="E36">
            <v>784477.4</v>
          </cell>
          <cell r="F36">
            <v>791314.86</v>
          </cell>
          <cell r="G36">
            <v>814951.22</v>
          </cell>
          <cell r="H36">
            <v>819755.61</v>
          </cell>
          <cell r="I36">
            <v>825248.16</v>
          </cell>
          <cell r="J36">
            <v>838305.39</v>
          </cell>
          <cell r="K36">
            <v>864501.07</v>
          </cell>
          <cell r="L36">
            <v>876064.24</v>
          </cell>
          <cell r="M36">
            <v>903731.7</v>
          </cell>
          <cell r="N36">
            <v>922850.64</v>
          </cell>
          <cell r="O36">
            <v>918133.09</v>
          </cell>
          <cell r="P36">
            <v>931899.56</v>
          </cell>
          <cell r="Q36">
            <v>942491.54</v>
          </cell>
          <cell r="R36">
            <v>952377.97</v>
          </cell>
          <cell r="S36">
            <v>972245.67</v>
          </cell>
          <cell r="T36">
            <v>971221.18</v>
          </cell>
          <cell r="U36">
            <v>978086.98</v>
          </cell>
          <cell r="V36">
            <v>987437.49</v>
          </cell>
          <cell r="W36">
            <v>966961.23</v>
          </cell>
          <cell r="X36">
            <v>940887.18</v>
          </cell>
          <cell r="Y36">
            <v>936986.92</v>
          </cell>
          <cell r="Z36">
            <v>925569.69</v>
          </cell>
          <cell r="AA36">
            <v>889803.13</v>
          </cell>
          <cell r="AB36">
            <v>884035.64</v>
          </cell>
          <cell r="AC36">
            <v>889126.94</v>
          </cell>
        </row>
        <row r="37">
          <cell r="E37">
            <v>14320.11</v>
          </cell>
          <cell r="F37">
            <v>14140.38</v>
          </cell>
          <cell r="G37">
            <v>14568.34</v>
          </cell>
          <cell r="H37">
            <v>14093.47</v>
          </cell>
          <cell r="I37">
            <v>14191.81</v>
          </cell>
          <cell r="J37">
            <v>15278.15</v>
          </cell>
          <cell r="K37">
            <v>16530.76</v>
          </cell>
          <cell r="L37">
            <v>17503.98</v>
          </cell>
          <cell r="M37">
            <v>18109.28</v>
          </cell>
          <cell r="N37">
            <v>19505.94</v>
          </cell>
          <cell r="O37">
            <v>20068.88</v>
          </cell>
          <cell r="P37">
            <v>19558.32</v>
          </cell>
          <cell r="Q37">
            <v>18791.21</v>
          </cell>
          <cell r="R37">
            <v>18386.92</v>
          </cell>
          <cell r="S37">
            <v>19176.58</v>
          </cell>
          <cell r="T37">
            <v>19672.67</v>
          </cell>
          <cell r="U37">
            <v>19682.98</v>
          </cell>
          <cell r="V37">
            <v>19877</v>
          </cell>
          <cell r="W37">
            <v>19330.11</v>
          </cell>
          <cell r="X37">
            <v>18074.16</v>
          </cell>
          <cell r="Y37">
            <v>17883.78</v>
          </cell>
          <cell r="Z37">
            <v>17725.61</v>
          </cell>
          <cell r="AA37">
            <v>16625.57</v>
          </cell>
          <cell r="AB37">
            <v>15324.95</v>
          </cell>
          <cell r="AC37">
            <v>15194.25</v>
          </cell>
        </row>
        <row r="38">
          <cell r="E38">
            <v>724756.33</v>
          </cell>
          <cell r="F38">
            <v>733251.32</v>
          </cell>
          <cell r="G38">
            <v>757472.96</v>
          </cell>
          <cell r="H38">
            <v>764990.77</v>
          </cell>
          <cell r="I38">
            <v>771047.28</v>
          </cell>
          <cell r="J38">
            <v>783119.62</v>
          </cell>
          <cell r="K38">
            <v>806956.28</v>
          </cell>
          <cell r="L38">
            <v>818747.74</v>
          </cell>
          <cell r="M38">
            <v>844697.71</v>
          </cell>
          <cell r="N38">
            <v>863364.6</v>
          </cell>
          <cell r="O38">
            <v>859906.87</v>
          </cell>
          <cell r="P38">
            <v>874739.31</v>
          </cell>
          <cell r="Q38">
            <v>886332.24</v>
          </cell>
          <cell r="R38">
            <v>896370.21</v>
          </cell>
          <cell r="S38">
            <v>914150.67</v>
          </cell>
          <cell r="T38">
            <v>912692.83</v>
          </cell>
          <cell r="U38">
            <v>919490.02</v>
          </cell>
          <cell r="V38">
            <v>929772.55</v>
          </cell>
          <cell r="W38">
            <v>910096.86</v>
          </cell>
          <cell r="X38">
            <v>887384.35</v>
          </cell>
          <cell r="Y38">
            <v>884128.86</v>
          </cell>
          <cell r="Z38">
            <v>874809.13</v>
          </cell>
          <cell r="AA38">
            <v>841828.16</v>
          </cell>
          <cell r="AB38">
            <v>838508.35</v>
          </cell>
          <cell r="AC38">
            <v>845458.15</v>
          </cell>
        </row>
        <row r="44">
          <cell r="E44">
            <v>13846.19</v>
          </cell>
          <cell r="F44">
            <v>12525.28</v>
          </cell>
          <cell r="G44">
            <v>12367.41</v>
          </cell>
          <cell r="H44">
            <v>11794.22</v>
          </cell>
          <cell r="I44">
            <v>11211.36</v>
          </cell>
          <cell r="J44">
            <v>10952.65</v>
          </cell>
          <cell r="K44">
            <v>10743.55</v>
          </cell>
          <cell r="L44">
            <v>10403.28</v>
          </cell>
          <cell r="M44">
            <v>10101.02</v>
          </cell>
          <cell r="N44">
            <v>9652.35</v>
          </cell>
          <cell r="O44">
            <v>9856.05</v>
          </cell>
          <cell r="P44">
            <v>9031.82</v>
          </cell>
          <cell r="Q44">
            <v>9018.22</v>
          </cell>
          <cell r="R44">
            <v>8887.8</v>
          </cell>
          <cell r="S44">
            <v>8894.31</v>
          </cell>
          <cell r="T44">
            <v>8197.44</v>
          </cell>
          <cell r="U44">
            <v>8137.8</v>
          </cell>
          <cell r="V44">
            <v>8441.64</v>
          </cell>
          <cell r="W44">
            <v>8209.09</v>
          </cell>
          <cell r="X44">
            <v>7465.24</v>
          </cell>
          <cell r="Y44">
            <v>7464.7</v>
          </cell>
          <cell r="Z44">
            <v>7467.96</v>
          </cell>
          <cell r="AA44">
            <v>7207.58</v>
          </cell>
          <cell r="AB44">
            <v>6957.53</v>
          </cell>
          <cell r="AC44">
            <v>6802.51</v>
          </cell>
        </row>
        <row r="45">
          <cell r="E45">
            <v>24671.75</v>
          </cell>
          <cell r="F45">
            <v>25070.87</v>
          </cell>
          <cell r="G45">
            <v>24763.71</v>
          </cell>
          <cell r="H45">
            <v>23570.31</v>
          </cell>
          <cell r="I45">
            <v>23894.57</v>
          </cell>
          <cell r="J45">
            <v>23160.31</v>
          </cell>
          <cell r="K45">
            <v>24135.25</v>
          </cell>
          <cell r="L45">
            <v>23695.12</v>
          </cell>
          <cell r="M45">
            <v>24845.91</v>
          </cell>
          <cell r="N45">
            <v>24086.84</v>
          </cell>
          <cell r="O45">
            <v>21581.92</v>
          </cell>
          <cell r="P45">
            <v>21964.23</v>
          </cell>
          <cell r="Q45">
            <v>21730.57</v>
          </cell>
          <cell r="R45">
            <v>22236.85</v>
          </cell>
          <cell r="S45">
            <v>22421.59</v>
          </cell>
          <cell r="T45">
            <v>22149.2</v>
          </cell>
          <cell r="U45">
            <v>22414.97</v>
          </cell>
          <cell r="V45">
            <v>21551.79</v>
          </cell>
          <cell r="W45">
            <v>20791.86</v>
          </cell>
          <cell r="X45">
            <v>20691.16</v>
          </cell>
          <cell r="Y45">
            <v>20579.36</v>
          </cell>
          <cell r="Z45">
            <v>18715.58</v>
          </cell>
          <cell r="AA45">
            <v>17749.15</v>
          </cell>
          <cell r="AB45">
            <v>16243.99</v>
          </cell>
          <cell r="AC45">
            <v>15649.29</v>
          </cell>
        </row>
        <row r="46">
          <cell r="E46">
            <v>6883.01</v>
          </cell>
          <cell r="F46">
            <v>6327.01</v>
          </cell>
          <cell r="G46">
            <v>5778.8</v>
          </cell>
          <cell r="H46">
            <v>5306.85</v>
          </cell>
          <cell r="I46">
            <v>4903.14</v>
          </cell>
          <cell r="J46">
            <v>5794.65</v>
          </cell>
          <cell r="K46">
            <v>6135.22</v>
          </cell>
          <cell r="L46">
            <v>5714.13</v>
          </cell>
          <cell r="M46">
            <v>5977.79</v>
          </cell>
          <cell r="N46">
            <v>6240.9</v>
          </cell>
          <cell r="O46">
            <v>6719.37</v>
          </cell>
          <cell r="P46">
            <v>6605.87</v>
          </cell>
          <cell r="Q46">
            <v>6619.31</v>
          </cell>
          <cell r="R46">
            <v>6496.19</v>
          </cell>
          <cell r="S46">
            <v>7602.52</v>
          </cell>
          <cell r="T46">
            <v>8509.03</v>
          </cell>
          <cell r="U46">
            <v>8361.2</v>
          </cell>
          <cell r="V46">
            <v>7794.51</v>
          </cell>
          <cell r="W46">
            <v>8533.31</v>
          </cell>
          <cell r="X46">
            <v>7272.27</v>
          </cell>
          <cell r="Y46">
            <v>6930.22</v>
          </cell>
          <cell r="Z46">
            <v>6851.41</v>
          </cell>
          <cell r="AA46">
            <v>6392.67</v>
          </cell>
          <cell r="AB46">
            <v>7000.83</v>
          </cell>
          <cell r="AC46">
            <v>6022.73</v>
          </cell>
        </row>
        <row r="59">
          <cell r="E59">
            <v>69771.8</v>
          </cell>
          <cell r="F59">
            <v>68164.6</v>
          </cell>
          <cell r="G59">
            <v>73749.76</v>
          </cell>
          <cell r="H59">
            <v>78012.79</v>
          </cell>
          <cell r="I59">
            <v>81399.81</v>
          </cell>
          <cell r="J59">
            <v>86054.23</v>
          </cell>
          <cell r="K59">
            <v>90121.59</v>
          </cell>
          <cell r="L59">
            <v>94368.08</v>
          </cell>
          <cell r="M59">
            <v>101630.66</v>
          </cell>
          <cell r="N59">
            <v>109657.13</v>
          </cell>
          <cell r="O59">
            <v>115864.58</v>
          </cell>
          <cell r="P59">
            <v>114162.05</v>
          </cell>
          <cell r="Q59">
            <v>111395.8</v>
          </cell>
          <cell r="R59">
            <v>115960.78</v>
          </cell>
          <cell r="S59">
            <v>124815.65</v>
          </cell>
          <cell r="T59">
            <v>131685.12</v>
          </cell>
          <cell r="U59">
            <v>137623.28</v>
          </cell>
          <cell r="V59">
            <v>142127.16</v>
          </cell>
          <cell r="W59">
            <v>142884.65</v>
          </cell>
          <cell r="X59">
            <v>132176.88</v>
          </cell>
          <cell r="Y59">
            <v>132114.19</v>
          </cell>
          <cell r="Z59">
            <v>135910.13</v>
          </cell>
          <cell r="AA59">
            <v>134385.6</v>
          </cell>
          <cell r="AB59">
            <v>135028.89</v>
          </cell>
          <cell r="AC59">
            <v>137132.39</v>
          </cell>
        </row>
        <row r="60">
          <cell r="E60">
            <v>109294.31</v>
          </cell>
          <cell r="F60">
            <v>108114.31</v>
          </cell>
          <cell r="G60">
            <v>109912.55</v>
          </cell>
          <cell r="H60">
            <v>113422.28</v>
          </cell>
          <cell r="I60">
            <v>110232.27</v>
          </cell>
          <cell r="J60">
            <v>110565.55</v>
          </cell>
          <cell r="K60">
            <v>118469.15</v>
          </cell>
          <cell r="L60">
            <v>128132.52</v>
          </cell>
          <cell r="M60">
            <v>133552.42</v>
          </cell>
          <cell r="N60">
            <v>127656.8</v>
          </cell>
          <cell r="O60">
            <v>134348.75</v>
          </cell>
          <cell r="P60">
            <v>139274.4</v>
          </cell>
          <cell r="Q60">
            <v>143552.85</v>
          </cell>
          <cell r="R60">
            <v>147123.25</v>
          </cell>
          <cell r="S60">
            <v>156244.66</v>
          </cell>
          <cell r="T60">
            <v>160779.44</v>
          </cell>
          <cell r="U60">
            <v>173944.66</v>
          </cell>
          <cell r="V60">
            <v>180872.75</v>
          </cell>
          <cell r="W60">
            <v>180529.09</v>
          </cell>
          <cell r="X60">
            <v>161301.59</v>
          </cell>
          <cell r="Y60">
            <v>158505.2</v>
          </cell>
          <cell r="Z60">
            <v>160472.05</v>
          </cell>
          <cell r="AA60">
            <v>147663.77</v>
          </cell>
          <cell r="AB60">
            <v>139455.66</v>
          </cell>
          <cell r="AC60">
            <v>135092.12</v>
          </cell>
        </row>
      </sheetData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8 Environment and energy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2AFAF"/>
      </a:accent1>
      <a:accent2>
        <a:srgbClr val="C84B96"/>
      </a:accent2>
      <a:accent3>
        <a:srgbClr val="286EB4"/>
      </a:accent3>
      <a:accent4>
        <a:srgbClr val="D73C41"/>
      </a:accent4>
      <a:accent5>
        <a:srgbClr val="00A5E6"/>
      </a:accent5>
      <a:accent6>
        <a:srgbClr val="B9C31E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69"/>
  <sheetViews>
    <sheetView workbookViewId="0" topLeftCell="A1">
      <selection activeCell="C28" sqref="C28"/>
    </sheetView>
  </sheetViews>
  <sheetFormatPr defaultColWidth="9.140625" defaultRowHeight="15"/>
  <cols>
    <col min="1" max="2" width="9.28125" style="12" customWidth="1"/>
    <col min="3" max="3" width="30.7109375" style="12" customWidth="1"/>
    <col min="4" max="4" width="9.140625" style="12" customWidth="1"/>
    <col min="5" max="5" width="9.57421875" style="12" customWidth="1"/>
    <col min="6" max="16384" width="9.140625" style="12" customWidth="1"/>
  </cols>
  <sheetData>
    <row r="1" ht="12">
      <c r="A1" s="21" t="s">
        <v>28</v>
      </c>
    </row>
    <row r="2" s="5" customFormat="1" ht="12">
      <c r="C2" s="5" t="s">
        <v>13</v>
      </c>
    </row>
    <row r="3" s="5" customFormat="1" ht="12">
      <c r="C3" s="5" t="s">
        <v>134</v>
      </c>
    </row>
    <row r="4" s="5" customFormat="1" ht="12"/>
    <row r="5" spans="1:42" s="10" customFormat="1" ht="12">
      <c r="A5" s="9"/>
      <c r="C5" s="3" t="s">
        <v>14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</row>
    <row r="6" spans="3:47" s="5" customFormat="1" ht="12">
      <c r="C6" s="13" t="s">
        <v>15</v>
      </c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</row>
    <row r="7" ht="12"/>
    <row r="8" ht="12"/>
    <row r="9" spans="4:8" ht="12">
      <c r="D9" s="14" t="s">
        <v>16</v>
      </c>
      <c r="E9" s="15" t="s">
        <v>17</v>
      </c>
      <c r="H9" s="14"/>
    </row>
    <row r="10" spans="3:6" ht="11.25" customHeight="1">
      <c r="C10" s="12" t="s">
        <v>18</v>
      </c>
      <c r="D10" s="16">
        <v>358628.8</v>
      </c>
      <c r="E10" s="6">
        <f>+D10/SUM(D$10:D$15)*100</f>
        <v>33.08515921346305</v>
      </c>
      <c r="F10" s="17"/>
    </row>
    <row r="11" spans="3:6" ht="11.25" customHeight="1">
      <c r="C11" s="12" t="s">
        <v>19</v>
      </c>
      <c r="D11" s="16">
        <v>275155.2</v>
      </c>
      <c r="E11" s="6">
        <f aca="true" t="shared" si="0" ref="E11:E15">+D11/SUM(D$10:D$15)*100</f>
        <v>25.384335001573405</v>
      </c>
      <c r="F11" s="17"/>
    </row>
    <row r="12" spans="3:6" ht="11.25" customHeight="1">
      <c r="C12" s="12" t="s">
        <v>20</v>
      </c>
      <c r="D12" s="16">
        <v>274737.3</v>
      </c>
      <c r="E12" s="6">
        <f t="shared" si="0"/>
        <v>25.345781801062717</v>
      </c>
      <c r="F12" s="17"/>
    </row>
    <row r="13" spans="3:6" ht="11.25" customHeight="1">
      <c r="C13" s="12" t="s">
        <v>21</v>
      </c>
      <c r="D13" s="16">
        <v>146924.4</v>
      </c>
      <c r="E13" s="6">
        <f t="shared" si="0"/>
        <v>13.554452866982603</v>
      </c>
      <c r="F13" s="17"/>
    </row>
    <row r="14" spans="3:6" ht="28.5" customHeight="1">
      <c r="C14" s="18" t="s">
        <v>22</v>
      </c>
      <c r="D14" s="16">
        <v>23441</v>
      </c>
      <c r="E14" s="6">
        <f t="shared" si="0"/>
        <v>2.1625402564512033</v>
      </c>
      <c r="F14" s="17"/>
    </row>
    <row r="15" spans="3:6" ht="11.25" customHeight="1">
      <c r="C15" s="12" t="s">
        <v>23</v>
      </c>
      <c r="D15" s="16">
        <v>5070</v>
      </c>
      <c r="E15" s="6">
        <f t="shared" si="0"/>
        <v>0.4677308604670279</v>
      </c>
      <c r="F15" s="17"/>
    </row>
    <row r="16" spans="3:6" ht="11.25" customHeight="1">
      <c r="C16" s="16"/>
      <c r="D16" s="16"/>
      <c r="E16" s="19"/>
      <c r="F16" s="17"/>
    </row>
    <row r="17" spans="3:6" ht="11.25" customHeight="1">
      <c r="C17" s="13" t="s">
        <v>24</v>
      </c>
      <c r="D17" s="16"/>
      <c r="E17" s="19"/>
      <c r="F17" s="17"/>
    </row>
    <row r="18" spans="1:3" ht="11.25" customHeight="1">
      <c r="A18" s="4"/>
      <c r="C18" s="7" t="s">
        <v>27</v>
      </c>
    </row>
    <row r="19" ht="11.25" customHeight="1"/>
    <row r="20" ht="12">
      <c r="F20" s="17"/>
    </row>
    <row r="21" ht="12">
      <c r="C21" s="8"/>
    </row>
    <row r="22" ht="12"/>
    <row r="23" ht="12"/>
    <row r="24" ht="12">
      <c r="A24" s="5" t="s">
        <v>25</v>
      </c>
    </row>
    <row r="25" ht="12">
      <c r="A25" s="20" t="s">
        <v>26</v>
      </c>
    </row>
    <row r="26" ht="12"/>
    <row r="27" ht="12"/>
    <row r="28" ht="12">
      <c r="C28" s="3" t="s">
        <v>14</v>
      </c>
    </row>
    <row r="29" ht="12">
      <c r="C29" s="13" t="s">
        <v>15</v>
      </c>
    </row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 customHeight="1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5">
      <c r="C68" s="13" t="s">
        <v>24</v>
      </c>
    </row>
    <row r="69" ht="15">
      <c r="C69" s="7" t="s">
        <v>27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62"/>
  <sheetViews>
    <sheetView workbookViewId="0" topLeftCell="A1">
      <selection activeCell="C21" sqref="C21"/>
    </sheetView>
  </sheetViews>
  <sheetFormatPr defaultColWidth="9.140625" defaultRowHeight="15"/>
  <cols>
    <col min="1" max="2" width="9.28125" style="12" customWidth="1"/>
    <col min="3" max="3" width="26.7109375" style="12" customWidth="1"/>
    <col min="4" max="29" width="6.57421875" style="12" customWidth="1"/>
    <col min="30" max="32" width="5.421875" style="12" customWidth="1"/>
    <col min="33" max="16384" width="9.140625" style="12" customWidth="1"/>
  </cols>
  <sheetData>
    <row r="1" s="5" customFormat="1" ht="12">
      <c r="C1" s="5" t="s">
        <v>13</v>
      </c>
    </row>
    <row r="2" s="5" customFormat="1" ht="12">
      <c r="C2" s="5" t="s">
        <v>134</v>
      </c>
    </row>
    <row r="3" s="5" customFormat="1" ht="12"/>
    <row r="4" spans="1:53" s="10" customFormat="1" ht="12">
      <c r="A4" s="9"/>
      <c r="C4" s="3" t="s">
        <v>29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</row>
    <row r="5" spans="1:58" s="5" customFormat="1" ht="12">
      <c r="A5" s="22"/>
      <c r="C5" s="13" t="s">
        <v>30</v>
      </c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</row>
    <row r="6" spans="3:22" ht="12"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3:29" ht="12"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17"/>
      <c r="X7" s="17"/>
      <c r="Y7" s="17"/>
      <c r="Z7" s="17"/>
      <c r="AA7" s="17"/>
      <c r="AB7" s="17"/>
      <c r="AC7" s="17"/>
    </row>
    <row r="8" spans="1:32" ht="12">
      <c r="A8" s="22"/>
      <c r="D8" s="12">
        <v>1990</v>
      </c>
      <c r="E8" s="12">
        <v>1991</v>
      </c>
      <c r="F8" s="12">
        <v>1992</v>
      </c>
      <c r="G8" s="12">
        <v>1993</v>
      </c>
      <c r="H8" s="12">
        <v>1994</v>
      </c>
      <c r="I8" s="12">
        <v>1995</v>
      </c>
      <c r="J8" s="12">
        <v>1996</v>
      </c>
      <c r="K8" s="12">
        <v>1997</v>
      </c>
      <c r="L8" s="12">
        <v>1998</v>
      </c>
      <c r="M8" s="12">
        <v>1999</v>
      </c>
      <c r="N8" s="12">
        <v>2000</v>
      </c>
      <c r="O8" s="12">
        <v>2001</v>
      </c>
      <c r="P8" s="12">
        <v>2002</v>
      </c>
      <c r="Q8" s="12">
        <v>2003</v>
      </c>
      <c r="R8" s="12">
        <v>2004</v>
      </c>
      <c r="S8" s="12">
        <v>2005</v>
      </c>
      <c r="T8" s="12">
        <v>2006</v>
      </c>
      <c r="U8" s="12">
        <v>2007</v>
      </c>
      <c r="V8" s="12">
        <v>2008</v>
      </c>
      <c r="W8" s="12">
        <v>2009</v>
      </c>
      <c r="X8" s="12">
        <v>2010</v>
      </c>
      <c r="Y8" s="12">
        <v>2011</v>
      </c>
      <c r="Z8" s="12">
        <v>2012</v>
      </c>
      <c r="AA8" s="12">
        <v>2013</v>
      </c>
      <c r="AB8" s="12">
        <v>2014</v>
      </c>
      <c r="AC8" s="12">
        <v>2015</v>
      </c>
      <c r="AD8" s="5"/>
      <c r="AE8" s="5"/>
      <c r="AF8" s="5"/>
    </row>
    <row r="9" spans="1:32" ht="12">
      <c r="A9" s="22"/>
      <c r="C9" s="12" t="s">
        <v>31</v>
      </c>
      <c r="D9" s="17">
        <v>100</v>
      </c>
      <c r="E9" s="17">
        <v>97.26287385867121</v>
      </c>
      <c r="F9" s="17">
        <v>104.89621283074295</v>
      </c>
      <c r="G9" s="17">
        <v>110.26030341913844</v>
      </c>
      <c r="H9" s="17">
        <v>116.26597241419148</v>
      </c>
      <c r="I9" s="17">
        <v>121.83759608203952</v>
      </c>
      <c r="J9" s="17">
        <v>126.48089086565636</v>
      </c>
      <c r="K9" s="17">
        <v>133.14711743566681</v>
      </c>
      <c r="L9" s="17">
        <v>141.67371508967656</v>
      </c>
      <c r="M9" s="17">
        <v>151.28336310862272</v>
      </c>
      <c r="N9" s="17">
        <v>159.08792718600824</v>
      </c>
      <c r="O9" s="17">
        <v>154.69383713398057</v>
      </c>
      <c r="P9" s="17">
        <v>153.8133687611142</v>
      </c>
      <c r="Q9" s="17">
        <v>158.58580440729295</v>
      </c>
      <c r="R9" s="17">
        <v>170.64624068060948</v>
      </c>
      <c r="S9" s="17">
        <v>179.12745336694573</v>
      </c>
      <c r="T9" s="17">
        <v>185.42977501433754</v>
      </c>
      <c r="U9" s="17">
        <v>191.38758349802578</v>
      </c>
      <c r="V9" s="17">
        <v>192.46692054742525</v>
      </c>
      <c r="W9" s="17">
        <v>177.83645733194155</v>
      </c>
      <c r="X9" s="17">
        <v>177.3178309286177</v>
      </c>
      <c r="Y9" s="17">
        <v>183.99313449216282</v>
      </c>
      <c r="Z9" s="17">
        <v>180.51540819652516</v>
      </c>
      <c r="AA9" s="17">
        <v>180.73160567889724</v>
      </c>
      <c r="AB9" s="17">
        <v>182.5189482240037</v>
      </c>
      <c r="AC9" s="17">
        <v>188.7853744878719</v>
      </c>
      <c r="AD9" s="5"/>
      <c r="AE9" s="5"/>
      <c r="AF9" s="5"/>
    </row>
    <row r="10" spans="1:32" ht="12">
      <c r="A10" s="22"/>
      <c r="C10" s="12" t="s">
        <v>12</v>
      </c>
      <c r="D10" s="17">
        <v>100</v>
      </c>
      <c r="E10" s="17">
        <v>101.27555951164555</v>
      </c>
      <c r="F10" s="17">
        <v>104.42297105620754</v>
      </c>
      <c r="G10" s="17">
        <v>105.5575284760915</v>
      </c>
      <c r="H10" s="17">
        <v>106.43825697432068</v>
      </c>
      <c r="I10" s="17">
        <v>107.55419859618434</v>
      </c>
      <c r="J10" s="17">
        <v>110.98189529787584</v>
      </c>
      <c r="K10" s="17">
        <v>112.69769327621692</v>
      </c>
      <c r="L10" s="17">
        <v>116.42852560783305</v>
      </c>
      <c r="M10" s="17">
        <v>119.20802357665661</v>
      </c>
      <c r="N10" s="17">
        <v>118.9754099563493</v>
      </c>
      <c r="O10" s="17">
        <v>120.78898280176983</v>
      </c>
      <c r="P10" s="17">
        <v>122.34424048592265</v>
      </c>
      <c r="Q10" s="17">
        <v>123.46110451219272</v>
      </c>
      <c r="R10" s="17">
        <v>126.14882324257852</v>
      </c>
      <c r="S10" s="17">
        <v>126.5171141655741</v>
      </c>
      <c r="T10" s="17">
        <v>129.0582544502868</v>
      </c>
      <c r="U10" s="17">
        <v>131.08691523229285</v>
      </c>
      <c r="V10" s="17">
        <v>129.02366428504644</v>
      </c>
      <c r="W10" s="17">
        <v>126.07725304613572</v>
      </c>
      <c r="X10" s="17">
        <v>125.60934244724791</v>
      </c>
      <c r="Y10" s="17">
        <v>124.3546628171656</v>
      </c>
      <c r="Z10" s="17">
        <v>120.29851522239798</v>
      </c>
      <c r="AA10" s="17">
        <v>119.45225110699009</v>
      </c>
      <c r="AB10" s="17">
        <v>121.57185257797356</v>
      </c>
      <c r="AC10" s="17">
        <v>123.26178130546216</v>
      </c>
      <c r="AD10" s="17"/>
      <c r="AE10" s="17"/>
      <c r="AF10" s="17"/>
    </row>
    <row r="11" spans="3:32" ht="12">
      <c r="C11" s="12" t="s">
        <v>32</v>
      </c>
      <c r="D11" s="17">
        <v>100</v>
      </c>
      <c r="E11" s="17">
        <v>93.5818738150213</v>
      </c>
      <c r="F11" s="17">
        <v>93.82778622515065</v>
      </c>
      <c r="G11" s="17">
        <v>92.85352255448555</v>
      </c>
      <c r="H11" s="17">
        <v>88.17180079217584</v>
      </c>
      <c r="I11" s="17">
        <v>88.85697659139117</v>
      </c>
      <c r="J11" s="17">
        <v>95.10803251299956</v>
      </c>
      <c r="K11" s="17">
        <v>100.75087758818117</v>
      </c>
      <c r="L11" s="17">
        <v>107.8466707964934</v>
      </c>
      <c r="M11" s="17">
        <v>112.93198926245047</v>
      </c>
      <c r="N11" s="17">
        <v>119.33885228360646</v>
      </c>
      <c r="O11" s="17">
        <v>116.4310788233748</v>
      </c>
      <c r="P11" s="17">
        <v>109.39347862814664</v>
      </c>
      <c r="Q11" s="17">
        <v>112.17360289838749</v>
      </c>
      <c r="R11" s="17">
        <v>117.0017457903925</v>
      </c>
      <c r="S11" s="17">
        <v>123.75401250211185</v>
      </c>
      <c r="T11" s="17">
        <v>126.0385575641531</v>
      </c>
      <c r="U11" s="17">
        <v>132.86966642263144</v>
      </c>
      <c r="V11" s="17">
        <v>128.0884533798877</v>
      </c>
      <c r="W11" s="17">
        <v>115.16021850537814</v>
      </c>
      <c r="X11" s="17">
        <v>117.83146552533272</v>
      </c>
      <c r="Y11" s="17">
        <v>112.5997259296803</v>
      </c>
      <c r="Z11" s="17">
        <v>104.67421298642789</v>
      </c>
      <c r="AA11" s="17">
        <v>99.38615757166187</v>
      </c>
      <c r="AB11" s="17">
        <v>98.99570122580766</v>
      </c>
      <c r="AC11" s="17">
        <v>103.99279157515346</v>
      </c>
      <c r="AD11" s="17"/>
      <c r="AE11" s="17"/>
      <c r="AF11" s="17"/>
    </row>
    <row r="12" spans="3:32" ht="12">
      <c r="C12" s="12" t="s">
        <v>33</v>
      </c>
      <c r="D12" s="17">
        <v>100</v>
      </c>
      <c r="E12" s="17">
        <v>100.94858383018155</v>
      </c>
      <c r="F12" s="17">
        <v>101.28631869002768</v>
      </c>
      <c r="G12" s="17">
        <v>100.95833790555615</v>
      </c>
      <c r="H12" s="17">
        <v>99.02337320311642</v>
      </c>
      <c r="I12" s="17">
        <v>100.0853481595279</v>
      </c>
      <c r="J12" s="17">
        <v>101.69111281807429</v>
      </c>
      <c r="K12" s="17">
        <v>101.77280319933672</v>
      </c>
      <c r="L12" s="17">
        <v>100.41332894399942</v>
      </c>
      <c r="M12" s="17">
        <v>98.33571088920588</v>
      </c>
      <c r="N12" s="17">
        <v>98.54908128802565</v>
      </c>
      <c r="O12" s="17">
        <v>95.15466305765877</v>
      </c>
      <c r="P12" s="17">
        <v>95.60091200604751</v>
      </c>
      <c r="Q12" s="17">
        <v>92.73931014301911</v>
      </c>
      <c r="R12" s="17">
        <v>94.69134447736445</v>
      </c>
      <c r="S12" s="17">
        <v>92.20161673799335</v>
      </c>
      <c r="T12" s="17">
        <v>88.1000280429667</v>
      </c>
      <c r="U12" s="17">
        <v>90.63242986210174</v>
      </c>
      <c r="V12" s="17">
        <v>88.30364436641183</v>
      </c>
      <c r="W12" s="17">
        <v>84.24594901057098</v>
      </c>
      <c r="X12" s="17">
        <v>86.22236853335284</v>
      </c>
      <c r="Y12" s="17">
        <v>84.52028238048209</v>
      </c>
      <c r="Z12" s="17">
        <v>84.87630613165564</v>
      </c>
      <c r="AA12" s="17">
        <v>77.84727556482193</v>
      </c>
      <c r="AB12" s="17">
        <v>75.27219966592291</v>
      </c>
      <c r="AC12" s="17">
        <v>75.84403233475986</v>
      </c>
      <c r="AD12" s="17"/>
      <c r="AE12" s="17"/>
      <c r="AF12" s="17"/>
    </row>
    <row r="13" spans="3:32" ht="12">
      <c r="C13" s="12" t="s">
        <v>34</v>
      </c>
      <c r="D13" s="17">
        <v>100</v>
      </c>
      <c r="E13" s="17">
        <v>103.23173651769577</v>
      </c>
      <c r="F13" s="17">
        <v>103.44800951601192</v>
      </c>
      <c r="G13" s="17">
        <v>99.1009222498571</v>
      </c>
      <c r="H13" s="17">
        <v>100.13903264177469</v>
      </c>
      <c r="I13" s="17">
        <v>95.90626110330125</v>
      </c>
      <c r="J13" s="17">
        <v>104.88776976194521</v>
      </c>
      <c r="K13" s="17">
        <v>101.06591692027251</v>
      </c>
      <c r="L13" s="17">
        <v>99.54582670353605</v>
      </c>
      <c r="M13" s="17">
        <v>104.58344275717178</v>
      </c>
      <c r="N13" s="17">
        <v>93.10861538936864</v>
      </c>
      <c r="O13" s="17">
        <v>91.02930499127184</v>
      </c>
      <c r="P13" s="17">
        <v>91.0941868907667</v>
      </c>
      <c r="Q13" s="17">
        <v>102.74357746435356</v>
      </c>
      <c r="R13" s="17">
        <v>103.47118162297437</v>
      </c>
      <c r="S13" s="17">
        <v>104.89240418333772</v>
      </c>
      <c r="T13" s="17">
        <v>113.7240665502912</v>
      </c>
      <c r="U13" s="17">
        <v>108.3960267560595</v>
      </c>
      <c r="V13" s="17">
        <v>96.61223796209043</v>
      </c>
      <c r="W13" s="17">
        <v>94.82335130458962</v>
      </c>
      <c r="X13" s="17">
        <v>90.7574189362458</v>
      </c>
      <c r="Y13" s="17">
        <v>81.89949484806822</v>
      </c>
      <c r="Z13" s="17">
        <v>78.18423369842276</v>
      </c>
      <c r="AA13" s="17">
        <v>70.34897193085442</v>
      </c>
      <c r="AB13" s="17">
        <v>64.9297885159038</v>
      </c>
      <c r="AC13" s="17">
        <v>70.1388781610616</v>
      </c>
      <c r="AD13" s="17"/>
      <c r="AE13" s="17"/>
      <c r="AF13" s="17"/>
    </row>
    <row r="14" spans="4:32" ht="12"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</row>
    <row r="15" spans="1:3" ht="12">
      <c r="A15" s="4"/>
      <c r="C15" s="7" t="s">
        <v>27</v>
      </c>
    </row>
    <row r="16" spans="4:29" ht="12">
      <c r="D16" s="23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</row>
    <row r="17" ht="12"/>
    <row r="18" ht="12">
      <c r="A18" s="5" t="s">
        <v>25</v>
      </c>
    </row>
    <row r="19" ht="12">
      <c r="A19" s="20" t="s">
        <v>35</v>
      </c>
    </row>
    <row r="20" ht="12">
      <c r="A20" s="20"/>
    </row>
    <row r="21" ht="12">
      <c r="C21" s="3" t="s">
        <v>29</v>
      </c>
    </row>
    <row r="22" ht="12">
      <c r="C22" s="13" t="s">
        <v>30</v>
      </c>
    </row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spans="3:29" ht="12"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</row>
    <row r="38" spans="4:29" ht="12"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</row>
    <row r="39" spans="4:29" ht="12"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</row>
    <row r="40" spans="4:29" ht="12"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</row>
    <row r="41" spans="4:29" ht="12"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</row>
    <row r="42" ht="12"/>
    <row r="43" spans="3:29" ht="12"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</row>
    <row r="44" spans="3:29" ht="12"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</row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>
      <c r="C59" s="7" t="s">
        <v>27</v>
      </c>
    </row>
    <row r="60" ht="12"/>
    <row r="61" ht="12"/>
    <row r="62" ht="15">
      <c r="C62" s="12" t="s">
        <v>135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6"/>
  <sheetViews>
    <sheetView workbookViewId="0" topLeftCell="A1">
      <selection activeCell="A3" sqref="A3"/>
    </sheetView>
  </sheetViews>
  <sheetFormatPr defaultColWidth="9.140625" defaultRowHeight="15"/>
  <cols>
    <col min="1" max="16384" width="9.140625" style="25" customWidth="1"/>
  </cols>
  <sheetData>
    <row r="1" ht="15">
      <c r="A1" s="24" t="s">
        <v>133</v>
      </c>
    </row>
    <row r="3" ht="15">
      <c r="A3" s="24" t="s">
        <v>36</v>
      </c>
    </row>
    <row r="46" ht="15">
      <c r="A46" s="25" t="s">
        <v>136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tabSelected="1" workbookViewId="0" topLeftCell="A1">
      <selection activeCell="Q41" sqref="Q41"/>
    </sheetView>
  </sheetViews>
  <sheetFormatPr defaultColWidth="9.140625" defaultRowHeight="15"/>
  <cols>
    <col min="1" max="1" width="23.7109375" style="25" customWidth="1"/>
    <col min="2" max="16384" width="9.140625" style="25" customWidth="1"/>
  </cols>
  <sheetData>
    <row r="1" ht="15">
      <c r="A1" s="44" t="s">
        <v>13</v>
      </c>
    </row>
    <row r="2" ht="15">
      <c r="A2" s="1" t="s">
        <v>47</v>
      </c>
    </row>
    <row r="3" ht="15">
      <c r="A3" s="1"/>
    </row>
    <row r="4" ht="15">
      <c r="A4" s="2" t="s">
        <v>48</v>
      </c>
    </row>
    <row r="5" spans="1:3" ht="15">
      <c r="A5" s="45"/>
      <c r="B5" s="46">
        <v>2005</v>
      </c>
      <c r="C5" s="47">
        <v>2015</v>
      </c>
    </row>
    <row r="6" spans="1:3" ht="15">
      <c r="A6" s="48" t="s">
        <v>49</v>
      </c>
      <c r="B6" s="49">
        <v>1.8059239162038065</v>
      </c>
      <c r="C6" s="50">
        <v>6.709029856862933</v>
      </c>
    </row>
    <row r="7" spans="1:5" ht="15">
      <c r="A7" s="51"/>
      <c r="B7" s="52"/>
      <c r="C7" s="53"/>
      <c r="E7" s="2" t="s">
        <v>48</v>
      </c>
    </row>
    <row r="8" spans="1:3" ht="15">
      <c r="A8" s="54" t="s">
        <v>3</v>
      </c>
      <c r="B8" s="55">
        <v>6.164483518531714</v>
      </c>
      <c r="C8" s="56">
        <v>23.958825230246802</v>
      </c>
    </row>
    <row r="9" spans="1:3" ht="15">
      <c r="A9" s="57" t="s">
        <v>2</v>
      </c>
      <c r="B9" s="58">
        <v>0.9095603093946864</v>
      </c>
      <c r="C9" s="59">
        <v>21.98078321109882</v>
      </c>
    </row>
    <row r="10" spans="1:3" ht="15">
      <c r="A10" s="57" t="s">
        <v>50</v>
      </c>
      <c r="B10" s="58">
        <v>4.828923055593666</v>
      </c>
      <c r="C10" s="59">
        <v>11.403769760356926</v>
      </c>
    </row>
    <row r="11" spans="1:3" ht="15">
      <c r="A11" s="57" t="s">
        <v>51</v>
      </c>
      <c r="B11" s="58">
        <v>2.059931747702853</v>
      </c>
      <c r="C11" s="59">
        <v>8.51801168991601</v>
      </c>
    </row>
    <row r="12" spans="1:3" ht="15">
      <c r="A12" s="57" t="s">
        <v>52</v>
      </c>
      <c r="B12" s="58">
        <v>1.5636398733853336</v>
      </c>
      <c r="C12" s="59">
        <v>8.496448890617158</v>
      </c>
    </row>
    <row r="13" spans="1:3" ht="15">
      <c r="A13" s="57" t="s">
        <v>53</v>
      </c>
      <c r="B13" s="58">
        <v>0.45137431401821876</v>
      </c>
      <c r="C13" s="59">
        <v>7.382115115376277</v>
      </c>
    </row>
    <row r="14" spans="1:3" ht="15">
      <c r="A14" s="57" t="s">
        <v>1</v>
      </c>
      <c r="B14" s="58">
        <v>4.033728029988453</v>
      </c>
      <c r="C14" s="59">
        <v>6.829746425463801</v>
      </c>
    </row>
    <row r="15" spans="1:3" ht="15">
      <c r="A15" s="57" t="s">
        <v>6</v>
      </c>
      <c r="B15" s="58">
        <v>0.4432315522878011</v>
      </c>
      <c r="C15" s="59">
        <v>6.665853842844966</v>
      </c>
    </row>
    <row r="16" spans="1:3" ht="15">
      <c r="A16" s="57" t="s">
        <v>54</v>
      </c>
      <c r="B16" s="58">
        <v>0.8002390361718603</v>
      </c>
      <c r="C16" s="59">
        <v>6.538751580973015</v>
      </c>
    </row>
    <row r="17" spans="1:3" ht="15">
      <c r="A17" s="57" t="s">
        <v>55</v>
      </c>
      <c r="B17" s="58">
        <v>0.14530575428880235</v>
      </c>
      <c r="C17" s="59">
        <v>6.4872262752484255</v>
      </c>
    </row>
    <row r="18" spans="1:3" ht="15">
      <c r="A18" s="57" t="s">
        <v>56</v>
      </c>
      <c r="B18" s="58">
        <v>0.07084881124038926</v>
      </c>
      <c r="C18" s="59">
        <v>6.4823284122465035</v>
      </c>
    </row>
    <row r="19" spans="1:3" ht="15">
      <c r="A19" s="57" t="s">
        <v>57</v>
      </c>
      <c r="B19" s="58">
        <v>0.9457203195718833</v>
      </c>
      <c r="C19" s="59">
        <v>6.451399906640496</v>
      </c>
    </row>
    <row r="20" spans="1:3" ht="15">
      <c r="A20" s="57" t="s">
        <v>7</v>
      </c>
      <c r="B20" s="58">
        <v>1.6240358873966465</v>
      </c>
      <c r="C20" s="59">
        <v>6.442017732192666</v>
      </c>
    </row>
    <row r="21" spans="1:3" ht="15">
      <c r="A21" s="57" t="s">
        <v>58</v>
      </c>
      <c r="B21" s="58">
        <v>1.0482235392086199</v>
      </c>
      <c r="C21" s="59">
        <v>6.415763632129876</v>
      </c>
    </row>
    <row r="22" spans="1:3" ht="15">
      <c r="A22" s="57" t="s">
        <v>8</v>
      </c>
      <c r="B22" s="58">
        <v>0.9170492418138889</v>
      </c>
      <c r="C22" s="59">
        <v>6.223932669321529</v>
      </c>
    </row>
    <row r="23" spans="1:3" ht="15">
      <c r="A23" s="57" t="s">
        <v>59</v>
      </c>
      <c r="B23" s="58">
        <v>1.647584026723344</v>
      </c>
      <c r="C23" s="59">
        <v>5.488205151627259</v>
      </c>
    </row>
    <row r="24" spans="1:3" ht="15">
      <c r="A24" s="57" t="s">
        <v>60</v>
      </c>
      <c r="B24" s="58">
        <v>0.4728711479439065</v>
      </c>
      <c r="C24" s="59">
        <v>5.270486874156101</v>
      </c>
    </row>
    <row r="25" spans="1:3" ht="15">
      <c r="A25" s="57" t="s">
        <v>61</v>
      </c>
      <c r="B25" s="58">
        <v>0</v>
      </c>
      <c r="C25" s="59">
        <v>4.671384198686263</v>
      </c>
    </row>
    <row r="26" spans="1:3" ht="15">
      <c r="A26" s="57" t="s">
        <v>0</v>
      </c>
      <c r="B26" s="58">
        <v>0.6216669317119211</v>
      </c>
      <c r="C26" s="59">
        <v>4.564397838712461</v>
      </c>
    </row>
    <row r="27" spans="1:3" ht="15">
      <c r="A27" s="57" t="s">
        <v>62</v>
      </c>
      <c r="B27" s="58">
        <v>0.4711325509429357</v>
      </c>
      <c r="C27" s="59">
        <v>4.447287133325439</v>
      </c>
    </row>
    <row r="28" spans="1:5" ht="15">
      <c r="A28" s="57" t="s">
        <v>4</v>
      </c>
      <c r="B28" s="58">
        <v>2.389284894945438</v>
      </c>
      <c r="C28" s="59">
        <v>3.9249463682815398</v>
      </c>
      <c r="E28" s="60" t="s">
        <v>63</v>
      </c>
    </row>
    <row r="29" spans="1:3" ht="15">
      <c r="A29" s="57" t="s">
        <v>64</v>
      </c>
      <c r="B29" s="58">
        <v>0.6064376827958856</v>
      </c>
      <c r="C29" s="59">
        <v>3.823443745679151</v>
      </c>
    </row>
    <row r="30" spans="1:3" ht="15">
      <c r="A30" s="57" t="s">
        <v>65</v>
      </c>
      <c r="B30" s="58">
        <v>1.0258877681947265</v>
      </c>
      <c r="C30" s="59">
        <v>3.542964905368077</v>
      </c>
    </row>
    <row r="31" spans="1:3" ht="15">
      <c r="A31" s="57" t="s">
        <v>66</v>
      </c>
      <c r="B31" s="58">
        <v>0</v>
      </c>
      <c r="C31" s="59">
        <v>2.497028947182228</v>
      </c>
    </row>
    <row r="32" spans="1:5" ht="15">
      <c r="A32" s="57" t="s">
        <v>67</v>
      </c>
      <c r="B32" s="58">
        <v>0.8307651615683715</v>
      </c>
      <c r="C32" s="59">
        <v>2.2420481653815676</v>
      </c>
      <c r="E32" s="61" t="s">
        <v>63</v>
      </c>
    </row>
    <row r="33" spans="1:3" ht="15">
      <c r="A33" s="57" t="s">
        <v>5</v>
      </c>
      <c r="B33" s="58">
        <v>1.2642019670241984</v>
      </c>
      <c r="C33" s="59">
        <v>1.746928796626474</v>
      </c>
    </row>
    <row r="34" spans="1:3" ht="15">
      <c r="A34" s="57" t="s">
        <v>68</v>
      </c>
      <c r="B34" s="58">
        <v>0.053475597757707986</v>
      </c>
      <c r="C34" s="59">
        <v>1.4291489339488803</v>
      </c>
    </row>
    <row r="35" spans="1:3" ht="15">
      <c r="A35" s="62" t="s">
        <v>69</v>
      </c>
      <c r="B35" s="63">
        <v>0.21265847666171095</v>
      </c>
      <c r="C35" s="64">
        <v>0.3872866632996996</v>
      </c>
    </row>
    <row r="36" spans="1:6" ht="15">
      <c r="A36" s="51"/>
      <c r="B36" s="65"/>
      <c r="C36" s="66"/>
      <c r="F36" s="67" t="s">
        <v>70</v>
      </c>
    </row>
    <row r="37" spans="1:6" ht="15">
      <c r="A37" s="54" t="s">
        <v>9</v>
      </c>
      <c r="B37" s="55">
        <v>3.0533822536462036</v>
      </c>
      <c r="C37" s="56">
        <v>8.869097545114188</v>
      </c>
      <c r="F37" s="24" t="s">
        <v>71</v>
      </c>
    </row>
    <row r="38" spans="1:6" ht="15">
      <c r="A38" s="57" t="s">
        <v>10</v>
      </c>
      <c r="B38" s="58">
        <v>0</v>
      </c>
      <c r="C38" s="59">
        <v>5.742172965545842</v>
      </c>
      <c r="F38" s="68" t="s">
        <v>72</v>
      </c>
    </row>
    <row r="39" spans="1:11" ht="12">
      <c r="A39" s="57" t="s">
        <v>73</v>
      </c>
      <c r="B39" s="58">
        <v>0.4508165747576278</v>
      </c>
      <c r="C39" s="59">
        <v>1.46449600986898</v>
      </c>
      <c r="K39" s="69"/>
    </row>
    <row r="40" spans="1:3" ht="12">
      <c r="A40" s="62" t="s">
        <v>11</v>
      </c>
      <c r="B40" s="63">
        <v>0.266983169309737</v>
      </c>
      <c r="C40" s="64">
        <v>0.30378861563619697</v>
      </c>
    </row>
    <row r="41" spans="1:3" ht="12">
      <c r="A41" s="51"/>
      <c r="B41" s="65"/>
      <c r="C41" s="66"/>
    </row>
    <row r="42" spans="1:3" ht="29.25" customHeight="1">
      <c r="A42" s="70" t="s">
        <v>139</v>
      </c>
      <c r="B42" s="55">
        <v>0.2222329519300893</v>
      </c>
      <c r="C42" s="56">
        <v>0.16527519971767082</v>
      </c>
    </row>
    <row r="43" spans="1:3" ht="12">
      <c r="A43" s="62" t="s">
        <v>74</v>
      </c>
      <c r="B43" s="63">
        <v>0.08564877079632584</v>
      </c>
      <c r="C43" s="64">
        <v>0</v>
      </c>
    </row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</sheetData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9"/>
  <sheetViews>
    <sheetView workbookViewId="0" topLeftCell="A1">
      <selection activeCell="B17" sqref="B17"/>
    </sheetView>
  </sheetViews>
  <sheetFormatPr defaultColWidth="9.140625" defaultRowHeight="15"/>
  <cols>
    <col min="1" max="1" width="33.140625" style="32" customWidth="1"/>
    <col min="2" max="23" width="6.140625" style="32" customWidth="1"/>
    <col min="24" max="16384" width="9.140625" style="32" customWidth="1"/>
  </cols>
  <sheetData>
    <row r="1" spans="1:24" s="26" customFormat="1" ht="12">
      <c r="A1" s="5" t="s">
        <v>13</v>
      </c>
      <c r="B1" s="14"/>
      <c r="C1" s="14"/>
      <c r="D1" s="14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5"/>
    </row>
    <row r="2" spans="1:24" s="26" customFormat="1" ht="12">
      <c r="A2" s="5" t="s">
        <v>37</v>
      </c>
      <c r="B2" s="14"/>
      <c r="C2" s="14"/>
      <c r="D2" s="14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5"/>
    </row>
    <row r="3" spans="2:23" s="26" customFormat="1" ht="12"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</row>
    <row r="4" spans="1:31" s="29" customFormat="1" ht="12">
      <c r="A4" s="3" t="s">
        <v>38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8"/>
      <c r="Y4" s="28"/>
      <c r="Z4" s="28"/>
      <c r="AA4" s="28"/>
      <c r="AB4" s="28"/>
      <c r="AC4" s="28"/>
      <c r="AD4" s="28"/>
      <c r="AE4" s="28"/>
    </row>
    <row r="5" spans="1:32" s="26" customFormat="1" ht="12">
      <c r="A5" s="30" t="s">
        <v>39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31"/>
      <c r="Y5" s="31"/>
      <c r="Z5" s="31"/>
      <c r="AA5" s="31"/>
      <c r="AB5" s="31"/>
      <c r="AC5" s="31"/>
      <c r="AD5" s="31"/>
      <c r="AE5" s="31"/>
      <c r="AF5" s="31"/>
    </row>
    <row r="6" spans="2:17" ht="12">
      <c r="B6" s="33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</row>
    <row r="7" spans="1:23" ht="12">
      <c r="A7" s="35"/>
      <c r="B7" s="125">
        <v>2005</v>
      </c>
      <c r="C7" s="125"/>
      <c r="D7" s="125">
        <f>+B7+1</f>
        <v>2006</v>
      </c>
      <c r="E7" s="125"/>
      <c r="F7" s="125">
        <f>+D7+1</f>
        <v>2007</v>
      </c>
      <c r="G7" s="125"/>
      <c r="H7" s="125">
        <f>+F7+1</f>
        <v>2008</v>
      </c>
      <c r="I7" s="125"/>
      <c r="J7" s="125">
        <f>+H7+1</f>
        <v>2009</v>
      </c>
      <c r="K7" s="125"/>
      <c r="L7" s="125">
        <f>+J7+1</f>
        <v>2010</v>
      </c>
      <c r="M7" s="125"/>
      <c r="N7" s="125">
        <f>+L7+1</f>
        <v>2011</v>
      </c>
      <c r="O7" s="125"/>
      <c r="P7" s="125">
        <f>+N7+1</f>
        <v>2012</v>
      </c>
      <c r="Q7" s="125"/>
      <c r="R7" s="125">
        <f>+P7+1</f>
        <v>2013</v>
      </c>
      <c r="S7" s="125"/>
      <c r="T7" s="125">
        <f>+R7+1</f>
        <v>2014</v>
      </c>
      <c r="U7" s="125"/>
      <c r="V7" s="125">
        <f>+T7+1</f>
        <v>2015</v>
      </c>
      <c r="W7" s="125"/>
    </row>
    <row r="8" spans="1:24" ht="12">
      <c r="A8" s="35"/>
      <c r="B8" s="35" t="s">
        <v>40</v>
      </c>
      <c r="C8" s="35" t="s">
        <v>41</v>
      </c>
      <c r="D8" s="35" t="s">
        <v>40</v>
      </c>
      <c r="E8" s="35" t="s">
        <v>41</v>
      </c>
      <c r="F8" s="35" t="s">
        <v>40</v>
      </c>
      <c r="G8" s="35" t="s">
        <v>41</v>
      </c>
      <c r="H8" s="35" t="s">
        <v>40</v>
      </c>
      <c r="I8" s="35" t="s">
        <v>41</v>
      </c>
      <c r="J8" s="35" t="s">
        <v>40</v>
      </c>
      <c r="K8" s="35" t="s">
        <v>41</v>
      </c>
      <c r="L8" s="35" t="s">
        <v>40</v>
      </c>
      <c r="M8" s="35" t="s">
        <v>41</v>
      </c>
      <c r="N8" s="35" t="s">
        <v>40</v>
      </c>
      <c r="O8" s="35" t="s">
        <v>41</v>
      </c>
      <c r="P8" s="35" t="s">
        <v>40</v>
      </c>
      <c r="Q8" s="35" t="s">
        <v>41</v>
      </c>
      <c r="R8" s="35" t="s">
        <v>40</v>
      </c>
      <c r="S8" s="35" t="s">
        <v>41</v>
      </c>
      <c r="T8" s="35" t="s">
        <v>40</v>
      </c>
      <c r="U8" s="35" t="s">
        <v>41</v>
      </c>
      <c r="V8" s="35" t="s">
        <v>40</v>
      </c>
      <c r="W8" s="35" t="s">
        <v>41</v>
      </c>
      <c r="X8" s="36"/>
    </row>
    <row r="9" spans="1:24" ht="12">
      <c r="A9" s="37" t="s">
        <v>42</v>
      </c>
      <c r="B9" s="38">
        <v>1.18085</v>
      </c>
      <c r="C9" s="38">
        <v>1.17815</v>
      </c>
      <c r="D9" s="38">
        <v>1.27869</v>
      </c>
      <c r="E9" s="38">
        <v>1.17037</v>
      </c>
      <c r="F9" s="38">
        <v>1.31627</v>
      </c>
      <c r="G9" s="38">
        <v>1.3125</v>
      </c>
      <c r="H9" s="38">
        <v>1.4621199999999999</v>
      </c>
      <c r="I9" s="38">
        <v>1.0214400000000001</v>
      </c>
      <c r="J9" s="38">
        <v>1.2202</v>
      </c>
      <c r="K9" s="38">
        <v>1.20265</v>
      </c>
      <c r="L9" s="38">
        <v>1.36676</v>
      </c>
      <c r="M9" s="38">
        <v>1.40726</v>
      </c>
      <c r="N9" s="38">
        <v>1.4715</v>
      </c>
      <c r="O9" s="38">
        <v>1.50244</v>
      </c>
      <c r="P9" s="38">
        <v>1.56283</v>
      </c>
      <c r="Q9" s="38">
        <v>1.5636199999999998</v>
      </c>
      <c r="R9" s="38">
        <v>1.56288</v>
      </c>
      <c r="S9" s="38">
        <v>1.5279500000000001</v>
      </c>
      <c r="T9" s="38">
        <v>1.58907</v>
      </c>
      <c r="U9" s="38">
        <v>1.3782</v>
      </c>
      <c r="V9" s="38">
        <v>1.49044</v>
      </c>
      <c r="W9" s="38">
        <v>1.30162</v>
      </c>
      <c r="X9" s="39"/>
    </row>
    <row r="10" spans="1:24" ht="12">
      <c r="A10" s="37" t="s">
        <v>43</v>
      </c>
      <c r="B10" s="38">
        <v>1.0520999999999998</v>
      </c>
      <c r="C10" s="38">
        <v>1.0548</v>
      </c>
      <c r="D10" s="38">
        <v>1.11204</v>
      </c>
      <c r="E10" s="38">
        <v>1.05389</v>
      </c>
      <c r="F10" s="38">
        <v>1.11175</v>
      </c>
      <c r="G10" s="38">
        <v>1.21543</v>
      </c>
      <c r="H10" s="38">
        <v>1.44418</v>
      </c>
      <c r="I10" s="38">
        <v>0.99753</v>
      </c>
      <c r="J10" s="38">
        <v>1.0414700000000001</v>
      </c>
      <c r="K10" s="38">
        <v>1.04575</v>
      </c>
      <c r="L10" s="38">
        <v>1.2054500000000001</v>
      </c>
      <c r="M10" s="38">
        <v>1.2630599999999998</v>
      </c>
      <c r="N10" s="38">
        <v>1.3428499999999999</v>
      </c>
      <c r="O10" s="38">
        <v>1.42589</v>
      </c>
      <c r="P10" s="38">
        <v>1.41754</v>
      </c>
      <c r="Q10" s="38">
        <v>1.45768</v>
      </c>
      <c r="R10" s="38">
        <v>1.42011</v>
      </c>
      <c r="S10" s="38">
        <v>1.42752</v>
      </c>
      <c r="T10" s="38">
        <v>1.43058</v>
      </c>
      <c r="U10" s="38">
        <v>1.26142</v>
      </c>
      <c r="V10" s="38">
        <v>1.29705</v>
      </c>
      <c r="W10" s="38">
        <v>1.12842</v>
      </c>
      <c r="X10" s="39"/>
    </row>
    <row r="11" spans="1:24" ht="12">
      <c r="A11" s="37" t="s">
        <v>44</v>
      </c>
      <c r="B11" s="38">
        <v>0.47649</v>
      </c>
      <c r="C11" s="38">
        <v>0.58288</v>
      </c>
      <c r="D11" s="38">
        <v>0.53239</v>
      </c>
      <c r="E11" s="38">
        <v>0.56641</v>
      </c>
      <c r="F11" s="38">
        <v>0.55541</v>
      </c>
      <c r="G11" s="38">
        <v>0.64048</v>
      </c>
      <c r="H11" s="38">
        <v>0.6439900000000001</v>
      </c>
      <c r="I11" s="38">
        <v>0.5354099999999999</v>
      </c>
      <c r="J11" s="38">
        <v>0.48064999999999997</v>
      </c>
      <c r="K11" s="38">
        <v>0.53912</v>
      </c>
      <c r="L11" s="38">
        <v>0.58484</v>
      </c>
      <c r="M11" s="38">
        <v>0.6906100000000001</v>
      </c>
      <c r="N11" s="38">
        <v>0.67312</v>
      </c>
      <c r="O11" s="38">
        <v>0.6834199999999999</v>
      </c>
      <c r="P11" s="38">
        <v>0.70074</v>
      </c>
      <c r="Q11" s="38">
        <v>0.7625</v>
      </c>
      <c r="R11" s="38">
        <v>0.6525599999999999</v>
      </c>
      <c r="S11" s="38">
        <v>0.74085</v>
      </c>
      <c r="T11" s="38">
        <v>0.6740900000000001</v>
      </c>
      <c r="U11" s="38">
        <v>0.63674</v>
      </c>
      <c r="V11" s="38">
        <v>0.54291</v>
      </c>
      <c r="W11" s="38">
        <v>0.53806</v>
      </c>
      <c r="X11" s="39"/>
    </row>
    <row r="12" spans="2:23" ht="12">
      <c r="B12" s="40"/>
      <c r="C12" s="40"/>
      <c r="D12" s="40"/>
      <c r="E12" s="40"/>
      <c r="F12" s="40"/>
      <c r="G12" s="40"/>
      <c r="H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</row>
    <row r="13" spans="1:23" ht="12">
      <c r="A13" s="37" t="s">
        <v>45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</row>
    <row r="14" spans="1:23" ht="12">
      <c r="A14" s="7" t="s">
        <v>46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</row>
    <row r="15" spans="1:23" ht="12">
      <c r="A15" s="41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</row>
    <row r="16" spans="10:23" ht="12">
      <c r="J16" s="4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</row>
    <row r="17" spans="2:23" ht="12">
      <c r="B17" s="3" t="s">
        <v>38</v>
      </c>
      <c r="J17" s="4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</row>
    <row r="18" ht="12">
      <c r="B18" s="30" t="s">
        <v>39</v>
      </c>
    </row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spans="2:17" ht="12"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</row>
    <row r="35" spans="2:17" ht="12"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</row>
    <row r="36" spans="2:17" ht="12"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</row>
    <row r="37" spans="2:17" ht="12"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</row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5">
      <c r="B48" s="37" t="s">
        <v>45</v>
      </c>
    </row>
    <row r="49" ht="15">
      <c r="B49" s="7" t="s">
        <v>46</v>
      </c>
    </row>
  </sheetData>
  <mergeCells count="11">
    <mergeCell ref="N7:O7"/>
    <mergeCell ref="P7:Q7"/>
    <mergeCell ref="R7:S7"/>
    <mergeCell ref="T7:U7"/>
    <mergeCell ref="V7:W7"/>
    <mergeCell ref="L7:M7"/>
    <mergeCell ref="B7:C7"/>
    <mergeCell ref="D7:E7"/>
    <mergeCell ref="F7:G7"/>
    <mergeCell ref="H7:I7"/>
    <mergeCell ref="J7:K7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G44"/>
  <sheetViews>
    <sheetView workbookViewId="0" topLeftCell="A1">
      <selection activeCell="C1" sqref="C1"/>
    </sheetView>
  </sheetViews>
  <sheetFormatPr defaultColWidth="9.140625" defaultRowHeight="15"/>
  <cols>
    <col min="1" max="2" width="9.140625" style="25" customWidth="1"/>
    <col min="3" max="3" width="30.421875" style="25" customWidth="1"/>
    <col min="4" max="6" width="9.140625" style="25" customWidth="1"/>
    <col min="7" max="7" width="14.421875" style="25" customWidth="1"/>
    <col min="8" max="16384" width="9.140625" style="25" customWidth="1"/>
  </cols>
  <sheetData>
    <row r="1" ht="15">
      <c r="C1" s="109" t="s">
        <v>105</v>
      </c>
    </row>
    <row r="2" ht="15">
      <c r="C2" s="109" t="s">
        <v>132</v>
      </c>
    </row>
    <row r="4" spans="3:7" ht="15">
      <c r="C4" s="85" t="s">
        <v>85</v>
      </c>
      <c r="D4" s="80"/>
      <c r="E4" s="80"/>
      <c r="F4" s="80"/>
      <c r="G4" s="80"/>
    </row>
    <row r="5" spans="3:7" ht="15">
      <c r="C5" s="80" t="s">
        <v>75</v>
      </c>
      <c r="D5" s="80"/>
      <c r="E5" s="80"/>
      <c r="F5" s="80"/>
      <c r="G5" s="80"/>
    </row>
    <row r="7" spans="3:7" ht="15">
      <c r="C7" s="81"/>
      <c r="D7" s="83">
        <v>1990</v>
      </c>
      <c r="E7" s="83">
        <v>2015</v>
      </c>
      <c r="F7" s="82" t="s">
        <v>76</v>
      </c>
      <c r="G7" s="82" t="s">
        <v>77</v>
      </c>
    </row>
    <row r="8" spans="3:7" ht="15">
      <c r="C8" s="79" t="s">
        <v>78</v>
      </c>
      <c r="D8" s="84">
        <v>3554773.77</v>
      </c>
      <c r="E8" s="84">
        <v>2452081.98</v>
      </c>
      <c r="F8" s="78">
        <v>0.6223377199310121</v>
      </c>
      <c r="G8" s="78">
        <v>0.5510109995848252</v>
      </c>
    </row>
    <row r="9" spans="3:7" ht="15">
      <c r="C9" s="79" t="s">
        <v>79</v>
      </c>
      <c r="D9" s="84">
        <v>851091.67</v>
      </c>
      <c r="E9" s="84">
        <v>1048070.21</v>
      </c>
      <c r="F9" s="78">
        <v>0.1490014509024796</v>
      </c>
      <c r="G9" s="78">
        <v>0.23551342033318873</v>
      </c>
    </row>
    <row r="10" spans="3:7" ht="15">
      <c r="C10" s="79" t="s">
        <v>80</v>
      </c>
      <c r="D10" s="84">
        <v>516886.29</v>
      </c>
      <c r="E10" s="84">
        <v>373937.41</v>
      </c>
      <c r="F10" s="78">
        <v>0.09049178822488044</v>
      </c>
      <c r="G10" s="78">
        <v>0.0840280332170055</v>
      </c>
    </row>
    <row r="11" spans="3:7" ht="15">
      <c r="C11" s="79" t="s">
        <v>81</v>
      </c>
      <c r="D11" s="84">
        <v>548269.51</v>
      </c>
      <c r="E11" s="84">
        <v>436748.31</v>
      </c>
      <c r="F11" s="78">
        <v>0.09598607923819952</v>
      </c>
      <c r="G11" s="78">
        <v>0.09814236425328778</v>
      </c>
    </row>
    <row r="12" spans="3:7" ht="15">
      <c r="C12" s="79" t="s">
        <v>82</v>
      </c>
      <c r="D12" s="84">
        <v>240947.79</v>
      </c>
      <c r="E12" s="84">
        <v>139312.78</v>
      </c>
      <c r="F12" s="78">
        <v>0.04218296520484799</v>
      </c>
      <c r="G12" s="78">
        <v>0.031305182611692635</v>
      </c>
    </row>
    <row r="13" spans="3:7" ht="15">
      <c r="C13" s="79" t="s">
        <v>83</v>
      </c>
      <c r="D13" s="84">
        <v>0</v>
      </c>
      <c r="E13" s="84">
        <v>0</v>
      </c>
      <c r="F13" s="78">
        <v>0</v>
      </c>
      <c r="G13" s="78">
        <v>0</v>
      </c>
    </row>
    <row r="14" spans="3:7" ht="15">
      <c r="C14" s="79" t="s">
        <v>84</v>
      </c>
      <c r="D14" s="84">
        <v>5711969.01</v>
      </c>
      <c r="E14" s="84">
        <v>4450150.69</v>
      </c>
      <c r="F14" s="78">
        <v>1</v>
      </c>
      <c r="G14" s="78">
        <v>1</v>
      </c>
    </row>
    <row r="15" spans="3:7" ht="15">
      <c r="C15" s="77"/>
      <c r="D15" s="77"/>
      <c r="E15" s="77"/>
      <c r="F15" s="77"/>
      <c r="G15" s="77"/>
    </row>
    <row r="17" spans="3:7" ht="15">
      <c r="C17" s="77"/>
      <c r="D17" s="77"/>
      <c r="E17" s="77"/>
      <c r="F17" s="77"/>
      <c r="G17" s="77"/>
    </row>
    <row r="18" spans="3:7" ht="15">
      <c r="C18" s="77"/>
      <c r="D18" s="85" t="s">
        <v>85</v>
      </c>
      <c r="E18" s="77"/>
      <c r="F18" s="77"/>
      <c r="G18" s="77"/>
    </row>
    <row r="19" ht="15">
      <c r="D19" s="80" t="s">
        <v>75</v>
      </c>
    </row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4" ht="15">
      <c r="D44" s="25" t="s">
        <v>103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AG80"/>
  <sheetViews>
    <sheetView workbookViewId="0" topLeftCell="A1">
      <selection activeCell="N24" sqref="N24"/>
    </sheetView>
  </sheetViews>
  <sheetFormatPr defaultColWidth="9.140625" defaultRowHeight="15"/>
  <cols>
    <col min="1" max="2" width="4.7109375" style="25" customWidth="1"/>
    <col min="3" max="3" width="28.140625" style="25" customWidth="1"/>
    <col min="4" max="29" width="9.140625" style="25" customWidth="1"/>
    <col min="30" max="30" width="12.57421875" style="25" customWidth="1"/>
    <col min="31" max="16384" width="9.140625" style="25" customWidth="1"/>
  </cols>
  <sheetData>
    <row r="1" ht="15">
      <c r="C1" s="109" t="s">
        <v>105</v>
      </c>
    </row>
    <row r="2" ht="15">
      <c r="C2" s="24" t="s">
        <v>131</v>
      </c>
    </row>
    <row r="4" ht="15">
      <c r="C4" s="72" t="s">
        <v>104</v>
      </c>
    </row>
    <row r="5" ht="12" customHeight="1">
      <c r="C5" s="74" t="s">
        <v>86</v>
      </c>
    </row>
    <row r="31" ht="15">
      <c r="C31" s="74" t="s">
        <v>137</v>
      </c>
    </row>
    <row r="32" ht="15">
      <c r="C32" s="73" t="s">
        <v>88</v>
      </c>
    </row>
    <row r="33" ht="15">
      <c r="C33" s="73"/>
    </row>
    <row r="34" ht="15">
      <c r="C34" s="73"/>
    </row>
    <row r="36" spans="3:22" ht="15">
      <c r="C36" s="72" t="s">
        <v>89</v>
      </c>
      <c r="Q36" s="71"/>
      <c r="R36" s="71"/>
      <c r="S36" s="71"/>
      <c r="T36" s="71"/>
      <c r="U36" s="71"/>
      <c r="V36" s="71"/>
    </row>
    <row r="37" spans="3:31" ht="15">
      <c r="C37" s="74" t="s">
        <v>90</v>
      </c>
      <c r="Q37" s="71"/>
      <c r="R37" s="71"/>
      <c r="S37" s="71"/>
      <c r="T37" s="71"/>
      <c r="U37" s="71"/>
      <c r="V37" s="71"/>
      <c r="AD37" s="126" t="s">
        <v>91</v>
      </c>
      <c r="AE37" s="126"/>
    </row>
    <row r="38" spans="3:31" ht="15">
      <c r="C38" s="75"/>
      <c r="D38" s="76">
        <v>1990</v>
      </c>
      <c r="E38" s="86">
        <v>1991</v>
      </c>
      <c r="F38" s="76">
        <v>1992</v>
      </c>
      <c r="G38" s="86">
        <v>1993</v>
      </c>
      <c r="H38" s="76">
        <v>1994</v>
      </c>
      <c r="I38" s="86">
        <v>1995</v>
      </c>
      <c r="J38" s="76">
        <v>1996</v>
      </c>
      <c r="K38" s="86">
        <v>1997</v>
      </c>
      <c r="L38" s="76">
        <v>1998</v>
      </c>
      <c r="M38" s="86">
        <v>1999</v>
      </c>
      <c r="N38" s="76">
        <v>2000</v>
      </c>
      <c r="O38" s="86">
        <v>2001</v>
      </c>
      <c r="P38" s="76">
        <v>2002</v>
      </c>
      <c r="Q38" s="86">
        <v>2003</v>
      </c>
      <c r="R38" s="76">
        <v>2004</v>
      </c>
      <c r="S38" s="76">
        <v>2005</v>
      </c>
      <c r="T38" s="86">
        <v>2006</v>
      </c>
      <c r="U38" s="76">
        <v>2007</v>
      </c>
      <c r="V38" s="86">
        <v>2008</v>
      </c>
      <c r="W38" s="76">
        <v>2009</v>
      </c>
      <c r="X38" s="86">
        <v>2010</v>
      </c>
      <c r="Y38" s="76">
        <v>2011</v>
      </c>
      <c r="Z38" s="86">
        <v>2012</v>
      </c>
      <c r="AA38" s="76">
        <v>2013</v>
      </c>
      <c r="AB38" s="86">
        <v>2014</v>
      </c>
      <c r="AD38" s="87" t="s">
        <v>92</v>
      </c>
      <c r="AE38" s="87" t="s">
        <v>93</v>
      </c>
    </row>
    <row r="39" spans="3:33" ht="15">
      <c r="C39" s="88" t="s">
        <v>94</v>
      </c>
      <c r="D39" s="89">
        <f>('[2]Data GHG emissions'!E36+'[2]Data GHG emissions'!E59+'[2]Data GHG emissions'!E60)/$C$51</f>
        <v>963.54351</v>
      </c>
      <c r="E39" s="89">
        <f>('[2]Data GHG emissions'!F36+'[2]Data GHG emissions'!F59+'[2]Data GHG emissions'!F60)/$C$51</f>
        <v>967.5937700000001</v>
      </c>
      <c r="F39" s="89">
        <f>('[2]Data GHG emissions'!G36+'[2]Data GHG emissions'!G59+'[2]Data GHG emissions'!G60)/$C$51</f>
        <v>998.6135300000001</v>
      </c>
      <c r="G39" s="89">
        <f>('[2]Data GHG emissions'!H36+'[2]Data GHG emissions'!H59+'[2]Data GHG emissions'!H60)/$C$51</f>
        <v>1011.19068</v>
      </c>
      <c r="H39" s="89">
        <f>('[2]Data GHG emissions'!I36+'[2]Data GHG emissions'!I59+'[2]Data GHG emissions'!I60)/$C$51</f>
        <v>1016.88024</v>
      </c>
      <c r="I39" s="89">
        <f>('[2]Data GHG emissions'!J36+'[2]Data GHG emissions'!J59+'[2]Data GHG emissions'!J60)/$C$51</f>
        <v>1034.92517</v>
      </c>
      <c r="J39" s="89">
        <f>('[2]Data GHG emissions'!K36+'[2]Data GHG emissions'!K59+'[2]Data GHG emissions'!K60)/$C$51</f>
        <v>1073.09181</v>
      </c>
      <c r="K39" s="89">
        <f>('[2]Data GHG emissions'!L36+'[2]Data GHG emissions'!L59+'[2]Data GHG emissions'!L60)/$C$51</f>
        <v>1098.5648399999998</v>
      </c>
      <c r="L39" s="89">
        <f>('[2]Data GHG emissions'!M36+'[2]Data GHG emissions'!M59+'[2]Data GHG emissions'!M60)/$C$51</f>
        <v>1138.91478</v>
      </c>
      <c r="M39" s="89">
        <f>('[2]Data GHG emissions'!N36+'[2]Data GHG emissions'!N59+'[2]Data GHG emissions'!N60)/$C$51</f>
        <v>1160.1645700000001</v>
      </c>
      <c r="N39" s="89">
        <f>('[2]Data GHG emissions'!O36+'[2]Data GHG emissions'!O59+'[2]Data GHG emissions'!O60)/$C$51</f>
        <v>1168.3464199999999</v>
      </c>
      <c r="O39" s="89">
        <f>('[2]Data GHG emissions'!P36+'[2]Data GHG emissions'!P59+'[2]Data GHG emissions'!P60)/$C$51</f>
        <v>1185.33601</v>
      </c>
      <c r="P39" s="89">
        <f>('[2]Data GHG emissions'!Q36+'[2]Data GHG emissions'!Q59+'[2]Data GHG emissions'!Q60)/$C$51</f>
        <v>1197.4401900000003</v>
      </c>
      <c r="Q39" s="89">
        <f>('[2]Data GHG emissions'!R36+'[2]Data GHG emissions'!R59+'[2]Data GHG emissions'!R60)/$C$51</f>
        <v>1215.462</v>
      </c>
      <c r="R39" s="89">
        <f>('[2]Data GHG emissions'!S36+'[2]Data GHG emissions'!S59+'[2]Data GHG emissions'!S60)/$C$51</f>
        <v>1253.30598</v>
      </c>
      <c r="S39" s="89">
        <f>('[2]Data GHG emissions'!T36+'[2]Data GHG emissions'!T59+'[2]Data GHG emissions'!T60)/$C$51</f>
        <v>1263.68574</v>
      </c>
      <c r="T39" s="89">
        <f>('[2]Data GHG emissions'!U36+'[2]Data GHG emissions'!U59+'[2]Data GHG emissions'!U60)/$C$51</f>
        <v>1289.65492</v>
      </c>
      <c r="U39" s="89">
        <f>('[2]Data GHG emissions'!V36+'[2]Data GHG emissions'!V59+'[2]Data GHG emissions'!V60)/$C$51</f>
        <v>1310.4373999999998</v>
      </c>
      <c r="V39" s="89">
        <f>('[2]Data GHG emissions'!W36+'[2]Data GHG emissions'!W59+'[2]Data GHG emissions'!W60)/$C$51</f>
        <v>1290.37497</v>
      </c>
      <c r="W39" s="89">
        <f>('[2]Data GHG emissions'!X36+'[2]Data GHG emissions'!X59+'[2]Data GHG emissions'!X60)/$C$51</f>
        <v>1234.3656500000002</v>
      </c>
      <c r="X39" s="89">
        <f>('[2]Data GHG emissions'!Y36+'[2]Data GHG emissions'!Y59+'[2]Data GHG emissions'!Y60)/$C$51</f>
        <v>1227.6063100000001</v>
      </c>
      <c r="Y39" s="89">
        <f>('[2]Data GHG emissions'!Z36+'[2]Data GHG emissions'!Z59+'[2]Data GHG emissions'!Z60)/$C$51</f>
        <v>1221.9518699999999</v>
      </c>
      <c r="Z39" s="89">
        <f>('[2]Data GHG emissions'!AA36+'[2]Data GHG emissions'!AA59+'[2]Data GHG emissions'!AA60)/$C$51</f>
        <v>1171.8525</v>
      </c>
      <c r="AA39" s="89">
        <f>('[2]Data GHG emissions'!AB36+'[2]Data GHG emissions'!AB59+'[2]Data GHG emissions'!AB60)/$C$51</f>
        <v>1158.52019</v>
      </c>
      <c r="AB39" s="89">
        <f>('[2]Data GHG emissions'!AC36+'[2]Data GHG emissions'!AC59+'[2]Data GHG emissions'!AC60)/$C$51</f>
        <v>1161.3514499999999</v>
      </c>
      <c r="AD39" s="90">
        <f>AB39-D39</f>
        <v>197.80793999999992</v>
      </c>
      <c r="AE39" s="91">
        <f>AD39/D39</f>
        <v>0.2052921720161863</v>
      </c>
      <c r="AG39" s="71">
        <f>AB41/AB39*100</f>
        <v>11.808000928573346</v>
      </c>
    </row>
    <row r="40" spans="3:31" ht="15">
      <c r="C40" s="92" t="s">
        <v>32</v>
      </c>
      <c r="D40" s="93">
        <f>'[2]Data GHG emissions'!E37/$C$51</f>
        <v>14.320110000000001</v>
      </c>
      <c r="E40" s="93">
        <f>'[2]Data GHG emissions'!F37/$C$51</f>
        <v>14.140379999999999</v>
      </c>
      <c r="F40" s="93">
        <f>'[2]Data GHG emissions'!G37/$C$51</f>
        <v>14.568340000000001</v>
      </c>
      <c r="G40" s="93">
        <f>'[2]Data GHG emissions'!H37/$C$51</f>
        <v>14.09347</v>
      </c>
      <c r="H40" s="93">
        <f>'[2]Data GHG emissions'!I37/$C$51</f>
        <v>14.19181</v>
      </c>
      <c r="I40" s="93">
        <f>'[2]Data GHG emissions'!J37/$C$51</f>
        <v>15.27815</v>
      </c>
      <c r="J40" s="93">
        <f>'[2]Data GHG emissions'!K37/$C$51</f>
        <v>16.530759999999997</v>
      </c>
      <c r="K40" s="93">
        <f>'[2]Data GHG emissions'!L37/$C$51</f>
        <v>17.50398</v>
      </c>
      <c r="L40" s="93">
        <f>'[2]Data GHG emissions'!M37/$C$51</f>
        <v>18.10928</v>
      </c>
      <c r="M40" s="93">
        <f>'[2]Data GHG emissions'!N37/$C$51</f>
        <v>19.50594</v>
      </c>
      <c r="N40" s="93">
        <f>'[2]Data GHG emissions'!O37/$C$51</f>
        <v>20.06888</v>
      </c>
      <c r="O40" s="93">
        <f>'[2]Data GHG emissions'!P37/$C$51</f>
        <v>19.55832</v>
      </c>
      <c r="P40" s="93">
        <f>'[2]Data GHG emissions'!Q37/$C$51</f>
        <v>18.79121</v>
      </c>
      <c r="Q40" s="93">
        <f>'[2]Data GHG emissions'!R37/$C$51</f>
        <v>18.38692</v>
      </c>
      <c r="R40" s="93">
        <f>'[2]Data GHG emissions'!S37/$C$51</f>
        <v>19.17658</v>
      </c>
      <c r="S40" s="93">
        <f>'[2]Data GHG emissions'!T37/$C$51</f>
        <v>19.672669999999997</v>
      </c>
      <c r="T40" s="93">
        <f>'[2]Data GHG emissions'!U37/$C$51</f>
        <v>19.68298</v>
      </c>
      <c r="U40" s="93">
        <f>'[2]Data GHG emissions'!V37/$C$51</f>
        <v>19.877</v>
      </c>
      <c r="V40" s="93">
        <f>'[2]Data GHG emissions'!W37/$C$51</f>
        <v>19.33011</v>
      </c>
      <c r="W40" s="93">
        <f>'[2]Data GHG emissions'!X37/$C$51</f>
        <v>18.07416</v>
      </c>
      <c r="X40" s="93">
        <f>'[2]Data GHG emissions'!Y37/$C$51</f>
        <v>17.883779999999998</v>
      </c>
      <c r="Y40" s="93">
        <f>'[2]Data GHG emissions'!Z37/$C$51</f>
        <v>17.72561</v>
      </c>
      <c r="Z40" s="93">
        <f>'[2]Data GHG emissions'!AA37/$C$51</f>
        <v>16.62557</v>
      </c>
      <c r="AA40" s="93">
        <f>'[2]Data GHG emissions'!AB37/$C$51</f>
        <v>15.324950000000001</v>
      </c>
      <c r="AB40" s="93">
        <f>'[2]Data GHG emissions'!AC37/$C$51</f>
        <v>15.19425</v>
      </c>
      <c r="AD40" s="90">
        <f aca="true" t="shared" si="0" ref="AD40:AD46">AB40-D40</f>
        <v>0.8741399999999988</v>
      </c>
      <c r="AE40" s="91">
        <f aca="true" t="shared" si="1" ref="AE40:AE45">AD40/D40</f>
        <v>0.06104282718498662</v>
      </c>
    </row>
    <row r="41" spans="3:31" ht="15">
      <c r="C41" s="92" t="s">
        <v>31</v>
      </c>
      <c r="D41" s="93">
        <f>'[2]Data GHG emissions'!E59/$C$51</f>
        <v>69.7718</v>
      </c>
      <c r="E41" s="93">
        <f>'[2]Data GHG emissions'!F59/$C$51</f>
        <v>68.16460000000001</v>
      </c>
      <c r="F41" s="93">
        <f>'[2]Data GHG emissions'!G59/$C$51</f>
        <v>73.74976</v>
      </c>
      <c r="G41" s="93">
        <f>'[2]Data GHG emissions'!H59/$C$51</f>
        <v>78.01279</v>
      </c>
      <c r="H41" s="93">
        <f>'[2]Data GHG emissions'!I59/$C$51</f>
        <v>81.39981</v>
      </c>
      <c r="I41" s="93">
        <f>'[2]Data GHG emissions'!J59/$C$51</f>
        <v>86.05422999999999</v>
      </c>
      <c r="J41" s="93">
        <f>'[2]Data GHG emissions'!K59/$C$51</f>
        <v>90.12159</v>
      </c>
      <c r="K41" s="93">
        <f>'[2]Data GHG emissions'!L59/$C$51</f>
        <v>94.36808</v>
      </c>
      <c r="L41" s="93">
        <f>'[2]Data GHG emissions'!M59/$C$51</f>
        <v>101.63066</v>
      </c>
      <c r="M41" s="93">
        <f>'[2]Data GHG emissions'!N59/$C$51</f>
        <v>109.65713000000001</v>
      </c>
      <c r="N41" s="93">
        <f>'[2]Data GHG emissions'!O59/$C$51</f>
        <v>115.86458</v>
      </c>
      <c r="O41" s="93">
        <f>'[2]Data GHG emissions'!P59/$C$51</f>
        <v>114.16205000000001</v>
      </c>
      <c r="P41" s="93">
        <f>'[2]Data GHG emissions'!Q59/$C$51</f>
        <v>111.39580000000001</v>
      </c>
      <c r="Q41" s="93">
        <f>'[2]Data GHG emissions'!R59/$C$51</f>
        <v>115.96078</v>
      </c>
      <c r="R41" s="93">
        <f>'[2]Data GHG emissions'!S59/$C$51</f>
        <v>124.81564999999999</v>
      </c>
      <c r="S41" s="93">
        <f>'[2]Data GHG emissions'!T59/$C$51</f>
        <v>131.68511999999998</v>
      </c>
      <c r="T41" s="93">
        <f>'[2]Data GHG emissions'!U59/$C$51</f>
        <v>137.62328</v>
      </c>
      <c r="U41" s="93">
        <f>'[2]Data GHG emissions'!V59/$C$51</f>
        <v>142.12716</v>
      </c>
      <c r="V41" s="93">
        <f>'[2]Data GHG emissions'!W59/$C$51</f>
        <v>142.88465</v>
      </c>
      <c r="W41" s="93">
        <f>'[2]Data GHG emissions'!X59/$C$51</f>
        <v>132.17688</v>
      </c>
      <c r="X41" s="93">
        <f>'[2]Data GHG emissions'!Y59/$C$51</f>
        <v>132.11419</v>
      </c>
      <c r="Y41" s="93">
        <f>'[2]Data GHG emissions'!Z59/$C$51</f>
        <v>135.91013</v>
      </c>
      <c r="Z41" s="93">
        <f>'[2]Data GHG emissions'!AA59/$C$51</f>
        <v>134.3856</v>
      </c>
      <c r="AA41" s="93">
        <f>'[2]Data GHG emissions'!AB59/$C$51</f>
        <v>135.02889000000002</v>
      </c>
      <c r="AB41" s="93">
        <f>'[2]Data GHG emissions'!AC59/$C$51</f>
        <v>137.13239000000002</v>
      </c>
      <c r="AD41" s="90">
        <f t="shared" si="0"/>
        <v>67.36059000000002</v>
      </c>
      <c r="AE41" s="91">
        <f t="shared" si="1"/>
        <v>0.9654414820887525</v>
      </c>
    </row>
    <row r="42" spans="3:31" ht="15">
      <c r="C42" s="92" t="s">
        <v>95</v>
      </c>
      <c r="D42" s="93">
        <f>'[2]Data GHG emissions'!E38/$C$51</f>
        <v>724.7563299999999</v>
      </c>
      <c r="E42" s="93">
        <f>'[2]Data GHG emissions'!F38/$C$51</f>
        <v>733.25132</v>
      </c>
      <c r="F42" s="93">
        <f>'[2]Data GHG emissions'!G38/$C$51</f>
        <v>757.47296</v>
      </c>
      <c r="G42" s="93">
        <f>'[2]Data GHG emissions'!H38/$C$51</f>
        <v>764.99077</v>
      </c>
      <c r="H42" s="93">
        <f>'[2]Data GHG emissions'!I38/$C$51</f>
        <v>771.04728</v>
      </c>
      <c r="I42" s="93">
        <f>'[2]Data GHG emissions'!J38/$C$51</f>
        <v>783.1196199999999</v>
      </c>
      <c r="J42" s="93">
        <f>'[2]Data GHG emissions'!K38/$C$51</f>
        <v>806.95628</v>
      </c>
      <c r="K42" s="93">
        <f>'[2]Data GHG emissions'!L38/$C$51</f>
        <v>818.74774</v>
      </c>
      <c r="L42" s="93">
        <f>'[2]Data GHG emissions'!M38/$C$51</f>
        <v>844.6977099999999</v>
      </c>
      <c r="M42" s="93">
        <f>'[2]Data GHG emissions'!N38/$C$51</f>
        <v>863.3646</v>
      </c>
      <c r="N42" s="93">
        <f>'[2]Data GHG emissions'!O38/$C$51</f>
        <v>859.90687</v>
      </c>
      <c r="O42" s="93">
        <f>'[2]Data GHG emissions'!P38/$C$51</f>
        <v>874.73931</v>
      </c>
      <c r="P42" s="93">
        <f>'[2]Data GHG emissions'!Q38/$C$51</f>
        <v>886.33224</v>
      </c>
      <c r="Q42" s="93">
        <f>'[2]Data GHG emissions'!R38/$C$51</f>
        <v>896.3702099999999</v>
      </c>
      <c r="R42" s="93">
        <f>'[2]Data GHG emissions'!S38/$C$51</f>
        <v>914.15067</v>
      </c>
      <c r="S42" s="93">
        <f>'[2]Data GHG emissions'!T38/$C$51</f>
        <v>912.69283</v>
      </c>
      <c r="T42" s="93">
        <f>'[2]Data GHG emissions'!U38/$C$51</f>
        <v>919.4900200000001</v>
      </c>
      <c r="U42" s="93">
        <f>'[2]Data GHG emissions'!V38/$C$51</f>
        <v>929.77255</v>
      </c>
      <c r="V42" s="93">
        <f>'[2]Data GHG emissions'!W38/$C$51</f>
        <v>910.09686</v>
      </c>
      <c r="W42" s="93">
        <f>'[2]Data GHG emissions'!X38/$C$51</f>
        <v>887.3843499999999</v>
      </c>
      <c r="X42" s="93">
        <f>'[2]Data GHG emissions'!Y38/$C$51</f>
        <v>884.12886</v>
      </c>
      <c r="Y42" s="93">
        <f>'[2]Data GHG emissions'!Z38/$C$51</f>
        <v>874.80913</v>
      </c>
      <c r="Z42" s="93">
        <f>'[2]Data GHG emissions'!AA38/$C$51</f>
        <v>841.82816</v>
      </c>
      <c r="AA42" s="93">
        <f>'[2]Data GHG emissions'!AB38/$C$51</f>
        <v>838.50835</v>
      </c>
      <c r="AB42" s="93">
        <f>'[2]Data GHG emissions'!AC38/$C$51</f>
        <v>845.45815</v>
      </c>
      <c r="AD42" s="90">
        <f t="shared" si="0"/>
        <v>120.70182000000011</v>
      </c>
      <c r="AE42" s="91">
        <f t="shared" si="1"/>
        <v>0.16654124290297695</v>
      </c>
    </row>
    <row r="43" spans="3:31" ht="15">
      <c r="C43" s="92" t="s">
        <v>96</v>
      </c>
      <c r="D43" s="93">
        <f>'[2]Data GHG emissions'!E44/$C$51</f>
        <v>13.84619</v>
      </c>
      <c r="E43" s="93">
        <f>'[2]Data GHG emissions'!F44/$C$51</f>
        <v>12.52528</v>
      </c>
      <c r="F43" s="93">
        <f>'[2]Data GHG emissions'!G44/$C$51</f>
        <v>12.36741</v>
      </c>
      <c r="G43" s="93">
        <f>'[2]Data GHG emissions'!H44/$C$51</f>
        <v>11.79422</v>
      </c>
      <c r="H43" s="93">
        <f>'[2]Data GHG emissions'!I44/$C$51</f>
        <v>11.21136</v>
      </c>
      <c r="I43" s="93">
        <f>'[2]Data GHG emissions'!J44/$C$51</f>
        <v>10.95265</v>
      </c>
      <c r="J43" s="93">
        <f>'[2]Data GHG emissions'!K44/$C$51</f>
        <v>10.743549999999999</v>
      </c>
      <c r="K43" s="93">
        <f>'[2]Data GHG emissions'!L44/$C$51</f>
        <v>10.40328</v>
      </c>
      <c r="L43" s="93">
        <f>'[2]Data GHG emissions'!M44/$C$51</f>
        <v>10.10102</v>
      </c>
      <c r="M43" s="93">
        <f>'[2]Data GHG emissions'!N44/$C$51</f>
        <v>9.65235</v>
      </c>
      <c r="N43" s="93">
        <f>'[2]Data GHG emissions'!O44/$C$51</f>
        <v>9.85605</v>
      </c>
      <c r="O43" s="93">
        <f>'[2]Data GHG emissions'!P44/$C$51</f>
        <v>9.03182</v>
      </c>
      <c r="P43" s="93">
        <f>'[2]Data GHG emissions'!Q44/$C$51</f>
        <v>9.01822</v>
      </c>
      <c r="Q43" s="93">
        <f>'[2]Data GHG emissions'!R44/$C$51</f>
        <v>8.887799999999999</v>
      </c>
      <c r="R43" s="93">
        <f>'[2]Data GHG emissions'!S44/$C$51</f>
        <v>8.894309999999999</v>
      </c>
      <c r="S43" s="93">
        <f>'[2]Data GHG emissions'!T44/$C$51</f>
        <v>8.19744</v>
      </c>
      <c r="T43" s="93">
        <f>'[2]Data GHG emissions'!U44/$C$51</f>
        <v>8.1378</v>
      </c>
      <c r="U43" s="93">
        <f>'[2]Data GHG emissions'!V44/$C$51</f>
        <v>8.44164</v>
      </c>
      <c r="V43" s="93">
        <f>'[2]Data GHG emissions'!W44/$C$51</f>
        <v>8.20909</v>
      </c>
      <c r="W43" s="93">
        <f>'[2]Data GHG emissions'!X44/$C$51</f>
        <v>7.46524</v>
      </c>
      <c r="X43" s="93">
        <f>'[2]Data GHG emissions'!Y44/$C$51</f>
        <v>7.4647</v>
      </c>
      <c r="Y43" s="93">
        <f>'[2]Data GHG emissions'!Z44/$C$51</f>
        <v>7.46796</v>
      </c>
      <c r="Z43" s="93">
        <f>'[2]Data GHG emissions'!AA44/$C$51</f>
        <v>7.20758</v>
      </c>
      <c r="AA43" s="93">
        <f>'[2]Data GHG emissions'!AB44/$C$51</f>
        <v>6.957529999999999</v>
      </c>
      <c r="AB43" s="93">
        <f>'[2]Data GHG emissions'!AC44/$C$51</f>
        <v>6.80251</v>
      </c>
      <c r="AD43" s="90">
        <f t="shared" si="0"/>
        <v>-7.04368</v>
      </c>
      <c r="AE43" s="91">
        <f t="shared" si="1"/>
        <v>-0.508708893926777</v>
      </c>
    </row>
    <row r="44" spans="3:31" ht="15">
      <c r="C44" s="94" t="s">
        <v>97</v>
      </c>
      <c r="D44" s="93">
        <f>'[2]Data GHG emissions'!E45/$C$51</f>
        <v>24.67175</v>
      </c>
      <c r="E44" s="93">
        <f>'[2]Data GHG emissions'!F45/$C$51</f>
        <v>25.07087</v>
      </c>
      <c r="F44" s="93">
        <f>'[2]Data GHG emissions'!G45/$C$51</f>
        <v>24.76371</v>
      </c>
      <c r="G44" s="93">
        <f>'[2]Data GHG emissions'!H45/$C$51</f>
        <v>23.570310000000003</v>
      </c>
      <c r="H44" s="93">
        <f>'[2]Data GHG emissions'!I45/$C$51</f>
        <v>23.894569999999998</v>
      </c>
      <c r="I44" s="93">
        <f>'[2]Data GHG emissions'!J45/$C$51</f>
        <v>23.160310000000003</v>
      </c>
      <c r="J44" s="93">
        <f>'[2]Data GHG emissions'!K45/$C$51</f>
        <v>24.13525</v>
      </c>
      <c r="K44" s="93">
        <f>'[2]Data GHG emissions'!L45/$C$51</f>
        <v>23.69512</v>
      </c>
      <c r="L44" s="93">
        <f>'[2]Data GHG emissions'!M45/$C$51</f>
        <v>24.84591</v>
      </c>
      <c r="M44" s="93">
        <f>'[2]Data GHG emissions'!N45/$C$51</f>
        <v>24.08684</v>
      </c>
      <c r="N44" s="93">
        <f>'[2]Data GHG emissions'!O45/$C$51</f>
        <v>21.581919999999997</v>
      </c>
      <c r="O44" s="93">
        <f>'[2]Data GHG emissions'!P45/$C$51</f>
        <v>21.96423</v>
      </c>
      <c r="P44" s="93">
        <f>'[2]Data GHG emissions'!Q45/$C$51</f>
        <v>21.73057</v>
      </c>
      <c r="Q44" s="93">
        <f>'[2]Data GHG emissions'!R45/$C$51</f>
        <v>22.236849999999997</v>
      </c>
      <c r="R44" s="93">
        <f>'[2]Data GHG emissions'!S45/$C$51</f>
        <v>22.421590000000002</v>
      </c>
      <c r="S44" s="93">
        <f>'[2]Data GHG emissions'!T45/$C$51</f>
        <v>22.1492</v>
      </c>
      <c r="T44" s="93">
        <f>'[2]Data GHG emissions'!U45/$C$51</f>
        <v>22.41497</v>
      </c>
      <c r="U44" s="93">
        <f>'[2]Data GHG emissions'!V45/$C$51</f>
        <v>21.55179</v>
      </c>
      <c r="V44" s="93">
        <f>'[2]Data GHG emissions'!W45/$C$51</f>
        <v>20.79186</v>
      </c>
      <c r="W44" s="93">
        <f>'[2]Data GHG emissions'!X45/$C$51</f>
        <v>20.69116</v>
      </c>
      <c r="X44" s="93">
        <f>'[2]Data GHG emissions'!Y45/$C$51</f>
        <v>20.57936</v>
      </c>
      <c r="Y44" s="93">
        <f>'[2]Data GHG emissions'!Z45/$C$51</f>
        <v>18.715580000000003</v>
      </c>
      <c r="Z44" s="93">
        <f>'[2]Data GHG emissions'!AA45/$C$51</f>
        <v>17.74915</v>
      </c>
      <c r="AA44" s="93">
        <f>'[2]Data GHG emissions'!AB45/$C$51</f>
        <v>16.24399</v>
      </c>
      <c r="AB44" s="93">
        <f>'[2]Data GHG emissions'!AC45/$C$51</f>
        <v>15.64929</v>
      </c>
      <c r="AD44" s="90">
        <f t="shared" si="0"/>
        <v>-9.022459999999999</v>
      </c>
      <c r="AE44" s="91">
        <f t="shared" si="1"/>
        <v>-0.3657000415454923</v>
      </c>
    </row>
    <row r="45" spans="3:33" ht="15">
      <c r="C45" s="95" t="s">
        <v>98</v>
      </c>
      <c r="D45" s="96">
        <f>'[2]Data GHG emissions'!E60/$C$51</f>
        <v>109.29431</v>
      </c>
      <c r="E45" s="96">
        <f>'[2]Data GHG emissions'!F60/$C$51</f>
        <v>108.11431</v>
      </c>
      <c r="F45" s="96">
        <f>'[2]Data GHG emissions'!G60/$C$51</f>
        <v>109.91255</v>
      </c>
      <c r="G45" s="96">
        <f>'[2]Data GHG emissions'!H60/$C$51</f>
        <v>113.42228</v>
      </c>
      <c r="H45" s="96">
        <f>'[2]Data GHG emissions'!I60/$C$51</f>
        <v>110.23227</v>
      </c>
      <c r="I45" s="96">
        <f>'[2]Data GHG emissions'!J60/$C$51</f>
        <v>110.56555</v>
      </c>
      <c r="J45" s="96">
        <f>'[2]Data GHG emissions'!K60/$C$51</f>
        <v>118.46915</v>
      </c>
      <c r="K45" s="96">
        <f>'[2]Data GHG emissions'!L60/$C$51</f>
        <v>128.13252</v>
      </c>
      <c r="L45" s="96">
        <f>'[2]Data GHG emissions'!M60/$C$51</f>
        <v>133.55242</v>
      </c>
      <c r="M45" s="96">
        <f>'[2]Data GHG emissions'!N60/$C$51</f>
        <v>127.6568</v>
      </c>
      <c r="N45" s="96">
        <f>'[2]Data GHG emissions'!O60/$C$51</f>
        <v>134.34875</v>
      </c>
      <c r="O45" s="96">
        <f>'[2]Data GHG emissions'!P60/$C$51</f>
        <v>139.27439999999999</v>
      </c>
      <c r="P45" s="96">
        <f>'[2]Data GHG emissions'!Q60/$C$51</f>
        <v>143.55285</v>
      </c>
      <c r="Q45" s="96">
        <f>'[2]Data GHG emissions'!R60/$C$51</f>
        <v>147.12325</v>
      </c>
      <c r="R45" s="96">
        <f>'[2]Data GHG emissions'!S60/$C$51</f>
        <v>156.24466</v>
      </c>
      <c r="S45" s="96">
        <f>'[2]Data GHG emissions'!T60/$C$51</f>
        <v>160.77944</v>
      </c>
      <c r="T45" s="96">
        <f>'[2]Data GHG emissions'!U60/$C$51</f>
        <v>173.94466</v>
      </c>
      <c r="U45" s="96">
        <f>'[2]Data GHG emissions'!V60/$C$51</f>
        <v>180.87275</v>
      </c>
      <c r="V45" s="96">
        <f>'[2]Data GHG emissions'!W60/$C$51</f>
        <v>180.52909</v>
      </c>
      <c r="W45" s="96">
        <f>'[2]Data GHG emissions'!X60/$C$51</f>
        <v>161.30159</v>
      </c>
      <c r="X45" s="96">
        <f>'[2]Data GHG emissions'!Y60/$C$51</f>
        <v>158.5052</v>
      </c>
      <c r="Y45" s="96">
        <f>'[2]Data GHG emissions'!Z60/$C$51</f>
        <v>160.47205</v>
      </c>
      <c r="Z45" s="96">
        <f>'[2]Data GHG emissions'!AA60/$C$51</f>
        <v>147.66377</v>
      </c>
      <c r="AA45" s="96">
        <f>'[2]Data GHG emissions'!AB60/$C$51</f>
        <v>139.45566</v>
      </c>
      <c r="AB45" s="96">
        <f>'[2]Data GHG emissions'!AC60/$C$51</f>
        <v>135.09212</v>
      </c>
      <c r="AD45" s="90">
        <f t="shared" si="0"/>
        <v>25.79781</v>
      </c>
      <c r="AE45" s="91">
        <f t="shared" si="1"/>
        <v>0.23603982677597762</v>
      </c>
      <c r="AG45" s="71">
        <f>AB45/AB39*100</f>
        <v>11.632320259297908</v>
      </c>
    </row>
    <row r="46" spans="3:31" ht="15">
      <c r="C46" s="97" t="s">
        <v>99</v>
      </c>
      <c r="D46" s="98">
        <f>'[2]Data GHG emissions'!E46/$C$51</f>
        <v>6.8830100000000005</v>
      </c>
      <c r="E46" s="98">
        <f>'[2]Data GHG emissions'!F46/$C$51</f>
        <v>6.3270100000000005</v>
      </c>
      <c r="F46" s="98">
        <f>'[2]Data GHG emissions'!G46/$C$51</f>
        <v>5.7788</v>
      </c>
      <c r="G46" s="98">
        <f>'[2]Data GHG emissions'!H46/$C$51</f>
        <v>5.306850000000001</v>
      </c>
      <c r="H46" s="98">
        <f>'[2]Data GHG emissions'!I46/$C$51</f>
        <v>4.9031400000000005</v>
      </c>
      <c r="I46" s="98">
        <f>'[2]Data GHG emissions'!J46/$C$51</f>
        <v>5.79465</v>
      </c>
      <c r="J46" s="98">
        <f>'[2]Data GHG emissions'!K46/$C$51</f>
        <v>6.13522</v>
      </c>
      <c r="K46" s="98">
        <f>'[2]Data GHG emissions'!L46/$C$51</f>
        <v>5.71413</v>
      </c>
      <c r="L46" s="98">
        <f>'[2]Data GHG emissions'!M46/$C$51</f>
        <v>5.97779</v>
      </c>
      <c r="M46" s="98">
        <f>'[2]Data GHG emissions'!N46/$C$51</f>
        <v>6.2409</v>
      </c>
      <c r="N46" s="98">
        <f>'[2]Data GHG emissions'!O46/$C$51</f>
        <v>6.71937</v>
      </c>
      <c r="O46" s="98">
        <f>'[2]Data GHG emissions'!P46/$C$51</f>
        <v>6.6058699999999995</v>
      </c>
      <c r="P46" s="98">
        <f>'[2]Data GHG emissions'!Q46/$C$51</f>
        <v>6.6193100000000005</v>
      </c>
      <c r="Q46" s="98">
        <f>'[2]Data GHG emissions'!R46/$C$51</f>
        <v>6.4961899999999995</v>
      </c>
      <c r="R46" s="98">
        <f>'[2]Data GHG emissions'!S46/$C$51</f>
        <v>7.60252</v>
      </c>
      <c r="S46" s="98">
        <f>'[2]Data GHG emissions'!T46/$C$51</f>
        <v>8.509030000000001</v>
      </c>
      <c r="T46" s="98">
        <f>'[2]Data GHG emissions'!U46/$C$51</f>
        <v>8.3612</v>
      </c>
      <c r="U46" s="98">
        <f>'[2]Data GHG emissions'!V46/$C$51</f>
        <v>7.79451</v>
      </c>
      <c r="V46" s="98">
        <f>'[2]Data GHG emissions'!W46/$C$51</f>
        <v>8.53331</v>
      </c>
      <c r="W46" s="98">
        <f>'[2]Data GHG emissions'!X46/$C$51</f>
        <v>7.272270000000001</v>
      </c>
      <c r="X46" s="98">
        <f>'[2]Data GHG emissions'!Y46/$C$51</f>
        <v>6.93022</v>
      </c>
      <c r="Y46" s="98">
        <f>'[2]Data GHG emissions'!Z46/$C$51</f>
        <v>6.85141</v>
      </c>
      <c r="Z46" s="98">
        <f>'[2]Data GHG emissions'!AA46/$C$51</f>
        <v>6.39267</v>
      </c>
      <c r="AA46" s="98">
        <f>'[2]Data GHG emissions'!AB46/$C$51</f>
        <v>7.00083</v>
      </c>
      <c r="AB46" s="98">
        <f>'[2]Data GHG emissions'!AC46/$C$51</f>
        <v>6.022729999999999</v>
      </c>
      <c r="AD46" s="99">
        <f t="shared" si="0"/>
        <v>-0.8602800000000013</v>
      </c>
      <c r="AE46" s="100">
        <f>AD46/D46</f>
        <v>-0.1249860162922909</v>
      </c>
    </row>
    <row r="47" spans="3:8" ht="15">
      <c r="C47" s="74" t="s">
        <v>87</v>
      </c>
      <c r="D47" s="71"/>
      <c r="E47" s="71"/>
      <c r="F47" s="71"/>
      <c r="G47" s="71"/>
      <c r="H47" s="71"/>
    </row>
    <row r="48" spans="3:8" ht="15">
      <c r="C48" s="73" t="s">
        <v>88</v>
      </c>
      <c r="D48" s="71"/>
      <c r="E48" s="71"/>
      <c r="F48" s="71"/>
      <c r="G48" s="71"/>
      <c r="H48" s="71"/>
    </row>
    <row r="50" spans="4:28" ht="15"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</row>
    <row r="51" ht="15">
      <c r="C51" s="102">
        <v>1000</v>
      </c>
    </row>
    <row r="52" spans="3:22" ht="15">
      <c r="C52" s="72" t="s">
        <v>100</v>
      </c>
      <c r="Q52" s="71"/>
      <c r="R52" s="71"/>
      <c r="S52" s="71"/>
      <c r="T52" s="71"/>
      <c r="U52" s="71"/>
      <c r="V52" s="71"/>
    </row>
    <row r="53" spans="3:22" ht="15">
      <c r="C53" s="74" t="s">
        <v>101</v>
      </c>
      <c r="Q53" s="71"/>
      <c r="R53" s="71"/>
      <c r="S53" s="71"/>
      <c r="T53" s="71"/>
      <c r="U53" s="71"/>
      <c r="V53" s="71"/>
    </row>
    <row r="54" spans="3:28" ht="15">
      <c r="C54" s="75"/>
      <c r="D54" s="76">
        <v>1990</v>
      </c>
      <c r="E54" s="86">
        <v>1991</v>
      </c>
      <c r="F54" s="76">
        <v>1992</v>
      </c>
      <c r="G54" s="86">
        <v>1993</v>
      </c>
      <c r="H54" s="76">
        <v>1994</v>
      </c>
      <c r="I54" s="86">
        <v>1995</v>
      </c>
      <c r="J54" s="76">
        <v>1996</v>
      </c>
      <c r="K54" s="86">
        <v>1997</v>
      </c>
      <c r="L54" s="76">
        <v>1998</v>
      </c>
      <c r="M54" s="86">
        <v>1999</v>
      </c>
      <c r="N54" s="76">
        <v>2000</v>
      </c>
      <c r="O54" s="86">
        <v>2001</v>
      </c>
      <c r="P54" s="76">
        <v>2002</v>
      </c>
      <c r="Q54" s="86">
        <v>2003</v>
      </c>
      <c r="R54" s="76">
        <v>2004</v>
      </c>
      <c r="S54" s="76">
        <v>2005</v>
      </c>
      <c r="T54" s="86">
        <v>2006</v>
      </c>
      <c r="U54" s="76">
        <v>2007</v>
      </c>
      <c r="V54" s="86">
        <v>2008</v>
      </c>
      <c r="W54" s="76">
        <v>2009</v>
      </c>
      <c r="X54" s="86">
        <v>2010</v>
      </c>
      <c r="Y54" s="76">
        <v>2011</v>
      </c>
      <c r="Z54" s="86">
        <v>2012</v>
      </c>
      <c r="AA54" s="76">
        <v>2013</v>
      </c>
      <c r="AB54" s="86">
        <v>2014</v>
      </c>
    </row>
    <row r="55" spans="3:28" ht="15">
      <c r="C55" s="88" t="s">
        <v>94</v>
      </c>
      <c r="D55" s="89">
        <v>100</v>
      </c>
      <c r="E55" s="89">
        <f aca="true" t="shared" si="2" ref="E55:AB62">D55/D39*E39</f>
        <v>100.42035050394352</v>
      </c>
      <c r="F55" s="89">
        <f t="shared" si="2"/>
        <v>103.63969240994629</v>
      </c>
      <c r="G55" s="89">
        <f t="shared" si="2"/>
        <v>104.94499412901449</v>
      </c>
      <c r="H55" s="89">
        <f t="shared" si="2"/>
        <v>105.53547706423761</v>
      </c>
      <c r="I55" s="89">
        <f t="shared" si="2"/>
        <v>107.408244594995</v>
      </c>
      <c r="J55" s="89">
        <f t="shared" si="2"/>
        <v>111.369315330659</v>
      </c>
      <c r="K55" s="89">
        <f t="shared" si="2"/>
        <v>114.01299771091809</v>
      </c>
      <c r="L55" s="89">
        <f t="shared" si="2"/>
        <v>118.2006591482309</v>
      </c>
      <c r="M55" s="89">
        <f t="shared" si="2"/>
        <v>120.40603853997213</v>
      </c>
      <c r="N55" s="89">
        <f t="shared" si="2"/>
        <v>121.25518026684648</v>
      </c>
      <c r="O55" s="89">
        <f t="shared" si="2"/>
        <v>123.01842082875946</v>
      </c>
      <c r="P55" s="89">
        <f t="shared" si="2"/>
        <v>124.27463602551796</v>
      </c>
      <c r="Q55" s="89">
        <f t="shared" si="2"/>
        <v>126.14500407978463</v>
      </c>
      <c r="R55" s="89">
        <f t="shared" si="2"/>
        <v>130.072588003836</v>
      </c>
      <c r="S55" s="89">
        <f t="shared" si="2"/>
        <v>131.14983671053943</v>
      </c>
      <c r="T55" s="89">
        <f t="shared" si="2"/>
        <v>133.84501131661403</v>
      </c>
      <c r="U55" s="89">
        <f t="shared" si="2"/>
        <v>136.00189160113794</v>
      </c>
      <c r="V55" s="89">
        <f t="shared" si="2"/>
        <v>133.9197406871642</v>
      </c>
      <c r="W55" s="89">
        <f t="shared" si="2"/>
        <v>128.10689265085705</v>
      </c>
      <c r="X55" s="89">
        <f t="shared" si="2"/>
        <v>127.40538411181868</v>
      </c>
      <c r="Y55" s="89">
        <f t="shared" si="2"/>
        <v>126.81854605610906</v>
      </c>
      <c r="Z55" s="89">
        <f t="shared" si="2"/>
        <v>121.61905381937551</v>
      </c>
      <c r="AA55" s="89">
        <f t="shared" si="2"/>
        <v>120.23537888807947</v>
      </c>
      <c r="AB55" s="89">
        <f t="shared" si="2"/>
        <v>120.52921720161862</v>
      </c>
    </row>
    <row r="56" spans="3:28" ht="15">
      <c r="C56" s="92" t="s">
        <v>32</v>
      </c>
      <c r="D56" s="93">
        <v>100</v>
      </c>
      <c r="E56" s="93">
        <f t="shared" si="2"/>
        <v>98.7449118756769</v>
      </c>
      <c r="F56" s="93">
        <f t="shared" si="2"/>
        <v>101.73343640516727</v>
      </c>
      <c r="G56" s="93">
        <f t="shared" si="2"/>
        <v>98.4173305931309</v>
      </c>
      <c r="H56" s="93">
        <f t="shared" si="2"/>
        <v>99.10405716157207</v>
      </c>
      <c r="I56" s="93">
        <f t="shared" si="2"/>
        <v>106.69017207270055</v>
      </c>
      <c r="J56" s="93">
        <f t="shared" si="2"/>
        <v>115.43738141676282</v>
      </c>
      <c r="K56" s="93">
        <f t="shared" si="2"/>
        <v>122.2335582617731</v>
      </c>
      <c r="L56" s="93">
        <f t="shared" si="2"/>
        <v>126.46048109965633</v>
      </c>
      <c r="M56" s="93">
        <f t="shared" si="2"/>
        <v>136.2136184708078</v>
      </c>
      <c r="N56" s="93">
        <f t="shared" si="2"/>
        <v>140.14473352509162</v>
      </c>
      <c r="O56" s="93">
        <f t="shared" si="2"/>
        <v>136.57939778395553</v>
      </c>
      <c r="P56" s="93">
        <f t="shared" si="2"/>
        <v>131.22252552529272</v>
      </c>
      <c r="Q56" s="93">
        <f t="shared" si="2"/>
        <v>128.39929302219045</v>
      </c>
      <c r="R56" s="93">
        <f t="shared" si="2"/>
        <v>133.91363613826988</v>
      </c>
      <c r="S56" s="93">
        <f t="shared" si="2"/>
        <v>137.37792516956918</v>
      </c>
      <c r="T56" s="93">
        <f t="shared" si="2"/>
        <v>137.4499218232262</v>
      </c>
      <c r="U56" s="93">
        <f t="shared" si="2"/>
        <v>138.80479968380126</v>
      </c>
      <c r="V56" s="93">
        <f t="shared" si="2"/>
        <v>134.98576477415324</v>
      </c>
      <c r="W56" s="93">
        <f t="shared" si="2"/>
        <v>126.21523158690816</v>
      </c>
      <c r="X56" s="93">
        <f t="shared" si="2"/>
        <v>124.88577252549032</v>
      </c>
      <c r="Y56" s="93">
        <f t="shared" si="2"/>
        <v>123.78124190386802</v>
      </c>
      <c r="Z56" s="93">
        <f t="shared" si="2"/>
        <v>116.09945733657071</v>
      </c>
      <c r="AA56" s="93">
        <f t="shared" si="2"/>
        <v>107.01698520472257</v>
      </c>
      <c r="AB56" s="93">
        <f t="shared" si="2"/>
        <v>106.10428271849864</v>
      </c>
    </row>
    <row r="57" spans="3:28" ht="15">
      <c r="C57" s="92" t="s">
        <v>31</v>
      </c>
      <c r="D57" s="93">
        <v>100</v>
      </c>
      <c r="E57" s="93">
        <f t="shared" si="2"/>
        <v>97.69649055922308</v>
      </c>
      <c r="F57" s="93">
        <f t="shared" si="2"/>
        <v>105.70138652005538</v>
      </c>
      <c r="G57" s="93">
        <f t="shared" si="2"/>
        <v>111.81134785113757</v>
      </c>
      <c r="H57" s="93">
        <f t="shared" si="2"/>
        <v>116.66577327802925</v>
      </c>
      <c r="I57" s="93">
        <f t="shared" si="2"/>
        <v>123.33669190131256</v>
      </c>
      <c r="J57" s="93">
        <f t="shared" si="2"/>
        <v>129.16621041738927</v>
      </c>
      <c r="K57" s="93">
        <f t="shared" si="2"/>
        <v>135.25246589596372</v>
      </c>
      <c r="L57" s="93">
        <f t="shared" si="2"/>
        <v>145.66151367744564</v>
      </c>
      <c r="M57" s="93">
        <f t="shared" si="2"/>
        <v>157.16540206788417</v>
      </c>
      <c r="N57" s="93">
        <f t="shared" si="2"/>
        <v>166.06219131511585</v>
      </c>
      <c r="O57" s="93">
        <f t="shared" si="2"/>
        <v>163.6220507425636</v>
      </c>
      <c r="P57" s="93">
        <f t="shared" si="2"/>
        <v>159.6573400714902</v>
      </c>
      <c r="Q57" s="93">
        <f t="shared" si="2"/>
        <v>166.20006936900006</v>
      </c>
      <c r="R57" s="93">
        <f t="shared" si="2"/>
        <v>178.89125692615065</v>
      </c>
      <c r="S57" s="93">
        <f t="shared" si="2"/>
        <v>188.73688223608963</v>
      </c>
      <c r="T57" s="93">
        <f t="shared" si="2"/>
        <v>197.2477132595117</v>
      </c>
      <c r="U57" s="93">
        <f t="shared" si="2"/>
        <v>203.70287136063567</v>
      </c>
      <c r="V57" s="93">
        <f t="shared" si="2"/>
        <v>204.7885392092507</v>
      </c>
      <c r="W57" s="93">
        <f t="shared" si="2"/>
        <v>189.4416942088351</v>
      </c>
      <c r="X57" s="93">
        <f t="shared" si="2"/>
        <v>189.3518441548018</v>
      </c>
      <c r="Y57" s="93">
        <f t="shared" si="2"/>
        <v>194.7923516377677</v>
      </c>
      <c r="Z57" s="93">
        <f t="shared" si="2"/>
        <v>192.6073284622154</v>
      </c>
      <c r="AA57" s="93">
        <f t="shared" si="2"/>
        <v>193.52931986848557</v>
      </c>
      <c r="AB57" s="93">
        <f t="shared" si="2"/>
        <v>196.5441482088752</v>
      </c>
    </row>
    <row r="58" spans="3:28" ht="15">
      <c r="C58" s="92" t="s">
        <v>95</v>
      </c>
      <c r="D58" s="93">
        <v>100</v>
      </c>
      <c r="E58" s="93">
        <f t="shared" si="2"/>
        <v>101.1721167030028</v>
      </c>
      <c r="F58" s="93">
        <f t="shared" si="2"/>
        <v>104.51415581289233</v>
      </c>
      <c r="G58" s="93">
        <f t="shared" si="2"/>
        <v>105.55144375213669</v>
      </c>
      <c r="H58" s="93">
        <f t="shared" si="2"/>
        <v>106.38710530475811</v>
      </c>
      <c r="I58" s="93">
        <f t="shared" si="2"/>
        <v>108.05281548903478</v>
      </c>
      <c r="J58" s="93">
        <f t="shared" si="2"/>
        <v>111.34173605631014</v>
      </c>
      <c r="K58" s="93">
        <f t="shared" si="2"/>
        <v>112.96869114616773</v>
      </c>
      <c r="L58" s="93">
        <f t="shared" si="2"/>
        <v>116.54920074999553</v>
      </c>
      <c r="M58" s="93">
        <f t="shared" si="2"/>
        <v>119.12480985160904</v>
      </c>
      <c r="N58" s="93">
        <f t="shared" si="2"/>
        <v>118.64772122790569</v>
      </c>
      <c r="O58" s="93">
        <f t="shared" si="2"/>
        <v>120.6942628565935</v>
      </c>
      <c r="P58" s="93">
        <f t="shared" si="2"/>
        <v>122.29382529159837</v>
      </c>
      <c r="Q58" s="93">
        <f t="shared" si="2"/>
        <v>123.678838375927</v>
      </c>
      <c r="R58" s="93">
        <f t="shared" si="2"/>
        <v>126.13214016357749</v>
      </c>
      <c r="S58" s="93">
        <f t="shared" si="2"/>
        <v>125.93099117878697</v>
      </c>
      <c r="T58" s="93">
        <f t="shared" si="2"/>
        <v>126.86884983812425</v>
      </c>
      <c r="U58" s="93">
        <f t="shared" si="2"/>
        <v>128.28760667740565</v>
      </c>
      <c r="V58" s="93">
        <f t="shared" si="2"/>
        <v>125.572805966386</v>
      </c>
      <c r="W58" s="93">
        <f t="shared" si="2"/>
        <v>122.43899270255426</v>
      </c>
      <c r="X58" s="93">
        <f t="shared" si="2"/>
        <v>121.98980862988809</v>
      </c>
      <c r="Y58" s="93">
        <f t="shared" si="2"/>
        <v>120.70389643923498</v>
      </c>
      <c r="Z58" s="93">
        <f t="shared" si="2"/>
        <v>116.15326767825542</v>
      </c>
      <c r="AA58" s="93">
        <f t="shared" si="2"/>
        <v>115.6952088986929</v>
      </c>
      <c r="AB58" s="93">
        <f t="shared" si="2"/>
        <v>116.6541242902977</v>
      </c>
    </row>
    <row r="59" spans="3:28" ht="15">
      <c r="C59" s="92" t="s">
        <v>96</v>
      </c>
      <c r="D59" s="93">
        <v>100</v>
      </c>
      <c r="E59" s="93">
        <f t="shared" si="2"/>
        <v>90.4601193541328</v>
      </c>
      <c r="F59" s="93">
        <f t="shared" si="2"/>
        <v>89.31995010901916</v>
      </c>
      <c r="G59" s="93">
        <f t="shared" si="2"/>
        <v>85.18025536266656</v>
      </c>
      <c r="H59" s="93">
        <f t="shared" si="2"/>
        <v>80.97072190978169</v>
      </c>
      <c r="I59" s="93">
        <f t="shared" si="2"/>
        <v>79.10226567741739</v>
      </c>
      <c r="J59" s="93">
        <f t="shared" si="2"/>
        <v>77.59210295395339</v>
      </c>
      <c r="K59" s="93">
        <f t="shared" si="2"/>
        <v>75.13460381520115</v>
      </c>
      <c r="L59" s="93">
        <f t="shared" si="2"/>
        <v>72.95162062632392</v>
      </c>
      <c r="M59" s="93">
        <f t="shared" si="2"/>
        <v>69.71123464288732</v>
      </c>
      <c r="N59" s="93">
        <f t="shared" si="2"/>
        <v>71.18239746818439</v>
      </c>
      <c r="O59" s="93">
        <f t="shared" si="2"/>
        <v>65.22964078927127</v>
      </c>
      <c r="P59" s="93">
        <f t="shared" si="2"/>
        <v>65.1314188235175</v>
      </c>
      <c r="Q59" s="93">
        <f t="shared" si="2"/>
        <v>64.18949906075244</v>
      </c>
      <c r="R59" s="93">
        <f t="shared" si="2"/>
        <v>64.23651560465369</v>
      </c>
      <c r="S59" s="93">
        <f t="shared" si="2"/>
        <v>59.20357874621105</v>
      </c>
      <c r="T59" s="93">
        <f t="shared" si="2"/>
        <v>58.772846537567375</v>
      </c>
      <c r="U59" s="93">
        <f t="shared" si="2"/>
        <v>60.967240807760106</v>
      </c>
      <c r="V59" s="93">
        <f t="shared" si="2"/>
        <v>59.28771741540452</v>
      </c>
      <c r="W59" s="93">
        <f t="shared" si="2"/>
        <v>53.91548144290956</v>
      </c>
      <c r="X59" s="93">
        <f t="shared" si="2"/>
        <v>53.91158145309287</v>
      </c>
      <c r="Y59" s="93">
        <f t="shared" si="2"/>
        <v>53.93512583606032</v>
      </c>
      <c r="Z59" s="93">
        <f t="shared" si="2"/>
        <v>52.05460852407775</v>
      </c>
      <c r="AA59" s="93">
        <f t="shared" si="2"/>
        <v>50.248696572847834</v>
      </c>
      <c r="AB59" s="93">
        <f t="shared" si="2"/>
        <v>49.1291106073223</v>
      </c>
    </row>
    <row r="60" spans="3:28" ht="15">
      <c r="C60" s="94" t="s">
        <v>97</v>
      </c>
      <c r="D60" s="93">
        <v>100</v>
      </c>
      <c r="E60" s="93">
        <f t="shared" si="2"/>
        <v>101.617720672429</v>
      </c>
      <c r="F60" s="93">
        <f t="shared" si="2"/>
        <v>100.37273399738568</v>
      </c>
      <c r="G60" s="93">
        <f t="shared" si="2"/>
        <v>95.53562272639762</v>
      </c>
      <c r="H60" s="93">
        <f t="shared" si="2"/>
        <v>96.8499194422771</v>
      </c>
      <c r="I60" s="93">
        <f t="shared" si="2"/>
        <v>93.87380303383426</v>
      </c>
      <c r="J60" s="93">
        <f t="shared" si="2"/>
        <v>97.82544813399942</v>
      </c>
      <c r="K60" s="93">
        <f t="shared" si="2"/>
        <v>96.04150496012646</v>
      </c>
      <c r="L60" s="93">
        <f t="shared" si="2"/>
        <v>100.70590857965082</v>
      </c>
      <c r="M60" s="93">
        <f t="shared" si="2"/>
        <v>97.62923181371407</v>
      </c>
      <c r="N60" s="93">
        <f t="shared" si="2"/>
        <v>87.47624307152917</v>
      </c>
      <c r="O60" s="93">
        <f t="shared" si="2"/>
        <v>89.02582913656308</v>
      </c>
      <c r="P60" s="93">
        <f t="shared" si="2"/>
        <v>88.07875404055245</v>
      </c>
      <c r="Q60" s="93">
        <f t="shared" si="2"/>
        <v>90.13081763555483</v>
      </c>
      <c r="R60" s="93">
        <f t="shared" si="2"/>
        <v>90.87960926971132</v>
      </c>
      <c r="S60" s="93">
        <f t="shared" si="2"/>
        <v>89.7755530110349</v>
      </c>
      <c r="T60" s="93">
        <f t="shared" si="2"/>
        <v>90.85277696150456</v>
      </c>
      <c r="U60" s="93">
        <f t="shared" si="2"/>
        <v>87.3541195902196</v>
      </c>
      <c r="V60" s="93">
        <f t="shared" si="2"/>
        <v>84.27395705614721</v>
      </c>
      <c r="W60" s="93">
        <f t="shared" si="2"/>
        <v>83.86579792677861</v>
      </c>
      <c r="X60" s="93">
        <f t="shared" si="2"/>
        <v>83.41264806914792</v>
      </c>
      <c r="Y60" s="93">
        <f t="shared" si="2"/>
        <v>75.8583400042559</v>
      </c>
      <c r="Z60" s="93">
        <f t="shared" si="2"/>
        <v>71.94118779575831</v>
      </c>
      <c r="AA60" s="93">
        <f t="shared" si="2"/>
        <v>65.8404450434201</v>
      </c>
      <c r="AB60" s="93">
        <f t="shared" si="2"/>
        <v>63.429995845450776</v>
      </c>
    </row>
    <row r="61" spans="3:28" ht="15">
      <c r="C61" s="95" t="s">
        <v>98</v>
      </c>
      <c r="D61" s="93">
        <v>100</v>
      </c>
      <c r="E61" s="93">
        <f t="shared" si="2"/>
        <v>98.92034635654866</v>
      </c>
      <c r="F61" s="93">
        <f t="shared" si="2"/>
        <v>100.56566531231131</v>
      </c>
      <c r="G61" s="93">
        <f t="shared" si="2"/>
        <v>103.77693038182866</v>
      </c>
      <c r="H61" s="93">
        <f t="shared" si="2"/>
        <v>100.85819655204374</v>
      </c>
      <c r="I61" s="93">
        <f t="shared" si="2"/>
        <v>101.16313465906872</v>
      </c>
      <c r="J61" s="93">
        <f t="shared" si="2"/>
        <v>108.3946181644772</v>
      </c>
      <c r="K61" s="93">
        <f t="shared" si="2"/>
        <v>117.23622208695038</v>
      </c>
      <c r="L61" s="93">
        <f t="shared" si="2"/>
        <v>122.19521766503675</v>
      </c>
      <c r="M61" s="93">
        <f t="shared" si="2"/>
        <v>116.80095697571083</v>
      </c>
      <c r="N61" s="93">
        <f t="shared" si="2"/>
        <v>122.92382833104487</v>
      </c>
      <c r="O61" s="93">
        <f t="shared" si="2"/>
        <v>127.43060457584663</v>
      </c>
      <c r="P61" s="93">
        <f t="shared" si="2"/>
        <v>131.3452182460368</v>
      </c>
      <c r="Q61" s="93">
        <f t="shared" si="2"/>
        <v>134.61199398212042</v>
      </c>
      <c r="R61" s="93">
        <f t="shared" si="2"/>
        <v>142.95772579560642</v>
      </c>
      <c r="S61" s="93">
        <f t="shared" si="2"/>
        <v>147.1068713458185</v>
      </c>
      <c r="T61" s="93">
        <f t="shared" si="2"/>
        <v>159.15253044737648</v>
      </c>
      <c r="U61" s="93">
        <f t="shared" si="2"/>
        <v>165.49146062590086</v>
      </c>
      <c r="V61" s="93">
        <f t="shared" si="2"/>
        <v>165.17702522665638</v>
      </c>
      <c r="W61" s="93">
        <f t="shared" si="2"/>
        <v>147.5846180830457</v>
      </c>
      <c r="X61" s="93">
        <f t="shared" si="2"/>
        <v>145.02603108981614</v>
      </c>
      <c r="Y61" s="93">
        <f t="shared" si="2"/>
        <v>146.82562157169943</v>
      </c>
      <c r="Z61" s="93">
        <f t="shared" si="2"/>
        <v>135.10654854767833</v>
      </c>
      <c r="AA61" s="93">
        <f t="shared" si="2"/>
        <v>127.59645035500937</v>
      </c>
      <c r="AB61" s="93">
        <f t="shared" si="2"/>
        <v>123.6039826775978</v>
      </c>
    </row>
    <row r="62" spans="3:28" ht="15">
      <c r="C62" s="97" t="s">
        <v>99</v>
      </c>
      <c r="D62" s="98">
        <v>100</v>
      </c>
      <c r="E62" s="98">
        <f t="shared" si="2"/>
        <v>91.92213871547477</v>
      </c>
      <c r="F62" s="98">
        <f t="shared" si="2"/>
        <v>83.95745466009784</v>
      </c>
      <c r="G62" s="98">
        <f t="shared" si="2"/>
        <v>77.10071611112001</v>
      </c>
      <c r="H62" s="98">
        <f t="shared" si="2"/>
        <v>71.23540427807022</v>
      </c>
      <c r="I62" s="98">
        <f t="shared" si="2"/>
        <v>84.18773182081678</v>
      </c>
      <c r="J62" s="98">
        <f t="shared" si="2"/>
        <v>89.13571242813829</v>
      </c>
      <c r="K62" s="98">
        <f t="shared" si="2"/>
        <v>83.01789478730963</v>
      </c>
      <c r="L62" s="98">
        <f t="shared" si="2"/>
        <v>86.84848634536344</v>
      </c>
      <c r="M62" s="98">
        <f t="shared" si="2"/>
        <v>90.67108721329767</v>
      </c>
      <c r="N62" s="98">
        <f t="shared" si="2"/>
        <v>97.62255176151132</v>
      </c>
      <c r="O62" s="98">
        <f t="shared" si="2"/>
        <v>95.97356389137892</v>
      </c>
      <c r="P62" s="98">
        <f t="shared" si="2"/>
        <v>96.16882730084659</v>
      </c>
      <c r="Q62" s="98">
        <f t="shared" si="2"/>
        <v>94.3800749962589</v>
      </c>
      <c r="R62" s="98">
        <f t="shared" si="2"/>
        <v>110.4534208144402</v>
      </c>
      <c r="S62" s="98">
        <f t="shared" si="2"/>
        <v>123.62367626953908</v>
      </c>
      <c r="T62" s="98">
        <f t="shared" si="2"/>
        <v>121.4759240506697</v>
      </c>
      <c r="U62" s="98">
        <f t="shared" si="2"/>
        <v>113.24275280727473</v>
      </c>
      <c r="V62" s="98">
        <f t="shared" si="2"/>
        <v>123.97642891699998</v>
      </c>
      <c r="W62" s="98">
        <f t="shared" si="2"/>
        <v>105.65537461081708</v>
      </c>
      <c r="X62" s="98">
        <f t="shared" si="2"/>
        <v>100.68589178281015</v>
      </c>
      <c r="Y62" s="98">
        <f t="shared" si="2"/>
        <v>99.54089853131116</v>
      </c>
      <c r="Z62" s="98">
        <f t="shared" si="2"/>
        <v>92.87608183047824</v>
      </c>
      <c r="AA62" s="98">
        <f t="shared" si="2"/>
        <v>101.71175110888987</v>
      </c>
      <c r="AB62" s="98">
        <f t="shared" si="2"/>
        <v>87.50139837077093</v>
      </c>
    </row>
    <row r="63" spans="3:8" ht="15">
      <c r="C63" s="74" t="s">
        <v>87</v>
      </c>
      <c r="D63" s="71"/>
      <c r="E63" s="71"/>
      <c r="F63" s="71"/>
      <c r="G63" s="71"/>
      <c r="H63" s="71"/>
    </row>
    <row r="64" spans="3:8" ht="15">
      <c r="C64" s="73" t="s">
        <v>88</v>
      </c>
      <c r="D64" s="71"/>
      <c r="E64" s="71"/>
      <c r="F64" s="71"/>
      <c r="G64" s="71"/>
      <c r="H64" s="71"/>
    </row>
    <row r="65" spans="4:8" ht="15">
      <c r="D65" s="71"/>
      <c r="E65" s="71"/>
      <c r="F65" s="71"/>
      <c r="G65" s="71"/>
      <c r="H65" s="71"/>
    </row>
    <row r="66" spans="3:8" ht="15">
      <c r="C66" s="73"/>
      <c r="D66" s="71"/>
      <c r="E66" s="71"/>
      <c r="F66" s="71"/>
      <c r="G66" s="71"/>
      <c r="H66" s="71"/>
    </row>
    <row r="67" spans="3:8" ht="15">
      <c r="C67" s="73"/>
      <c r="D67" s="71"/>
      <c r="E67" s="71"/>
      <c r="F67" s="71"/>
      <c r="G67" s="71"/>
      <c r="H67" s="71"/>
    </row>
    <row r="68" spans="3:22" ht="15">
      <c r="C68" s="72" t="s">
        <v>100</v>
      </c>
      <c r="Q68" s="71"/>
      <c r="R68" s="71"/>
      <c r="S68" s="71"/>
      <c r="T68" s="71"/>
      <c r="U68" s="71"/>
      <c r="V68" s="71"/>
    </row>
    <row r="69" spans="3:22" ht="15">
      <c r="C69" s="74" t="s">
        <v>102</v>
      </c>
      <c r="Q69" s="71"/>
      <c r="R69" s="71"/>
      <c r="S69" s="71"/>
      <c r="T69" s="71"/>
      <c r="U69" s="71"/>
      <c r="V69" s="71"/>
    </row>
    <row r="70" spans="3:28" ht="15">
      <c r="C70" s="75"/>
      <c r="D70" s="76">
        <v>1990</v>
      </c>
      <c r="E70" s="86">
        <v>1991</v>
      </c>
      <c r="F70" s="76">
        <v>1992</v>
      </c>
      <c r="G70" s="86">
        <v>1993</v>
      </c>
      <c r="H70" s="76">
        <v>1994</v>
      </c>
      <c r="I70" s="86">
        <v>1995</v>
      </c>
      <c r="J70" s="76">
        <v>1996</v>
      </c>
      <c r="K70" s="86">
        <v>1997</v>
      </c>
      <c r="L70" s="76">
        <v>1998</v>
      </c>
      <c r="M70" s="86">
        <v>1999</v>
      </c>
      <c r="N70" s="76">
        <v>2000</v>
      </c>
      <c r="O70" s="86">
        <v>2001</v>
      </c>
      <c r="P70" s="76">
        <v>2002</v>
      </c>
      <c r="Q70" s="86">
        <v>2003</v>
      </c>
      <c r="R70" s="76">
        <v>2004</v>
      </c>
      <c r="S70" s="76">
        <v>2005</v>
      </c>
      <c r="T70" s="86">
        <v>2006</v>
      </c>
      <c r="U70" s="76">
        <v>2007</v>
      </c>
      <c r="V70" s="86">
        <v>2008</v>
      </c>
      <c r="W70" s="76">
        <v>2009</v>
      </c>
      <c r="X70" s="86">
        <v>2010</v>
      </c>
      <c r="Y70" s="76">
        <v>2011</v>
      </c>
      <c r="Z70" s="86">
        <v>2012</v>
      </c>
      <c r="AA70" s="76">
        <v>2013</v>
      </c>
      <c r="AB70" s="86">
        <v>2014</v>
      </c>
    </row>
    <row r="71" spans="3:28" ht="15">
      <c r="C71" s="88" t="s">
        <v>94</v>
      </c>
      <c r="D71" s="103">
        <f aca="true" t="shared" si="3" ref="D71:AB78">D39/D$39</f>
        <v>1</v>
      </c>
      <c r="E71" s="103">
        <f t="shared" si="3"/>
        <v>1</v>
      </c>
      <c r="F71" s="103">
        <f t="shared" si="3"/>
        <v>1</v>
      </c>
      <c r="G71" s="103">
        <f t="shared" si="3"/>
        <v>1</v>
      </c>
      <c r="H71" s="103">
        <f t="shared" si="3"/>
        <v>1</v>
      </c>
      <c r="I71" s="103">
        <f t="shared" si="3"/>
        <v>1</v>
      </c>
      <c r="J71" s="103">
        <f t="shared" si="3"/>
        <v>1</v>
      </c>
      <c r="K71" s="103">
        <f t="shared" si="3"/>
        <v>1</v>
      </c>
      <c r="L71" s="103">
        <f t="shared" si="3"/>
        <v>1</v>
      </c>
      <c r="M71" s="103">
        <f t="shared" si="3"/>
        <v>1</v>
      </c>
      <c r="N71" s="103">
        <f t="shared" si="3"/>
        <v>1</v>
      </c>
      <c r="O71" s="103">
        <f t="shared" si="3"/>
        <v>1</v>
      </c>
      <c r="P71" s="103">
        <f t="shared" si="3"/>
        <v>1</v>
      </c>
      <c r="Q71" s="103">
        <f t="shared" si="3"/>
        <v>1</v>
      </c>
      <c r="R71" s="103">
        <f t="shared" si="3"/>
        <v>1</v>
      </c>
      <c r="S71" s="103">
        <f t="shared" si="3"/>
        <v>1</v>
      </c>
      <c r="T71" s="103">
        <f t="shared" si="3"/>
        <v>1</v>
      </c>
      <c r="U71" s="103">
        <f t="shared" si="3"/>
        <v>1</v>
      </c>
      <c r="V71" s="103">
        <f t="shared" si="3"/>
        <v>1</v>
      </c>
      <c r="W71" s="103">
        <f t="shared" si="3"/>
        <v>1</v>
      </c>
      <c r="X71" s="103">
        <f t="shared" si="3"/>
        <v>1</v>
      </c>
      <c r="Y71" s="103">
        <f t="shared" si="3"/>
        <v>1</v>
      </c>
      <c r="Z71" s="103">
        <f t="shared" si="3"/>
        <v>1</v>
      </c>
      <c r="AA71" s="103">
        <f t="shared" si="3"/>
        <v>1</v>
      </c>
      <c r="AB71" s="103">
        <f t="shared" si="3"/>
        <v>1</v>
      </c>
    </row>
    <row r="72" spans="3:28" ht="15">
      <c r="C72" s="104" t="s">
        <v>32</v>
      </c>
      <c r="D72" s="103">
        <f>D40/D$39</f>
        <v>0.014861923567935196</v>
      </c>
      <c r="E72" s="103">
        <f t="shared" si="3"/>
        <v>0.014613963461133072</v>
      </c>
      <c r="F72" s="103">
        <f t="shared" si="3"/>
        <v>0.014588566609947694</v>
      </c>
      <c r="G72" s="103">
        <f t="shared" si="3"/>
        <v>0.01393749989863435</v>
      </c>
      <c r="H72" s="103">
        <f t="shared" si="3"/>
        <v>0.013956225563002385</v>
      </c>
      <c r="I72" s="103">
        <f t="shared" si="3"/>
        <v>0.014762564910852444</v>
      </c>
      <c r="J72" s="103">
        <f t="shared" si="3"/>
        <v>0.015404795606444893</v>
      </c>
      <c r="K72" s="103">
        <f t="shared" si="3"/>
        <v>0.015933497380090922</v>
      </c>
      <c r="L72" s="103">
        <f t="shared" si="3"/>
        <v>0.01590046974366247</v>
      </c>
      <c r="M72" s="103">
        <f t="shared" si="3"/>
        <v>0.016813080233953358</v>
      </c>
      <c r="N72" s="103">
        <f t="shared" si="3"/>
        <v>0.01717716565605602</v>
      </c>
      <c r="O72" s="103">
        <f t="shared" si="3"/>
        <v>0.016500232706167427</v>
      </c>
      <c r="P72" s="103">
        <f t="shared" si="3"/>
        <v>0.015692817191980166</v>
      </c>
      <c r="Q72" s="103">
        <f t="shared" si="3"/>
        <v>0.015127515298709463</v>
      </c>
      <c r="R72" s="103">
        <f t="shared" si="3"/>
        <v>0.015300796697706653</v>
      </c>
      <c r="S72" s="103">
        <f t="shared" si="3"/>
        <v>0.015567691695246952</v>
      </c>
      <c r="T72" s="103">
        <f t="shared" si="3"/>
        <v>0.015262206730463992</v>
      </c>
      <c r="U72" s="103">
        <f t="shared" si="3"/>
        <v>0.015168217879007424</v>
      </c>
      <c r="V72" s="103">
        <f t="shared" si="3"/>
        <v>0.014980227026567323</v>
      </c>
      <c r="W72" s="103">
        <f t="shared" si="3"/>
        <v>0.014642468380418716</v>
      </c>
      <c r="X72" s="103">
        <f t="shared" si="3"/>
        <v>0.014568009185290026</v>
      </c>
      <c r="Y72" s="103">
        <f t="shared" si="3"/>
        <v>0.014505980501506987</v>
      </c>
      <c r="Z72" s="103">
        <f t="shared" si="3"/>
        <v>0.0141874254652356</v>
      </c>
      <c r="AA72" s="103">
        <f t="shared" si="3"/>
        <v>0.013228038779367325</v>
      </c>
      <c r="AB72" s="105">
        <f t="shared" si="3"/>
        <v>0.013083248830489686</v>
      </c>
    </row>
    <row r="73" spans="3:28" ht="15">
      <c r="C73" s="104" t="s">
        <v>31</v>
      </c>
      <c r="D73" s="103">
        <f aca="true" t="shared" si="4" ref="D73:D78">D41/D$39</f>
        <v>0.07241167552464756</v>
      </c>
      <c r="E73" s="103">
        <f t="shared" si="3"/>
        <v>0.07044753915685092</v>
      </c>
      <c r="F73" s="103">
        <f t="shared" si="3"/>
        <v>0.07385215379567307</v>
      </c>
      <c r="G73" s="103">
        <f t="shared" si="3"/>
        <v>0.07714943535674201</v>
      </c>
      <c r="H73" s="103">
        <f t="shared" si="3"/>
        <v>0.08004857091135924</v>
      </c>
      <c r="I73" s="103">
        <f t="shared" si="3"/>
        <v>0.08315019529382979</v>
      </c>
      <c r="J73" s="103">
        <f t="shared" si="3"/>
        <v>0.08398311231170426</v>
      </c>
      <c r="K73" s="103">
        <f t="shared" si="3"/>
        <v>0.08590123820092406</v>
      </c>
      <c r="L73" s="103">
        <f t="shared" si="3"/>
        <v>0.0892346484431434</v>
      </c>
      <c r="M73" s="103">
        <f t="shared" si="3"/>
        <v>0.09451859920183564</v>
      </c>
      <c r="N73" s="103">
        <f t="shared" si="3"/>
        <v>0.09916971372240779</v>
      </c>
      <c r="O73" s="103">
        <f t="shared" si="3"/>
        <v>0.09631197317628105</v>
      </c>
      <c r="P73" s="103">
        <f t="shared" si="3"/>
        <v>0.0930282789322446</v>
      </c>
      <c r="Q73" s="103">
        <f t="shared" si="3"/>
        <v>0.09540469385303696</v>
      </c>
      <c r="R73" s="103">
        <f t="shared" si="3"/>
        <v>0.09958912826698552</v>
      </c>
      <c r="S73" s="103">
        <f t="shared" si="3"/>
        <v>0.1042071741665772</v>
      </c>
      <c r="T73" s="103">
        <f t="shared" si="3"/>
        <v>0.10671325938879836</v>
      </c>
      <c r="U73" s="103">
        <f t="shared" si="3"/>
        <v>0.10845780195223367</v>
      </c>
      <c r="V73" s="103">
        <f t="shared" si="3"/>
        <v>0.11073110787324089</v>
      </c>
      <c r="W73" s="103">
        <f t="shared" si="3"/>
        <v>0.10708081515392136</v>
      </c>
      <c r="X73" s="103">
        <f t="shared" si="3"/>
        <v>0.10761934744372566</v>
      </c>
      <c r="Y73" s="103">
        <f t="shared" si="3"/>
        <v>0.11122379967387752</v>
      </c>
      <c r="Z73" s="103">
        <f t="shared" si="3"/>
        <v>0.11467791381594528</v>
      </c>
      <c r="AA73" s="103">
        <f t="shared" si="3"/>
        <v>0.11655290185318222</v>
      </c>
      <c r="AB73" s="105">
        <f t="shared" si="3"/>
        <v>0.11808000928573346</v>
      </c>
    </row>
    <row r="74" spans="3:28" ht="15">
      <c r="C74" s="104" t="s">
        <v>95</v>
      </c>
      <c r="D74" s="103">
        <f t="shared" si="4"/>
        <v>0.752178103508787</v>
      </c>
      <c r="E74" s="103">
        <f t="shared" si="3"/>
        <v>0.7578090545167523</v>
      </c>
      <c r="F74" s="103">
        <f t="shared" si="3"/>
        <v>0.7585246316460381</v>
      </c>
      <c r="G74" s="103">
        <f t="shared" si="3"/>
        <v>0.7565247436813797</v>
      </c>
      <c r="H74" s="103">
        <f t="shared" si="3"/>
        <v>0.7582478739089276</v>
      </c>
      <c r="I74" s="103">
        <f t="shared" si="3"/>
        <v>0.7566920224773352</v>
      </c>
      <c r="J74" s="103">
        <f t="shared" si="3"/>
        <v>0.7519918356286776</v>
      </c>
      <c r="K74" s="103">
        <f t="shared" si="3"/>
        <v>0.7452884984012416</v>
      </c>
      <c r="L74" s="103">
        <f t="shared" si="3"/>
        <v>0.7416689332980646</v>
      </c>
      <c r="M74" s="103">
        <f t="shared" si="3"/>
        <v>0.7441742510719837</v>
      </c>
      <c r="N74" s="103">
        <f t="shared" si="3"/>
        <v>0.7360033422278985</v>
      </c>
      <c r="O74" s="103">
        <f t="shared" si="3"/>
        <v>0.7379673802367651</v>
      </c>
      <c r="P74" s="103">
        <f t="shared" si="3"/>
        <v>0.740189152996443</v>
      </c>
      <c r="Q74" s="103">
        <f t="shared" si="3"/>
        <v>0.7374728374889548</v>
      </c>
      <c r="R74" s="103">
        <f t="shared" si="3"/>
        <v>0.7293914531549589</v>
      </c>
      <c r="S74" s="103">
        <f t="shared" si="3"/>
        <v>0.722246679779737</v>
      </c>
      <c r="T74" s="103">
        <f t="shared" si="3"/>
        <v>0.7129736844643683</v>
      </c>
      <c r="U74" s="103">
        <f t="shared" si="3"/>
        <v>0.709513136606144</v>
      </c>
      <c r="V74" s="103">
        <f t="shared" si="3"/>
        <v>0.7052964302306638</v>
      </c>
      <c r="W74" s="103">
        <f t="shared" si="3"/>
        <v>0.7188990960660642</v>
      </c>
      <c r="X74" s="103">
        <f t="shared" si="3"/>
        <v>0.7202055356004157</v>
      </c>
      <c r="Y74" s="103">
        <f t="shared" si="3"/>
        <v>0.715911282168585</v>
      </c>
      <c r="Z74" s="103">
        <f t="shared" si="3"/>
        <v>0.7183738226440615</v>
      </c>
      <c r="AA74" s="103">
        <f t="shared" si="3"/>
        <v>0.7237753448215694</v>
      </c>
      <c r="AB74" s="105">
        <f t="shared" si="3"/>
        <v>0.7279950871030472</v>
      </c>
    </row>
    <row r="75" spans="3:28" ht="15">
      <c r="C75" s="104" t="s">
        <v>96</v>
      </c>
      <c r="D75" s="103">
        <f t="shared" si="4"/>
        <v>0.014370072400778248</v>
      </c>
      <c r="E75" s="103">
        <f t="shared" si="3"/>
        <v>0.012944771233903252</v>
      </c>
      <c r="F75" s="103">
        <f t="shared" si="3"/>
        <v>0.012384580849810835</v>
      </c>
      <c r="G75" s="103">
        <f t="shared" si="3"/>
        <v>0.01166369531807789</v>
      </c>
      <c r="H75" s="103">
        <f t="shared" si="3"/>
        <v>0.011025251115116565</v>
      </c>
      <c r="I75" s="103">
        <f t="shared" si="3"/>
        <v>0.010583035679768036</v>
      </c>
      <c r="J75" s="103">
        <f t="shared" si="3"/>
        <v>0.010011771499775028</v>
      </c>
      <c r="K75" s="103">
        <f t="shared" si="3"/>
        <v>0.00946988254239049</v>
      </c>
      <c r="L75" s="103">
        <f t="shared" si="3"/>
        <v>0.008868986668168446</v>
      </c>
      <c r="M75" s="103">
        <f t="shared" si="3"/>
        <v>0.008319811041980018</v>
      </c>
      <c r="N75" s="103">
        <f t="shared" si="3"/>
        <v>0.008435896949125757</v>
      </c>
      <c r="O75" s="103">
        <f t="shared" si="3"/>
        <v>0.007619628462987469</v>
      </c>
      <c r="P75" s="103">
        <f t="shared" si="3"/>
        <v>0.007531248805002944</v>
      </c>
      <c r="Q75" s="103">
        <f t="shared" si="3"/>
        <v>0.007312281256016229</v>
      </c>
      <c r="R75" s="103">
        <f t="shared" si="3"/>
        <v>0.007096678817410573</v>
      </c>
      <c r="S75" s="103">
        <f t="shared" si="3"/>
        <v>0.006486929258218899</v>
      </c>
      <c r="T75" s="103">
        <f t="shared" si="3"/>
        <v>0.006310060058546515</v>
      </c>
      <c r="U75" s="103">
        <f t="shared" si="3"/>
        <v>0.0064418491108388706</v>
      </c>
      <c r="V75" s="103">
        <f t="shared" si="3"/>
        <v>0.006361786450336989</v>
      </c>
      <c r="W75" s="103">
        <f t="shared" si="3"/>
        <v>0.006047835177526204</v>
      </c>
      <c r="X75" s="103">
        <f t="shared" si="3"/>
        <v>0.00608069536560137</v>
      </c>
      <c r="Y75" s="103">
        <f t="shared" si="3"/>
        <v>0.006111500938248902</v>
      </c>
      <c r="Z75" s="103">
        <f t="shared" si="3"/>
        <v>0.006150586357924739</v>
      </c>
      <c r="AA75" s="103">
        <f t="shared" si="3"/>
        <v>0.006005531936392062</v>
      </c>
      <c r="AB75" s="105">
        <f t="shared" si="3"/>
        <v>0.005857408625097941</v>
      </c>
    </row>
    <row r="76" spans="3:28" ht="15">
      <c r="C76" s="104" t="s">
        <v>97</v>
      </c>
      <c r="D76" s="103">
        <f t="shared" si="4"/>
        <v>0.025605226690800918</v>
      </c>
      <c r="E76" s="103">
        <f t="shared" si="3"/>
        <v>0.025910532681499177</v>
      </c>
      <c r="F76" s="103">
        <f t="shared" si="3"/>
        <v>0.024798091810352297</v>
      </c>
      <c r="G76" s="103">
        <f t="shared" si="3"/>
        <v>0.023309461277867</v>
      </c>
      <c r="H76" s="103">
        <f t="shared" si="3"/>
        <v>0.023497919479682286</v>
      </c>
      <c r="I76" s="103">
        <f t="shared" si="3"/>
        <v>0.022378729082412792</v>
      </c>
      <c r="J76" s="103">
        <f t="shared" si="3"/>
        <v>0.02249131879964679</v>
      </c>
      <c r="K76" s="103">
        <f t="shared" si="3"/>
        <v>0.02156915926783166</v>
      </c>
      <c r="L76" s="103">
        <f t="shared" si="3"/>
        <v>0.021815425031186265</v>
      </c>
      <c r="M76" s="103">
        <f t="shared" si="3"/>
        <v>0.020761571782872145</v>
      </c>
      <c r="N76" s="103">
        <f t="shared" si="3"/>
        <v>0.01847219251974941</v>
      </c>
      <c r="O76" s="103">
        <f t="shared" si="3"/>
        <v>0.0185299609686202</v>
      </c>
      <c r="P76" s="103">
        <f t="shared" si="3"/>
        <v>0.018147520169671267</v>
      </c>
      <c r="Q76" s="103">
        <f t="shared" si="3"/>
        <v>0.018294977547632093</v>
      </c>
      <c r="R76" s="103">
        <f t="shared" si="3"/>
        <v>0.017889956928155724</v>
      </c>
      <c r="S76" s="103">
        <f t="shared" si="3"/>
        <v>0.017527459002583984</v>
      </c>
      <c r="T76" s="103">
        <f t="shared" si="3"/>
        <v>0.01738059511299348</v>
      </c>
      <c r="U76" s="103">
        <f t="shared" si="3"/>
        <v>0.01644625679944727</v>
      </c>
      <c r="V76" s="103">
        <f t="shared" si="3"/>
        <v>0.016113037282488515</v>
      </c>
      <c r="W76" s="103">
        <f t="shared" si="3"/>
        <v>0.016762585705459316</v>
      </c>
      <c r="X76" s="103">
        <f t="shared" si="3"/>
        <v>0.016763810867019738</v>
      </c>
      <c r="Y76" s="103">
        <f t="shared" si="3"/>
        <v>0.015316135160053403</v>
      </c>
      <c r="Z76" s="103">
        <f t="shared" si="3"/>
        <v>0.01514623214099044</v>
      </c>
      <c r="AA76" s="103">
        <f t="shared" si="3"/>
        <v>0.014021326637389031</v>
      </c>
      <c r="AB76" s="105">
        <f t="shared" si="3"/>
        <v>0.013475068206097304</v>
      </c>
    </row>
    <row r="77" spans="3:28" ht="15">
      <c r="C77" s="104" t="s">
        <v>98</v>
      </c>
      <c r="D77" s="103">
        <f t="shared" si="4"/>
        <v>0.11342955337844578</v>
      </c>
      <c r="E77" s="103">
        <f t="shared" si="3"/>
        <v>0.11173522748084663</v>
      </c>
      <c r="F77" s="103">
        <f t="shared" si="3"/>
        <v>0.11006515203133688</v>
      </c>
      <c r="G77" s="103">
        <f t="shared" si="3"/>
        <v>0.11216705438780349</v>
      </c>
      <c r="H77" s="103">
        <f t="shared" si="3"/>
        <v>0.10840241128099805</v>
      </c>
      <c r="I77" s="103">
        <f t="shared" si="3"/>
        <v>0.10683434242883474</v>
      </c>
      <c r="J77" s="103">
        <f t="shared" si="3"/>
        <v>0.11039982683308337</v>
      </c>
      <c r="K77" s="103">
        <f t="shared" si="3"/>
        <v>0.11663628338951756</v>
      </c>
      <c r="L77" s="103">
        <f t="shared" si="3"/>
        <v>0.11726287369806546</v>
      </c>
      <c r="M77" s="103">
        <f t="shared" si="3"/>
        <v>0.11003335500928113</v>
      </c>
      <c r="N77" s="103">
        <f t="shared" si="3"/>
        <v>0.11499050940730406</v>
      </c>
      <c r="O77" s="103">
        <f t="shared" si="3"/>
        <v>0.11749782241071036</v>
      </c>
      <c r="P77" s="103">
        <f t="shared" si="3"/>
        <v>0.1198831066460196</v>
      </c>
      <c r="Q77" s="103">
        <f t="shared" si="3"/>
        <v>0.12104306839703752</v>
      </c>
      <c r="R77" s="103">
        <f t="shared" si="3"/>
        <v>0.12466601332262055</v>
      </c>
      <c r="S77" s="103">
        <f t="shared" si="3"/>
        <v>0.1272305565464401</v>
      </c>
      <c r="T77" s="103">
        <f t="shared" si="3"/>
        <v>0.1348769017994364</v>
      </c>
      <c r="U77" s="103">
        <f t="shared" si="3"/>
        <v>0.13802471602229913</v>
      </c>
      <c r="V77" s="103">
        <f t="shared" si="3"/>
        <v>0.1399043643879732</v>
      </c>
      <c r="W77" s="103">
        <f t="shared" si="3"/>
        <v>0.13067569564982628</v>
      </c>
      <c r="X77" s="103">
        <f t="shared" si="3"/>
        <v>0.12911729005368178</v>
      </c>
      <c r="Y77" s="103">
        <f t="shared" si="3"/>
        <v>0.13132436222713093</v>
      </c>
      <c r="Z77" s="103">
        <f t="shared" si="3"/>
        <v>0.12600883643632624</v>
      </c>
      <c r="AA77" s="103">
        <f t="shared" si="3"/>
        <v>0.1203739574016401</v>
      </c>
      <c r="AB77" s="105">
        <f t="shared" si="3"/>
        <v>0.11632320259297907</v>
      </c>
    </row>
    <row r="78" spans="3:28" ht="15">
      <c r="C78" s="106" t="s">
        <v>99</v>
      </c>
      <c r="D78" s="107">
        <f t="shared" si="4"/>
        <v>0.007143434550246725</v>
      </c>
      <c r="E78" s="107">
        <f t="shared" si="3"/>
        <v>0.006538911469014522</v>
      </c>
      <c r="F78" s="107">
        <f t="shared" si="3"/>
        <v>0.005786823256840912</v>
      </c>
      <c r="G78" s="107">
        <f t="shared" si="3"/>
        <v>0.005248119968827245</v>
      </c>
      <c r="H78" s="107">
        <f t="shared" si="3"/>
        <v>0.004821747740913916</v>
      </c>
      <c r="I78" s="107">
        <f t="shared" si="3"/>
        <v>0.005599100464432612</v>
      </c>
      <c r="J78" s="107">
        <f t="shared" si="3"/>
        <v>0.005717330001801058</v>
      </c>
      <c r="K78" s="107">
        <f t="shared" si="3"/>
        <v>0.005201449920789383</v>
      </c>
      <c r="L78" s="107">
        <f t="shared" si="3"/>
        <v>0.005248671897997495</v>
      </c>
      <c r="M78" s="107">
        <f t="shared" si="3"/>
        <v>0.005379323038627183</v>
      </c>
      <c r="N78" s="107">
        <f t="shared" si="3"/>
        <v>0.0057511795174585295</v>
      </c>
      <c r="O78" s="107">
        <f t="shared" si="3"/>
        <v>0.005572993602042007</v>
      </c>
      <c r="P78" s="107">
        <f t="shared" si="3"/>
        <v>0.005527883609785971</v>
      </c>
      <c r="Q78" s="107">
        <f t="shared" si="3"/>
        <v>0.005344626158612939</v>
      </c>
      <c r="R78" s="107">
        <f t="shared" si="3"/>
        <v>0.0060659728121619585</v>
      </c>
      <c r="S78" s="107">
        <f t="shared" si="3"/>
        <v>0.006733501637836003</v>
      </c>
      <c r="T78" s="107">
        <f t="shared" si="3"/>
        <v>0.006483284691380854</v>
      </c>
      <c r="U78" s="107">
        <f t="shared" si="3"/>
        <v>0.005948021630029791</v>
      </c>
      <c r="V78" s="107">
        <f t="shared" si="3"/>
        <v>0.00661304674872917</v>
      </c>
      <c r="W78" s="107">
        <f t="shared" si="3"/>
        <v>0.00589150386678372</v>
      </c>
      <c r="X78" s="107">
        <f t="shared" si="3"/>
        <v>0.005645311484265668</v>
      </c>
      <c r="Y78" s="107">
        <f t="shared" si="3"/>
        <v>0.005606939330597366</v>
      </c>
      <c r="Z78" s="107">
        <f t="shared" si="3"/>
        <v>0.0054551831395162785</v>
      </c>
      <c r="AA78" s="107">
        <f t="shared" si="3"/>
        <v>0.006042907202161061</v>
      </c>
      <c r="AB78" s="108">
        <f t="shared" si="3"/>
        <v>0.005185966745897635</v>
      </c>
    </row>
    <row r="79" ht="15">
      <c r="C79" s="74" t="s">
        <v>87</v>
      </c>
    </row>
    <row r="80" ht="15">
      <c r="C80" s="73" t="s">
        <v>88</v>
      </c>
    </row>
  </sheetData>
  <mergeCells count="1">
    <mergeCell ref="AD37:AE37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2"/>
  <sheetViews>
    <sheetView workbookViewId="0" topLeftCell="A1">
      <selection activeCell="N36" sqref="N36"/>
    </sheetView>
  </sheetViews>
  <sheetFormatPr defaultColWidth="9.140625" defaultRowHeight="15"/>
  <cols>
    <col min="1" max="1" width="31.7109375" style="110" customWidth="1"/>
    <col min="2" max="2" width="11.8515625" style="110" customWidth="1"/>
    <col min="3" max="3" width="11.7109375" style="110" customWidth="1"/>
    <col min="4" max="4" width="12.00390625" style="110" customWidth="1"/>
    <col min="5" max="5" width="12.421875" style="110" customWidth="1"/>
    <col min="6" max="256" width="9.140625" style="110" customWidth="1"/>
    <col min="257" max="257" width="31.7109375" style="110" customWidth="1"/>
    <col min="258" max="258" width="11.8515625" style="110" customWidth="1"/>
    <col min="259" max="259" width="11.7109375" style="110" customWidth="1"/>
    <col min="260" max="260" width="12.00390625" style="110" customWidth="1"/>
    <col min="261" max="261" width="12.421875" style="110" customWidth="1"/>
    <col min="262" max="512" width="9.140625" style="110" customWidth="1"/>
    <col min="513" max="513" width="31.7109375" style="110" customWidth="1"/>
    <col min="514" max="514" width="11.8515625" style="110" customWidth="1"/>
    <col min="515" max="515" width="11.7109375" style="110" customWidth="1"/>
    <col min="516" max="516" width="12.00390625" style="110" customWidth="1"/>
    <col min="517" max="517" width="12.421875" style="110" customWidth="1"/>
    <col min="518" max="768" width="9.140625" style="110" customWidth="1"/>
    <col min="769" max="769" width="31.7109375" style="110" customWidth="1"/>
    <col min="770" max="770" width="11.8515625" style="110" customWidth="1"/>
    <col min="771" max="771" width="11.7109375" style="110" customWidth="1"/>
    <col min="772" max="772" width="12.00390625" style="110" customWidth="1"/>
    <col min="773" max="773" width="12.421875" style="110" customWidth="1"/>
    <col min="774" max="1024" width="9.140625" style="110" customWidth="1"/>
    <col min="1025" max="1025" width="31.7109375" style="110" customWidth="1"/>
    <col min="1026" max="1026" width="11.8515625" style="110" customWidth="1"/>
    <col min="1027" max="1027" width="11.7109375" style="110" customWidth="1"/>
    <col min="1028" max="1028" width="12.00390625" style="110" customWidth="1"/>
    <col min="1029" max="1029" width="12.421875" style="110" customWidth="1"/>
    <col min="1030" max="1280" width="9.140625" style="110" customWidth="1"/>
    <col min="1281" max="1281" width="31.7109375" style="110" customWidth="1"/>
    <col min="1282" max="1282" width="11.8515625" style="110" customWidth="1"/>
    <col min="1283" max="1283" width="11.7109375" style="110" customWidth="1"/>
    <col min="1284" max="1284" width="12.00390625" style="110" customWidth="1"/>
    <col min="1285" max="1285" width="12.421875" style="110" customWidth="1"/>
    <col min="1286" max="1536" width="9.140625" style="110" customWidth="1"/>
    <col min="1537" max="1537" width="31.7109375" style="110" customWidth="1"/>
    <col min="1538" max="1538" width="11.8515625" style="110" customWidth="1"/>
    <col min="1539" max="1539" width="11.7109375" style="110" customWidth="1"/>
    <col min="1540" max="1540" width="12.00390625" style="110" customWidth="1"/>
    <col min="1541" max="1541" width="12.421875" style="110" customWidth="1"/>
    <col min="1542" max="1792" width="9.140625" style="110" customWidth="1"/>
    <col min="1793" max="1793" width="31.7109375" style="110" customWidth="1"/>
    <col min="1794" max="1794" width="11.8515625" style="110" customWidth="1"/>
    <col min="1795" max="1795" width="11.7109375" style="110" customWidth="1"/>
    <col min="1796" max="1796" width="12.00390625" style="110" customWidth="1"/>
    <col min="1797" max="1797" width="12.421875" style="110" customWidth="1"/>
    <col min="1798" max="2048" width="9.140625" style="110" customWidth="1"/>
    <col min="2049" max="2049" width="31.7109375" style="110" customWidth="1"/>
    <col min="2050" max="2050" width="11.8515625" style="110" customWidth="1"/>
    <col min="2051" max="2051" width="11.7109375" style="110" customWidth="1"/>
    <col min="2052" max="2052" width="12.00390625" style="110" customWidth="1"/>
    <col min="2053" max="2053" width="12.421875" style="110" customWidth="1"/>
    <col min="2054" max="2304" width="9.140625" style="110" customWidth="1"/>
    <col min="2305" max="2305" width="31.7109375" style="110" customWidth="1"/>
    <col min="2306" max="2306" width="11.8515625" style="110" customWidth="1"/>
    <col min="2307" max="2307" width="11.7109375" style="110" customWidth="1"/>
    <col min="2308" max="2308" width="12.00390625" style="110" customWidth="1"/>
    <col min="2309" max="2309" width="12.421875" style="110" customWidth="1"/>
    <col min="2310" max="2560" width="9.140625" style="110" customWidth="1"/>
    <col min="2561" max="2561" width="31.7109375" style="110" customWidth="1"/>
    <col min="2562" max="2562" width="11.8515625" style="110" customWidth="1"/>
    <col min="2563" max="2563" width="11.7109375" style="110" customWidth="1"/>
    <col min="2564" max="2564" width="12.00390625" style="110" customWidth="1"/>
    <col min="2565" max="2565" width="12.421875" style="110" customWidth="1"/>
    <col min="2566" max="2816" width="9.140625" style="110" customWidth="1"/>
    <col min="2817" max="2817" width="31.7109375" style="110" customWidth="1"/>
    <col min="2818" max="2818" width="11.8515625" style="110" customWidth="1"/>
    <col min="2819" max="2819" width="11.7109375" style="110" customWidth="1"/>
    <col min="2820" max="2820" width="12.00390625" style="110" customWidth="1"/>
    <col min="2821" max="2821" width="12.421875" style="110" customWidth="1"/>
    <col min="2822" max="3072" width="9.140625" style="110" customWidth="1"/>
    <col min="3073" max="3073" width="31.7109375" style="110" customWidth="1"/>
    <col min="3074" max="3074" width="11.8515625" style="110" customWidth="1"/>
    <col min="3075" max="3075" width="11.7109375" style="110" customWidth="1"/>
    <col min="3076" max="3076" width="12.00390625" style="110" customWidth="1"/>
    <col min="3077" max="3077" width="12.421875" style="110" customWidth="1"/>
    <col min="3078" max="3328" width="9.140625" style="110" customWidth="1"/>
    <col min="3329" max="3329" width="31.7109375" style="110" customWidth="1"/>
    <col min="3330" max="3330" width="11.8515625" style="110" customWidth="1"/>
    <col min="3331" max="3331" width="11.7109375" style="110" customWidth="1"/>
    <col min="3332" max="3332" width="12.00390625" style="110" customWidth="1"/>
    <col min="3333" max="3333" width="12.421875" style="110" customWidth="1"/>
    <col min="3334" max="3584" width="9.140625" style="110" customWidth="1"/>
    <col min="3585" max="3585" width="31.7109375" style="110" customWidth="1"/>
    <col min="3586" max="3586" width="11.8515625" style="110" customWidth="1"/>
    <col min="3587" max="3587" width="11.7109375" style="110" customWidth="1"/>
    <col min="3588" max="3588" width="12.00390625" style="110" customWidth="1"/>
    <col min="3589" max="3589" width="12.421875" style="110" customWidth="1"/>
    <col min="3590" max="3840" width="9.140625" style="110" customWidth="1"/>
    <col min="3841" max="3841" width="31.7109375" style="110" customWidth="1"/>
    <col min="3842" max="3842" width="11.8515625" style="110" customWidth="1"/>
    <col min="3843" max="3843" width="11.7109375" style="110" customWidth="1"/>
    <col min="3844" max="3844" width="12.00390625" style="110" customWidth="1"/>
    <col min="3845" max="3845" width="12.421875" style="110" customWidth="1"/>
    <col min="3846" max="4096" width="9.140625" style="110" customWidth="1"/>
    <col min="4097" max="4097" width="31.7109375" style="110" customWidth="1"/>
    <col min="4098" max="4098" width="11.8515625" style="110" customWidth="1"/>
    <col min="4099" max="4099" width="11.7109375" style="110" customWidth="1"/>
    <col min="4100" max="4100" width="12.00390625" style="110" customWidth="1"/>
    <col min="4101" max="4101" width="12.421875" style="110" customWidth="1"/>
    <col min="4102" max="4352" width="9.140625" style="110" customWidth="1"/>
    <col min="4353" max="4353" width="31.7109375" style="110" customWidth="1"/>
    <col min="4354" max="4354" width="11.8515625" style="110" customWidth="1"/>
    <col min="4355" max="4355" width="11.7109375" style="110" customWidth="1"/>
    <col min="4356" max="4356" width="12.00390625" style="110" customWidth="1"/>
    <col min="4357" max="4357" width="12.421875" style="110" customWidth="1"/>
    <col min="4358" max="4608" width="9.140625" style="110" customWidth="1"/>
    <col min="4609" max="4609" width="31.7109375" style="110" customWidth="1"/>
    <col min="4610" max="4610" width="11.8515625" style="110" customWidth="1"/>
    <col min="4611" max="4611" width="11.7109375" style="110" customWidth="1"/>
    <col min="4612" max="4612" width="12.00390625" style="110" customWidth="1"/>
    <col min="4613" max="4613" width="12.421875" style="110" customWidth="1"/>
    <col min="4614" max="4864" width="9.140625" style="110" customWidth="1"/>
    <col min="4865" max="4865" width="31.7109375" style="110" customWidth="1"/>
    <col min="4866" max="4866" width="11.8515625" style="110" customWidth="1"/>
    <col min="4867" max="4867" width="11.7109375" style="110" customWidth="1"/>
    <col min="4868" max="4868" width="12.00390625" style="110" customWidth="1"/>
    <col min="4869" max="4869" width="12.421875" style="110" customWidth="1"/>
    <col min="4870" max="5120" width="9.140625" style="110" customWidth="1"/>
    <col min="5121" max="5121" width="31.7109375" style="110" customWidth="1"/>
    <col min="5122" max="5122" width="11.8515625" style="110" customWidth="1"/>
    <col min="5123" max="5123" width="11.7109375" style="110" customWidth="1"/>
    <col min="5124" max="5124" width="12.00390625" style="110" customWidth="1"/>
    <col min="5125" max="5125" width="12.421875" style="110" customWidth="1"/>
    <col min="5126" max="5376" width="9.140625" style="110" customWidth="1"/>
    <col min="5377" max="5377" width="31.7109375" style="110" customWidth="1"/>
    <col min="5378" max="5378" width="11.8515625" style="110" customWidth="1"/>
    <col min="5379" max="5379" width="11.7109375" style="110" customWidth="1"/>
    <col min="5380" max="5380" width="12.00390625" style="110" customWidth="1"/>
    <col min="5381" max="5381" width="12.421875" style="110" customWidth="1"/>
    <col min="5382" max="5632" width="9.140625" style="110" customWidth="1"/>
    <col min="5633" max="5633" width="31.7109375" style="110" customWidth="1"/>
    <col min="5634" max="5634" width="11.8515625" style="110" customWidth="1"/>
    <col min="5635" max="5635" width="11.7109375" style="110" customWidth="1"/>
    <col min="5636" max="5636" width="12.00390625" style="110" customWidth="1"/>
    <col min="5637" max="5637" width="12.421875" style="110" customWidth="1"/>
    <col min="5638" max="5888" width="9.140625" style="110" customWidth="1"/>
    <col min="5889" max="5889" width="31.7109375" style="110" customWidth="1"/>
    <col min="5890" max="5890" width="11.8515625" style="110" customWidth="1"/>
    <col min="5891" max="5891" width="11.7109375" style="110" customWidth="1"/>
    <col min="5892" max="5892" width="12.00390625" style="110" customWidth="1"/>
    <col min="5893" max="5893" width="12.421875" style="110" customWidth="1"/>
    <col min="5894" max="6144" width="9.140625" style="110" customWidth="1"/>
    <col min="6145" max="6145" width="31.7109375" style="110" customWidth="1"/>
    <col min="6146" max="6146" width="11.8515625" style="110" customWidth="1"/>
    <col min="6147" max="6147" width="11.7109375" style="110" customWidth="1"/>
    <col min="6148" max="6148" width="12.00390625" style="110" customWidth="1"/>
    <col min="6149" max="6149" width="12.421875" style="110" customWidth="1"/>
    <col min="6150" max="6400" width="9.140625" style="110" customWidth="1"/>
    <col min="6401" max="6401" width="31.7109375" style="110" customWidth="1"/>
    <col min="6402" max="6402" width="11.8515625" style="110" customWidth="1"/>
    <col min="6403" max="6403" width="11.7109375" style="110" customWidth="1"/>
    <col min="6404" max="6404" width="12.00390625" style="110" customWidth="1"/>
    <col min="6405" max="6405" width="12.421875" style="110" customWidth="1"/>
    <col min="6406" max="6656" width="9.140625" style="110" customWidth="1"/>
    <col min="6657" max="6657" width="31.7109375" style="110" customWidth="1"/>
    <col min="6658" max="6658" width="11.8515625" style="110" customWidth="1"/>
    <col min="6659" max="6659" width="11.7109375" style="110" customWidth="1"/>
    <col min="6660" max="6660" width="12.00390625" style="110" customWidth="1"/>
    <col min="6661" max="6661" width="12.421875" style="110" customWidth="1"/>
    <col min="6662" max="6912" width="9.140625" style="110" customWidth="1"/>
    <col min="6913" max="6913" width="31.7109375" style="110" customWidth="1"/>
    <col min="6914" max="6914" width="11.8515625" style="110" customWidth="1"/>
    <col min="6915" max="6915" width="11.7109375" style="110" customWidth="1"/>
    <col min="6916" max="6916" width="12.00390625" style="110" customWidth="1"/>
    <col min="6917" max="6917" width="12.421875" style="110" customWidth="1"/>
    <col min="6918" max="7168" width="9.140625" style="110" customWidth="1"/>
    <col min="7169" max="7169" width="31.7109375" style="110" customWidth="1"/>
    <col min="7170" max="7170" width="11.8515625" style="110" customWidth="1"/>
    <col min="7171" max="7171" width="11.7109375" style="110" customWidth="1"/>
    <col min="7172" max="7172" width="12.00390625" style="110" customWidth="1"/>
    <col min="7173" max="7173" width="12.421875" style="110" customWidth="1"/>
    <col min="7174" max="7424" width="9.140625" style="110" customWidth="1"/>
    <col min="7425" max="7425" width="31.7109375" style="110" customWidth="1"/>
    <col min="7426" max="7426" width="11.8515625" style="110" customWidth="1"/>
    <col min="7427" max="7427" width="11.7109375" style="110" customWidth="1"/>
    <col min="7428" max="7428" width="12.00390625" style="110" customWidth="1"/>
    <col min="7429" max="7429" width="12.421875" style="110" customWidth="1"/>
    <col min="7430" max="7680" width="9.140625" style="110" customWidth="1"/>
    <col min="7681" max="7681" width="31.7109375" style="110" customWidth="1"/>
    <col min="7682" max="7682" width="11.8515625" style="110" customWidth="1"/>
    <col min="7683" max="7683" width="11.7109375" style="110" customWidth="1"/>
    <col min="7684" max="7684" width="12.00390625" style="110" customWidth="1"/>
    <col min="7685" max="7685" width="12.421875" style="110" customWidth="1"/>
    <col min="7686" max="7936" width="9.140625" style="110" customWidth="1"/>
    <col min="7937" max="7937" width="31.7109375" style="110" customWidth="1"/>
    <col min="7938" max="7938" width="11.8515625" style="110" customWidth="1"/>
    <col min="7939" max="7939" width="11.7109375" style="110" customWidth="1"/>
    <col min="7940" max="7940" width="12.00390625" style="110" customWidth="1"/>
    <col min="7941" max="7941" width="12.421875" style="110" customWidth="1"/>
    <col min="7942" max="8192" width="9.140625" style="110" customWidth="1"/>
    <col min="8193" max="8193" width="31.7109375" style="110" customWidth="1"/>
    <col min="8194" max="8194" width="11.8515625" style="110" customWidth="1"/>
    <col min="8195" max="8195" width="11.7109375" style="110" customWidth="1"/>
    <col min="8196" max="8196" width="12.00390625" style="110" customWidth="1"/>
    <col min="8197" max="8197" width="12.421875" style="110" customWidth="1"/>
    <col min="8198" max="8448" width="9.140625" style="110" customWidth="1"/>
    <col min="8449" max="8449" width="31.7109375" style="110" customWidth="1"/>
    <col min="8450" max="8450" width="11.8515625" style="110" customWidth="1"/>
    <col min="8451" max="8451" width="11.7109375" style="110" customWidth="1"/>
    <col min="8452" max="8452" width="12.00390625" style="110" customWidth="1"/>
    <col min="8453" max="8453" width="12.421875" style="110" customWidth="1"/>
    <col min="8454" max="8704" width="9.140625" style="110" customWidth="1"/>
    <col min="8705" max="8705" width="31.7109375" style="110" customWidth="1"/>
    <col min="8706" max="8706" width="11.8515625" style="110" customWidth="1"/>
    <col min="8707" max="8707" width="11.7109375" style="110" customWidth="1"/>
    <col min="8708" max="8708" width="12.00390625" style="110" customWidth="1"/>
    <col min="8709" max="8709" width="12.421875" style="110" customWidth="1"/>
    <col min="8710" max="8960" width="9.140625" style="110" customWidth="1"/>
    <col min="8961" max="8961" width="31.7109375" style="110" customWidth="1"/>
    <col min="8962" max="8962" width="11.8515625" style="110" customWidth="1"/>
    <col min="8963" max="8963" width="11.7109375" style="110" customWidth="1"/>
    <col min="8964" max="8964" width="12.00390625" style="110" customWidth="1"/>
    <col min="8965" max="8965" width="12.421875" style="110" customWidth="1"/>
    <col min="8966" max="9216" width="9.140625" style="110" customWidth="1"/>
    <col min="9217" max="9217" width="31.7109375" style="110" customWidth="1"/>
    <col min="9218" max="9218" width="11.8515625" style="110" customWidth="1"/>
    <col min="9219" max="9219" width="11.7109375" style="110" customWidth="1"/>
    <col min="9220" max="9220" width="12.00390625" style="110" customWidth="1"/>
    <col min="9221" max="9221" width="12.421875" style="110" customWidth="1"/>
    <col min="9222" max="9472" width="9.140625" style="110" customWidth="1"/>
    <col min="9473" max="9473" width="31.7109375" style="110" customWidth="1"/>
    <col min="9474" max="9474" width="11.8515625" style="110" customWidth="1"/>
    <col min="9475" max="9475" width="11.7109375" style="110" customWidth="1"/>
    <col min="9476" max="9476" width="12.00390625" style="110" customWidth="1"/>
    <col min="9477" max="9477" width="12.421875" style="110" customWidth="1"/>
    <col min="9478" max="9728" width="9.140625" style="110" customWidth="1"/>
    <col min="9729" max="9729" width="31.7109375" style="110" customWidth="1"/>
    <col min="9730" max="9730" width="11.8515625" style="110" customWidth="1"/>
    <col min="9731" max="9731" width="11.7109375" style="110" customWidth="1"/>
    <col min="9732" max="9732" width="12.00390625" style="110" customWidth="1"/>
    <col min="9733" max="9733" width="12.421875" style="110" customWidth="1"/>
    <col min="9734" max="9984" width="9.140625" style="110" customWidth="1"/>
    <col min="9985" max="9985" width="31.7109375" style="110" customWidth="1"/>
    <col min="9986" max="9986" width="11.8515625" style="110" customWidth="1"/>
    <col min="9987" max="9987" width="11.7109375" style="110" customWidth="1"/>
    <col min="9988" max="9988" width="12.00390625" style="110" customWidth="1"/>
    <col min="9989" max="9989" width="12.421875" style="110" customWidth="1"/>
    <col min="9990" max="10240" width="9.140625" style="110" customWidth="1"/>
    <col min="10241" max="10241" width="31.7109375" style="110" customWidth="1"/>
    <col min="10242" max="10242" width="11.8515625" style="110" customWidth="1"/>
    <col min="10243" max="10243" width="11.7109375" style="110" customWidth="1"/>
    <col min="10244" max="10244" width="12.00390625" style="110" customWidth="1"/>
    <col min="10245" max="10245" width="12.421875" style="110" customWidth="1"/>
    <col min="10246" max="10496" width="9.140625" style="110" customWidth="1"/>
    <col min="10497" max="10497" width="31.7109375" style="110" customWidth="1"/>
    <col min="10498" max="10498" width="11.8515625" style="110" customWidth="1"/>
    <col min="10499" max="10499" width="11.7109375" style="110" customWidth="1"/>
    <col min="10500" max="10500" width="12.00390625" style="110" customWidth="1"/>
    <col min="10501" max="10501" width="12.421875" style="110" customWidth="1"/>
    <col min="10502" max="10752" width="9.140625" style="110" customWidth="1"/>
    <col min="10753" max="10753" width="31.7109375" style="110" customWidth="1"/>
    <col min="10754" max="10754" width="11.8515625" style="110" customWidth="1"/>
    <col min="10755" max="10755" width="11.7109375" style="110" customWidth="1"/>
    <col min="10756" max="10756" width="12.00390625" style="110" customWidth="1"/>
    <col min="10757" max="10757" width="12.421875" style="110" customWidth="1"/>
    <col min="10758" max="11008" width="9.140625" style="110" customWidth="1"/>
    <col min="11009" max="11009" width="31.7109375" style="110" customWidth="1"/>
    <col min="11010" max="11010" width="11.8515625" style="110" customWidth="1"/>
    <col min="11011" max="11011" width="11.7109375" style="110" customWidth="1"/>
    <col min="11012" max="11012" width="12.00390625" style="110" customWidth="1"/>
    <col min="11013" max="11013" width="12.421875" style="110" customWidth="1"/>
    <col min="11014" max="11264" width="9.140625" style="110" customWidth="1"/>
    <col min="11265" max="11265" width="31.7109375" style="110" customWidth="1"/>
    <col min="11266" max="11266" width="11.8515625" style="110" customWidth="1"/>
    <col min="11267" max="11267" width="11.7109375" style="110" customWidth="1"/>
    <col min="11268" max="11268" width="12.00390625" style="110" customWidth="1"/>
    <col min="11269" max="11269" width="12.421875" style="110" customWidth="1"/>
    <col min="11270" max="11520" width="9.140625" style="110" customWidth="1"/>
    <col min="11521" max="11521" width="31.7109375" style="110" customWidth="1"/>
    <col min="11522" max="11522" width="11.8515625" style="110" customWidth="1"/>
    <col min="11523" max="11523" width="11.7109375" style="110" customWidth="1"/>
    <col min="11524" max="11524" width="12.00390625" style="110" customWidth="1"/>
    <col min="11525" max="11525" width="12.421875" style="110" customWidth="1"/>
    <col min="11526" max="11776" width="9.140625" style="110" customWidth="1"/>
    <col min="11777" max="11777" width="31.7109375" style="110" customWidth="1"/>
    <col min="11778" max="11778" width="11.8515625" style="110" customWidth="1"/>
    <col min="11779" max="11779" width="11.7109375" style="110" customWidth="1"/>
    <col min="11780" max="11780" width="12.00390625" style="110" customWidth="1"/>
    <col min="11781" max="11781" width="12.421875" style="110" customWidth="1"/>
    <col min="11782" max="12032" width="9.140625" style="110" customWidth="1"/>
    <col min="12033" max="12033" width="31.7109375" style="110" customWidth="1"/>
    <col min="12034" max="12034" width="11.8515625" style="110" customWidth="1"/>
    <col min="12035" max="12035" width="11.7109375" style="110" customWidth="1"/>
    <col min="12036" max="12036" width="12.00390625" style="110" customWidth="1"/>
    <col min="12037" max="12037" width="12.421875" style="110" customWidth="1"/>
    <col min="12038" max="12288" width="9.140625" style="110" customWidth="1"/>
    <col min="12289" max="12289" width="31.7109375" style="110" customWidth="1"/>
    <col min="12290" max="12290" width="11.8515625" style="110" customWidth="1"/>
    <col min="12291" max="12291" width="11.7109375" style="110" customWidth="1"/>
    <col min="12292" max="12292" width="12.00390625" style="110" customWidth="1"/>
    <col min="12293" max="12293" width="12.421875" style="110" customWidth="1"/>
    <col min="12294" max="12544" width="9.140625" style="110" customWidth="1"/>
    <col min="12545" max="12545" width="31.7109375" style="110" customWidth="1"/>
    <col min="12546" max="12546" width="11.8515625" style="110" customWidth="1"/>
    <col min="12547" max="12547" width="11.7109375" style="110" customWidth="1"/>
    <col min="12548" max="12548" width="12.00390625" style="110" customWidth="1"/>
    <col min="12549" max="12549" width="12.421875" style="110" customWidth="1"/>
    <col min="12550" max="12800" width="9.140625" style="110" customWidth="1"/>
    <col min="12801" max="12801" width="31.7109375" style="110" customWidth="1"/>
    <col min="12802" max="12802" width="11.8515625" style="110" customWidth="1"/>
    <col min="12803" max="12803" width="11.7109375" style="110" customWidth="1"/>
    <col min="12804" max="12804" width="12.00390625" style="110" customWidth="1"/>
    <col min="12805" max="12805" width="12.421875" style="110" customWidth="1"/>
    <col min="12806" max="13056" width="9.140625" style="110" customWidth="1"/>
    <col min="13057" max="13057" width="31.7109375" style="110" customWidth="1"/>
    <col min="13058" max="13058" width="11.8515625" style="110" customWidth="1"/>
    <col min="13059" max="13059" width="11.7109375" style="110" customWidth="1"/>
    <col min="13060" max="13060" width="12.00390625" style="110" customWidth="1"/>
    <col min="13061" max="13061" width="12.421875" style="110" customWidth="1"/>
    <col min="13062" max="13312" width="9.140625" style="110" customWidth="1"/>
    <col min="13313" max="13313" width="31.7109375" style="110" customWidth="1"/>
    <col min="13314" max="13314" width="11.8515625" style="110" customWidth="1"/>
    <col min="13315" max="13315" width="11.7109375" style="110" customWidth="1"/>
    <col min="13316" max="13316" width="12.00390625" style="110" customWidth="1"/>
    <col min="13317" max="13317" width="12.421875" style="110" customWidth="1"/>
    <col min="13318" max="13568" width="9.140625" style="110" customWidth="1"/>
    <col min="13569" max="13569" width="31.7109375" style="110" customWidth="1"/>
    <col min="13570" max="13570" width="11.8515625" style="110" customWidth="1"/>
    <col min="13571" max="13571" width="11.7109375" style="110" customWidth="1"/>
    <col min="13572" max="13572" width="12.00390625" style="110" customWidth="1"/>
    <col min="13573" max="13573" width="12.421875" style="110" customWidth="1"/>
    <col min="13574" max="13824" width="9.140625" style="110" customWidth="1"/>
    <col min="13825" max="13825" width="31.7109375" style="110" customWidth="1"/>
    <col min="13826" max="13826" width="11.8515625" style="110" customWidth="1"/>
    <col min="13827" max="13827" width="11.7109375" style="110" customWidth="1"/>
    <col min="13828" max="13828" width="12.00390625" style="110" customWidth="1"/>
    <col min="13829" max="13829" width="12.421875" style="110" customWidth="1"/>
    <col min="13830" max="14080" width="9.140625" style="110" customWidth="1"/>
    <col min="14081" max="14081" width="31.7109375" style="110" customWidth="1"/>
    <col min="14082" max="14082" width="11.8515625" style="110" customWidth="1"/>
    <col min="14083" max="14083" width="11.7109375" style="110" customWidth="1"/>
    <col min="14084" max="14084" width="12.00390625" style="110" customWidth="1"/>
    <col min="14085" max="14085" width="12.421875" style="110" customWidth="1"/>
    <col min="14086" max="14336" width="9.140625" style="110" customWidth="1"/>
    <col min="14337" max="14337" width="31.7109375" style="110" customWidth="1"/>
    <col min="14338" max="14338" width="11.8515625" style="110" customWidth="1"/>
    <col min="14339" max="14339" width="11.7109375" style="110" customWidth="1"/>
    <col min="14340" max="14340" width="12.00390625" style="110" customWidth="1"/>
    <col min="14341" max="14341" width="12.421875" style="110" customWidth="1"/>
    <col min="14342" max="14592" width="9.140625" style="110" customWidth="1"/>
    <col min="14593" max="14593" width="31.7109375" style="110" customWidth="1"/>
    <col min="14594" max="14594" width="11.8515625" style="110" customWidth="1"/>
    <col min="14595" max="14595" width="11.7109375" style="110" customWidth="1"/>
    <col min="14596" max="14596" width="12.00390625" style="110" customWidth="1"/>
    <col min="14597" max="14597" width="12.421875" style="110" customWidth="1"/>
    <col min="14598" max="14848" width="9.140625" style="110" customWidth="1"/>
    <col min="14849" max="14849" width="31.7109375" style="110" customWidth="1"/>
    <col min="14850" max="14850" width="11.8515625" style="110" customWidth="1"/>
    <col min="14851" max="14851" width="11.7109375" style="110" customWidth="1"/>
    <col min="14852" max="14852" width="12.00390625" style="110" customWidth="1"/>
    <col min="14853" max="14853" width="12.421875" style="110" customWidth="1"/>
    <col min="14854" max="15104" width="9.140625" style="110" customWidth="1"/>
    <col min="15105" max="15105" width="31.7109375" style="110" customWidth="1"/>
    <col min="15106" max="15106" width="11.8515625" style="110" customWidth="1"/>
    <col min="15107" max="15107" width="11.7109375" style="110" customWidth="1"/>
    <col min="15108" max="15108" width="12.00390625" style="110" customWidth="1"/>
    <col min="15109" max="15109" width="12.421875" style="110" customWidth="1"/>
    <col min="15110" max="15360" width="9.140625" style="110" customWidth="1"/>
    <col min="15361" max="15361" width="31.7109375" style="110" customWidth="1"/>
    <col min="15362" max="15362" width="11.8515625" style="110" customWidth="1"/>
    <col min="15363" max="15363" width="11.7109375" style="110" customWidth="1"/>
    <col min="15364" max="15364" width="12.00390625" style="110" customWidth="1"/>
    <col min="15365" max="15365" width="12.421875" style="110" customWidth="1"/>
    <col min="15366" max="15616" width="9.140625" style="110" customWidth="1"/>
    <col min="15617" max="15617" width="31.7109375" style="110" customWidth="1"/>
    <col min="15618" max="15618" width="11.8515625" style="110" customWidth="1"/>
    <col min="15619" max="15619" width="11.7109375" style="110" customWidth="1"/>
    <col min="15620" max="15620" width="12.00390625" style="110" customWidth="1"/>
    <col min="15621" max="15621" width="12.421875" style="110" customWidth="1"/>
    <col min="15622" max="15872" width="9.140625" style="110" customWidth="1"/>
    <col min="15873" max="15873" width="31.7109375" style="110" customWidth="1"/>
    <col min="15874" max="15874" width="11.8515625" style="110" customWidth="1"/>
    <col min="15875" max="15875" width="11.7109375" style="110" customWidth="1"/>
    <col min="15876" max="15876" width="12.00390625" style="110" customWidth="1"/>
    <col min="15877" max="15877" width="12.421875" style="110" customWidth="1"/>
    <col min="15878" max="16128" width="9.140625" style="110" customWidth="1"/>
    <col min="16129" max="16129" width="31.7109375" style="110" customWidth="1"/>
    <col min="16130" max="16130" width="11.8515625" style="110" customWidth="1"/>
    <col min="16131" max="16131" width="11.7109375" style="110" customWidth="1"/>
    <col min="16132" max="16132" width="12.00390625" style="110" customWidth="1"/>
    <col min="16133" max="16133" width="12.421875" style="110" customWidth="1"/>
    <col min="16134" max="16384" width="9.140625" style="110" customWidth="1"/>
  </cols>
  <sheetData>
    <row r="1" ht="15">
      <c r="A1" s="124" t="s">
        <v>105</v>
      </c>
    </row>
    <row r="2" ht="15">
      <c r="A2" s="1" t="s">
        <v>106</v>
      </c>
    </row>
    <row r="4" ht="15">
      <c r="A4" s="2" t="s">
        <v>107</v>
      </c>
    </row>
    <row r="5" ht="15">
      <c r="A5" s="111" t="s">
        <v>108</v>
      </c>
    </row>
    <row r="37" ht="15">
      <c r="A37" s="112"/>
    </row>
    <row r="38" ht="15">
      <c r="A38" s="112"/>
    </row>
    <row r="40" ht="15">
      <c r="A40" s="113"/>
    </row>
    <row r="42" ht="15">
      <c r="A42" s="110" t="s">
        <v>138</v>
      </c>
    </row>
    <row r="47" spans="1:2" ht="15">
      <c r="A47" s="113" t="s">
        <v>109</v>
      </c>
      <c r="B47" s="114">
        <v>42894.8441087963</v>
      </c>
    </row>
    <row r="48" spans="1:2" ht="15">
      <c r="A48" s="113" t="s">
        <v>110</v>
      </c>
      <c r="B48" s="114">
        <v>43026.68414533565</v>
      </c>
    </row>
    <row r="49" spans="1:2" ht="15">
      <c r="A49" s="113" t="s">
        <v>111</v>
      </c>
      <c r="B49" s="113" t="s">
        <v>112</v>
      </c>
    </row>
    <row r="51" spans="1:2" ht="15">
      <c r="A51" s="113" t="s">
        <v>113</v>
      </c>
      <c r="B51" s="113" t="s">
        <v>114</v>
      </c>
    </row>
    <row r="52" spans="1:2" ht="15">
      <c r="A52" s="113" t="s">
        <v>115</v>
      </c>
      <c r="B52" s="113" t="s">
        <v>116</v>
      </c>
    </row>
    <row r="53" spans="1:2" ht="15">
      <c r="A53" s="113"/>
      <c r="B53" s="113" t="s">
        <v>49</v>
      </c>
    </row>
    <row r="54" spans="2:5" ht="15">
      <c r="B54" s="115" t="s">
        <v>117</v>
      </c>
      <c r="C54" s="116" t="s">
        <v>118</v>
      </c>
      <c r="D54" s="116" t="s">
        <v>119</v>
      </c>
      <c r="E54" s="116" t="s">
        <v>120</v>
      </c>
    </row>
    <row r="55" spans="1:5" ht="15">
      <c r="A55" s="117" t="s">
        <v>121</v>
      </c>
      <c r="B55" s="118">
        <v>1679.56137</v>
      </c>
      <c r="C55" s="118">
        <v>1509.12538</v>
      </c>
      <c r="D55" s="118">
        <v>1445.20992</v>
      </c>
      <c r="E55" s="118">
        <v>1242.00908</v>
      </c>
    </row>
    <row r="56" spans="1:5" ht="15">
      <c r="A56" s="117" t="s">
        <v>122</v>
      </c>
      <c r="B56" s="118">
        <v>836.38705</v>
      </c>
      <c r="C56" s="118">
        <v>635.078</v>
      </c>
      <c r="D56" s="118">
        <v>537.37509</v>
      </c>
      <c r="E56" s="118">
        <v>483.40249</v>
      </c>
    </row>
    <row r="57" spans="1:5" ht="15">
      <c r="A57" s="117" t="s">
        <v>123</v>
      </c>
      <c r="B57" s="119">
        <v>781.80781</v>
      </c>
      <c r="C57" s="118">
        <v>918.0122</v>
      </c>
      <c r="D57" s="118">
        <v>931.30742</v>
      </c>
      <c r="E57" s="118">
        <v>905.88784</v>
      </c>
    </row>
    <row r="58" spans="1:5" ht="15">
      <c r="A58" s="117" t="s">
        <v>80</v>
      </c>
      <c r="B58" s="119">
        <v>516.88629</v>
      </c>
      <c r="C58" s="118">
        <v>452.49084</v>
      </c>
      <c r="D58" s="118">
        <v>390.00758</v>
      </c>
      <c r="E58" s="118">
        <v>373.93741</v>
      </c>
    </row>
    <row r="59" spans="1:5" ht="15">
      <c r="A59" s="117" t="s">
        <v>81</v>
      </c>
      <c r="B59" s="119">
        <v>548.26951</v>
      </c>
      <c r="C59" s="118">
        <v>464.47212</v>
      </c>
      <c r="D59" s="118">
        <v>425.54898</v>
      </c>
      <c r="E59" s="118">
        <v>436.74831</v>
      </c>
    </row>
    <row r="60" spans="1:5" ht="15">
      <c r="A60" s="117" t="s">
        <v>82</v>
      </c>
      <c r="B60" s="119">
        <v>240.94779</v>
      </c>
      <c r="C60" s="118">
        <v>230.73206</v>
      </c>
      <c r="D60" s="118">
        <v>169.65857</v>
      </c>
      <c r="E60" s="118">
        <v>139.31278</v>
      </c>
    </row>
    <row r="61" spans="1:5" ht="15">
      <c r="A61" s="117" t="s">
        <v>124</v>
      </c>
      <c r="B61" s="120">
        <v>852.1763199999999</v>
      </c>
      <c r="C61" s="120">
        <v>793.94444</v>
      </c>
      <c r="D61" s="120">
        <v>782.2949499999999</v>
      </c>
      <c r="E61" s="120">
        <v>639.06977</v>
      </c>
    </row>
    <row r="62" spans="1:5" ht="15">
      <c r="A62" s="117" t="s">
        <v>125</v>
      </c>
      <c r="B62" s="119">
        <v>69.28386</v>
      </c>
      <c r="C62" s="118">
        <v>115.90423</v>
      </c>
      <c r="D62" s="118">
        <v>132.30301</v>
      </c>
      <c r="E62" s="118">
        <v>142.18237</v>
      </c>
    </row>
    <row r="65" ht="15">
      <c r="B65" s="113" t="s">
        <v>114</v>
      </c>
    </row>
    <row r="66" ht="15">
      <c r="B66" s="113" t="s">
        <v>116</v>
      </c>
    </row>
    <row r="67" ht="15">
      <c r="B67" s="110" t="s">
        <v>124</v>
      </c>
    </row>
    <row r="68" spans="1:5" ht="15">
      <c r="A68" s="121" t="s">
        <v>126</v>
      </c>
      <c r="B68" s="115" t="s">
        <v>117</v>
      </c>
      <c r="C68" s="116" t="s">
        <v>118</v>
      </c>
      <c r="D68" s="116" t="s">
        <v>119</v>
      </c>
      <c r="E68" s="116" t="s">
        <v>120</v>
      </c>
    </row>
    <row r="69" spans="1:5" ht="15">
      <c r="A69" s="121" t="s">
        <v>127</v>
      </c>
      <c r="B69" s="120">
        <v>824.43859</v>
      </c>
      <c r="C69" s="120">
        <v>780.87187</v>
      </c>
      <c r="D69" s="120">
        <v>771.78091</v>
      </c>
      <c r="E69" s="120">
        <v>630.41765</v>
      </c>
    </row>
    <row r="70" spans="1:5" ht="15">
      <c r="A70" s="121" t="s">
        <v>128</v>
      </c>
      <c r="B70" s="120">
        <v>23.34313</v>
      </c>
      <c r="C70" s="120">
        <v>10.72072</v>
      </c>
      <c r="D70" s="120">
        <v>8.50168</v>
      </c>
      <c r="E70" s="120">
        <v>6.99024</v>
      </c>
    </row>
    <row r="71" spans="1:5" ht="15">
      <c r="A71" s="121" t="s">
        <v>129</v>
      </c>
      <c r="B71" s="120">
        <v>4.3946</v>
      </c>
      <c r="C71" s="120">
        <v>2.35185</v>
      </c>
      <c r="D71" s="120">
        <v>2.01236</v>
      </c>
      <c r="E71" s="120">
        <v>1.66188</v>
      </c>
    </row>
    <row r="72" spans="1:5" ht="15">
      <c r="A72" s="122" t="s">
        <v>130</v>
      </c>
      <c r="B72" s="123">
        <v>852.1763199999999</v>
      </c>
      <c r="C72" s="123">
        <v>793.94444</v>
      </c>
      <c r="D72" s="123">
        <v>782.2949499999999</v>
      </c>
      <c r="E72" s="123">
        <v>639.06977</v>
      </c>
    </row>
  </sheetData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Artemis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 Alati</dc:creator>
  <cp:keywords/>
  <dc:description/>
  <cp:lastModifiedBy>Virginie Attivissimo</cp:lastModifiedBy>
  <dcterms:created xsi:type="dcterms:W3CDTF">2018-01-11T12:01:46Z</dcterms:created>
  <dcterms:modified xsi:type="dcterms:W3CDTF">2018-02-14T14:26:38Z</dcterms:modified>
  <cp:category/>
  <cp:version/>
  <cp:contentType/>
  <cp:contentStatus/>
</cp:coreProperties>
</file>